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face" sheetId="1" r:id="rId4"/>
    <sheet state="visible" name="Data" sheetId="2" r:id="rId5"/>
    <sheet state="visible" name="FP_Estimates" sheetId="3" r:id="rId6"/>
    <sheet state="visible" name="Main_model" sheetId="4" r:id="rId7"/>
    <sheet state="visible" name="Model_input" sheetId="5" r:id="rId8"/>
    <sheet state="visible" name="Diet and Taxonomy" sheetId="6" r:id="rId9"/>
    <sheet state="visible" name="Feed_FP" sheetId="7" r:id="rId10"/>
    <sheet state="visible" name="Energy_source" sheetId="8" r:id="rId11"/>
    <sheet state="visible" name="Evap_loss" sheetId="9" r:id="rId12"/>
    <sheet state="visible" name="Species_characteristics" sheetId="10" r:id="rId13"/>
    <sheet state="visible" name="Missing_LCAs" sheetId="11"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S104">
      <text>
        <t xml:space="preserve">Need to think about the polyculture systems
	-Patrik Henriksson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IEA electricity data
	-Jessica Gephart</t>
      </text>
    </comment>
  </commentList>
</comments>
</file>

<file path=xl/sharedStrings.xml><?xml version="1.0" encoding="utf-8"?>
<sst xmlns="http://schemas.openxmlformats.org/spreadsheetml/2006/main" count="2937" uniqueCount="1121">
  <si>
    <t>Species</t>
  </si>
  <si>
    <t>Tier 1</t>
  </si>
  <si>
    <t>Production_system</t>
  </si>
  <si>
    <t>Country</t>
  </si>
  <si>
    <t>GHG</t>
  </si>
  <si>
    <t>Water</t>
  </si>
  <si>
    <t>N</t>
  </si>
  <si>
    <t>P</t>
  </si>
  <si>
    <t>Land</t>
  </si>
  <si>
    <t>Value</t>
  </si>
  <si>
    <t>System</t>
  </si>
  <si>
    <t>Geography</t>
  </si>
  <si>
    <t>Unfed</t>
  </si>
  <si>
    <t>CV</t>
  </si>
  <si>
    <t>Environment</t>
  </si>
  <si>
    <t>Feed, Fish</t>
  </si>
  <si>
    <t>Feed, Agri</t>
  </si>
  <si>
    <t>Tilapia</t>
  </si>
  <si>
    <t>FCR_dry</t>
  </si>
  <si>
    <t>feed_soy</t>
  </si>
  <si>
    <t>eFCR</t>
  </si>
  <si>
    <t>Feed, Soy</t>
  </si>
  <si>
    <t>Feed, BPM</t>
  </si>
  <si>
    <t>feed_othercrops</t>
  </si>
  <si>
    <t>feed_FMFO</t>
  </si>
  <si>
    <t>feed_animal</t>
  </si>
  <si>
    <t>nonfeed_GHG</t>
  </si>
  <si>
    <t>nonfeed_water</t>
  </si>
  <si>
    <t>pond_area</t>
  </si>
  <si>
    <t>fish_N</t>
  </si>
  <si>
    <t>fish_P</t>
  </si>
  <si>
    <t>Ponds</t>
  </si>
  <si>
    <t>Stocking density, t ha-1</t>
  </si>
  <si>
    <t>Salmon</t>
  </si>
  <si>
    <t>Marine</t>
  </si>
  <si>
    <t>Cages</t>
  </si>
  <si>
    <t xml:space="preserve">Afghanistan </t>
  </si>
  <si>
    <t>Freshwater</t>
  </si>
  <si>
    <t xml:space="preserve">Albania </t>
  </si>
  <si>
    <t>Common carp</t>
  </si>
  <si>
    <t>Recirculating</t>
  </si>
  <si>
    <t xml:space="preserve">Algeria </t>
  </si>
  <si>
    <t>Pangasius</t>
  </si>
  <si>
    <t xml:space="preserve">American Samoa </t>
  </si>
  <si>
    <t>Asian tiger shrimp</t>
  </si>
  <si>
    <t>Brackish</t>
  </si>
  <si>
    <t xml:space="preserve">Andorra </t>
  </si>
  <si>
    <t>Whiteleg shrimp</t>
  </si>
  <si>
    <t xml:space="preserve">Angola </t>
  </si>
  <si>
    <t>Uknown</t>
  </si>
  <si>
    <t xml:space="preserve">Anguilla </t>
  </si>
  <si>
    <t xml:space="preserve">Antigua &amp; Barbuda </t>
  </si>
  <si>
    <t xml:space="preserve">Argentina </t>
  </si>
  <si>
    <t xml:space="preserve">Armenia </t>
  </si>
  <si>
    <t>SeaWEED ID</t>
  </si>
  <si>
    <t>Source</t>
  </si>
  <si>
    <t>Species common name</t>
  </si>
  <si>
    <t>Species scientific name</t>
  </si>
  <si>
    <t>Strain</t>
  </si>
  <si>
    <t xml:space="preserve">Aruba </t>
  </si>
  <si>
    <t>Product</t>
  </si>
  <si>
    <t>Note_on_system</t>
  </si>
  <si>
    <t>Description</t>
  </si>
  <si>
    <t>Specific_location</t>
  </si>
  <si>
    <t>Year</t>
  </si>
  <si>
    <t xml:space="preserve">Australia </t>
  </si>
  <si>
    <t>Sample_size</t>
  </si>
  <si>
    <t>Intensity</t>
  </si>
  <si>
    <t>Yield_per_HA</t>
  </si>
  <si>
    <t>Grow_out_period_days</t>
  </si>
  <si>
    <t>Mortality_rate</t>
  </si>
  <si>
    <t>FCR</t>
  </si>
  <si>
    <t>Feed_type</t>
  </si>
  <si>
    <t xml:space="preserve">Austria </t>
  </si>
  <si>
    <t>Feed_soy_percent</t>
  </si>
  <si>
    <t>Feed_othercrops_percent</t>
  </si>
  <si>
    <t>Feed_FMFO_percent</t>
  </si>
  <si>
    <t>Feed_animal_percent</t>
  </si>
  <si>
    <t>Feed_method</t>
  </si>
  <si>
    <t>Electricity_kwh</t>
  </si>
  <si>
    <t>Diesel_L</t>
  </si>
  <si>
    <t>Petrol_L</t>
  </si>
  <si>
    <t xml:space="preserve">Azerbaijan </t>
  </si>
  <si>
    <t>NaturalGas_L</t>
  </si>
  <si>
    <t>Energy_demand</t>
  </si>
  <si>
    <t>Energy_units</t>
  </si>
  <si>
    <t>Person_entering</t>
  </si>
  <si>
    <t>Date_entered</t>
  </si>
  <si>
    <t>Notes</t>
  </si>
  <si>
    <t xml:space="preserve">Bahamas, The </t>
  </si>
  <si>
    <t xml:space="preserve">Bahrain </t>
  </si>
  <si>
    <t xml:space="preserve">Bangladesh </t>
  </si>
  <si>
    <t xml:space="preserve">Barbados </t>
  </si>
  <si>
    <t xml:space="preserve">Belarus </t>
  </si>
  <si>
    <t>Mungkung-2005-a</t>
  </si>
  <si>
    <t xml:space="preserve">Belgium </t>
  </si>
  <si>
    <t xml:space="preserve">Belize </t>
  </si>
  <si>
    <t xml:space="preserve">Benin </t>
  </si>
  <si>
    <t xml:space="preserve">Bermuda </t>
  </si>
  <si>
    <t>Giant tiger prawn</t>
  </si>
  <si>
    <t xml:space="preserve">Bhutan </t>
  </si>
  <si>
    <t xml:space="preserve">Bolivia </t>
  </si>
  <si>
    <t xml:space="preserve">Bosnia &amp; Herzegovina </t>
  </si>
  <si>
    <t xml:space="preserve">Botswana </t>
  </si>
  <si>
    <t>Penaeus monodon</t>
  </si>
  <si>
    <t xml:space="preserve">Brazil </t>
  </si>
  <si>
    <t xml:space="preserve">British Virgin Is. </t>
  </si>
  <si>
    <t>1.8 kg block-frozen shrimp</t>
  </si>
  <si>
    <t xml:space="preserve">Brunei </t>
  </si>
  <si>
    <t>Intensive pond</t>
  </si>
  <si>
    <t xml:space="preserve">Bulgaria </t>
  </si>
  <si>
    <t xml:space="preserve">Burkina Faso </t>
  </si>
  <si>
    <t xml:space="preserve">Burma </t>
  </si>
  <si>
    <t xml:space="preserve">Burundi </t>
  </si>
  <si>
    <t>Shrimp processed into 3 kg blocks (1.8 kg shrimp and 1.2 kg ice), shipped to the UK and consumed.</t>
  </si>
  <si>
    <t>Thailand</t>
  </si>
  <si>
    <t xml:space="preserve">Cambodia </t>
  </si>
  <si>
    <t xml:space="preserve">Cameroon </t>
  </si>
  <si>
    <t xml:space="preserve">Canada </t>
  </si>
  <si>
    <t xml:space="preserve">Cape Verde </t>
  </si>
  <si>
    <t xml:space="preserve">Cayman Islands </t>
  </si>
  <si>
    <t xml:space="preserve">Central African Rep. </t>
  </si>
  <si>
    <t xml:space="preserve">Chad </t>
  </si>
  <si>
    <t xml:space="preserve">Chile </t>
  </si>
  <si>
    <t>Rob</t>
  </si>
  <si>
    <t xml:space="preserve">China </t>
  </si>
  <si>
    <t xml:space="preserve">Colombia </t>
  </si>
  <si>
    <t xml:space="preserve">Comoros </t>
  </si>
  <si>
    <t>Baruthio-2008-a</t>
  </si>
  <si>
    <t xml:space="preserve">Congo, Dem. Rep. </t>
  </si>
  <si>
    <t>1 tonne fresh</t>
  </si>
  <si>
    <t>Extensive pond polyculture</t>
  </si>
  <si>
    <t xml:space="preserve">Congo, Repub. of the </t>
  </si>
  <si>
    <t xml:space="preserve">Cook Islands </t>
  </si>
  <si>
    <t>Shrimp harvested in polyculture (with crab, milkfish and tilapia).</t>
  </si>
  <si>
    <t xml:space="preserve">Costa Rica </t>
  </si>
  <si>
    <t>Philippines</t>
  </si>
  <si>
    <t>Pampanga</t>
  </si>
  <si>
    <t xml:space="preserve">Cote d'Ivoire </t>
  </si>
  <si>
    <t>15 farms</t>
  </si>
  <si>
    <t xml:space="preserve">Croatia </t>
  </si>
  <si>
    <t xml:space="preserve">Cuba </t>
  </si>
  <si>
    <t xml:space="preserve">Cyprus </t>
  </si>
  <si>
    <t>Polyculture, consider removing</t>
  </si>
  <si>
    <t>Iribarren-2010-b</t>
  </si>
  <si>
    <t>Mediterranean mussel</t>
  </si>
  <si>
    <t>Mytilus galloprovincialis</t>
  </si>
  <si>
    <t xml:space="preserve">Czech Republic </t>
  </si>
  <si>
    <t>1 kg fresh mussels</t>
  </si>
  <si>
    <t>Extensive raft culture</t>
  </si>
  <si>
    <t>Mussels packaged, sold fresh at dispatch centres, and consumed.</t>
  </si>
  <si>
    <t>Spain</t>
  </si>
  <si>
    <t xml:space="preserve">Denmark </t>
  </si>
  <si>
    <t>Galicia</t>
  </si>
  <si>
    <t>80 rafts, 7180 tonnes</t>
  </si>
  <si>
    <t xml:space="preserve">Djibouti </t>
  </si>
  <si>
    <t>Compound</t>
  </si>
  <si>
    <t xml:space="preserve">Dominica </t>
  </si>
  <si>
    <t xml:space="preserve">Dominican Republic </t>
  </si>
  <si>
    <t xml:space="preserve">East Timor </t>
  </si>
  <si>
    <t xml:space="preserve">Ecuador </t>
  </si>
  <si>
    <t>Double check species Med vs blue vs green</t>
  </si>
  <si>
    <t xml:space="preserve">Egypt </t>
  </si>
  <si>
    <t>Cao-2011-a</t>
  </si>
  <si>
    <t xml:space="preserve">El Salvador </t>
  </si>
  <si>
    <t xml:space="preserve">Equatorial Guinea </t>
  </si>
  <si>
    <t>Penaeus vannamei</t>
  </si>
  <si>
    <t>1 tonne live weight</t>
  </si>
  <si>
    <t xml:space="preserve">Eritrea </t>
  </si>
  <si>
    <t>Semi-intensive pond</t>
  </si>
  <si>
    <t>Commercial for export</t>
  </si>
  <si>
    <t xml:space="preserve">Estonia </t>
  </si>
  <si>
    <t>Shrimp grown using local broodstock, intended for domestic market.</t>
  </si>
  <si>
    <t>China</t>
  </si>
  <si>
    <t xml:space="preserve">Ethiopia </t>
  </si>
  <si>
    <t xml:space="preserve">Faroe Islands </t>
  </si>
  <si>
    <t>9 farms</t>
  </si>
  <si>
    <t xml:space="preserve">Fiji </t>
  </si>
  <si>
    <t xml:space="preserve">Finland </t>
  </si>
  <si>
    <t xml:space="preserve">France </t>
  </si>
  <si>
    <t xml:space="preserve">French Guiana </t>
  </si>
  <si>
    <t xml:space="preserve">French Polynesia </t>
  </si>
  <si>
    <t>Double check energy inputs</t>
  </si>
  <si>
    <t xml:space="preserve">Gabon </t>
  </si>
  <si>
    <t xml:space="preserve">Gambia, The </t>
  </si>
  <si>
    <t>Commercial for local consumption</t>
  </si>
  <si>
    <t xml:space="preserve">Gaza Strip </t>
  </si>
  <si>
    <t>Shrimp grown using imported broodstock, intended for export to US.</t>
  </si>
  <si>
    <t xml:space="preserve">Georgia </t>
  </si>
  <si>
    <t xml:space="preserve">Germany </t>
  </si>
  <si>
    <t xml:space="preserve">Ghana </t>
  </si>
  <si>
    <t xml:space="preserve">Gibraltar </t>
  </si>
  <si>
    <t xml:space="preserve">Greece </t>
  </si>
  <si>
    <t xml:space="preserve">Greenland </t>
  </si>
  <si>
    <t>Sun-2009-a</t>
  </si>
  <si>
    <t>Penaeus shrimps nei</t>
  </si>
  <si>
    <t xml:space="preserve">Grenada </t>
  </si>
  <si>
    <t>Penaeus spp</t>
  </si>
  <si>
    <t>1800 kg fresh shrimp</t>
  </si>
  <si>
    <t xml:space="preserve">Guadeloupe </t>
  </si>
  <si>
    <t>Indoor recirculating</t>
  </si>
  <si>
    <t>Experimental</t>
  </si>
  <si>
    <t xml:space="preserve">Guam </t>
  </si>
  <si>
    <t>Shrimp grown in indoor recirculating facility, processed into frozen blocks, transported to retail</t>
  </si>
  <si>
    <t>United States</t>
  </si>
  <si>
    <t xml:space="preserve">Guatemala </t>
  </si>
  <si>
    <t>ASFIS species (ASFIS species)</t>
  </si>
  <si>
    <t xml:space="preserve">Guernsey </t>
  </si>
  <si>
    <t xml:space="preserve">Guinea </t>
  </si>
  <si>
    <t xml:space="preserve">Guinea-Bissau </t>
  </si>
  <si>
    <t>Production volume 2018</t>
  </si>
  <si>
    <t>USD per tonne</t>
  </si>
  <si>
    <t>Taxonomy</t>
  </si>
  <si>
    <t>Diet</t>
  </si>
  <si>
    <t>ISSCAAP_Group</t>
  </si>
  <si>
    <t>Grass carp(=White amur)</t>
  </si>
  <si>
    <t>5703950,47</t>
  </si>
  <si>
    <t>Teleost</t>
  </si>
  <si>
    <t>Omnivorous</t>
  </si>
  <si>
    <t>Experimental, consider removing</t>
  </si>
  <si>
    <t>Cupped oysters nei</t>
  </si>
  <si>
    <t>5171065,5</t>
  </si>
  <si>
    <t>Pelletier-2010-a</t>
  </si>
  <si>
    <t>Mollusca</t>
  </si>
  <si>
    <t>Nile tilapia</t>
  </si>
  <si>
    <t>Filter-feeder</t>
  </si>
  <si>
    <t>Oreochromis niloticus</t>
  </si>
  <si>
    <t>4966240,55</t>
  </si>
  <si>
    <t>Crustacean</t>
  </si>
  <si>
    <t>Silver carp</t>
  </si>
  <si>
    <t>Commercial</t>
  </si>
  <si>
    <t>4788492,79</t>
  </si>
  <si>
    <t>Tilapia harvested from intensive pond culture.</t>
  </si>
  <si>
    <t>4525430,92</t>
  </si>
  <si>
    <t>Indonesia</t>
  </si>
  <si>
    <t>4189524,4</t>
  </si>
  <si>
    <t>1 company, 45,000 tonnes</t>
  </si>
  <si>
    <t>Japanese carpet shell</t>
  </si>
  <si>
    <t>4139157,16</t>
  </si>
  <si>
    <t>Intensive lake net-pen</t>
  </si>
  <si>
    <t>Tilapia harvested from lake-based net-pens.</t>
  </si>
  <si>
    <t>Bighead carp</t>
  </si>
  <si>
    <t>3143722,67</t>
  </si>
  <si>
    <t>Catla</t>
  </si>
  <si>
    <t>3041298,81</t>
  </si>
  <si>
    <t>Carassius spp.</t>
  </si>
  <si>
    <t>2772318,62</t>
  </si>
  <si>
    <t>Aubin-2009-a</t>
  </si>
  <si>
    <t>European seabass</t>
  </si>
  <si>
    <t>Dicentrarchus labrax</t>
  </si>
  <si>
    <t>Freshwater fishes nei</t>
  </si>
  <si>
    <t>2545075,53</t>
  </si>
  <si>
    <t>Marine cages</t>
  </si>
  <si>
    <t>Atlantic salmon</t>
  </si>
  <si>
    <t>2435947,59</t>
  </si>
  <si>
    <t>Sea bass grown in marine cages.</t>
  </si>
  <si>
    <t>Greece</t>
  </si>
  <si>
    <t>Carnivorous</t>
  </si>
  <si>
    <t>Evoikos Gulf</t>
  </si>
  <si>
    <t>Striped catfish</t>
  </si>
  <si>
    <t>2359521,47</t>
  </si>
  <si>
    <t>1 farm, 256 tonnes growth</t>
  </si>
  <si>
    <t>Roho labeo</t>
  </si>
  <si>
    <t xml:space="preserve">Guyana </t>
  </si>
  <si>
    <t>2016786,1</t>
  </si>
  <si>
    <t>Scallops nei</t>
  </si>
  <si>
    <t xml:space="preserve">Haiti </t>
  </si>
  <si>
    <t>Red swamp crawfish</t>
  </si>
  <si>
    <t xml:space="preserve">Honduras </t>
  </si>
  <si>
    <t>Milkfish</t>
  </si>
  <si>
    <t>1327153,05</t>
  </si>
  <si>
    <t xml:space="preserve">Hong Kong </t>
  </si>
  <si>
    <t>Torpedo-shaped catfishes nei</t>
  </si>
  <si>
    <t>1245253,8</t>
  </si>
  <si>
    <t xml:space="preserve">Hungary </t>
  </si>
  <si>
    <t>Jerbi-2012-b</t>
  </si>
  <si>
    <t>Sea mussels nei</t>
  </si>
  <si>
    <t>1205098,44</t>
  </si>
  <si>
    <t xml:space="preserve">Iceland </t>
  </si>
  <si>
    <t>Marine molluscs nei</t>
  </si>
  <si>
    <t>1056425,04</t>
  </si>
  <si>
    <t xml:space="preserve">India </t>
  </si>
  <si>
    <t>Flow-through</t>
  </si>
  <si>
    <t>Tilapias nei</t>
  </si>
  <si>
    <t>1030003,72</t>
  </si>
  <si>
    <t xml:space="preserve">Indonesia </t>
  </si>
  <si>
    <t>Sea bass grown in flow-through system using a traditional raceway.</t>
  </si>
  <si>
    <t>Constricted tagelus</t>
  </si>
  <si>
    <t>Tunisia</t>
  </si>
  <si>
    <t xml:space="preserve">Iran </t>
  </si>
  <si>
    <t>2007-2008</t>
  </si>
  <si>
    <t>Rainbow trout</t>
  </si>
  <si>
    <t>848051,45</t>
  </si>
  <si>
    <t>1 farm, 2500 tonnes/year</t>
  </si>
  <si>
    <t>Wuchang bream</t>
  </si>
  <si>
    <t>Marine fishes nei</t>
  </si>
  <si>
    <t>767465,42</t>
  </si>
  <si>
    <t>Chinese mitten crab</t>
  </si>
  <si>
    <t>756949,57</t>
  </si>
  <si>
    <t>750604,55</t>
  </si>
  <si>
    <t xml:space="preserve">Iraq </t>
  </si>
  <si>
    <t>Black carp</t>
  </si>
  <si>
    <t>691535,7</t>
  </si>
  <si>
    <t xml:space="preserve">Ireland </t>
  </si>
  <si>
    <t>Cyprinids nei</t>
  </si>
  <si>
    <t>654078,99</t>
  </si>
  <si>
    <t xml:space="preserve">Isle of Man </t>
  </si>
  <si>
    <t>Pacific cupped oyster</t>
  </si>
  <si>
    <t>643549,44</t>
  </si>
  <si>
    <t xml:space="preserve">Israel </t>
  </si>
  <si>
    <t>Yellow catfish</t>
  </si>
  <si>
    <t xml:space="preserve">Italy </t>
  </si>
  <si>
    <t>Mrigal carp</t>
  </si>
  <si>
    <t>501401,57</t>
  </si>
  <si>
    <t>Snakehead</t>
  </si>
  <si>
    <t xml:space="preserve">Jamaica </t>
  </si>
  <si>
    <t>Sea bass grown in flow-through system using a cascade raceway.</t>
  </si>
  <si>
    <t>Pangas catfishes nei</t>
  </si>
  <si>
    <t xml:space="preserve">Japan </t>
  </si>
  <si>
    <t>Largemouth black bass</t>
  </si>
  <si>
    <t>434147,95</t>
  </si>
  <si>
    <t xml:space="preserve">Jersey </t>
  </si>
  <si>
    <t>Blood cockle</t>
  </si>
  <si>
    <t>433350,73</t>
  </si>
  <si>
    <t xml:space="preserve">Jordan </t>
  </si>
  <si>
    <t>Blue-Nile tilapia, hybrid</t>
  </si>
  <si>
    <t xml:space="preserve">Kazakhstan </t>
  </si>
  <si>
    <t>Channel catfish</t>
  </si>
  <si>
    <t>392452,75</t>
  </si>
  <si>
    <t xml:space="preserve">Kenya </t>
  </si>
  <si>
    <t>Silver barb</t>
  </si>
  <si>
    <t>379600,42</t>
  </si>
  <si>
    <t>Bosma-2009-a</t>
  </si>
  <si>
    <t>Amur catfish</t>
  </si>
  <si>
    <t>370859,47</t>
  </si>
  <si>
    <t xml:space="preserve">Kiribati </t>
  </si>
  <si>
    <t>Pangasius spp</t>
  </si>
  <si>
    <t>Chilean mussel</t>
  </si>
  <si>
    <t>365595,16</t>
  </si>
  <si>
    <t xml:space="preserve">Korea, North </t>
  </si>
  <si>
    <t>Pond loach</t>
  </si>
  <si>
    <t>359384,25</t>
  </si>
  <si>
    <t>Production of catfish in intensive ponds.</t>
  </si>
  <si>
    <t>Vietnam</t>
  </si>
  <si>
    <t xml:space="preserve">Korea, South </t>
  </si>
  <si>
    <t>Chinese softshell turtle</t>
  </si>
  <si>
    <t>Mekong Delta</t>
  </si>
  <si>
    <t>320875,42</t>
  </si>
  <si>
    <t>Reptilia</t>
  </si>
  <si>
    <t xml:space="preserve">Kuwait </t>
  </si>
  <si>
    <t>28 farms, 300 tonnes/ha</t>
  </si>
  <si>
    <t>Asian swamp eel</t>
  </si>
  <si>
    <t>319051,49</t>
  </si>
  <si>
    <t>Mandarin fish</t>
  </si>
  <si>
    <t xml:space="preserve">Kyrgyzstan </t>
  </si>
  <si>
    <t>Japanese eel</t>
  </si>
  <si>
    <t>263079,58</t>
  </si>
  <si>
    <t xml:space="preserve">Laos </t>
  </si>
  <si>
    <t>Mullets nei</t>
  </si>
  <si>
    <t>255863,78</t>
  </si>
  <si>
    <t>North African catfish</t>
  </si>
  <si>
    <t xml:space="preserve">Latvia </t>
  </si>
  <si>
    <t>240860,25</t>
  </si>
  <si>
    <t>Sea snails</t>
  </si>
  <si>
    <t>Aubin-2006-a</t>
  </si>
  <si>
    <t>Turbot</t>
  </si>
  <si>
    <t>Herbivorous</t>
  </si>
  <si>
    <t>Scophthalmidae</t>
  </si>
  <si>
    <t xml:space="preserve">Lebanon </t>
  </si>
  <si>
    <t>Giant river prawn</t>
  </si>
  <si>
    <t>237124,5</t>
  </si>
  <si>
    <t>Land-based recirculating</t>
  </si>
  <si>
    <t>235537,53</t>
  </si>
  <si>
    <t>Turbot grown in recirculating system.</t>
  </si>
  <si>
    <t xml:space="preserve">Lesotho </t>
  </si>
  <si>
    <t>France</t>
  </si>
  <si>
    <t>Brittany</t>
  </si>
  <si>
    <t>Oriental river prawn</t>
  </si>
  <si>
    <t xml:space="preserve">Liberia </t>
  </si>
  <si>
    <t>1 farm, 70 tonnes growth</t>
  </si>
  <si>
    <t>Gilthead seabream</t>
  </si>
  <si>
    <t>228576,46</t>
  </si>
  <si>
    <t xml:space="preserve">Libya </t>
  </si>
  <si>
    <t>Pirapatinga</t>
  </si>
  <si>
    <t>205033,55</t>
  </si>
  <si>
    <t xml:space="preserve">Liechtenstein </t>
  </si>
  <si>
    <t>Groupers nei</t>
  </si>
  <si>
    <t>203597,22</t>
  </si>
  <si>
    <t xml:space="preserve">Lithuania </t>
  </si>
  <si>
    <t>Large yellow croaker</t>
  </si>
  <si>
    <t xml:space="preserve">Luxembourg </t>
  </si>
  <si>
    <t>Abalones nei</t>
  </si>
  <si>
    <t>Scophthalmidae maximus?</t>
  </si>
  <si>
    <t>184660,58</t>
  </si>
  <si>
    <t xml:space="preserve">Macau </t>
  </si>
  <si>
    <t>Yesso scallop</t>
  </si>
  <si>
    <t>Myrvang-2006-a</t>
  </si>
  <si>
    <t>Japanese sea cucumber</t>
  </si>
  <si>
    <t xml:space="preserve">Macedonia </t>
  </si>
  <si>
    <t>Echinoderm</t>
  </si>
  <si>
    <t>Detrivores</t>
  </si>
  <si>
    <t>2 kg live weight</t>
  </si>
  <si>
    <t>Giant gourami</t>
  </si>
  <si>
    <t>175427,8</t>
  </si>
  <si>
    <t xml:space="preserve">Madagascar </t>
  </si>
  <si>
    <t>Hypothetical</t>
  </si>
  <si>
    <t>Japanese seabass</t>
  </si>
  <si>
    <t>173540,77</t>
  </si>
  <si>
    <t>Production of turbot in a hypothetical farm using waste heat from a refinery.</t>
  </si>
  <si>
    <t>Norway</t>
  </si>
  <si>
    <t xml:space="preserve">Malawi </t>
  </si>
  <si>
    <t>Coho(=Silver) salmon</t>
  </si>
  <si>
    <t>Nord-Hordaland</t>
  </si>
  <si>
    <t>166520,77</t>
  </si>
  <si>
    <t>1 hypothetical farm</t>
  </si>
  <si>
    <t xml:space="preserve">Malaysia </t>
  </si>
  <si>
    <t>Blue mussel</t>
  </si>
  <si>
    <t>159466,17</t>
  </si>
  <si>
    <t>Green mud crab</t>
  </si>
  <si>
    <t xml:space="preserve">Maldives </t>
  </si>
  <si>
    <t>Japanese amberjack</t>
  </si>
  <si>
    <t xml:space="preserve">Mali </t>
  </si>
  <si>
    <t>American cupped oyster</t>
  </si>
  <si>
    <t xml:space="preserve">Malta </t>
  </si>
  <si>
    <t>Pompano</t>
  </si>
  <si>
    <t>Iribarren-2010-e</t>
  </si>
  <si>
    <t xml:space="preserve">Marshall Islands </t>
  </si>
  <si>
    <t>Green mussel</t>
  </si>
  <si>
    <t>124183,84</t>
  </si>
  <si>
    <t>1 kg turbot for consumption</t>
  </si>
  <si>
    <t>Aquatic invertebrates nei</t>
  </si>
  <si>
    <t xml:space="preserve">Martinique </t>
  </si>
  <si>
    <t>120919,79</t>
  </si>
  <si>
    <t>Onshore tanks</t>
  </si>
  <si>
    <t>N/A</t>
  </si>
  <si>
    <t>Portunus swimcrabs nei</t>
  </si>
  <si>
    <t xml:space="preserve">Mauritania </t>
  </si>
  <si>
    <t>Turbot grown in onshore tanks, packaged, sold, cooked and consumed.</t>
  </si>
  <si>
    <t>114566,68</t>
  </si>
  <si>
    <t xml:space="preserve">Mauritius </t>
  </si>
  <si>
    <t>3500 tonnes</t>
  </si>
  <si>
    <t>Sturgeons nei</t>
  </si>
  <si>
    <t>114313,25</t>
  </si>
  <si>
    <t>Africa-bighead catfish, hybrid</t>
  </si>
  <si>
    <t xml:space="preserve">Mayotte </t>
  </si>
  <si>
    <t>Frogs</t>
  </si>
  <si>
    <t>107317,57</t>
  </si>
  <si>
    <t xml:space="preserve">Mexico </t>
  </si>
  <si>
    <t>Amphibia</t>
  </si>
  <si>
    <t>Cachama</t>
  </si>
  <si>
    <t>105776,89</t>
  </si>
  <si>
    <t xml:space="preserve">Micronesia, Fed. St. </t>
  </si>
  <si>
    <t>103010,87</t>
  </si>
  <si>
    <t xml:space="preserve">Moldova </t>
  </si>
  <si>
    <t>Chinese mystery snail</t>
  </si>
  <si>
    <t xml:space="preserve">Monaco </t>
  </si>
  <si>
    <t>Indo-Pacific swamp crab</t>
  </si>
  <si>
    <t>90902,21</t>
  </si>
  <si>
    <t>Phong-2011-a</t>
  </si>
  <si>
    <t>Osteichthyes</t>
  </si>
  <si>
    <t xml:space="preserve">Mongolia </t>
  </si>
  <si>
    <t>Porgies, seabreams nei</t>
  </si>
  <si>
    <t>89329,42</t>
  </si>
  <si>
    <t>1 kg live weight</t>
  </si>
  <si>
    <t>Integrated agri-aquaculture</t>
  </si>
  <si>
    <t>New Zealand mussel</t>
  </si>
  <si>
    <t>Integrated systems growing numerous crops and raising livestock and fish</t>
  </si>
  <si>
    <t>Barramundi(=Giant seaperch)</t>
  </si>
  <si>
    <t>80939,16</t>
  </si>
  <si>
    <t>2002-2004</t>
  </si>
  <si>
    <t>Red drum</t>
  </si>
  <si>
    <t>11 farms</t>
  </si>
  <si>
    <t>73676,84</t>
  </si>
  <si>
    <t xml:space="preserve">Montserrat </t>
  </si>
  <si>
    <t>Jellyfishes nei</t>
  </si>
  <si>
    <t>Cnidaria</t>
  </si>
  <si>
    <t xml:space="preserve">Morocco </t>
  </si>
  <si>
    <t>Silver, bighead carps nei</t>
  </si>
  <si>
    <t>68602,4</t>
  </si>
  <si>
    <t xml:space="preserve">Mozambique </t>
  </si>
  <si>
    <t>Clams, etc. nei</t>
  </si>
  <si>
    <t>63722,25</t>
  </si>
  <si>
    <t xml:space="preserve">Namibia </t>
  </si>
  <si>
    <t>Silver seabream</t>
  </si>
  <si>
    <t>Swan mussel</t>
  </si>
  <si>
    <t xml:space="preserve">Nauru </t>
  </si>
  <si>
    <t xml:space="preserve">Nepal </t>
  </si>
  <si>
    <t>58798,27</t>
  </si>
  <si>
    <t>Ayer-2007-a</t>
  </si>
  <si>
    <t>Striped snakehead</t>
  </si>
  <si>
    <t>57739,2</t>
  </si>
  <si>
    <t>Arctic char</t>
  </si>
  <si>
    <t xml:space="preserve">Netherlands </t>
  </si>
  <si>
    <t>Salvelinus alpinus</t>
  </si>
  <si>
    <t>Lefteye flounders nei</t>
  </si>
  <si>
    <t>Kuruma prawn</t>
  </si>
  <si>
    <t>56829,22</t>
  </si>
  <si>
    <t>Arctic char grown in recirculating system.</t>
  </si>
  <si>
    <t>Canada</t>
  </si>
  <si>
    <t>Fleshy prawn</t>
  </si>
  <si>
    <t>Nova Scotia</t>
  </si>
  <si>
    <t>1 farm</t>
  </si>
  <si>
    <t>Climbing perch</t>
  </si>
  <si>
    <t>54474,23</t>
  </si>
  <si>
    <t>Mozambique tilapia</t>
  </si>
  <si>
    <t>53754,35</t>
  </si>
  <si>
    <t>Korean mussel</t>
  </si>
  <si>
    <t>River and lake turtles nei</t>
  </si>
  <si>
    <t>Japanese hard clam</t>
  </si>
  <si>
    <t>49100,15</t>
  </si>
  <si>
    <t xml:space="preserve">Netherlands Antilles </t>
  </si>
  <si>
    <t>Cobia</t>
  </si>
  <si>
    <t>43705,61</t>
  </si>
  <si>
    <t>Salmo salar</t>
  </si>
  <si>
    <t>Orangefin labeo</t>
  </si>
  <si>
    <t>Sea squirts nei</t>
  </si>
  <si>
    <t>Tunicata</t>
  </si>
  <si>
    <t>Freshwater prawns, shrimps nei</t>
  </si>
  <si>
    <t>Marine net-pen</t>
  </si>
  <si>
    <t>Atlantic salmon grown in marine net-pens.</t>
  </si>
  <si>
    <t>Bastard halibut</t>
  </si>
  <si>
    <t>British Columbia</t>
  </si>
  <si>
    <t>Nilem carp</t>
  </si>
  <si>
    <t>10 net pens</t>
  </si>
  <si>
    <t>Tambacu, hybrid</t>
  </si>
  <si>
    <t>Meagre</t>
  </si>
  <si>
    <t>33808,43</t>
  </si>
  <si>
    <t>Metapenaeus shrimps nei</t>
  </si>
  <si>
    <t>33251,6</t>
  </si>
  <si>
    <t>Freshwater molluscs nei</t>
  </si>
  <si>
    <t>Slipper cupped oyster</t>
  </si>
  <si>
    <t>28708,2</t>
  </si>
  <si>
    <t>Snakeskin gourami</t>
  </si>
  <si>
    <t>27574,22</t>
  </si>
  <si>
    <t>Marine floating bag</t>
  </si>
  <si>
    <t>Amberjacks nei</t>
  </si>
  <si>
    <t>27208,93</t>
  </si>
  <si>
    <t xml:space="preserve">New Caledonia </t>
  </si>
  <si>
    <t>Atlantic salmon grown in floating bag system.</t>
  </si>
  <si>
    <t>Tiger pufferfish</t>
  </si>
  <si>
    <t>2001-2002</t>
  </si>
  <si>
    <t>Pacific bluefin tuna</t>
  </si>
  <si>
    <t>6 bags</t>
  </si>
  <si>
    <t>26952,03</t>
  </si>
  <si>
    <t xml:space="preserve">New Zealand </t>
  </si>
  <si>
    <t>Amazon river prawn</t>
  </si>
  <si>
    <t xml:space="preserve">Nicaragua </t>
  </si>
  <si>
    <t xml:space="preserve">Niger </t>
  </si>
  <si>
    <t xml:space="preserve">Nigeria </t>
  </si>
  <si>
    <t>Asian Tiger shrimp</t>
  </si>
  <si>
    <t xml:space="preserve">N. Mariana Islands </t>
  </si>
  <si>
    <t>Atlantic cod</t>
  </si>
  <si>
    <t>Barramundi</t>
  </si>
  <si>
    <t xml:space="preserve">Norway </t>
  </si>
  <si>
    <t>Saltwater flow-through</t>
  </si>
  <si>
    <t>Bluefin tuna</t>
  </si>
  <si>
    <t>Atlantic salmon grown in flow-through system.</t>
  </si>
  <si>
    <t xml:space="preserve">Oman </t>
  </si>
  <si>
    <t>Chinook(=Spring=King) salmon</t>
  </si>
  <si>
    <t>Clarias</t>
  </si>
  <si>
    <t xml:space="preserve">Pakistan </t>
  </si>
  <si>
    <t>Freshwater prawn</t>
  </si>
  <si>
    <t>3 tanks</t>
  </si>
  <si>
    <t>Indo-Pacific swamp crab; Swimming crabs, etc. nei</t>
  </si>
  <si>
    <t xml:space="preserve">Palau </t>
  </si>
  <si>
    <t>L vannamei</t>
  </si>
  <si>
    <t>P. monodon</t>
  </si>
  <si>
    <t xml:space="preserve">Panama </t>
  </si>
  <si>
    <t>Red crayfish</t>
  </si>
  <si>
    <t xml:space="preserve">Papua New Guinea </t>
  </si>
  <si>
    <t>River eels nei</t>
  </si>
  <si>
    <t>Boissy-2011-a</t>
  </si>
  <si>
    <t>River prawns nei</t>
  </si>
  <si>
    <t xml:space="preserve">Paraguay </t>
  </si>
  <si>
    <t>Salmonids nei</t>
  </si>
  <si>
    <t xml:space="preserve">Peru </t>
  </si>
  <si>
    <t>Atlantic salmon grown in marine cages with standard feed.</t>
  </si>
  <si>
    <t xml:space="preserve">Philippines </t>
  </si>
  <si>
    <t>United Kingdom</t>
  </si>
  <si>
    <t>Scotland</t>
  </si>
  <si>
    <t>2007-2009</t>
  </si>
  <si>
    <t xml:space="preserve">Poland </t>
  </si>
  <si>
    <t xml:space="preserve">Portugal </t>
  </si>
  <si>
    <t xml:space="preserve">Puerto Rico </t>
  </si>
  <si>
    <t xml:space="preserve">Qatar </t>
  </si>
  <si>
    <t>Grouper</t>
  </si>
  <si>
    <t xml:space="preserve">Reunion </t>
  </si>
  <si>
    <t xml:space="preserve">Romania </t>
  </si>
  <si>
    <t>Weakfishes nei</t>
  </si>
  <si>
    <t xml:space="preserve">Russia </t>
  </si>
  <si>
    <t>Yellowtail_Seriola_Almaco jack</t>
  </si>
  <si>
    <t>Sablefish</t>
  </si>
  <si>
    <t>Striped bass, hybrid</t>
  </si>
  <si>
    <t xml:space="preserve">Rwanda </t>
  </si>
  <si>
    <t>Atlantic salmon grown in marine cages; fish oil inputs replaced entirely by plant substitute.</t>
  </si>
  <si>
    <t xml:space="preserve">Saint Helena </t>
  </si>
  <si>
    <t xml:space="preserve">Saint Kitts &amp; Nevis </t>
  </si>
  <si>
    <t xml:space="preserve">Saint Lucia </t>
  </si>
  <si>
    <t xml:space="preserve">St Pierre &amp; Miquelon </t>
  </si>
  <si>
    <t xml:space="preserve">Saint Vincent and the Grenadines </t>
  </si>
  <si>
    <t xml:space="preserve">Samoa </t>
  </si>
  <si>
    <t>Pelletier-2009-a</t>
  </si>
  <si>
    <t xml:space="preserve">San Marino </t>
  </si>
  <si>
    <t xml:space="preserve">Sao Tome &amp; Principe </t>
  </si>
  <si>
    <t>Atlantic salmon grown in marine cages.</t>
  </si>
  <si>
    <t xml:space="preserve">Saudi Arabia </t>
  </si>
  <si>
    <t>&gt;15% regional production</t>
  </si>
  <si>
    <t xml:space="preserve">Senegal </t>
  </si>
  <si>
    <t xml:space="preserve">Serbia </t>
  </si>
  <si>
    <t xml:space="preserve">Seychelles </t>
  </si>
  <si>
    <t>Split crop and soy based on supplemental materials</t>
  </si>
  <si>
    <t xml:space="preserve">Sierra Leone </t>
  </si>
  <si>
    <t xml:space="preserve">Singapore </t>
  </si>
  <si>
    <t xml:space="preserve">Slovakia </t>
  </si>
  <si>
    <t>UK</t>
  </si>
  <si>
    <t xml:space="preserve">Slovenia </t>
  </si>
  <si>
    <t xml:space="preserve">Solomon Islands </t>
  </si>
  <si>
    <t xml:space="preserve">Somalia </t>
  </si>
  <si>
    <t xml:space="preserve">South Africa </t>
  </si>
  <si>
    <t xml:space="preserve">Spain </t>
  </si>
  <si>
    <t xml:space="preserve">Sri Lanka </t>
  </si>
  <si>
    <t xml:space="preserve">Sudan </t>
  </si>
  <si>
    <t xml:space="preserve">Suriname </t>
  </si>
  <si>
    <t xml:space="preserve">Swaziland </t>
  </si>
  <si>
    <t xml:space="preserve">Sweden </t>
  </si>
  <si>
    <t xml:space="preserve">Switzerland </t>
  </si>
  <si>
    <t xml:space="preserve">Syria </t>
  </si>
  <si>
    <t>Chile</t>
  </si>
  <si>
    <t xml:space="preserve">Taiwan </t>
  </si>
  <si>
    <t xml:space="preserve">Tajikistan </t>
  </si>
  <si>
    <t xml:space="preserve">Tanzania </t>
  </si>
  <si>
    <t xml:space="preserve">Thailand </t>
  </si>
  <si>
    <t xml:space="preserve">Togo </t>
  </si>
  <si>
    <t>Buchspies-2011-a</t>
  </si>
  <si>
    <t xml:space="preserve">Tonga </t>
  </si>
  <si>
    <t xml:space="preserve">Trinidad &amp; Tobago </t>
  </si>
  <si>
    <t>1 kg fillet</t>
  </si>
  <si>
    <t xml:space="preserve">Tunisia </t>
  </si>
  <si>
    <t xml:space="preserve">Turkey </t>
  </si>
  <si>
    <t>Atlantic salmon grown in net-pens, processed into fillets, packaged, sold in Swiss market.</t>
  </si>
  <si>
    <t xml:space="preserve">Turkmenistan </t>
  </si>
  <si>
    <t xml:space="preserve">Turks &amp; Caicos Is </t>
  </si>
  <si>
    <t xml:space="preserve">Tuvalu </t>
  </si>
  <si>
    <t xml:space="preserve">Uganda </t>
  </si>
  <si>
    <t xml:space="preserve">Ukraine </t>
  </si>
  <si>
    <t xml:space="preserve">United Arab Emirates </t>
  </si>
  <si>
    <t xml:space="preserve">United Kingdom </t>
  </si>
  <si>
    <t xml:space="preserve">United States </t>
  </si>
  <si>
    <t>Ellingsen-2006-a</t>
  </si>
  <si>
    <t xml:space="preserve">Uruguay </t>
  </si>
  <si>
    <t>200 g fillet (= 460 g live weight)</t>
  </si>
  <si>
    <t xml:space="preserve">Uzbekistan </t>
  </si>
  <si>
    <t xml:space="preserve">Vanuatu </t>
  </si>
  <si>
    <t>Atlantic salmon grown in net-pens, processed into fillets, transported to consumer.</t>
  </si>
  <si>
    <t xml:space="preserve">Venezuela </t>
  </si>
  <si>
    <t xml:space="preserve">Vietnam </t>
  </si>
  <si>
    <t xml:space="preserve">Virgin Islands </t>
  </si>
  <si>
    <t xml:space="preserve">Wallis and Futuna </t>
  </si>
  <si>
    <t xml:space="preserve">West Bank </t>
  </si>
  <si>
    <t xml:space="preserve">Western Sahara </t>
  </si>
  <si>
    <t xml:space="preserve">Yemen </t>
  </si>
  <si>
    <t xml:space="preserve">Zambia </t>
  </si>
  <si>
    <t xml:space="preserve">Zimbabwe </t>
  </si>
  <si>
    <t>Oncorhynchus mykiss</t>
  </si>
  <si>
    <t>Freshwater flow-through</t>
  </si>
  <si>
    <t>Rainbow trout grown in flow-through system.</t>
  </si>
  <si>
    <t>Aquitaine</t>
  </si>
  <si>
    <t>1 farm, 330 tonnes growth</t>
  </si>
  <si>
    <t>Rainbow trout grown in flow-through system with standard feed.</t>
  </si>
  <si>
    <t>Southwest France</t>
  </si>
  <si>
    <t>Rainbow trout grown in flow-through system; most fish meal input replaced by plant substitute</t>
  </si>
  <si>
    <t>dOrbcastel-2009-a</t>
  </si>
  <si>
    <t>Rainbow trout grown in hypothetical recirculating system.</t>
  </si>
  <si>
    <t>Murgat SAS</t>
  </si>
  <si>
    <t>Hypothetical, consider removing</t>
  </si>
  <si>
    <t>Papatryphon-2003-a</t>
  </si>
  <si>
    <t>Rainbow trout grown to portion size in flow-through system.</t>
  </si>
  <si>
    <t>8 farms</t>
  </si>
  <si>
    <t>These are three different sizes of harvest, consider only including one. I think I can get FCR and feed data.</t>
  </si>
  <si>
    <t>Rainbow trout grown to large size in flow-through system.</t>
  </si>
  <si>
    <t>Rainbow trout grown to extra large size in flow-through system.</t>
  </si>
  <si>
    <t>SamuelFitwi-2013-a</t>
  </si>
  <si>
    <t>Trout grown in intensive ponds</t>
  </si>
  <si>
    <t>Germany, Denmark</t>
  </si>
  <si>
    <t>1 farm, 200 tonnes/year</t>
  </si>
  <si>
    <t>Extensive pond</t>
  </si>
  <si>
    <t>Trout grown in extensive ponds</t>
  </si>
  <si>
    <t>Germany</t>
  </si>
  <si>
    <t>1 farm, 3 tonnes/year</t>
  </si>
  <si>
    <t>Trout grown in indoor recirculating system</t>
  </si>
  <si>
    <t>Denmark</t>
  </si>
  <si>
    <t>1 farm, 500 tonnes/year</t>
  </si>
  <si>
    <t>Gronroos-2006-a</t>
  </si>
  <si>
    <t>1 tonne slaughtered (ungutted)</t>
  </si>
  <si>
    <t>Lake-based net cages</t>
  </si>
  <si>
    <t>Typical</t>
  </si>
  <si>
    <t>Rainbow trout grown in net cages, slaughtered.</t>
  </si>
  <si>
    <t>Finland</t>
  </si>
  <si>
    <t>Salmonidae</t>
  </si>
  <si>
    <t>Mixed salmonids grown in flow-through system.</t>
  </si>
  <si>
    <t>1 farm, 478 tonnes/year</t>
  </si>
  <si>
    <t>Tyedmers-2007-a</t>
  </si>
  <si>
    <t>1 tonne fillets</t>
  </si>
  <si>
    <t>Unspecified</t>
  </si>
  <si>
    <t>Cultured salmon processed into fillets and transported to destination.</t>
  </si>
  <si>
    <t>Chang-2017-a</t>
  </si>
  <si>
    <t>1 kg of shrimp at consumer level (including head and shell)</t>
  </si>
  <si>
    <t>Ecological farm</t>
  </si>
  <si>
    <t>Shrimp harvested in an ecological farm, cooked using local methods</t>
  </si>
  <si>
    <t>Taiwan</t>
  </si>
  <si>
    <t>Yijhu</t>
  </si>
  <si>
    <t>Jonell-2015-a</t>
  </si>
  <si>
    <t>Shrimp harvested in mangrove polyculture system with no organic certification</t>
  </si>
  <si>
    <t>2011-2012</t>
  </si>
  <si>
    <t>21 farms</t>
  </si>
  <si>
    <t>Shrimp harvested in mangrove polyculture system with organic certification</t>
  </si>
  <si>
    <t>20 farms</t>
  </si>
  <si>
    <t>Aubin-2015-a</t>
  </si>
  <si>
    <t>Shrimp harvested in brackish water extensive pond polyculture system (with crab, milkfish and tilapia)</t>
  </si>
  <si>
    <t>Medeiros-2017-a</t>
  </si>
  <si>
    <t>Macrobrachium spp</t>
  </si>
  <si>
    <t>1 kg animal biomass liveweight</t>
  </si>
  <si>
    <t>Shrimp harvested from semi-intensive monoculture ponds</t>
  </si>
  <si>
    <t>Sao Paolo, Brazil</t>
  </si>
  <si>
    <t>Sao Paulo</t>
  </si>
  <si>
    <t>2013-2014</t>
  </si>
  <si>
    <t>3 farms</t>
  </si>
  <si>
    <t>Crab harvested in brackish water extensive pond polyculture system (with shrimp, milkfish and tilapia)</t>
  </si>
  <si>
    <t>CajasDeGliniewicz-2016-a</t>
  </si>
  <si>
    <t>1 kg wet weight</t>
  </si>
  <si>
    <t>Integrated marine rafts</t>
  </si>
  <si>
    <t>Mussels harvested on integrated shellfish farm, processed, packaged, and distributed within the United States</t>
  </si>
  <si>
    <t>Washington</t>
  </si>
  <si>
    <t>Lourguioui-2017-a</t>
  </si>
  <si>
    <t>1 tonne wet weight</t>
  </si>
  <si>
    <t>Longline</t>
  </si>
  <si>
    <t>Mussels harvested in longline nets and cleaned at the production plant</t>
  </si>
  <si>
    <t>Algeria</t>
  </si>
  <si>
    <t>1 farm, 50 tonnes/year</t>
  </si>
  <si>
    <t>Ziegler-2013-a</t>
  </si>
  <si>
    <t>Mytilus edulis</t>
  </si>
  <si>
    <t>1 kg edible yield</t>
  </si>
  <si>
    <t>Mussels farmed, sorted, and trucked to Paris</t>
  </si>
  <si>
    <t>Aubin-2018-a</t>
  </si>
  <si>
    <t>1 tonne packed "ready to cook" mussels</t>
  </si>
  <si>
    <t>Bouchot culture</t>
  </si>
  <si>
    <t>Mussels produced in bouchot culture, packaged at the production plant ; includes carbon sequestration</t>
  </si>
  <si>
    <t>Mont Saint-Michel</t>
  </si>
  <si>
    <t>6 producers, 300-450 tonnes/year</t>
  </si>
  <si>
    <t>Mussels produced in bouchot culture, packaged at the production plant; does not include carbon sequestration</t>
  </si>
  <si>
    <t>Cynoscion spp</t>
  </si>
  <si>
    <t>Black pacu harvested from monoculture semi-intensive ponds</t>
  </si>
  <si>
    <t>Brazil</t>
  </si>
  <si>
    <t>Species is Cachema, check if specific species name available</t>
  </si>
  <si>
    <t>Avadi-2015-b</t>
  </si>
  <si>
    <t>Black pacu produced in semi-intensive ponds, fed an artisanal feed</t>
  </si>
  <si>
    <t>Peru</t>
  </si>
  <si>
    <t>5 farms</t>
  </si>
  <si>
    <t>Badiola-2017-a</t>
  </si>
  <si>
    <t>Gadus morhua</t>
  </si>
  <si>
    <t>Recirculating system</t>
  </si>
  <si>
    <t>Cod produced in a pilot-scale recirculating aquaculture system, wherein it was assumed that 50% of energy use of farm came from renewable energy sources</t>
  </si>
  <si>
    <t>Basqua Country</t>
  </si>
  <si>
    <t>Chanos chanos</t>
  </si>
  <si>
    <t>Milkfish harvested in brackish water extensive pond polyculture system (with crab, tilapia, and shrimp)</t>
  </si>
  <si>
    <t>Mungkung-2013-a</t>
  </si>
  <si>
    <t>Floating net-cage in polyculture pond</t>
  </si>
  <si>
    <t>Tilapia produced in two-net aquaculture system (along with common carp) in large, high-density farms</t>
  </si>
  <si>
    <t>West Java</t>
  </si>
  <si>
    <t>2005-2007</t>
  </si>
  <si>
    <t>30 farms; 1,640kg per year per farm</t>
  </si>
  <si>
    <t>Tilapia produced in two-net aquaculture system (along with common carp) in small, low-density farms.</t>
  </si>
  <si>
    <t>30 farms; 728kg per year per farm</t>
  </si>
  <si>
    <t>Tilapia harvested in brackish water extensive pond polyculture system (with crab, milkfish, and shrimp).</t>
  </si>
  <si>
    <t>Yacout-2016-a</t>
  </si>
  <si>
    <t>Tilapia harvested from intensive pond system.</t>
  </si>
  <si>
    <t>Egypt</t>
  </si>
  <si>
    <t>Behera governorate</t>
  </si>
  <si>
    <t>2010-2011</t>
  </si>
  <si>
    <t>2 farms</t>
  </si>
  <si>
    <t>Tilapia harvested from semi-intensive pond system</t>
  </si>
  <si>
    <t>Cyprinus carpio</t>
  </si>
  <si>
    <t>Carp produced in two-net aquaculture system (along with tilapia) in large, high-density farms</t>
  </si>
  <si>
    <t>30 farms; 18,450 kg per year per farm</t>
  </si>
  <si>
    <t>Carp produced in two-net aquaculture system (along with tilapia) in small, low-density farms</t>
  </si>
  <si>
    <t>30 farms; 10,368 kg per year per farm</t>
  </si>
  <si>
    <t>Huysfeld-2013-a</t>
  </si>
  <si>
    <t>Earthen pond aquaculture</t>
  </si>
  <si>
    <t>Catfish harvested in earthen ponds to be exported to Europe and North America</t>
  </si>
  <si>
    <t>2009-2010</t>
  </si>
  <si>
    <t>4 farms</t>
  </si>
  <si>
    <t>Kluts-2012-a</t>
  </si>
  <si>
    <t>t tonne fresh</t>
  </si>
  <si>
    <t>Catfish harvested from intensive pond systems</t>
  </si>
  <si>
    <t>28 farms, 7 feed companies</t>
  </si>
  <si>
    <t>Integrated pond, high input</t>
  </si>
  <si>
    <t>Catfish harvested from high-input, rice -based integrated pond systems</t>
  </si>
  <si>
    <t>Integrated pond, medium inputs</t>
  </si>
  <si>
    <t>Catfish harvested from medium-input, rice-based integrated pond systems</t>
  </si>
  <si>
    <t>Besson-2016-a</t>
  </si>
  <si>
    <t>Clarias gariepinus</t>
  </si>
  <si>
    <t>1 tonne at farm gate</t>
  </si>
  <si>
    <t>Model</t>
  </si>
  <si>
    <t>Catfish harvested from a recirculating system</t>
  </si>
  <si>
    <t>Netherlands</t>
  </si>
  <si>
    <t>Hypothetical, consider removing; Check species</t>
  </si>
  <si>
    <t>Abdou-2017-a</t>
  </si>
  <si>
    <t>Sparus aurata</t>
  </si>
  <si>
    <t>Offshore cages</t>
  </si>
  <si>
    <t>Seabream harvested from offshore floating cages</t>
  </si>
  <si>
    <t>1 farm, 1470 tonnes/year</t>
  </si>
  <si>
    <t>GarciaGarcia-2016-a</t>
  </si>
  <si>
    <t>1 farm, 1000 tonnes/year</t>
  </si>
  <si>
    <t>Seabass harvested in offshore floating cages</t>
  </si>
  <si>
    <t>1 farm, 630 tonnes/year</t>
  </si>
  <si>
    <t>McGrath-2015-a</t>
  </si>
  <si>
    <t>Oncorhynchus tshawytscha</t>
  </si>
  <si>
    <t>Solid-walled aquaculture system</t>
  </si>
  <si>
    <t>Actual production system of emerging SWAS aquaculture technology containing chinook salmon, data collection was truncated due to severe storm that destroyed infrastructure</t>
  </si>
  <si>
    <t>1 tank, 75 tonnes</t>
  </si>
  <si>
    <t>Norwegian-produced Atlantic salmon that was gutted, filleted and trucked to Paris</t>
  </si>
  <si>
    <t>Norwegian-produced Atlantic salmon that was gutted, filleted, frozen and trucked to Paris</t>
  </si>
  <si>
    <t>Wilfart-2013-a</t>
  </si>
  <si>
    <t>Atlantic salmon produced in a recirculating system</t>
  </si>
  <si>
    <t>Normandy</t>
  </si>
  <si>
    <t>1 tank, 55 tonnes per year</t>
  </si>
  <si>
    <t>Hognes-2014-a</t>
  </si>
  <si>
    <t>1 kg edible salmon at farm gate</t>
  </si>
  <si>
    <t>Atlantic salmon produced in marine-net pens</t>
  </si>
  <si>
    <t>Atlantic salmon produced in marine-net pens using feed with a higher vegetable content that the feed used in 2010</t>
  </si>
  <si>
    <t>Parker-2018-a</t>
  </si>
  <si>
    <t>1 kg head-on gutted product</t>
  </si>
  <si>
    <t>Atlantic salmon reared in Tasmania, slaughtered, and distributed within Australia.</t>
  </si>
  <si>
    <t>Australia</t>
  </si>
  <si>
    <t>Tasmania</t>
  </si>
  <si>
    <t>2013-2015</t>
  </si>
  <si>
    <t>3 farms, 20,800 tonnes/year</t>
  </si>
  <si>
    <t>What a fascinating study! Top notch.</t>
  </si>
  <si>
    <t>Ayer-2016-a</t>
  </si>
  <si>
    <t>Chilean industry-average of Atlantic salmon produced in nylon net pens</t>
  </si>
  <si>
    <t>Industry average</t>
  </si>
  <si>
    <t>Liu-2016-a</t>
  </si>
  <si>
    <t>Land-based recirculating system</t>
  </si>
  <si>
    <t>Atlantic salmon produced in open net pens in the United States using typical US energy mix</t>
  </si>
  <si>
    <t>Atlantic salmon produced in RAS systems in the United States using energy source consisting of 90% hydrower and 10% coal</t>
  </si>
  <si>
    <t>Atlantic salmon produced in RAS aquaculture systems in Norway and airfreighted to the US market</t>
  </si>
  <si>
    <t>feed_component</t>
  </si>
  <si>
    <t>water</t>
  </si>
  <si>
    <t>land</t>
  </si>
  <si>
    <t>protein</t>
  </si>
  <si>
    <t>soy</t>
  </si>
  <si>
    <t>othercrops</t>
  </si>
  <si>
    <t>FMFO</t>
  </si>
  <si>
    <t>animal</t>
  </si>
  <si>
    <t>Atlantic salmon produced in open net pen aquaculture systems in Norway, frozen, and shipped to the US market</t>
  </si>
  <si>
    <t>Dekamin-2015-a</t>
  </si>
  <si>
    <t>Rainbow trout produced in flow-through aquaculture systems</t>
  </si>
  <si>
    <t>Iran</t>
  </si>
  <si>
    <t>Rainbow trout produced in recirculating aquaculture systems</t>
  </si>
  <si>
    <t>GHG_per_kJ</t>
  </si>
  <si>
    <t>Semi-closed recirculating system</t>
  </si>
  <si>
    <t>Rainbow trout produced in semi-closed recirculating aquaculture systems</t>
  </si>
  <si>
    <t>Chen-2015-a</t>
  </si>
  <si>
    <t>1 tonne raw fish</t>
  </si>
  <si>
    <t>Pan-sized trout (250-400g) produced in flow-through aquaculture systems</t>
  </si>
  <si>
    <t>2007-2011</t>
  </si>
  <si>
    <t>5 farms, 168 tonnes/year/farm</t>
  </si>
  <si>
    <t>Inventory data may still be coming</t>
  </si>
  <si>
    <t>Large- and mix-sized trout (200-3000g) produced in flow-through aquaculture systems</t>
  </si>
  <si>
    <t>9 farms, 79 tonnes/year/farm</t>
  </si>
  <si>
    <t>Very large-sized trout (&gt; 2000g) produced in flow-through aquaculture systems</t>
  </si>
  <si>
    <t>10 farms, 440 tonnes/year/farm</t>
  </si>
  <si>
    <t>Silvenius-2017-a</t>
  </si>
  <si>
    <t>1 tonne skinless fillet</t>
  </si>
  <si>
    <t>Rainbow trout produced in marine net-pen production systems using a conventional feed</t>
  </si>
  <si>
    <t>2009-2011</t>
  </si>
  <si>
    <t>Temp</t>
  </si>
  <si>
    <t>Semi-intensive cages</t>
  </si>
  <si>
    <t>Trout produced in semi-intensive ponds in Peru, fed an artisanal feed</t>
  </si>
  <si>
    <t>Henriksson et al. 2017</t>
  </si>
  <si>
    <t>1 tonne live wet-weight</t>
  </si>
  <si>
    <t>Conventional</t>
  </si>
  <si>
    <t>Nile delta</t>
  </si>
  <si>
    <t>Intensive</t>
  </si>
  <si>
    <t>Hand fed</t>
  </si>
  <si>
    <t>265±277</t>
  </si>
  <si>
    <t>127±133</t>
  </si>
  <si>
    <t>Patrik</t>
  </si>
  <si>
    <t>Best management practices</t>
  </si>
  <si>
    <t>ISSCAAP</t>
  </si>
  <si>
    <t>Trophic</t>
  </si>
  <si>
    <t>Abbassa G9</t>
  </si>
  <si>
    <t>Abbassa strain</t>
  </si>
  <si>
    <t>Abbassa and BMP</t>
  </si>
  <si>
    <t>Status</t>
  </si>
  <si>
    <t>Assigned to</t>
  </si>
  <si>
    <t>Reference</t>
  </si>
  <si>
    <t>Database</t>
  </si>
  <si>
    <t>Aquafeed.Focus</t>
  </si>
  <si>
    <t>IAA.Polyculture</t>
  </si>
  <si>
    <t>Location</t>
  </si>
  <si>
    <t>N.Sites</t>
  </si>
  <si>
    <t>Indicators</t>
  </si>
  <si>
    <t>System.Bounds</t>
  </si>
  <si>
    <t>Study.Goal</t>
  </si>
  <si>
    <t>Nutrition.Included</t>
  </si>
  <si>
    <t>Data appears the same as Bosma 2009 (which is already entered)</t>
  </si>
  <si>
    <t>Jessica</t>
  </si>
  <si>
    <t>Bosma, R., Anh, P. T., &amp; Potting, J. (2011). Life cycle assessment of intensive striped catfish farming in the Mekong Delta for screening hotspots as input to environmental policy and research agenda. International Journal of Life Cycle Assessment, 16(9), 903-915. doi:10.1007/s11367-011-0324-4</t>
  </si>
  <si>
    <t>Henriksson et al. 2015</t>
  </si>
  <si>
    <t>JAG lit review</t>
  </si>
  <si>
    <t>Litopenaeus vannamei</t>
  </si>
  <si>
    <t>1 tonne Peeled tail-on</t>
  </si>
  <si>
    <t>High-level ponds</t>
  </si>
  <si>
    <t>Guangdong province</t>
  </si>
  <si>
    <t xml:space="preserve"> </t>
  </si>
  <si>
    <t>striped catfish (Pangasianodon hypophthalmus)</t>
  </si>
  <si>
    <t>Mekong delta</t>
  </si>
  <si>
    <t>global warming, acidification, eutrophication, human toxicity, and marine (MAET) and freshwater aquatic ecotoxicity (FWET)</t>
  </si>
  <si>
    <t>all processes up to the exit-gate</t>
  </si>
  <si>
    <t>determine the critical environmental impact and their causative processes in producing striped catfish</t>
  </si>
  <si>
    <t>Entered</t>
  </si>
  <si>
    <t>Henriksson, P. J. G., Belton, B., Murshed-e-Jahan, K., &amp; Rico, A. (2018). Measuring the potential for sustainable intensification of aquaculture in Bangladesh using life cycle assessment. Proceedings of the National Academy of Sciences of the United States of America, 115(12), 2958-2963. doi:10.1073/pnas.1716530115</t>
  </si>
  <si>
    <t>carp (Cyprinidae), tilapia (Oreochromis spp.), pangasius catfish (Pangasius hypophthalmus), koi (Anabas testudineus), small indigenous fish species (SIS), freshwater prawn (Macrobrachium rosenbergii), and shrimps (Penaeus monodon and others)</t>
  </si>
  <si>
    <t>Bangladesh</t>
  </si>
  <si>
    <t>Land occupation, freshwater consumption, ecotoxicity, eutrophication, acidification, global warming impacts</t>
  </si>
  <si>
    <t>cradle to gate</t>
  </si>
  <si>
    <t>quantify six local and global environmental consequences of intensifying aquaculture production in Bangladesh</t>
  </si>
  <si>
    <t>Henriksson, P. J. G., Dickson, M., Allah, A. N., Al-Kenawy, D., &amp; Phillips, M. (2017). Benchmarking the environmental performance of best management practice and genetic improvements in Egyptian aquaculture using life cycle assessment. Aquaculture, 468, 53-59. doi:10.1016/j.aquaculture.2016.09.051</t>
  </si>
  <si>
    <t>Nile tilapia (Oreochromis niloticus)</t>
  </si>
  <si>
    <t>Four groups of tilapia pond farms: control (n = 40); BMP (n = 69); G9 (n = 13); and BMP + G9 (n = 15)</t>
  </si>
  <si>
    <t>GW, EUT, ACD, FWC and LU</t>
  </si>
  <si>
    <t>system boundary included electricity generation, fuel refining, agriculture, capture fisheries, fishmeal production, poultry farming, hatchery, feed processing, aquaculture grow-out among other processes</t>
  </si>
  <si>
    <t>The goal of the study was to benchmark the environmental benefits of the Abbassa G9 tilapia strain and BMP using LCA</t>
  </si>
  <si>
    <t>Henriksson, P. J. G., Rico, A., Zhang, W., Ahmad-Al-Nahid, S., Newton, R., Phan, L. T., . . . Guinee, J. B. (2015). Comparison of Asian Aquaculture Products by Use of Statistically Supported Life Cycle Assessment. Environmental Science &amp; Technology, 49(24), 14176-14183. doi:10.1021/acs.est.5b04634</t>
  </si>
  <si>
    <t>Asian tiger shrimp, whiteleg shrimp, giant river prawn, tilapia, and pangasius catfish</t>
  </si>
  <si>
    <t>Hand fed or feeding machine</t>
  </si>
  <si>
    <t>Bangladesh, China, Thailand, and Vietnam</t>
  </si>
  <si>
    <t>about 1400 farmers were interviewed</t>
  </si>
  <si>
    <t>global warming, eutrophication, and freshwater ecotoxicity impacts</t>
  </si>
  <si>
    <t>The production chains were modeled up to European ports</t>
  </si>
  <si>
    <t>evaluate the comparative eco-efficiency of producing different aquatic food products</t>
  </si>
  <si>
    <t>Henriksson, P. J. G., Tran, N., Mohan, C. V., Chan, C. Y., Rodriguez, U. P., Suri, S., . . . Phillips, M. J. (2017). Indonesian aquaculture futures - Evaluating environmental and socioeconomic potentials and limitations. Journal of Cleaner Production, 162, 1482-1490. doi:10.1016/j.jclepro.2017.06.133</t>
  </si>
  <si>
    <t>Tilapia, common carp, clarias, pangasius, milkfish, grouper, whiteleg shrimp, tiger shrimp</t>
  </si>
  <si>
    <t>n/a</t>
  </si>
  <si>
    <t>global warming, acidification, eutrophication, land-use, freshwater consumption, energy use, reliance on wild fish, total fish output, full-time employment, monetary value</t>
  </si>
  <si>
    <t>quantiﬁes environmental impacts using life cycle assessments (LCAs), and some socioeconomic indicators, for six alternative scenarios projecting the growth of Indonesia's aquaculture up to 2030</t>
  </si>
  <si>
    <t>Jarvio, N., Henriksson, P. J. G., &amp; Guinee, J. B. (2018). Including GHG emissions from mangrove forests LULUC in LCA: a case study on shrimp farming in the Mekong Delta, Vietnam. International Journal of Life Cycle Assessment, 23(5), 1078-1090. doi:10.1007/s11367-017-1332-9</t>
  </si>
  <si>
    <t>shrimp</t>
  </si>
  <si>
    <t>Mekong Delta, Vietnam</t>
  </si>
  <si>
    <t>unclear</t>
  </si>
  <si>
    <t>Low-level earthen ponds</t>
  </si>
  <si>
    <t>Carbon dioxide land use and land-use change emissions from mangrove deforestation</t>
  </si>
  <si>
    <t>estimates for GHG emissions from mangrove LULUC and applies them to a case study of shrimp farming in Vietnam</t>
  </si>
  <si>
    <t>Already enter (Huysfeld)</t>
  </si>
  <si>
    <t>Semi-intensive</t>
  </si>
  <si>
    <t>Huysveld, S., Schaubroeck, T., De Meester, S., Sorgeloos, P., Van Langenhove, H., Van Linden, V., &amp; Dewulf, J. (2013). Resource use analysis of Pangasius aquaculture in the Mekong Delta in Vietnam using Exergetic Life Cycle Assessment. Journal of Cleaner Production, 51, 225-233. doi:10.1016/j.jclepro.2013.01.024</t>
  </si>
  <si>
    <t>pangasius</t>
  </si>
  <si>
    <t>4 farms, 2 hatcheries</t>
  </si>
  <si>
    <t>fossil fuels, metal ores, nuclear energy, land resources including land for biomass production, renewable resources (different from biomass for which land use during its production was taken into account), minerals, atmospheric resources and water resources</t>
  </si>
  <si>
    <t>cradle to farm gate</t>
  </si>
  <si>
    <t>quantify the total resource use of the Pangasius cradle to farm gate</t>
  </si>
  <si>
    <t>Done</t>
  </si>
  <si>
    <t>Newton, R. W., &amp; Little, D. C. (2018). Mapping the impacts of farmed Scottish salmon from a life cycle perspective. International Journal of Life Cycle Assessment, 23(5), 1018-1029. doi:10.1007/s11367-017-1386-8</t>
  </si>
  <si>
    <t>6 farms, 1 processor</t>
  </si>
  <si>
    <t>global warming potential (GWP), acidification potential (AP), eutrophication potential, ozone depletion potential, photo-chemical oxidation potential, consumptive water use and land use</t>
  </si>
  <si>
    <t>feed mill, production sites and the primary processor, whereas feed ingredient production and processing data were from literature sources</t>
  </si>
  <si>
    <t>takes farmed Scottish Atlantic salmon as a case study of Blocal^ production to identify and map the contributions to global environmental impact</t>
  </si>
  <si>
    <t>*Aquafeed ingredients</t>
  </si>
  <si>
    <t>Inventory data is from Huysveld et al. (2013)</t>
  </si>
  <si>
    <t>Nhu, T. T., Schaubroeck, T., De Meester, S., Duyvejonck, M., Sorgeloos, P., &amp; Dewulf, J. (2015). Resource consumption assessment of Pangasius fillet products from Vietnamese aquaculture to European retailers. Journal of Cleaner Production, 100, 170-178. doi:10.1016/j.jclepro.2015.03.030</t>
  </si>
  <si>
    <t>Eastern Thailand</t>
  </si>
  <si>
    <t>Resource use (renewable, fossil, nuclear, metal, mineral, water, land including biomass)</t>
  </si>
  <si>
    <t>cradle to factory gate</t>
  </si>
  <si>
    <t>quantify a full cradle-to-factory gate analysis of MAP Pangasius in terms of natural resource demand expressed in CEENE along with a sensitivity analysis regarding choices in fish processing in Vietnam and suggestions to reduce the impact</t>
  </si>
  <si>
    <t>Santos, A. A. O., Aubin, J., Corson, M. S., Valenti, W. C., &amp; Camargo, A. F. M. (2015). Comparing environmental impacts of native and introduced freshwater prawn farming in Brazil and the influence of better effluent management using LCA. Aquaculture, 444, 151-159. doi:10.1016/j.aquaculture.2015.03.006</t>
  </si>
  <si>
    <t>Macrobrachium rosenbergii (giant river prawn) and Macrobrachium amazonicum (Amazon river prawn)</t>
  </si>
  <si>
    <t>direct measurements and published data</t>
  </si>
  <si>
    <t>climate change, eutrophication, acidification, energy use, net primary production use, surface use and water dependence</t>
  </si>
  <si>
    <t>cradle to delivery to market in Belém, Pará State</t>
  </si>
  <si>
    <t>compare environmental impacts of M. rosenbergii (hereafter, Giant) and M. amazonicum (hereafter, Amazon) production systems and assess potential improvement via better effluent management, such as CWs and use of pond sediment as crop fertilizer</t>
  </si>
  <si>
    <t>Ignore these IAA/polyculture studies</t>
  </si>
  <si>
    <t>Ewoukem, T. E., Aubin, J., Mikolasek, O., Corson, M. S., Eyango, M. T., Tchoumboue, J., . . . Ombredane, D. (2012). Environmental impacts of farms integrating aquaculture and agriculture in Cameroon. Journal of Cleaner Production, 28, 208-214. doi:10.1016/j.jclepro.2011.11.039</t>
  </si>
  <si>
    <t>Y</t>
  </si>
  <si>
    <t>Tilapia (Oreochromis niloticus) and were based on a polyculture that included African catfish (Clarias gariepinus) as a predator for tilapia fry</t>
  </si>
  <si>
    <t>Cameroon</t>
  </si>
  <si>
    <t>eutrophication (kg PO4-equivalents), climate change (kg CO2-eq.), acidification (kg SO2-eq.), non-renewable energy use (GJ), land use (m2/yr), Net Primary Production (NPP) use (kg C), and water dependence (m3)</t>
  </si>
  <si>
    <t>performed an attributional LCA of four low-input aquaculture systems in family-scale agriculture in Cameroon, to compare their environmental impacts, determine if they represent efficient use of resources, and identify internal processes that could be changed to decrease their impacts.</t>
  </si>
  <si>
    <t>Framed as protein supplement</t>
  </si>
  <si>
    <t>Astudillo, M. F., Thalwitz, G., &amp; Vollrath, F. (2015). Modern analysis of an ancient integrated farming arrangement: life cycle assessment of a mulberry dyke and pond system. International Journal of Life Cycle Assessment, 20(10), 1387-1398. doi:10.1007/s11367-015-0950-3</t>
  </si>
  <si>
    <t>mulberry dike-pond system</t>
  </si>
  <si>
    <t>Zhujiang delta</t>
  </si>
  <si>
    <t>GHGe, N2O emissions, methane emissions,</t>
  </si>
  <si>
    <t>area under DPS and upstream processes associated with the production of inputs</t>
  </si>
  <si>
    <t>Analyze GHG emissions and the role of labor</t>
  </si>
  <si>
    <t>Doctoral thesis written in Portuguese</t>
  </si>
  <si>
    <t xml:space="preserve">Casaca (2008) </t>
  </si>
  <si>
    <t>Poore and Nemecek</t>
  </si>
  <si>
    <t>Grass carp, silver carp, big head carp, common carp, catfish</t>
  </si>
  <si>
    <t>Integrated agriculture/livestock system, polyculture of tilapia and catfish</t>
  </si>
  <si>
    <t>6.6 kg</t>
  </si>
  <si>
    <t>Efole Ewoukem et al. (2012)</t>
  </si>
  <si>
    <t>Tilapia, African catfish</t>
  </si>
  <si>
    <t>Agribalyse database</t>
  </si>
  <si>
    <t>Koch and Salou (2015)</t>
  </si>
  <si>
    <t>Trout, sea bass, sea bream</t>
  </si>
  <si>
    <t>Emailed Roline at Blonk for English copy</t>
  </si>
  <si>
    <t>Southern Thailand</t>
  </si>
  <si>
    <t>Blonk et al. (2009)</t>
  </si>
  <si>
    <t>Same as Ellingsen-2006</t>
  </si>
  <si>
    <t>Ellingsen et al. (2009)</t>
  </si>
  <si>
    <t>Same as Cao-2011</t>
  </si>
  <si>
    <t>Cao (2012)</t>
  </si>
  <si>
    <t>Shrimp</t>
  </si>
  <si>
    <t>480 kg</t>
  </si>
  <si>
    <t>Ben Tre, VN</t>
  </si>
  <si>
    <t>1 tonne headless shell-on</t>
  </si>
  <si>
    <t>Soc Trang</t>
  </si>
  <si>
    <t>Soc Trang &amp; Bc Lieu</t>
  </si>
  <si>
    <t>1 tonne headless shell-on and 810 kg fish</t>
  </si>
  <si>
    <t>Western BD</t>
  </si>
  <si>
    <t>Improved extensive</t>
  </si>
  <si>
    <t>kg wood</t>
  </si>
  <si>
    <t>1 tonne headless shell-on and 16 kg fish</t>
  </si>
  <si>
    <t>Eastern BD</t>
  </si>
  <si>
    <t>Polyculture w/carp</t>
  </si>
  <si>
    <t>Guangdong</t>
  </si>
  <si>
    <t>Hainan</t>
  </si>
  <si>
    <t>Reservoirs</t>
  </si>
  <si>
    <t>Guangdon and Hainan</t>
  </si>
  <si>
    <t>Earthen pond aquaculture integrated with pigs</t>
  </si>
  <si>
    <t>Integrated with pigs</t>
  </si>
  <si>
    <t>Maoming, GD</t>
  </si>
  <si>
    <t>Pangasius hypophthalmus</t>
  </si>
  <si>
    <t>Small farms</t>
  </si>
  <si>
    <t>An Giang and Can Tho</t>
  </si>
  <si>
    <t>Medium farms</t>
  </si>
  <si>
    <t>Large farms</t>
  </si>
  <si>
    <t>Henriksson et al. 2019</t>
  </si>
  <si>
    <t>Earthern ponds</t>
  </si>
  <si>
    <t>Java, Sumatra, and Lombok</t>
  </si>
  <si>
    <t>Floating cages</t>
  </si>
  <si>
    <t>Earthern/concrete ponds</t>
  </si>
  <si>
    <t>Clarias batrachus</t>
  </si>
  <si>
    <t>Net-pens</t>
  </si>
  <si>
    <t>Extensive</t>
  </si>
  <si>
    <t>Imp. extensive</t>
  </si>
  <si>
    <t>Epinephelus spp.</t>
  </si>
  <si>
    <t>Whole fish and pellets</t>
  </si>
  <si>
    <t>SFW (company data)</t>
  </si>
  <si>
    <t>Net pen</t>
  </si>
  <si>
    <t>Assumed compound</t>
  </si>
  <si>
    <t>BC</t>
  </si>
  <si>
    <t>Eastern</t>
  </si>
  <si>
    <t>New Zealand</t>
  </si>
  <si>
    <t>Freshwater net pen (?)</t>
  </si>
  <si>
    <t>Oncorhynchus kisutch</t>
  </si>
  <si>
    <t>Raceway</t>
  </si>
  <si>
    <t>Assumed Nile tilapia (listed as Tilapia)</t>
  </si>
  <si>
    <t>SFW</t>
  </si>
  <si>
    <t>Ecuador</t>
  </si>
  <si>
    <t>SFW (from literature)</t>
  </si>
  <si>
    <t>Assumed Nile tilapia; SFW values are difficult to determine if they double count values we have from elsewhere. I've avoided records that explicitly state that they are from a particular LCA or other data that we already include, e.g. T&amp;M</t>
  </si>
  <si>
    <t>Colombia</t>
  </si>
  <si>
    <t>Honduras</t>
  </si>
  <si>
    <t>Mexico</t>
  </si>
  <si>
    <t>Pangasianodon hypophthalmus</t>
  </si>
  <si>
    <t>USA</t>
  </si>
  <si>
    <t>Assumed Striped catfish (listed as catfish); SFW values are difficult to determine if they double count values we have from elsewhere. I've avoided records that explicitly state that they are from a particular LCA or other data that we already include, e.g. T&amp;M</t>
  </si>
  <si>
    <t>Assumed Pangasius (listed as catfish); SFW values are difficult to determine if they double count values we have from elsewhere. I've avoided records that explicitly state that they are from a particular LCA or other data that we already include, e.g. T&amp;M</t>
  </si>
  <si>
    <t>SFW (from expert)</t>
  </si>
  <si>
    <t>Ponds / pens</t>
  </si>
  <si>
    <t>SFW values are difficult to determine if they double count values we have from elsewhere. I've avoided records that explicitly state that they are from a particular LCA or other data that we already include, e.g. T&amp;M</t>
  </si>
  <si>
    <t>Mediterranean</t>
  </si>
  <si>
    <t>SFW (lit and expert)</t>
  </si>
  <si>
    <t>Morone chrysops x M. saxatilis</t>
  </si>
  <si>
    <t>Ponds / recirculating</t>
  </si>
  <si>
    <t>Sciaenops ocellatus</t>
  </si>
  <si>
    <t>Anguilla spp</t>
  </si>
  <si>
    <t>China, Japan, Taiwan, Korea</t>
  </si>
  <si>
    <t>Species unknown (listed as freshwater eel); SFW values are difficult to determine if they double count values we have from elsewhere. I've avoided records that explicitly state that they are from a particular LCA or other data that we already include, e.g. T&amp;M</t>
  </si>
  <si>
    <t>Hawaii</t>
  </si>
  <si>
    <t>Unspecified which species</t>
  </si>
  <si>
    <t>Japan</t>
  </si>
  <si>
    <t>Unspecified which species; SFW values are difficult to determine if they double count values we have from elsewhere. I've avoided records that explicitly state that they are from a particular LCA or other data that we already include, e.g. T&amp;M</t>
  </si>
  <si>
    <t>Moist pellet</t>
  </si>
  <si>
    <t>Tanks / raceway</t>
  </si>
  <si>
    <t>Iceland</t>
  </si>
  <si>
    <t>Anoplopoma fimbria</t>
  </si>
  <si>
    <t>Rachycentron canadum</t>
  </si>
  <si>
    <t>Panama</t>
  </si>
  <si>
    <t>Unsure of species</t>
  </si>
  <si>
    <t>Unsure of species; SFW values are difficult to determine if they double count values we have from elsewhere. I've avoided records that explicitly state that they are from a particular LCA or other data that we already include, e.g. T&amp;M</t>
  </si>
  <si>
    <t>Central America</t>
  </si>
  <si>
    <t>South America</t>
  </si>
  <si>
    <t>Asia</t>
  </si>
  <si>
    <t>Snail meat</t>
  </si>
  <si>
    <t>Silvo pond</t>
  </si>
  <si>
    <t>Assumed Penaeus monodon (listed as tiger shrimp); SFW values are difficult to determine if they double count values we have from elsewhere. I've avoided records that explicitly state that they are from a particular LCA or other data that we already include, e.g. T&amp;M</t>
  </si>
  <si>
    <t>Acipenseridae</t>
  </si>
  <si>
    <t>Saltwater net pen</t>
  </si>
  <si>
    <t>Lates calcarifer</t>
  </si>
  <si>
    <t>Thunnus thynnus</t>
  </si>
  <si>
    <t>Whole baitfish</t>
  </si>
  <si>
    <t>Assumed Atlantic bluefin (listed as bluefin); SFW values are difficult to determine if they double count values we have from elsewhere. I've avoided records that explicitly state that they are from a particular LCA or other data that we already include, e.g. T&amp;M</t>
  </si>
  <si>
    <t>Thunnus orientalis</t>
  </si>
  <si>
    <t>Assumed Pacific bluefin (listed as bluefin); SFW values are difficult to determine if they double count values we have from elsewhere. I've avoided records that explicitly state that they are from a particular LCA or other data that we already include, e.g. T&amp;M</t>
  </si>
  <si>
    <t>Newton and Little 2018</t>
  </si>
  <si>
    <t>1.0 t of head-on gutted (HOG) Atlantic salmon, boxed in ice at the primary processor gate</t>
  </si>
  <si>
    <t>90-m circumference net pens</t>
  </si>
  <si>
    <t>2012-2014</t>
  </si>
  <si>
    <t>22 months</t>
  </si>
  <si>
    <t>Included in other crops</t>
  </si>
  <si>
    <t>Macrobrachium rosenbergii</t>
  </si>
  <si>
    <t>Earthen ponds</t>
  </si>
  <si>
    <t>1.283 t</t>
  </si>
  <si>
    <t>165 days</t>
  </si>
  <si>
    <t>40%/cycle</t>
  </si>
  <si>
    <t>Most of the data is from lit values, especially Kimpara 2011 (but this paper isn't in here); feed composition data from a 1988 study</t>
  </si>
  <si>
    <t>Macrobrachium amazonicum</t>
  </si>
  <si>
    <t>1.8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</si>
</sst>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6">
    <font>
      <sz val="12.0"/>
      <color rgb="FF000000"/>
      <name val="Arial"/>
    </font>
    <font>
      <b/>
      <sz val="12.0"/>
      <color rgb="FF000000"/>
      <name val="Calibri"/>
    </font>
    <font>
      <sz val="12.0"/>
      <color rgb="FF000000"/>
      <name val="Calibri"/>
    </font>
    <font/>
    <font>
      <b/>
      <sz val="12.0"/>
      <color theme="1"/>
      <name val="Calibri"/>
    </font>
    <font>
      <b/>
      <color theme="1"/>
      <name val="Calibri"/>
    </font>
    <font>
      <color theme="1"/>
      <name val="Calibri"/>
    </font>
    <font>
      <i/>
      <sz val="12.0"/>
      <color rgb="FF000000"/>
      <name val="Calibri"/>
    </font>
    <font>
      <sz val="11.0"/>
    </font>
    <font>
      <sz val="11.0"/>
      <color rgb="FF000000"/>
      <name val="Calibri"/>
    </font>
    <font>
      <i/>
      <sz val="12.0"/>
      <color theme="1"/>
      <name val="Calibri"/>
    </font>
    <font>
      <color rgb="FF000000"/>
      <name val="Calibri"/>
    </font>
    <font>
      <color rgb="FF000000"/>
    </font>
    <font>
      <sz val="12.0"/>
      <color rgb="FF000000"/>
    </font>
    <font>
      <sz val="12.0"/>
      <color theme="1"/>
      <name val="Calibri"/>
    </font>
    <font>
      <i/>
      <color theme="1"/>
      <name val="Calibri"/>
    </font>
  </fonts>
  <fills count="3">
    <fill>
      <patternFill patternType="none"/>
    </fill>
    <fill>
      <patternFill patternType="lightGray"/>
    </fill>
    <fill>
      <patternFill patternType="solid">
        <fgColor rgb="FFFFFFFF"/>
        <bgColor rgb="FFFFFFFF"/>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right style="thin">
        <color rgb="FF000000"/>
      </right>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1" fillId="0" fontId="2" numFmtId="0" xfId="0" applyAlignment="1" applyBorder="1" applyFont="1">
      <alignment horizontal="center"/>
    </xf>
    <xf borderId="0" fillId="0" fontId="2" numFmtId="0" xfId="0" applyFont="1"/>
    <xf borderId="2" fillId="0" fontId="3" numFmtId="0" xfId="0" applyBorder="1" applyFont="1"/>
    <xf borderId="2" fillId="0" fontId="2" numFmtId="0" xfId="0" applyAlignment="1" applyBorder="1" applyFont="1">
      <alignment horizontal="center" readingOrder="0"/>
    </xf>
    <xf borderId="3" fillId="0" fontId="3" numFmtId="0" xfId="0" applyBorder="1" applyFont="1"/>
    <xf borderId="0" fillId="0" fontId="4" numFmtId="0" xfId="0" applyAlignment="1" applyFont="1">
      <alignment vertical="bottom"/>
    </xf>
    <xf borderId="4" fillId="0" fontId="2" numFmtId="0" xfId="0" applyAlignment="1" applyBorder="1" applyFont="1">
      <alignment horizontal="center"/>
    </xf>
    <xf borderId="0" fillId="0" fontId="2" numFmtId="0" xfId="0" applyAlignment="1" applyFont="1">
      <alignment horizontal="right"/>
    </xf>
    <xf borderId="0" fillId="0" fontId="4" numFmtId="0" xfId="0" applyAlignment="1" applyFont="1">
      <alignment readingOrder="0" vertical="bottom"/>
    </xf>
    <xf borderId="5" fillId="0" fontId="2" numFmtId="0" xfId="0" applyBorder="1" applyFont="1"/>
    <xf borderId="0" fillId="0" fontId="5" numFmtId="0" xfId="0" applyAlignment="1" applyFont="1">
      <alignment readingOrder="0"/>
    </xf>
    <xf borderId="6" fillId="0" fontId="2" numFmtId="0" xfId="0" applyBorder="1" applyFont="1"/>
    <xf borderId="0" fillId="0" fontId="5" numFmtId="0" xfId="0" applyFont="1"/>
    <xf borderId="2" fillId="0" fontId="2" numFmtId="0" xfId="0" applyAlignment="1" applyBorder="1" applyFont="1">
      <alignment horizontal="center"/>
    </xf>
    <xf borderId="1" fillId="0" fontId="2" numFmtId="0" xfId="0" applyAlignment="1" applyBorder="1" applyFont="1">
      <alignment horizontal="center" readingOrder="0"/>
    </xf>
    <xf borderId="0" fillId="0" fontId="6" numFmtId="0" xfId="0" applyAlignment="1" applyFont="1">
      <alignment readingOrder="0"/>
    </xf>
    <xf borderId="3" fillId="0" fontId="2" numFmtId="0" xfId="0" applyAlignment="1" applyBorder="1" applyFont="1">
      <alignment horizontal="center"/>
    </xf>
    <xf borderId="7" fillId="0" fontId="2" numFmtId="0" xfId="0" applyBorder="1" applyFont="1"/>
    <xf borderId="7" fillId="0" fontId="6" numFmtId="0" xfId="0" applyBorder="1" applyFont="1"/>
    <xf borderId="8" fillId="0" fontId="2" numFmtId="0" xfId="0" applyAlignment="1" applyBorder="1" applyFont="1">
      <alignment horizontal="right" readingOrder="0" vertical="top"/>
    </xf>
    <xf borderId="8" fillId="0" fontId="2" numFmtId="0" xfId="0" applyAlignment="1" applyBorder="1" applyFont="1">
      <alignment horizontal="left" readingOrder="0" vertical="top"/>
    </xf>
    <xf borderId="8" fillId="0" fontId="2" numFmtId="0" xfId="0" applyAlignment="1" applyBorder="1" applyFont="1">
      <alignment horizontal="left" readingOrder="0" vertical="top"/>
    </xf>
    <xf borderId="0" fillId="0" fontId="7" numFmtId="0" xfId="0" applyAlignment="1" applyFont="1">
      <alignment readingOrder="0" shrinkToFit="0" vertical="bottom" wrapText="0"/>
    </xf>
    <xf borderId="8" fillId="0" fontId="2" numFmtId="0" xfId="0" applyAlignment="1" applyBorder="1" applyFont="1">
      <alignment horizontal="left" vertical="top"/>
    </xf>
    <xf borderId="8" fillId="0" fontId="2" numFmtId="0" xfId="0" applyAlignment="1" applyBorder="1" applyFont="1">
      <alignment horizontal="right" vertical="top"/>
    </xf>
    <xf borderId="0" fillId="0" fontId="6" numFmtId="164" xfId="0" applyAlignment="1" applyFont="1" applyNumberFormat="1">
      <alignment readingOrder="0"/>
    </xf>
    <xf borderId="8" fillId="0" fontId="2" numFmtId="0" xfId="0" applyAlignment="1" applyBorder="1" applyFont="1">
      <alignment horizontal="left" readingOrder="0" shrinkToFit="0" vertical="top" wrapText="0"/>
    </xf>
    <xf borderId="0" fillId="0" fontId="2" numFmtId="0" xfId="0" applyAlignment="1" applyFont="1">
      <alignment horizontal="right" readingOrder="0" vertical="top"/>
    </xf>
    <xf borderId="0" fillId="0" fontId="2" numFmtId="0" xfId="0" applyAlignment="1" applyFont="1">
      <alignment horizontal="right" readingOrder="0" shrinkToFit="0" vertical="bottom" wrapText="0"/>
    </xf>
    <xf borderId="0" fillId="0" fontId="2" numFmtId="0" xfId="0" applyAlignment="1" applyFont="1">
      <alignment horizontal="left" readingOrder="0" shrinkToFit="0" vertical="bottom" wrapText="0"/>
    </xf>
    <xf borderId="0" fillId="0" fontId="8" numFmtId="0" xfId="0" applyAlignment="1" applyFont="1">
      <alignment readingOrder="0"/>
    </xf>
    <xf borderId="0" fillId="0" fontId="9" numFmtId="0" xfId="0" applyAlignment="1" applyFont="1">
      <alignment horizontal="right" readingOrder="0" shrinkToFit="0" vertical="bottom" wrapText="0"/>
    </xf>
    <xf borderId="0" fillId="0" fontId="9" numFmtId="0" xfId="0" applyAlignment="1" applyFont="1">
      <alignment shrinkToFit="0" vertical="bottom" wrapText="0"/>
    </xf>
    <xf borderId="8" fillId="0" fontId="2" numFmtId="0" xfId="0" applyAlignment="1" applyBorder="1" applyFont="1">
      <alignment horizontal="right" readingOrder="0" shrinkToFit="0" vertical="bottom" wrapText="0"/>
    </xf>
    <xf borderId="0" fillId="0" fontId="2" numFmtId="0" xfId="0" applyAlignment="1" applyFont="1">
      <alignment horizontal="right" shrinkToFit="0" vertical="top" wrapText="0"/>
    </xf>
    <xf borderId="0" fillId="0" fontId="9" numFmtId="0" xfId="0" applyAlignment="1" applyFont="1">
      <alignment readingOrder="0" shrinkToFit="0" vertical="bottom" wrapText="0"/>
    </xf>
    <xf borderId="0" fillId="0" fontId="2" numFmtId="0" xfId="0" applyAlignment="1" applyFont="1">
      <alignment horizontal="right" vertical="top"/>
    </xf>
    <xf borderId="0" fillId="0" fontId="2" numFmtId="0" xfId="0" applyAlignment="1" applyFont="1">
      <alignment horizontal="right" readingOrder="0" shrinkToFit="0" vertical="top" wrapText="0"/>
    </xf>
    <xf borderId="0" fillId="0" fontId="10" numFmtId="0" xfId="0" applyAlignment="1" applyFont="1">
      <alignment readingOrder="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11" numFmtId="0" xfId="0" applyAlignment="1" applyFont="1">
      <alignment readingOrder="0"/>
    </xf>
    <xf borderId="0" fillId="0" fontId="12" numFmtId="0" xfId="0" applyAlignment="1" applyFont="1">
      <alignment readingOrder="0"/>
    </xf>
    <xf borderId="0" fillId="0" fontId="8" numFmtId="0" xfId="0" applyFont="1"/>
    <xf borderId="8" fillId="0" fontId="2" numFmtId="0" xfId="0" applyAlignment="1" applyBorder="1" applyFont="1">
      <alignment horizontal="left" readingOrder="0" shrinkToFit="0" vertical="top" wrapText="0"/>
    </xf>
    <xf borderId="0" fillId="0" fontId="10" numFmtId="0" xfId="0" applyFont="1"/>
    <xf borderId="0" fillId="0" fontId="2" numFmtId="0" xfId="0" applyAlignment="1" applyFont="1">
      <alignment readingOrder="0" shrinkToFit="0" vertical="bottom" wrapText="0"/>
    </xf>
    <xf borderId="0" fillId="0" fontId="2" numFmtId="0" xfId="0" applyAlignment="1" applyFont="1">
      <alignment horizontal="left" readingOrder="0" shrinkToFit="0" vertical="top" wrapText="0"/>
    </xf>
    <xf borderId="0" fillId="0" fontId="2" numFmtId="0" xfId="0" applyAlignment="1" applyFont="1">
      <alignment horizontal="left" readingOrder="0" shrinkToFit="0" vertical="top" wrapText="0"/>
    </xf>
    <xf borderId="0" fillId="0" fontId="6" numFmtId="0" xfId="0" applyFont="1"/>
    <xf borderId="0" fillId="0" fontId="2" numFmtId="0" xfId="0" applyAlignment="1" applyFont="1">
      <alignment horizontal="right" shrinkToFit="0" vertical="bottom" wrapText="0"/>
    </xf>
    <xf borderId="0" fillId="0" fontId="6" numFmtId="0" xfId="0" applyAlignment="1" applyFont="1">
      <alignment horizontal="right" readingOrder="0"/>
    </xf>
    <xf borderId="0" fillId="0" fontId="6" numFmtId="3" xfId="0" applyAlignment="1" applyFont="1" applyNumberFormat="1">
      <alignment horizontal="right" readingOrder="0"/>
    </xf>
    <xf borderId="0" fillId="0" fontId="2" numFmtId="0" xfId="0" applyAlignment="1" applyFont="1">
      <alignment horizontal="right" readingOrder="0" shrinkToFit="0" vertical="bottom" wrapText="0"/>
    </xf>
    <xf borderId="0" fillId="0" fontId="6" numFmtId="1" xfId="0" applyAlignment="1" applyFont="1" applyNumberFormat="1">
      <alignment readingOrder="0"/>
    </xf>
    <xf borderId="0" fillId="0" fontId="6" numFmtId="0" xfId="0" applyAlignment="1" applyFont="1">
      <alignment readingOrder="0" shrinkToFit="0" wrapText="1"/>
    </xf>
    <xf borderId="0" fillId="0" fontId="6" numFmtId="0" xfId="0" applyAlignment="1" applyFont="1">
      <alignment shrinkToFit="0" wrapText="1"/>
    </xf>
    <xf borderId="0" fillId="0" fontId="2" numFmtId="0" xfId="0" applyAlignment="1" applyFont="1">
      <alignment horizontal="left" shrinkToFit="0" vertical="top" wrapText="0"/>
    </xf>
    <xf borderId="0" fillId="0" fontId="13" numFmtId="0" xfId="0" applyAlignment="1" applyFont="1">
      <alignment horizontal="left" readingOrder="0" shrinkToFit="0" vertical="top" wrapText="0"/>
    </xf>
    <xf borderId="0" fillId="2" fontId="11" numFmtId="0" xfId="0" applyAlignment="1" applyFill="1" applyFont="1">
      <alignment readingOrder="0"/>
    </xf>
    <xf borderId="0" fillId="2" fontId="12" numFmtId="0" xfId="0" applyAlignment="1" applyFont="1">
      <alignment readingOrder="0"/>
    </xf>
    <xf borderId="0" fillId="0" fontId="2" numFmtId="0" xfId="0" applyAlignment="1" applyFont="1">
      <alignment horizontal="right" shrinkToFit="0" vertical="bottom" wrapText="0"/>
    </xf>
    <xf borderId="0" fillId="0" fontId="14" numFmtId="0" xfId="0" applyAlignment="1" applyFont="1">
      <alignment readingOrder="0"/>
    </xf>
    <xf borderId="0" fillId="0" fontId="15" numFmtId="0" xfId="0" applyAlignment="1" applyFont="1">
      <alignment readingOrder="0"/>
    </xf>
    <xf borderId="0" fillId="0" fontId="6" numFmtId="0" xfId="0" applyAlignment="1" applyFont="1">
      <alignment readingOrder="0"/>
    </xf>
    <xf borderId="0" fillId="0" fontId="6" numFmtId="0" xfId="0" applyAlignment="1" applyFont="1">
      <alignment readingOrder="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5.44"/>
    <col customWidth="1" min="2" max="3" width="16.78"/>
    <col customWidth="1" min="4" max="5" width="10.56"/>
    <col customWidth="1" min="6" max="6" width="10.78"/>
    <col customWidth="1" min="7" max="7" width="10.56"/>
  </cols>
  <sheetData>
    <row r="1" ht="15.75" customHeight="1">
      <c r="B1" s="4" t="s">
        <v>1</v>
      </c>
      <c r="F1" s="10" t="s">
        <v>9</v>
      </c>
      <c r="G1" s="4" t="s">
        <v>13</v>
      </c>
    </row>
    <row r="2" ht="15.75" customHeight="1">
      <c r="A2" s="4" t="s">
        <v>0</v>
      </c>
      <c r="B2" s="4" t="s">
        <v>17</v>
      </c>
      <c r="C2" s="4"/>
      <c r="E2" s="4" t="s">
        <v>20</v>
      </c>
      <c r="F2" s="10">
        <f>VLOOKUP(B2,Data!A4:B25,2,FALSE)</f>
        <v>1.725</v>
      </c>
    </row>
    <row r="3" ht="15.75" customHeight="1">
      <c r="A3" s="4" t="s">
        <v>10</v>
      </c>
      <c r="B3" s="4" t="s">
        <v>31</v>
      </c>
      <c r="C3" s="4"/>
      <c r="E3" s="4" t="s">
        <v>14</v>
      </c>
      <c r="F3" s="10">
        <f>VLOOKUP(B2,Data!A4:F20,3,FALSE)</f>
        <v>0.11</v>
      </c>
    </row>
    <row r="4" ht="15.75" customHeight="1">
      <c r="A4" s="4" t="s">
        <v>11</v>
      </c>
      <c r="B4" s="4"/>
      <c r="C4" s="4"/>
      <c r="F4" s="10"/>
    </row>
    <row r="5" ht="15.75" customHeight="1">
      <c r="A5" s="18" t="s">
        <v>32</v>
      </c>
      <c r="F5" s="10"/>
    </row>
    <row r="6" ht="15.75" customHeight="1">
      <c r="F6" s="10"/>
    </row>
    <row r="7" ht="15.75" customHeight="1">
      <c r="F7" s="10"/>
    </row>
    <row r="8" ht="15.75" customHeight="1">
      <c r="F8" s="10"/>
    </row>
    <row r="9" ht="15.75" customHeight="1">
      <c r="F9" s="10"/>
    </row>
    <row r="10" ht="15.75" customHeight="1">
      <c r="F10" s="10"/>
    </row>
    <row r="11" ht="15.75" customHeight="1">
      <c r="F11" s="10"/>
    </row>
    <row r="12" ht="15.75" customHeight="1">
      <c r="F12" s="10"/>
    </row>
    <row r="13" ht="15.75" customHeight="1">
      <c r="F13" s="10"/>
    </row>
    <row r="14" ht="15.75" customHeight="1">
      <c r="F14" s="10"/>
    </row>
    <row r="15" ht="15.75" customHeight="1">
      <c r="F15" s="10"/>
    </row>
    <row r="16" ht="15.75" customHeight="1">
      <c r="F16" s="10"/>
    </row>
    <row r="17" ht="15.75" customHeight="1">
      <c r="F17" s="10"/>
    </row>
    <row r="18" ht="15.75" customHeight="1">
      <c r="F18" s="10"/>
    </row>
    <row r="19" ht="15.75" customHeight="1">
      <c r="F19" s="10"/>
    </row>
    <row r="20" ht="15.75" customHeight="1">
      <c r="F20" s="10"/>
    </row>
    <row r="21" ht="15.75" customHeight="1">
      <c r="F21" s="10"/>
    </row>
    <row r="22" ht="15.75" customHeight="1">
      <c r="F22" s="10"/>
    </row>
    <row r="23" ht="15.75" customHeight="1">
      <c r="F23" s="10"/>
    </row>
    <row r="24" ht="15.75" customHeight="1">
      <c r="F24" s="10"/>
    </row>
    <row r="25" ht="15.75" customHeight="1">
      <c r="F25" s="10"/>
    </row>
    <row r="26" ht="15.75" customHeight="1">
      <c r="F26" s="10"/>
    </row>
    <row r="27" ht="15.75" customHeight="1">
      <c r="F27" s="10"/>
    </row>
    <row r="28" ht="15.75" customHeight="1">
      <c r="F28" s="10"/>
    </row>
    <row r="29" ht="15.75" customHeight="1">
      <c r="F29" s="10"/>
    </row>
    <row r="30" ht="15.75" customHeight="1">
      <c r="F30" s="10"/>
    </row>
    <row r="31" ht="15.75" customHeight="1">
      <c r="F31" s="10"/>
    </row>
    <row r="32" ht="15.75" customHeight="1">
      <c r="F32" s="10"/>
    </row>
    <row r="33" ht="15.75" customHeight="1">
      <c r="F33" s="10"/>
    </row>
    <row r="34" ht="15.75" customHeight="1">
      <c r="F34" s="10"/>
    </row>
    <row r="35" ht="15.75" customHeight="1">
      <c r="F35" s="10"/>
    </row>
    <row r="36" ht="15.75" customHeight="1">
      <c r="F36" s="10"/>
    </row>
    <row r="37" ht="15.75" customHeight="1">
      <c r="F37" s="10"/>
    </row>
    <row r="38" ht="15.75" customHeight="1">
      <c r="F38" s="10"/>
    </row>
    <row r="39" ht="15.75" customHeight="1">
      <c r="F39" s="10"/>
    </row>
    <row r="40" ht="15.75" customHeight="1">
      <c r="F40" s="10"/>
    </row>
    <row r="41" ht="15.75" customHeight="1">
      <c r="F41" s="10"/>
    </row>
    <row r="42" ht="15.75" customHeight="1">
      <c r="F42" s="10"/>
    </row>
    <row r="43" ht="15.75" customHeight="1">
      <c r="F43" s="10"/>
    </row>
    <row r="44" ht="15.75" customHeight="1">
      <c r="F44" s="10"/>
    </row>
    <row r="45" ht="15.75" customHeight="1">
      <c r="F45" s="10"/>
    </row>
    <row r="46" ht="15.75" customHeight="1">
      <c r="F46" s="10"/>
    </row>
    <row r="47" ht="15.75" customHeight="1">
      <c r="F47" s="10"/>
    </row>
    <row r="48" ht="15.75" customHeight="1">
      <c r="F48" s="10"/>
    </row>
    <row r="49" ht="15.75" customHeight="1">
      <c r="F49" s="10"/>
    </row>
    <row r="50" ht="15.75" customHeight="1">
      <c r="F50" s="10"/>
    </row>
    <row r="51" ht="15.75" customHeight="1">
      <c r="F51" s="10"/>
    </row>
    <row r="52" ht="15.75" customHeight="1">
      <c r="F52" s="10"/>
    </row>
    <row r="53" ht="15.75" customHeight="1">
      <c r="F53" s="10"/>
    </row>
    <row r="54" ht="15.75" customHeight="1">
      <c r="F54" s="10"/>
    </row>
    <row r="55" ht="15.75" customHeight="1">
      <c r="F55" s="10"/>
    </row>
    <row r="56" ht="15.75" customHeight="1">
      <c r="F56" s="10"/>
    </row>
    <row r="57" ht="15.75" customHeight="1">
      <c r="F57" s="10"/>
    </row>
    <row r="58" ht="15.75" customHeight="1">
      <c r="F58" s="10"/>
    </row>
    <row r="59" ht="15.75" customHeight="1">
      <c r="F59" s="10"/>
    </row>
    <row r="60" ht="15.75" customHeight="1">
      <c r="F60" s="10"/>
    </row>
    <row r="61" ht="15.75" customHeight="1">
      <c r="F61" s="10"/>
    </row>
    <row r="62" ht="15.75" customHeight="1">
      <c r="F62" s="10"/>
    </row>
    <row r="63" ht="15.75" customHeight="1">
      <c r="F63" s="10"/>
    </row>
    <row r="64" ht="15.75" customHeight="1">
      <c r="F64" s="10"/>
    </row>
    <row r="65" ht="15.75" customHeight="1">
      <c r="F65" s="10"/>
    </row>
    <row r="66" ht="15.75" customHeight="1">
      <c r="F66" s="10"/>
    </row>
    <row r="67" ht="15.75" customHeight="1">
      <c r="F67" s="10"/>
    </row>
    <row r="68" ht="15.75" customHeight="1">
      <c r="F68" s="10"/>
    </row>
    <row r="69" ht="15.75" customHeight="1">
      <c r="F69" s="10"/>
    </row>
    <row r="70" ht="15.75" customHeight="1">
      <c r="F70" s="10"/>
    </row>
    <row r="71" ht="15.75" customHeight="1">
      <c r="F71" s="10"/>
    </row>
    <row r="72" ht="15.75" customHeight="1">
      <c r="F72" s="10"/>
    </row>
    <row r="73" ht="15.75" customHeight="1">
      <c r="F73" s="10"/>
    </row>
    <row r="74" ht="15.75" customHeight="1">
      <c r="F74" s="10"/>
    </row>
    <row r="75" ht="15.75" customHeight="1">
      <c r="F75" s="10"/>
    </row>
    <row r="76" ht="15.75" customHeight="1">
      <c r="F76" s="10"/>
    </row>
    <row r="77" ht="15.75" customHeight="1">
      <c r="F77" s="10"/>
    </row>
    <row r="78" ht="15.75" customHeight="1">
      <c r="F78" s="10"/>
    </row>
    <row r="79" ht="15.75" customHeight="1">
      <c r="F79" s="10"/>
    </row>
    <row r="80" ht="15.75" customHeight="1">
      <c r="F80" s="10"/>
    </row>
    <row r="81" ht="15.75" customHeight="1">
      <c r="F81" s="10"/>
    </row>
    <row r="82" ht="15.75" customHeight="1">
      <c r="F82" s="10"/>
    </row>
    <row r="83" ht="15.75" customHeight="1">
      <c r="F83" s="10"/>
    </row>
    <row r="84" ht="15.75" customHeight="1">
      <c r="F84" s="10"/>
    </row>
    <row r="85" ht="15.75" customHeight="1">
      <c r="F85" s="10"/>
    </row>
    <row r="86" ht="15.75" customHeight="1">
      <c r="F86" s="10"/>
    </row>
    <row r="87" ht="15.75" customHeight="1">
      <c r="F87" s="10"/>
    </row>
    <row r="88" ht="15.75" customHeight="1">
      <c r="F88" s="10"/>
    </row>
    <row r="89" ht="15.75" customHeight="1">
      <c r="F89" s="10"/>
    </row>
    <row r="90" ht="15.75" customHeight="1">
      <c r="F90" s="10"/>
    </row>
    <row r="91" ht="15.75" customHeight="1">
      <c r="F91" s="10"/>
    </row>
    <row r="92" ht="15.75" customHeight="1">
      <c r="F92" s="10"/>
    </row>
    <row r="93" ht="15.75" customHeight="1">
      <c r="F93" s="10"/>
    </row>
    <row r="94" ht="15.75" customHeight="1">
      <c r="F94" s="10"/>
    </row>
    <row r="95" ht="15.75" customHeight="1">
      <c r="F95" s="10"/>
    </row>
    <row r="96" ht="15.75" customHeight="1">
      <c r="F96" s="10"/>
    </row>
    <row r="97" ht="15.75" customHeight="1">
      <c r="F97" s="10"/>
    </row>
    <row r="98" ht="15.75" customHeight="1">
      <c r="F98" s="10"/>
    </row>
    <row r="99" ht="15.75" customHeight="1">
      <c r="F99" s="10"/>
    </row>
    <row r="100" ht="15.75" customHeight="1">
      <c r="F100" s="10"/>
    </row>
    <row r="101" ht="15.75" customHeight="1">
      <c r="F101" s="10"/>
    </row>
    <row r="102" ht="15.75" customHeight="1">
      <c r="F102" s="10"/>
    </row>
    <row r="103" ht="15.75" customHeight="1">
      <c r="F103" s="10"/>
    </row>
    <row r="104" ht="15.75" customHeight="1">
      <c r="F104" s="10"/>
    </row>
    <row r="105" ht="15.75" customHeight="1">
      <c r="F105" s="10"/>
    </row>
    <row r="106" ht="15.75" customHeight="1">
      <c r="F106" s="10"/>
    </row>
    <row r="107" ht="15.75" customHeight="1">
      <c r="F107" s="10"/>
    </row>
    <row r="108" ht="15.75" customHeight="1">
      <c r="F108" s="10"/>
    </row>
    <row r="109" ht="15.75" customHeight="1">
      <c r="F109" s="10"/>
    </row>
    <row r="110" ht="15.75" customHeight="1">
      <c r="F110" s="10"/>
    </row>
    <row r="111" ht="15.75" customHeight="1">
      <c r="F111" s="10"/>
    </row>
    <row r="112" ht="15.75" customHeight="1">
      <c r="F112" s="10"/>
    </row>
    <row r="113" ht="15.75" customHeight="1">
      <c r="F113" s="10"/>
    </row>
    <row r="114" ht="15.75" customHeight="1">
      <c r="F114" s="10"/>
    </row>
    <row r="115" ht="15.75" customHeight="1">
      <c r="F115" s="10"/>
    </row>
    <row r="116" ht="15.75" customHeight="1">
      <c r="F116" s="10"/>
    </row>
    <row r="117" ht="15.75" customHeight="1">
      <c r="F117" s="10"/>
    </row>
    <row r="118" ht="15.75" customHeight="1">
      <c r="F118" s="10"/>
    </row>
    <row r="119" ht="15.75" customHeight="1">
      <c r="F119" s="10"/>
    </row>
    <row r="120" ht="15.75" customHeight="1">
      <c r="F120" s="10"/>
    </row>
    <row r="121" ht="15.75" customHeight="1">
      <c r="F121" s="10"/>
    </row>
    <row r="122" ht="15.75" customHeight="1">
      <c r="F122" s="10"/>
    </row>
    <row r="123" ht="15.75" customHeight="1">
      <c r="F123" s="10"/>
    </row>
    <row r="124" ht="15.75" customHeight="1">
      <c r="F124" s="10"/>
    </row>
    <row r="125" ht="15.75" customHeight="1">
      <c r="F125" s="10"/>
    </row>
    <row r="126" ht="15.75" customHeight="1">
      <c r="F126" s="10"/>
    </row>
    <row r="127" ht="15.75" customHeight="1">
      <c r="F127" s="10"/>
    </row>
    <row r="128" ht="15.75" customHeight="1">
      <c r="F128" s="10"/>
    </row>
    <row r="129" ht="15.75" customHeight="1">
      <c r="F129" s="10"/>
    </row>
    <row r="130" ht="15.75" customHeight="1">
      <c r="F130" s="10"/>
    </row>
    <row r="131" ht="15.75" customHeight="1">
      <c r="F131" s="10"/>
    </row>
    <row r="132" ht="15.75" customHeight="1">
      <c r="F132" s="10"/>
    </row>
    <row r="133" ht="15.75" customHeight="1">
      <c r="F133" s="10"/>
    </row>
    <row r="134" ht="15.75" customHeight="1">
      <c r="F134" s="10"/>
    </row>
    <row r="135" ht="15.75" customHeight="1">
      <c r="F135" s="10"/>
    </row>
    <row r="136" ht="15.75" customHeight="1">
      <c r="F136" s="10"/>
    </row>
    <row r="137" ht="15.75" customHeight="1">
      <c r="F137" s="10"/>
    </row>
    <row r="138" ht="15.75" customHeight="1">
      <c r="F138" s="10"/>
    </row>
    <row r="139" ht="15.75" customHeight="1">
      <c r="F139" s="10"/>
    </row>
    <row r="140" ht="15.75" customHeight="1">
      <c r="F140" s="10"/>
    </row>
    <row r="141" ht="15.75" customHeight="1">
      <c r="F141" s="10"/>
    </row>
    <row r="142" ht="15.75" customHeight="1">
      <c r="F142" s="10"/>
    </row>
    <row r="143" ht="15.75" customHeight="1">
      <c r="F143" s="10"/>
    </row>
    <row r="144" ht="15.75" customHeight="1">
      <c r="F144" s="10"/>
    </row>
    <row r="145" ht="15.75" customHeight="1">
      <c r="F145" s="10"/>
    </row>
    <row r="146" ht="15.75" customHeight="1">
      <c r="F146" s="10"/>
    </row>
    <row r="147" ht="15.75" customHeight="1">
      <c r="F147" s="10"/>
    </row>
    <row r="148" ht="15.75" customHeight="1">
      <c r="F148" s="10"/>
    </row>
    <row r="149" ht="15.75" customHeight="1">
      <c r="F149" s="10"/>
    </row>
    <row r="150" ht="15.75" customHeight="1">
      <c r="F150" s="10"/>
    </row>
    <row r="151" ht="15.75" customHeight="1">
      <c r="F151" s="10"/>
    </row>
    <row r="152" ht="15.75" customHeight="1">
      <c r="F152" s="10"/>
    </row>
    <row r="153" ht="15.75" customHeight="1">
      <c r="F153" s="10"/>
    </row>
    <row r="154" ht="15.75" customHeight="1">
      <c r="F154" s="10"/>
    </row>
    <row r="155" ht="15.75" customHeight="1">
      <c r="F155" s="10"/>
    </row>
    <row r="156" ht="15.75" customHeight="1">
      <c r="F156" s="10"/>
    </row>
    <row r="157" ht="15.75" customHeight="1">
      <c r="F157" s="10"/>
    </row>
    <row r="158" ht="15.75" customHeight="1">
      <c r="F158" s="10"/>
    </row>
    <row r="159" ht="15.75" customHeight="1">
      <c r="F159" s="10"/>
    </row>
    <row r="160" ht="15.75" customHeight="1">
      <c r="F160" s="10"/>
    </row>
    <row r="161" ht="15.75" customHeight="1">
      <c r="F161" s="10"/>
    </row>
    <row r="162" ht="15.75" customHeight="1">
      <c r="F162" s="10"/>
    </row>
    <row r="163" ht="15.75" customHeight="1">
      <c r="F163" s="10"/>
    </row>
    <row r="164" ht="15.75" customHeight="1">
      <c r="F164" s="10"/>
    </row>
    <row r="165" ht="15.75" customHeight="1">
      <c r="F165" s="10"/>
    </row>
    <row r="166" ht="15.75" customHeight="1">
      <c r="F166" s="10"/>
    </row>
    <row r="167" ht="15.75" customHeight="1">
      <c r="F167" s="10"/>
    </row>
    <row r="168" ht="15.75" customHeight="1">
      <c r="F168" s="10"/>
    </row>
    <row r="169" ht="15.75" customHeight="1">
      <c r="F169" s="10"/>
    </row>
    <row r="170" ht="15.75" customHeight="1">
      <c r="F170" s="10"/>
    </row>
    <row r="171" ht="15.75" customHeight="1">
      <c r="F171" s="10"/>
    </row>
    <row r="172" ht="15.75" customHeight="1">
      <c r="F172" s="10"/>
    </row>
    <row r="173" ht="15.75" customHeight="1">
      <c r="F173" s="10"/>
    </row>
    <row r="174" ht="15.75" customHeight="1">
      <c r="F174" s="10"/>
    </row>
    <row r="175" ht="15.75" customHeight="1">
      <c r="F175" s="10"/>
    </row>
    <row r="176" ht="15.75" customHeight="1">
      <c r="F176" s="10"/>
    </row>
    <row r="177" ht="15.75" customHeight="1">
      <c r="F177" s="10"/>
    </row>
    <row r="178" ht="15.75" customHeight="1">
      <c r="F178" s="10"/>
    </row>
    <row r="179" ht="15.75" customHeight="1">
      <c r="F179" s="10"/>
    </row>
    <row r="180" ht="15.75" customHeight="1">
      <c r="F180" s="10"/>
    </row>
    <row r="181" ht="15.75" customHeight="1">
      <c r="F181" s="10"/>
    </row>
    <row r="182" ht="15.75" customHeight="1">
      <c r="F182" s="10"/>
    </row>
    <row r="183" ht="15.75" customHeight="1">
      <c r="F183" s="10"/>
    </row>
    <row r="184" ht="15.75" customHeight="1">
      <c r="F184" s="10"/>
    </row>
    <row r="185" ht="15.75" customHeight="1">
      <c r="F185" s="10"/>
    </row>
    <row r="186" ht="15.75" customHeight="1">
      <c r="F186" s="10"/>
    </row>
    <row r="187" ht="15.75" customHeight="1">
      <c r="F187" s="10"/>
    </row>
    <row r="188" ht="15.75" customHeight="1">
      <c r="F188" s="10"/>
    </row>
    <row r="189" ht="15.75" customHeight="1">
      <c r="F189" s="10"/>
    </row>
    <row r="190" ht="15.75" customHeight="1">
      <c r="F190" s="10"/>
    </row>
    <row r="191" ht="15.75" customHeight="1">
      <c r="F191" s="10"/>
    </row>
    <row r="192" ht="15.75" customHeight="1">
      <c r="F192" s="10"/>
    </row>
    <row r="193" ht="15.75" customHeight="1">
      <c r="F193" s="10"/>
    </row>
    <row r="194" ht="15.75" customHeight="1">
      <c r="F194" s="10"/>
    </row>
    <row r="195" ht="15.75" customHeight="1">
      <c r="F195" s="10"/>
    </row>
    <row r="196" ht="15.75" customHeight="1">
      <c r="F196" s="10"/>
    </row>
    <row r="197" ht="15.75" customHeight="1">
      <c r="F197" s="10"/>
    </row>
    <row r="198" ht="15.75" customHeight="1">
      <c r="F198" s="10"/>
    </row>
    <row r="199" ht="15.75" customHeight="1">
      <c r="F199" s="10"/>
    </row>
    <row r="200" ht="15.75" customHeight="1">
      <c r="F200" s="10"/>
    </row>
    <row r="201" ht="15.75" customHeight="1">
      <c r="F201" s="10"/>
    </row>
    <row r="202" ht="15.75" customHeight="1">
      <c r="F202" s="10"/>
    </row>
    <row r="203" ht="15.75" customHeight="1">
      <c r="F203" s="10"/>
    </row>
    <row r="204" ht="15.75" customHeight="1">
      <c r="F204" s="10"/>
    </row>
    <row r="205" ht="15.75" customHeight="1">
      <c r="F205" s="10"/>
    </row>
    <row r="206" ht="15.75" customHeight="1">
      <c r="F206" s="10"/>
    </row>
    <row r="207" ht="15.75" customHeight="1">
      <c r="F207" s="10"/>
    </row>
    <row r="208" ht="15.75" customHeight="1">
      <c r="F208" s="10"/>
    </row>
    <row r="209" ht="15.75" customHeight="1">
      <c r="F209" s="10"/>
    </row>
    <row r="210" ht="15.75" customHeight="1">
      <c r="F210" s="10"/>
    </row>
    <row r="211" ht="15.75" customHeight="1">
      <c r="F211" s="10"/>
    </row>
    <row r="212" ht="15.75" customHeight="1">
      <c r="F212" s="10"/>
    </row>
    <row r="213" ht="15.75" customHeight="1">
      <c r="F213" s="10"/>
    </row>
    <row r="214" ht="15.75" customHeight="1">
      <c r="F214" s="10"/>
    </row>
    <row r="215" ht="15.75" customHeight="1">
      <c r="F215" s="10"/>
    </row>
    <row r="216" ht="15.75" customHeight="1">
      <c r="F216" s="10"/>
    </row>
    <row r="217" ht="15.75" customHeight="1">
      <c r="F217" s="10"/>
    </row>
    <row r="218" ht="15.75" customHeight="1">
      <c r="F218" s="10"/>
    </row>
    <row r="219" ht="15.75" customHeight="1">
      <c r="F219" s="10"/>
    </row>
    <row r="220" ht="15.75" customHeight="1">
      <c r="F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4:C4">
      <formula1>Data!$J$4:$J$230</formula1>
    </dataValidation>
    <dataValidation type="list" allowBlank="1" showErrorMessage="1" sqref="B2:C2">
      <formula1>Data!$A$4:$A$14</formula1>
    </dataValidation>
    <dataValidation type="list" allowBlank="1" showErrorMessage="1" sqref="B3:C3">
      <formula1>Data!$G$4:$G$7</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1.22" defaultRowHeight="15.0"/>
  <sheetData>
    <row r="1">
      <c r="A1" s="13" t="s">
        <v>0</v>
      </c>
      <c r="B1" s="13" t="s">
        <v>889</v>
      </c>
      <c r="C1" s="13" t="s">
        <v>12</v>
      </c>
      <c r="D1" s="13" t="s">
        <v>890</v>
      </c>
      <c r="E1" s="15"/>
      <c r="F1" s="15"/>
      <c r="G1" s="15"/>
      <c r="H1" s="15"/>
      <c r="I1" s="15"/>
      <c r="J1" s="15"/>
      <c r="K1" s="15"/>
      <c r="L1" s="15"/>
      <c r="M1" s="15"/>
      <c r="N1" s="15"/>
      <c r="O1" s="15"/>
      <c r="P1" s="15"/>
      <c r="Q1" s="15"/>
      <c r="R1" s="15"/>
      <c r="S1" s="15"/>
      <c r="T1" s="15"/>
      <c r="U1" s="15"/>
      <c r="V1" s="15"/>
      <c r="W1" s="15"/>
      <c r="X1" s="15"/>
      <c r="Y1" s="15"/>
      <c r="Z1" s="15"/>
      <c r="AA1" s="1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8.78"/>
    <col customWidth="1" min="2" max="2" width="9.22"/>
    <col customWidth="1" min="3" max="3" width="68.89"/>
  </cols>
  <sheetData>
    <row r="1">
      <c r="A1" s="13" t="s">
        <v>894</v>
      </c>
      <c r="B1" s="13" t="s">
        <v>895</v>
      </c>
      <c r="C1" s="13" t="s">
        <v>896</v>
      </c>
      <c r="D1" s="13" t="s">
        <v>897</v>
      </c>
      <c r="E1" s="13" t="s">
        <v>64</v>
      </c>
      <c r="F1" s="13" t="s">
        <v>898</v>
      </c>
      <c r="G1" s="13" t="s">
        <v>899</v>
      </c>
      <c r="H1" s="13" t="s">
        <v>0</v>
      </c>
      <c r="I1" s="13" t="s">
        <v>900</v>
      </c>
      <c r="J1" s="13" t="s">
        <v>901</v>
      </c>
      <c r="K1" s="13" t="s">
        <v>902</v>
      </c>
      <c r="L1" s="13" t="s">
        <v>903</v>
      </c>
      <c r="M1" s="13" t="s">
        <v>904</v>
      </c>
      <c r="N1" s="13" t="s">
        <v>905</v>
      </c>
      <c r="O1" s="13" t="s">
        <v>88</v>
      </c>
      <c r="P1" s="15"/>
      <c r="Q1" s="15"/>
      <c r="R1" s="15"/>
      <c r="S1" s="15"/>
      <c r="T1" s="15"/>
      <c r="U1" s="15"/>
      <c r="V1" s="15"/>
      <c r="W1" s="15"/>
      <c r="X1" s="15"/>
      <c r="Y1" s="15"/>
      <c r="Z1" s="15"/>
      <c r="AA1" s="15"/>
      <c r="AB1" s="15"/>
      <c r="AC1" s="15"/>
    </row>
    <row r="2">
      <c r="A2" s="18" t="s">
        <v>906</v>
      </c>
      <c r="B2" s="18" t="s">
        <v>907</v>
      </c>
      <c r="C2" s="18" t="s">
        <v>908</v>
      </c>
      <c r="D2" s="54" t="s">
        <v>910</v>
      </c>
      <c r="E2" s="54">
        <v>2011.0</v>
      </c>
      <c r="F2" s="18" t="s">
        <v>6</v>
      </c>
      <c r="G2" s="18" t="s">
        <v>6</v>
      </c>
      <c r="H2" s="18" t="s">
        <v>916</v>
      </c>
      <c r="I2" s="18" t="s">
        <v>917</v>
      </c>
      <c r="J2" s="54">
        <v>28.0</v>
      </c>
      <c r="K2" s="18" t="s">
        <v>918</v>
      </c>
      <c r="L2" s="18" t="s">
        <v>919</v>
      </c>
      <c r="M2" s="18" t="s">
        <v>920</v>
      </c>
      <c r="N2" s="18" t="s">
        <v>6</v>
      </c>
    </row>
    <row r="3">
      <c r="A3" s="18" t="s">
        <v>921</v>
      </c>
      <c r="B3" s="18" t="s">
        <v>887</v>
      </c>
      <c r="C3" s="18" t="s">
        <v>922</v>
      </c>
      <c r="D3" s="54" t="s">
        <v>910</v>
      </c>
      <c r="E3" s="54">
        <v>2018.0</v>
      </c>
      <c r="F3" s="18" t="s">
        <v>6</v>
      </c>
      <c r="G3" s="18" t="s">
        <v>6</v>
      </c>
      <c r="H3" s="18" t="s">
        <v>923</v>
      </c>
      <c r="I3" s="18" t="s">
        <v>924</v>
      </c>
      <c r="J3" s="55">
        <v>2678.0</v>
      </c>
      <c r="K3" s="18" t="s">
        <v>925</v>
      </c>
      <c r="L3" s="18" t="s">
        <v>926</v>
      </c>
      <c r="M3" s="18" t="s">
        <v>927</v>
      </c>
      <c r="N3" s="18" t="s">
        <v>6</v>
      </c>
    </row>
    <row r="4">
      <c r="A4" s="18" t="s">
        <v>921</v>
      </c>
      <c r="B4" s="18" t="s">
        <v>887</v>
      </c>
      <c r="C4" s="18" t="s">
        <v>928</v>
      </c>
      <c r="D4" s="54" t="s">
        <v>910</v>
      </c>
      <c r="E4" s="54">
        <v>2017.0</v>
      </c>
      <c r="F4" s="18" t="s">
        <v>6</v>
      </c>
      <c r="G4" s="18" t="s">
        <v>6</v>
      </c>
      <c r="H4" s="18" t="s">
        <v>929</v>
      </c>
      <c r="I4" s="18" t="s">
        <v>776</v>
      </c>
      <c r="J4" s="18" t="s">
        <v>930</v>
      </c>
      <c r="K4" s="18" t="s">
        <v>931</v>
      </c>
      <c r="L4" s="18" t="s">
        <v>932</v>
      </c>
      <c r="M4" s="18" t="s">
        <v>933</v>
      </c>
      <c r="N4" s="18" t="s">
        <v>6</v>
      </c>
    </row>
    <row r="5">
      <c r="A5" s="18" t="s">
        <v>921</v>
      </c>
      <c r="B5" s="18" t="s">
        <v>887</v>
      </c>
      <c r="C5" s="18" t="s">
        <v>934</v>
      </c>
      <c r="D5" s="54" t="s">
        <v>910</v>
      </c>
      <c r="E5" s="54">
        <v>2015.0</v>
      </c>
      <c r="F5" s="18" t="s">
        <v>6</v>
      </c>
      <c r="G5" s="18" t="s">
        <v>6</v>
      </c>
      <c r="H5" s="18" t="s">
        <v>935</v>
      </c>
      <c r="I5" s="18" t="s">
        <v>937</v>
      </c>
      <c r="J5" s="18" t="s">
        <v>938</v>
      </c>
      <c r="K5" s="18" t="s">
        <v>939</v>
      </c>
      <c r="L5" s="18" t="s">
        <v>940</v>
      </c>
      <c r="M5" s="18" t="s">
        <v>941</v>
      </c>
      <c r="N5" s="18" t="s">
        <v>6</v>
      </c>
    </row>
    <row r="6">
      <c r="A6" s="18" t="s">
        <v>921</v>
      </c>
      <c r="B6" s="18" t="s">
        <v>887</v>
      </c>
      <c r="C6" s="18" t="s">
        <v>942</v>
      </c>
      <c r="D6" s="54" t="s">
        <v>910</v>
      </c>
      <c r="E6" s="54">
        <v>2017.0</v>
      </c>
      <c r="F6" s="18" t="s">
        <v>6</v>
      </c>
      <c r="G6" s="18" t="s">
        <v>6</v>
      </c>
      <c r="H6" s="18" t="s">
        <v>943</v>
      </c>
      <c r="I6" s="18" t="s">
        <v>234</v>
      </c>
      <c r="J6" s="18" t="s">
        <v>944</v>
      </c>
      <c r="K6" s="18" t="s">
        <v>945</v>
      </c>
      <c r="L6" s="18" t="s">
        <v>926</v>
      </c>
      <c r="M6" s="18" t="s">
        <v>946</v>
      </c>
      <c r="N6" s="18" t="s">
        <v>6</v>
      </c>
    </row>
    <row r="7">
      <c r="A7" s="18" t="s">
        <v>921</v>
      </c>
      <c r="B7" s="18" t="s">
        <v>887</v>
      </c>
      <c r="C7" s="18" t="s">
        <v>947</v>
      </c>
      <c r="D7" s="54" t="s">
        <v>910</v>
      </c>
      <c r="E7" s="54">
        <v>2018.0</v>
      </c>
      <c r="F7" s="18" t="s">
        <v>6</v>
      </c>
      <c r="G7" s="18" t="s">
        <v>6</v>
      </c>
      <c r="H7" s="18" t="s">
        <v>948</v>
      </c>
      <c r="I7" s="18" t="s">
        <v>949</v>
      </c>
      <c r="J7" s="18" t="s">
        <v>950</v>
      </c>
      <c r="K7" s="18" t="s">
        <v>952</v>
      </c>
      <c r="L7" s="18" t="s">
        <v>944</v>
      </c>
      <c r="M7" s="18" t="s">
        <v>953</v>
      </c>
      <c r="N7" s="18" t="s">
        <v>6</v>
      </c>
    </row>
    <row r="8">
      <c r="A8" s="18" t="s">
        <v>954</v>
      </c>
      <c r="B8" s="18" t="s">
        <v>907</v>
      </c>
      <c r="C8" s="18" t="s">
        <v>956</v>
      </c>
      <c r="D8" s="54" t="s">
        <v>910</v>
      </c>
      <c r="E8" s="54">
        <v>2013.0</v>
      </c>
      <c r="F8" s="18" t="s">
        <v>6</v>
      </c>
      <c r="G8" s="18" t="s">
        <v>6</v>
      </c>
      <c r="H8" s="18" t="s">
        <v>957</v>
      </c>
      <c r="I8" s="18" t="s">
        <v>343</v>
      </c>
      <c r="J8" s="18" t="s">
        <v>958</v>
      </c>
      <c r="K8" s="18" t="s">
        <v>959</v>
      </c>
      <c r="L8" s="18" t="s">
        <v>960</v>
      </c>
      <c r="M8" s="18" t="s">
        <v>961</v>
      </c>
      <c r="N8" s="18" t="s">
        <v>6</v>
      </c>
    </row>
    <row r="9">
      <c r="A9" s="18" t="s">
        <v>962</v>
      </c>
      <c r="B9" s="18" t="s">
        <v>907</v>
      </c>
      <c r="C9" s="18" t="s">
        <v>963</v>
      </c>
      <c r="D9" s="54" t="s">
        <v>910</v>
      </c>
      <c r="E9" s="54">
        <v>2018.0</v>
      </c>
      <c r="F9" s="18" t="s">
        <v>6</v>
      </c>
      <c r="G9" s="18" t="s">
        <v>6</v>
      </c>
      <c r="H9" s="18" t="s">
        <v>253</v>
      </c>
      <c r="I9" s="18" t="s">
        <v>579</v>
      </c>
      <c r="J9" s="18" t="s">
        <v>964</v>
      </c>
      <c r="K9" s="18" t="s">
        <v>965</v>
      </c>
      <c r="L9" s="18" t="s">
        <v>966</v>
      </c>
      <c r="M9" s="18" t="s">
        <v>967</v>
      </c>
      <c r="N9" s="18" t="s">
        <v>6</v>
      </c>
      <c r="O9" s="18" t="s">
        <v>968</v>
      </c>
    </row>
    <row r="10">
      <c r="A10" s="18" t="s">
        <v>969</v>
      </c>
      <c r="B10" s="18" t="s">
        <v>907</v>
      </c>
      <c r="C10" s="18" t="s">
        <v>970</v>
      </c>
      <c r="D10" s="54" t="s">
        <v>910</v>
      </c>
      <c r="E10" s="54">
        <v>2015.0</v>
      </c>
      <c r="F10" s="18" t="s">
        <v>6</v>
      </c>
      <c r="G10" s="18" t="s">
        <v>6</v>
      </c>
      <c r="H10" s="18" t="s">
        <v>42</v>
      </c>
      <c r="I10" s="18" t="s">
        <v>343</v>
      </c>
      <c r="J10" s="18" t="s">
        <v>950</v>
      </c>
      <c r="K10" s="18" t="s">
        <v>972</v>
      </c>
      <c r="L10" s="18" t="s">
        <v>973</v>
      </c>
      <c r="M10" s="18" t="s">
        <v>974</v>
      </c>
      <c r="N10" s="18" t="s">
        <v>6</v>
      </c>
    </row>
    <row r="11">
      <c r="A11" s="18" t="s">
        <v>962</v>
      </c>
      <c r="B11" s="18" t="s">
        <v>907</v>
      </c>
      <c r="C11" s="18" t="s">
        <v>975</v>
      </c>
      <c r="D11" s="54" t="s">
        <v>910</v>
      </c>
      <c r="E11" s="54">
        <v>2015.0</v>
      </c>
      <c r="F11" s="18" t="s">
        <v>6</v>
      </c>
      <c r="G11" s="18" t="s">
        <v>6</v>
      </c>
      <c r="H11" s="18" t="s">
        <v>976</v>
      </c>
      <c r="I11" s="18" t="s">
        <v>752</v>
      </c>
      <c r="J11" s="18" t="s">
        <v>977</v>
      </c>
      <c r="K11" s="18" t="s">
        <v>978</v>
      </c>
      <c r="L11" s="18" t="s">
        <v>979</v>
      </c>
      <c r="M11" s="18" t="s">
        <v>980</v>
      </c>
      <c r="N11" s="18" t="s">
        <v>6</v>
      </c>
      <c r="O11" s="18" t="s">
        <v>968</v>
      </c>
    </row>
    <row r="12">
      <c r="A12" s="18" t="s">
        <v>981</v>
      </c>
      <c r="B12" s="18" t="s">
        <v>907</v>
      </c>
      <c r="C12" s="18" t="s">
        <v>982</v>
      </c>
      <c r="D12" s="54" t="s">
        <v>910</v>
      </c>
      <c r="E12" s="54">
        <v>2012.0</v>
      </c>
      <c r="F12" s="18" t="s">
        <v>6</v>
      </c>
      <c r="G12" s="18" t="s">
        <v>983</v>
      </c>
      <c r="H12" s="18" t="s">
        <v>984</v>
      </c>
      <c r="I12" s="18" t="s">
        <v>985</v>
      </c>
      <c r="J12" s="54">
        <v>4.0</v>
      </c>
      <c r="K12" s="18" t="s">
        <v>986</v>
      </c>
      <c r="L12" s="18" t="s">
        <v>926</v>
      </c>
      <c r="M12" s="18" t="s">
        <v>987</v>
      </c>
      <c r="N12" s="18" t="s">
        <v>988</v>
      </c>
    </row>
    <row r="13">
      <c r="A13" s="18" t="s">
        <v>981</v>
      </c>
      <c r="B13" s="18" t="s">
        <v>907</v>
      </c>
      <c r="C13" s="18" t="s">
        <v>989</v>
      </c>
      <c r="D13" s="54" t="s">
        <v>910</v>
      </c>
      <c r="E13" s="54">
        <v>2015.0</v>
      </c>
      <c r="F13" s="18" t="s">
        <v>6</v>
      </c>
      <c r="G13" s="18" t="s">
        <v>983</v>
      </c>
      <c r="H13" s="18" t="s">
        <v>990</v>
      </c>
      <c r="I13" s="18" t="s">
        <v>991</v>
      </c>
      <c r="J13" s="18" t="s">
        <v>950</v>
      </c>
      <c r="K13" s="18" t="s">
        <v>992</v>
      </c>
      <c r="L13" s="18" t="s">
        <v>993</v>
      </c>
      <c r="M13" s="18" t="s">
        <v>994</v>
      </c>
      <c r="N13" s="18" t="s">
        <v>6</v>
      </c>
    </row>
    <row r="14">
      <c r="A14" s="18" t="s">
        <v>995</v>
      </c>
      <c r="B14" s="18" t="s">
        <v>124</v>
      </c>
      <c r="C14" s="18" t="s">
        <v>996</v>
      </c>
      <c r="D14" s="18" t="s">
        <v>997</v>
      </c>
      <c r="H14" s="18" t="s">
        <v>998</v>
      </c>
    </row>
    <row r="15">
      <c r="A15" s="18" t="s">
        <v>999</v>
      </c>
      <c r="B15" s="18" t="s">
        <v>124</v>
      </c>
      <c r="C15" s="18" t="s">
        <v>1001</v>
      </c>
      <c r="D15" s="18" t="s">
        <v>997</v>
      </c>
      <c r="H15" s="18" t="s">
        <v>1002</v>
      </c>
    </row>
    <row r="16">
      <c r="A16" s="18" t="s">
        <v>1003</v>
      </c>
      <c r="B16" s="18" t="s">
        <v>124</v>
      </c>
      <c r="C16" s="18" t="s">
        <v>1004</v>
      </c>
      <c r="D16" s="18" t="s">
        <v>997</v>
      </c>
      <c r="H16" s="18" t="s">
        <v>1005</v>
      </c>
    </row>
    <row r="17">
      <c r="A17" s="18" t="s">
        <v>1006</v>
      </c>
      <c r="B17" s="18" t="s">
        <v>124</v>
      </c>
      <c r="C17" s="58" t="s">
        <v>1008</v>
      </c>
      <c r="D17" s="18" t="s">
        <v>997</v>
      </c>
      <c r="H17" s="18" t="s">
        <v>33</v>
      </c>
    </row>
    <row r="18">
      <c r="A18" s="18" t="s">
        <v>1009</v>
      </c>
      <c r="B18" s="18" t="s">
        <v>124</v>
      </c>
      <c r="C18" s="18" t="s">
        <v>1010</v>
      </c>
      <c r="D18" s="18" t="s">
        <v>997</v>
      </c>
      <c r="H18" s="18" t="s">
        <v>33</v>
      </c>
    </row>
    <row r="19">
      <c r="A19" s="18" t="s">
        <v>1011</v>
      </c>
      <c r="B19" s="18" t="s">
        <v>124</v>
      </c>
      <c r="C19" s="58" t="s">
        <v>1012</v>
      </c>
      <c r="D19" s="18" t="s">
        <v>997</v>
      </c>
      <c r="H19" s="18" t="s">
        <v>1013</v>
      </c>
    </row>
    <row r="20">
      <c r="A20" s="59"/>
      <c r="B20" s="59"/>
      <c r="C20" s="59"/>
    </row>
    <row r="21">
      <c r="A21" s="59"/>
      <c r="B21" s="59"/>
      <c r="C21" s="59"/>
    </row>
    <row r="22">
      <c r="A22" s="59"/>
      <c r="B22" s="59"/>
      <c r="C22" s="59"/>
    </row>
    <row r="23">
      <c r="A23" s="59"/>
      <c r="B23" s="59"/>
      <c r="C23" s="59"/>
    </row>
    <row r="24">
      <c r="A24" s="59"/>
      <c r="B24" s="59"/>
      <c r="C24" s="59"/>
    </row>
    <row r="25">
      <c r="A25" s="59"/>
      <c r="B25" s="59"/>
      <c r="C25" s="59"/>
    </row>
    <row r="26">
      <c r="A26" s="59"/>
      <c r="B26" s="59"/>
      <c r="C26" s="59"/>
    </row>
    <row r="27">
      <c r="A27" s="59"/>
      <c r="B27" s="59"/>
      <c r="C27" s="59"/>
    </row>
    <row r="28">
      <c r="A28" s="59"/>
      <c r="B28" s="59"/>
      <c r="C28" s="59"/>
    </row>
    <row r="29">
      <c r="A29" s="59"/>
      <c r="B29" s="59"/>
      <c r="C29" s="59"/>
    </row>
    <row r="30">
      <c r="A30" s="59"/>
      <c r="B30" s="59"/>
      <c r="C30" s="59"/>
    </row>
    <row r="31">
      <c r="A31" s="59"/>
      <c r="B31" s="59"/>
      <c r="C31" s="59"/>
    </row>
    <row r="32">
      <c r="A32" s="59"/>
      <c r="B32" s="59"/>
      <c r="C32" s="59"/>
    </row>
    <row r="33">
      <c r="A33" s="59"/>
      <c r="B33" s="59"/>
      <c r="C33" s="59"/>
    </row>
    <row r="34">
      <c r="A34" s="59"/>
      <c r="B34" s="59"/>
      <c r="C34" s="59"/>
    </row>
    <row r="35">
      <c r="A35" s="59"/>
      <c r="B35" s="59"/>
      <c r="C35" s="59"/>
    </row>
    <row r="36">
      <c r="A36" s="59"/>
      <c r="B36" s="59"/>
      <c r="C36" s="59"/>
    </row>
    <row r="37">
      <c r="A37" s="59"/>
      <c r="B37" s="59"/>
      <c r="C37" s="59"/>
    </row>
    <row r="38">
      <c r="A38" s="59"/>
      <c r="B38" s="59"/>
      <c r="C38" s="59"/>
    </row>
    <row r="39">
      <c r="A39" s="59"/>
      <c r="B39" s="59"/>
      <c r="C39" s="59"/>
    </row>
    <row r="40">
      <c r="A40" s="59"/>
      <c r="B40" s="59"/>
      <c r="C40" s="59"/>
    </row>
    <row r="41">
      <c r="A41" s="59"/>
      <c r="B41" s="59"/>
      <c r="C41" s="59"/>
    </row>
    <row r="42">
      <c r="A42" s="59"/>
      <c r="B42" s="59"/>
      <c r="C42" s="59"/>
    </row>
    <row r="43">
      <c r="A43" s="59"/>
      <c r="B43" s="59"/>
      <c r="C43" s="59"/>
    </row>
    <row r="44">
      <c r="A44" s="59"/>
      <c r="B44" s="59"/>
      <c r="C44" s="59"/>
    </row>
    <row r="45">
      <c r="A45" s="59"/>
      <c r="B45" s="59"/>
      <c r="C45" s="59"/>
    </row>
    <row r="46">
      <c r="A46" s="59"/>
      <c r="B46" s="59"/>
      <c r="C46" s="59"/>
    </row>
    <row r="47">
      <c r="A47" s="59"/>
      <c r="B47" s="59"/>
      <c r="C47" s="59"/>
    </row>
    <row r="48">
      <c r="A48" s="59"/>
      <c r="B48" s="59"/>
      <c r="C48" s="59"/>
    </row>
    <row r="49">
      <c r="A49" s="59"/>
      <c r="B49" s="59"/>
      <c r="C49" s="59"/>
    </row>
    <row r="50">
      <c r="A50" s="59"/>
      <c r="B50" s="59"/>
      <c r="C50" s="59"/>
    </row>
    <row r="51">
      <c r="A51" s="59"/>
      <c r="B51" s="59"/>
      <c r="C51" s="59"/>
    </row>
    <row r="52">
      <c r="A52" s="59"/>
      <c r="B52" s="59"/>
      <c r="C52" s="59"/>
    </row>
    <row r="53">
      <c r="A53" s="59"/>
      <c r="B53" s="59"/>
      <c r="C53" s="59"/>
    </row>
    <row r="54">
      <c r="A54" s="59"/>
      <c r="B54" s="59"/>
      <c r="C54" s="59"/>
    </row>
    <row r="55">
      <c r="A55" s="59"/>
      <c r="B55" s="59"/>
      <c r="C55" s="59"/>
    </row>
    <row r="56">
      <c r="A56" s="59"/>
      <c r="B56" s="59"/>
      <c r="C56" s="59"/>
    </row>
    <row r="57">
      <c r="A57" s="59"/>
      <c r="B57" s="59"/>
      <c r="C57" s="59"/>
    </row>
    <row r="58">
      <c r="A58" s="59"/>
      <c r="B58" s="59"/>
      <c r="C58" s="59"/>
    </row>
    <row r="59">
      <c r="A59" s="59"/>
      <c r="B59" s="59"/>
      <c r="C59" s="59"/>
    </row>
    <row r="60">
      <c r="A60" s="59"/>
      <c r="B60" s="59"/>
      <c r="C60" s="59"/>
    </row>
    <row r="61">
      <c r="A61" s="59"/>
      <c r="B61" s="59"/>
      <c r="C61" s="59"/>
    </row>
    <row r="62">
      <c r="A62" s="59"/>
      <c r="B62" s="59"/>
      <c r="C62" s="59"/>
    </row>
    <row r="63">
      <c r="A63" s="59"/>
      <c r="B63" s="59"/>
      <c r="C63" s="59"/>
    </row>
    <row r="64">
      <c r="A64" s="59"/>
      <c r="B64" s="59"/>
      <c r="C64" s="59"/>
    </row>
    <row r="65">
      <c r="A65" s="59"/>
      <c r="B65" s="59"/>
      <c r="C65" s="59"/>
    </row>
    <row r="66">
      <c r="A66" s="59"/>
      <c r="B66" s="59"/>
      <c r="C66" s="59"/>
    </row>
    <row r="67">
      <c r="A67" s="59"/>
      <c r="B67" s="59"/>
      <c r="C67" s="59"/>
    </row>
    <row r="68">
      <c r="A68" s="59"/>
      <c r="B68" s="59"/>
      <c r="C68" s="59"/>
    </row>
    <row r="69">
      <c r="A69" s="59"/>
      <c r="B69" s="59"/>
      <c r="C69" s="59"/>
    </row>
    <row r="70">
      <c r="A70" s="59"/>
      <c r="B70" s="59"/>
      <c r="C70" s="59"/>
    </row>
    <row r="71">
      <c r="A71" s="59"/>
      <c r="B71" s="59"/>
      <c r="C71" s="59"/>
    </row>
    <row r="72">
      <c r="A72" s="59"/>
      <c r="B72" s="59"/>
      <c r="C72" s="59"/>
    </row>
    <row r="73">
      <c r="A73" s="59"/>
      <c r="B73" s="59"/>
      <c r="C73" s="59"/>
    </row>
    <row r="74">
      <c r="A74" s="59"/>
      <c r="B74" s="59"/>
      <c r="C74" s="59"/>
    </row>
    <row r="75">
      <c r="A75" s="59"/>
      <c r="B75" s="59"/>
      <c r="C75" s="59"/>
    </row>
    <row r="76">
      <c r="A76" s="59"/>
      <c r="B76" s="59"/>
      <c r="C76" s="59"/>
    </row>
    <row r="77">
      <c r="A77" s="59"/>
      <c r="B77" s="59"/>
      <c r="C77" s="59"/>
    </row>
    <row r="78">
      <c r="A78" s="59"/>
      <c r="B78" s="59"/>
      <c r="C78" s="59"/>
    </row>
    <row r="79">
      <c r="A79" s="59"/>
      <c r="B79" s="59"/>
      <c r="C79" s="59"/>
    </row>
    <row r="80">
      <c r="A80" s="59"/>
      <c r="B80" s="59"/>
      <c r="C80" s="59"/>
    </row>
    <row r="81">
      <c r="A81" s="59"/>
      <c r="B81" s="59"/>
      <c r="C81" s="59"/>
    </row>
    <row r="82">
      <c r="A82" s="59"/>
      <c r="B82" s="59"/>
      <c r="C82" s="59"/>
    </row>
    <row r="83">
      <c r="A83" s="59"/>
      <c r="B83" s="59"/>
      <c r="C83" s="59"/>
    </row>
    <row r="84">
      <c r="A84" s="59"/>
      <c r="B84" s="59"/>
      <c r="C84" s="59"/>
    </row>
    <row r="85">
      <c r="A85" s="59"/>
      <c r="B85" s="59"/>
      <c r="C85" s="59"/>
    </row>
    <row r="86">
      <c r="A86" s="59"/>
      <c r="B86" s="59"/>
      <c r="C86" s="59"/>
    </row>
    <row r="87">
      <c r="A87" s="59"/>
      <c r="B87" s="59"/>
      <c r="C87" s="59"/>
    </row>
    <row r="88">
      <c r="A88" s="59"/>
      <c r="B88" s="59"/>
      <c r="C88" s="59"/>
    </row>
    <row r="89">
      <c r="A89" s="59"/>
      <c r="B89" s="59"/>
      <c r="C89" s="59"/>
    </row>
    <row r="90">
      <c r="A90" s="59"/>
      <c r="B90" s="59"/>
      <c r="C90" s="59"/>
    </row>
    <row r="91">
      <c r="A91" s="59"/>
      <c r="B91" s="59"/>
      <c r="C91" s="59"/>
    </row>
    <row r="92">
      <c r="A92" s="59"/>
      <c r="B92" s="59"/>
      <c r="C92" s="59"/>
    </row>
    <row r="93">
      <c r="A93" s="59"/>
      <c r="B93" s="59"/>
      <c r="C93" s="59"/>
    </row>
    <row r="94">
      <c r="A94" s="59"/>
      <c r="B94" s="59"/>
      <c r="C94" s="59"/>
    </row>
    <row r="95">
      <c r="A95" s="59"/>
      <c r="B95" s="59"/>
      <c r="C95" s="59"/>
    </row>
    <row r="96">
      <c r="A96" s="59"/>
      <c r="B96" s="59"/>
      <c r="C96" s="59"/>
    </row>
    <row r="97">
      <c r="A97" s="59"/>
      <c r="B97" s="59"/>
      <c r="C97" s="59"/>
    </row>
    <row r="98">
      <c r="A98" s="59"/>
      <c r="B98" s="59"/>
      <c r="C98" s="59"/>
    </row>
    <row r="99">
      <c r="A99" s="59"/>
      <c r="B99" s="59"/>
      <c r="C99" s="59"/>
    </row>
    <row r="100">
      <c r="A100" s="59"/>
      <c r="B100" s="59"/>
      <c r="C100" s="59"/>
    </row>
    <row r="101">
      <c r="A101" s="59"/>
      <c r="B101" s="59"/>
      <c r="C101" s="59"/>
    </row>
    <row r="102">
      <c r="A102" s="59"/>
      <c r="B102" s="59"/>
      <c r="C102" s="59"/>
    </row>
    <row r="103">
      <c r="A103" s="59"/>
      <c r="B103" s="59"/>
      <c r="C103" s="59"/>
    </row>
    <row r="104">
      <c r="A104" s="59"/>
      <c r="B104" s="59"/>
      <c r="C104" s="59"/>
    </row>
    <row r="105">
      <c r="A105" s="59"/>
      <c r="B105" s="59"/>
      <c r="C105" s="59"/>
    </row>
    <row r="106">
      <c r="A106" s="59"/>
      <c r="B106" s="59"/>
      <c r="C106" s="59"/>
    </row>
    <row r="107">
      <c r="A107" s="59"/>
      <c r="B107" s="59"/>
      <c r="C107" s="59"/>
    </row>
    <row r="108">
      <c r="A108" s="59"/>
      <c r="B108" s="59"/>
      <c r="C108" s="59"/>
    </row>
    <row r="109">
      <c r="A109" s="59"/>
      <c r="B109" s="59"/>
      <c r="C109" s="59"/>
    </row>
    <row r="110">
      <c r="A110" s="59"/>
      <c r="B110" s="59"/>
      <c r="C110" s="59"/>
    </row>
    <row r="111">
      <c r="A111" s="59"/>
      <c r="B111" s="59"/>
      <c r="C111" s="59"/>
    </row>
    <row r="112">
      <c r="A112" s="59"/>
      <c r="B112" s="59"/>
      <c r="C112" s="59"/>
    </row>
    <row r="113">
      <c r="A113" s="59"/>
      <c r="B113" s="59"/>
      <c r="C113" s="59"/>
    </row>
    <row r="114">
      <c r="A114" s="59"/>
      <c r="B114" s="59"/>
      <c r="C114" s="59"/>
    </row>
    <row r="115">
      <c r="A115" s="59"/>
      <c r="B115" s="59"/>
      <c r="C115" s="59"/>
    </row>
    <row r="116">
      <c r="A116" s="59"/>
      <c r="B116" s="59"/>
      <c r="C116" s="59"/>
    </row>
    <row r="117">
      <c r="A117" s="59"/>
      <c r="B117" s="59"/>
      <c r="C117" s="59"/>
    </row>
    <row r="118">
      <c r="A118" s="59"/>
      <c r="B118" s="59"/>
      <c r="C118" s="59"/>
    </row>
    <row r="119">
      <c r="A119" s="59"/>
      <c r="B119" s="59"/>
      <c r="C119" s="59"/>
    </row>
    <row r="120">
      <c r="A120" s="59"/>
      <c r="B120" s="59"/>
      <c r="C120" s="59"/>
    </row>
    <row r="121">
      <c r="A121" s="59"/>
      <c r="B121" s="59"/>
      <c r="C121" s="59"/>
    </row>
    <row r="122">
      <c r="A122" s="59"/>
      <c r="B122" s="59"/>
      <c r="C122" s="59"/>
    </row>
    <row r="123">
      <c r="A123" s="59"/>
      <c r="B123" s="59"/>
      <c r="C123" s="59"/>
    </row>
    <row r="124">
      <c r="A124" s="59"/>
      <c r="B124" s="59"/>
      <c r="C124" s="59"/>
    </row>
    <row r="125">
      <c r="A125" s="59"/>
      <c r="B125" s="59"/>
      <c r="C125" s="59"/>
    </row>
    <row r="126">
      <c r="A126" s="59"/>
      <c r="B126" s="59"/>
      <c r="C126" s="59"/>
    </row>
    <row r="127">
      <c r="A127" s="59"/>
      <c r="B127" s="59"/>
      <c r="C127" s="59"/>
    </row>
    <row r="128">
      <c r="A128" s="59"/>
      <c r="B128" s="59"/>
      <c r="C128" s="59"/>
    </row>
    <row r="129">
      <c r="A129" s="59"/>
      <c r="B129" s="59"/>
      <c r="C129" s="59"/>
    </row>
    <row r="130">
      <c r="A130" s="59"/>
      <c r="B130" s="59"/>
      <c r="C130" s="59"/>
    </row>
    <row r="131">
      <c r="A131" s="59"/>
      <c r="B131" s="59"/>
      <c r="C131" s="59"/>
    </row>
    <row r="132">
      <c r="A132" s="59"/>
      <c r="B132" s="59"/>
      <c r="C132" s="59"/>
    </row>
    <row r="133">
      <c r="A133" s="59"/>
      <c r="B133" s="59"/>
      <c r="C133" s="59"/>
    </row>
    <row r="134">
      <c r="A134" s="59"/>
      <c r="B134" s="59"/>
      <c r="C134" s="59"/>
    </row>
    <row r="135">
      <c r="A135" s="59"/>
      <c r="B135" s="59"/>
      <c r="C135" s="59"/>
    </row>
    <row r="136">
      <c r="A136" s="59"/>
      <c r="B136" s="59"/>
      <c r="C136" s="59"/>
    </row>
    <row r="137">
      <c r="A137" s="59"/>
      <c r="B137" s="59"/>
      <c r="C137" s="59"/>
    </row>
    <row r="138">
      <c r="A138" s="59"/>
      <c r="B138" s="59"/>
      <c r="C138" s="59"/>
    </row>
    <row r="139">
      <c r="A139" s="59"/>
      <c r="B139" s="59"/>
      <c r="C139" s="59"/>
    </row>
    <row r="140">
      <c r="A140" s="59"/>
      <c r="B140" s="59"/>
      <c r="C140" s="59"/>
    </row>
    <row r="141">
      <c r="A141" s="59"/>
      <c r="B141" s="59"/>
      <c r="C141" s="59"/>
    </row>
    <row r="142">
      <c r="A142" s="59"/>
      <c r="B142" s="59"/>
      <c r="C142" s="59"/>
    </row>
    <row r="143">
      <c r="A143" s="59"/>
      <c r="B143" s="59"/>
      <c r="C143" s="59"/>
    </row>
    <row r="144">
      <c r="A144" s="59"/>
      <c r="B144" s="59"/>
      <c r="C144" s="59"/>
    </row>
    <row r="145">
      <c r="A145" s="59"/>
      <c r="B145" s="59"/>
      <c r="C145" s="59"/>
    </row>
    <row r="146">
      <c r="A146" s="59"/>
      <c r="B146" s="59"/>
      <c r="C146" s="59"/>
    </row>
    <row r="147">
      <c r="A147" s="59"/>
      <c r="B147" s="59"/>
      <c r="C147" s="59"/>
    </row>
    <row r="148">
      <c r="A148" s="59"/>
      <c r="B148" s="59"/>
      <c r="C148" s="59"/>
    </row>
    <row r="149">
      <c r="A149" s="59"/>
      <c r="B149" s="59"/>
      <c r="C149" s="59"/>
    </row>
    <row r="150">
      <c r="A150" s="59"/>
      <c r="B150" s="59"/>
      <c r="C150" s="59"/>
    </row>
    <row r="151">
      <c r="A151" s="59"/>
      <c r="B151" s="59"/>
      <c r="C151" s="59"/>
    </row>
    <row r="152">
      <c r="A152" s="59"/>
      <c r="B152" s="59"/>
      <c r="C152" s="59"/>
    </row>
    <row r="153">
      <c r="A153" s="59"/>
      <c r="B153" s="59"/>
      <c r="C153" s="59"/>
    </row>
    <row r="154">
      <c r="A154" s="59"/>
      <c r="B154" s="59"/>
      <c r="C154" s="59"/>
    </row>
    <row r="155">
      <c r="A155" s="59"/>
      <c r="B155" s="59"/>
      <c r="C155" s="59"/>
    </row>
    <row r="156">
      <c r="A156" s="59"/>
      <c r="B156" s="59"/>
      <c r="C156" s="59"/>
    </row>
    <row r="157">
      <c r="A157" s="59"/>
      <c r="B157" s="59"/>
      <c r="C157" s="59"/>
    </row>
    <row r="158">
      <c r="A158" s="59"/>
      <c r="B158" s="59"/>
      <c r="C158" s="59"/>
    </row>
    <row r="159">
      <c r="A159" s="59"/>
      <c r="B159" s="59"/>
      <c r="C159" s="59"/>
    </row>
    <row r="160">
      <c r="A160" s="59"/>
      <c r="B160" s="59"/>
      <c r="C160" s="59"/>
    </row>
    <row r="161">
      <c r="A161" s="59"/>
      <c r="B161" s="59"/>
      <c r="C161" s="59"/>
    </row>
    <row r="162">
      <c r="A162" s="59"/>
      <c r="B162" s="59"/>
      <c r="C162" s="59"/>
    </row>
    <row r="163">
      <c r="A163" s="59"/>
      <c r="B163" s="59"/>
      <c r="C163" s="59"/>
    </row>
    <row r="164">
      <c r="A164" s="59"/>
      <c r="B164" s="59"/>
      <c r="C164" s="59"/>
    </row>
    <row r="165">
      <c r="A165" s="59"/>
      <c r="B165" s="59"/>
      <c r="C165" s="59"/>
    </row>
    <row r="166">
      <c r="A166" s="59"/>
      <c r="B166" s="59"/>
      <c r="C166" s="59"/>
    </row>
    <row r="167">
      <c r="A167" s="59"/>
      <c r="B167" s="59"/>
      <c r="C167" s="59"/>
    </row>
    <row r="168">
      <c r="A168" s="59"/>
      <c r="B168" s="59"/>
      <c r="C168" s="59"/>
    </row>
    <row r="169">
      <c r="A169" s="59"/>
      <c r="B169" s="59"/>
      <c r="C169" s="59"/>
    </row>
    <row r="170">
      <c r="A170" s="59"/>
      <c r="B170" s="59"/>
      <c r="C170" s="59"/>
    </row>
    <row r="171">
      <c r="A171" s="59"/>
      <c r="B171" s="59"/>
      <c r="C171" s="59"/>
    </row>
    <row r="172">
      <c r="A172" s="59"/>
      <c r="B172" s="59"/>
      <c r="C172" s="59"/>
    </row>
    <row r="173">
      <c r="A173" s="59"/>
      <c r="B173" s="59"/>
      <c r="C173" s="59"/>
    </row>
    <row r="174">
      <c r="A174" s="59"/>
      <c r="B174" s="59"/>
      <c r="C174" s="59"/>
    </row>
    <row r="175">
      <c r="A175" s="59"/>
      <c r="B175" s="59"/>
      <c r="C175" s="59"/>
    </row>
    <row r="176">
      <c r="A176" s="59"/>
      <c r="B176" s="59"/>
      <c r="C176" s="59"/>
    </row>
    <row r="177">
      <c r="A177" s="59"/>
      <c r="B177" s="59"/>
      <c r="C177" s="59"/>
    </row>
    <row r="178">
      <c r="A178" s="59"/>
      <c r="B178" s="59"/>
      <c r="C178" s="59"/>
    </row>
    <row r="179">
      <c r="A179" s="59"/>
      <c r="B179" s="59"/>
      <c r="C179" s="59"/>
    </row>
    <row r="180">
      <c r="A180" s="59"/>
      <c r="B180" s="59"/>
      <c r="C180" s="59"/>
    </row>
    <row r="181">
      <c r="A181" s="59"/>
      <c r="B181" s="59"/>
      <c r="C181" s="59"/>
    </row>
    <row r="182">
      <c r="A182" s="59"/>
      <c r="B182" s="59"/>
      <c r="C182" s="59"/>
    </row>
    <row r="183">
      <c r="A183" s="59"/>
      <c r="B183" s="59"/>
      <c r="C183" s="59"/>
    </row>
    <row r="184">
      <c r="A184" s="59"/>
      <c r="B184" s="59"/>
      <c r="C184" s="59"/>
    </row>
    <row r="185">
      <c r="A185" s="59"/>
      <c r="B185" s="59"/>
      <c r="C185" s="59"/>
    </row>
    <row r="186">
      <c r="A186" s="59"/>
      <c r="B186" s="59"/>
      <c r="C186" s="59"/>
    </row>
    <row r="187">
      <c r="A187" s="59"/>
      <c r="B187" s="59"/>
      <c r="C187" s="59"/>
    </row>
    <row r="188">
      <c r="A188" s="59"/>
      <c r="B188" s="59"/>
      <c r="C188" s="59"/>
    </row>
    <row r="189">
      <c r="A189" s="59"/>
      <c r="B189" s="59"/>
      <c r="C189" s="59"/>
    </row>
    <row r="190">
      <c r="A190" s="59"/>
      <c r="B190" s="59"/>
      <c r="C190" s="59"/>
    </row>
    <row r="191">
      <c r="A191" s="59"/>
      <c r="B191" s="59"/>
      <c r="C191" s="59"/>
    </row>
    <row r="192">
      <c r="A192" s="59"/>
      <c r="B192" s="59"/>
      <c r="C192" s="59"/>
    </row>
    <row r="193">
      <c r="A193" s="59"/>
      <c r="B193" s="59"/>
      <c r="C193" s="59"/>
    </row>
    <row r="194">
      <c r="A194" s="59"/>
      <c r="B194" s="59"/>
      <c r="C194" s="59"/>
    </row>
    <row r="195">
      <c r="A195" s="59"/>
      <c r="B195" s="59"/>
      <c r="C195" s="59"/>
    </row>
    <row r="196">
      <c r="A196" s="59"/>
      <c r="B196" s="59"/>
      <c r="C196" s="59"/>
    </row>
    <row r="197">
      <c r="A197" s="59"/>
      <c r="B197" s="59"/>
      <c r="C197" s="59"/>
    </row>
    <row r="198">
      <c r="A198" s="59"/>
      <c r="B198" s="59"/>
      <c r="C198" s="59"/>
    </row>
    <row r="199">
      <c r="A199" s="59"/>
      <c r="B199" s="59"/>
      <c r="C199" s="59"/>
    </row>
    <row r="200">
      <c r="A200" s="59"/>
      <c r="B200" s="59"/>
      <c r="C200" s="59"/>
    </row>
    <row r="201">
      <c r="A201" s="59"/>
      <c r="B201" s="59"/>
      <c r="C201" s="59"/>
    </row>
    <row r="202">
      <c r="A202" s="59"/>
      <c r="B202" s="59"/>
      <c r="C202" s="59"/>
    </row>
    <row r="203">
      <c r="A203" s="59"/>
      <c r="B203" s="59"/>
      <c r="C203" s="59"/>
    </row>
    <row r="204">
      <c r="A204" s="59"/>
      <c r="B204" s="59"/>
      <c r="C204" s="59"/>
    </row>
    <row r="205">
      <c r="A205" s="59"/>
      <c r="B205" s="59"/>
      <c r="C205" s="59"/>
    </row>
    <row r="206">
      <c r="A206" s="59"/>
      <c r="B206" s="59"/>
      <c r="C206" s="59"/>
    </row>
    <row r="207">
      <c r="A207" s="59"/>
      <c r="B207" s="59"/>
      <c r="C207" s="59"/>
    </row>
    <row r="208">
      <c r="A208" s="59"/>
      <c r="B208" s="59"/>
      <c r="C208" s="59"/>
    </row>
    <row r="209">
      <c r="A209" s="59"/>
      <c r="B209" s="59"/>
      <c r="C209" s="59"/>
    </row>
    <row r="210">
      <c r="A210" s="59"/>
      <c r="B210" s="59"/>
      <c r="C210" s="59"/>
    </row>
    <row r="211">
      <c r="A211" s="59"/>
      <c r="B211" s="59"/>
      <c r="C211" s="59"/>
    </row>
    <row r="212">
      <c r="A212" s="59"/>
      <c r="B212" s="59"/>
      <c r="C212" s="59"/>
    </row>
    <row r="213">
      <c r="A213" s="59"/>
      <c r="B213" s="59"/>
      <c r="C213" s="59"/>
    </row>
    <row r="214">
      <c r="A214" s="59"/>
      <c r="B214" s="59"/>
      <c r="C214" s="59"/>
    </row>
    <row r="215">
      <c r="A215" s="59"/>
      <c r="B215" s="59"/>
      <c r="C215" s="59"/>
    </row>
    <row r="216">
      <c r="A216" s="59"/>
      <c r="B216" s="59"/>
      <c r="C216" s="59"/>
    </row>
    <row r="217">
      <c r="A217" s="59"/>
      <c r="B217" s="59"/>
      <c r="C217" s="59"/>
    </row>
    <row r="218">
      <c r="A218" s="59"/>
      <c r="B218" s="59"/>
      <c r="C218" s="59"/>
    </row>
    <row r="219">
      <c r="A219" s="59"/>
      <c r="B219" s="59"/>
      <c r="C219" s="59"/>
    </row>
    <row r="220">
      <c r="A220" s="59"/>
      <c r="B220" s="59"/>
      <c r="C220" s="59"/>
    </row>
    <row r="221">
      <c r="A221" s="59"/>
      <c r="B221" s="59"/>
      <c r="C221" s="59"/>
    </row>
    <row r="222">
      <c r="A222" s="59"/>
      <c r="B222" s="59"/>
      <c r="C222" s="59"/>
    </row>
    <row r="223">
      <c r="A223" s="59"/>
      <c r="B223" s="59"/>
      <c r="C223" s="59"/>
    </row>
    <row r="224">
      <c r="A224" s="59"/>
      <c r="B224" s="59"/>
      <c r="C224" s="59"/>
    </row>
    <row r="225">
      <c r="A225" s="59"/>
      <c r="B225" s="59"/>
      <c r="C225" s="59"/>
    </row>
    <row r="226">
      <c r="A226" s="59"/>
      <c r="B226" s="59"/>
      <c r="C226" s="59"/>
    </row>
    <row r="227">
      <c r="A227" s="59"/>
      <c r="B227" s="59"/>
      <c r="C227" s="59"/>
    </row>
    <row r="228">
      <c r="A228" s="59"/>
      <c r="B228" s="59"/>
      <c r="C228" s="59"/>
    </row>
    <row r="229">
      <c r="A229" s="59"/>
      <c r="B229" s="59"/>
      <c r="C229" s="59"/>
    </row>
    <row r="230">
      <c r="A230" s="59"/>
      <c r="B230" s="59"/>
      <c r="C230" s="59"/>
    </row>
    <row r="231">
      <c r="A231" s="59"/>
      <c r="B231" s="59"/>
      <c r="C231" s="59"/>
    </row>
    <row r="232">
      <c r="A232" s="59"/>
      <c r="B232" s="59"/>
      <c r="C232" s="59"/>
    </row>
    <row r="233">
      <c r="A233" s="59"/>
      <c r="B233" s="59"/>
      <c r="C233" s="59"/>
    </row>
    <row r="234">
      <c r="A234" s="59"/>
      <c r="B234" s="59"/>
      <c r="C234" s="59"/>
    </row>
    <row r="235">
      <c r="A235" s="59"/>
      <c r="B235" s="59"/>
      <c r="C235" s="59"/>
    </row>
    <row r="236">
      <c r="A236" s="59"/>
      <c r="B236" s="59"/>
      <c r="C236" s="59"/>
    </row>
    <row r="237">
      <c r="A237" s="59"/>
      <c r="B237" s="59"/>
      <c r="C237" s="59"/>
    </row>
    <row r="238">
      <c r="A238" s="59"/>
      <c r="B238" s="59"/>
      <c r="C238" s="59"/>
    </row>
    <row r="239">
      <c r="A239" s="59"/>
      <c r="B239" s="59"/>
      <c r="C239" s="59"/>
    </row>
    <row r="240">
      <c r="A240" s="59"/>
      <c r="B240" s="59"/>
      <c r="C240" s="59"/>
    </row>
    <row r="241">
      <c r="A241" s="59"/>
      <c r="B241" s="59"/>
      <c r="C241" s="59"/>
    </row>
    <row r="242">
      <c r="A242" s="59"/>
      <c r="B242" s="59"/>
      <c r="C242" s="59"/>
    </row>
    <row r="243">
      <c r="A243" s="59"/>
      <c r="B243" s="59"/>
      <c r="C243" s="59"/>
    </row>
    <row r="244">
      <c r="A244" s="59"/>
      <c r="B244" s="59"/>
      <c r="C244" s="59"/>
    </row>
    <row r="245">
      <c r="A245" s="59"/>
      <c r="B245" s="59"/>
      <c r="C245" s="59"/>
    </row>
    <row r="246">
      <c r="A246" s="59"/>
      <c r="B246" s="59"/>
      <c r="C246" s="59"/>
    </row>
    <row r="247">
      <c r="A247" s="59"/>
      <c r="B247" s="59"/>
      <c r="C247" s="59"/>
    </row>
    <row r="248">
      <c r="A248" s="59"/>
      <c r="B248" s="59"/>
      <c r="C248" s="59"/>
    </row>
    <row r="249">
      <c r="A249" s="59"/>
      <c r="B249" s="59"/>
      <c r="C249" s="59"/>
    </row>
    <row r="250">
      <c r="A250" s="59"/>
      <c r="B250" s="59"/>
      <c r="C250" s="59"/>
    </row>
    <row r="251">
      <c r="A251" s="59"/>
      <c r="B251" s="59"/>
      <c r="C251" s="59"/>
    </row>
    <row r="252">
      <c r="A252" s="59"/>
      <c r="B252" s="59"/>
      <c r="C252" s="59"/>
    </row>
    <row r="253">
      <c r="A253" s="59"/>
      <c r="B253" s="59"/>
      <c r="C253" s="59"/>
    </row>
    <row r="254">
      <c r="A254" s="59"/>
      <c r="B254" s="59"/>
      <c r="C254" s="59"/>
    </row>
    <row r="255">
      <c r="A255" s="59"/>
      <c r="B255" s="59"/>
      <c r="C255" s="59"/>
    </row>
    <row r="256">
      <c r="A256" s="59"/>
      <c r="B256" s="59"/>
      <c r="C256" s="59"/>
    </row>
    <row r="257">
      <c r="A257" s="59"/>
      <c r="B257" s="59"/>
      <c r="C257" s="59"/>
    </row>
    <row r="258">
      <c r="A258" s="59"/>
      <c r="B258" s="59"/>
      <c r="C258" s="59"/>
    </row>
    <row r="259">
      <c r="A259" s="59"/>
      <c r="B259" s="59"/>
      <c r="C259" s="59"/>
    </row>
    <row r="260">
      <c r="A260" s="59"/>
      <c r="B260" s="59"/>
      <c r="C260" s="59"/>
    </row>
    <row r="261">
      <c r="A261" s="59"/>
      <c r="B261" s="59"/>
      <c r="C261" s="59"/>
    </row>
    <row r="262">
      <c r="A262" s="59"/>
      <c r="B262" s="59"/>
      <c r="C262" s="59"/>
    </row>
    <row r="263">
      <c r="A263" s="59"/>
      <c r="B263" s="59"/>
      <c r="C263" s="59"/>
    </row>
    <row r="264">
      <c r="A264" s="59"/>
      <c r="B264" s="59"/>
      <c r="C264" s="59"/>
    </row>
    <row r="265">
      <c r="A265" s="59"/>
      <c r="B265" s="59"/>
      <c r="C265" s="59"/>
    </row>
    <row r="266">
      <c r="A266" s="59"/>
      <c r="B266" s="59"/>
      <c r="C266" s="59"/>
    </row>
    <row r="267">
      <c r="A267" s="59"/>
      <c r="B267" s="59"/>
      <c r="C267" s="59"/>
    </row>
    <row r="268">
      <c r="A268" s="59"/>
      <c r="B268" s="59"/>
      <c r="C268" s="59"/>
    </row>
    <row r="269">
      <c r="A269" s="59"/>
      <c r="B269" s="59"/>
      <c r="C269" s="59"/>
    </row>
    <row r="270">
      <c r="A270" s="59"/>
      <c r="B270" s="59"/>
      <c r="C270" s="59"/>
    </row>
    <row r="271">
      <c r="A271" s="59"/>
      <c r="B271" s="59"/>
      <c r="C271" s="59"/>
    </row>
    <row r="272">
      <c r="A272" s="59"/>
      <c r="B272" s="59"/>
      <c r="C272" s="59"/>
    </row>
    <row r="273">
      <c r="A273" s="59"/>
      <c r="B273" s="59"/>
      <c r="C273" s="59"/>
    </row>
    <row r="274">
      <c r="A274" s="59"/>
      <c r="B274" s="59"/>
      <c r="C274" s="59"/>
    </row>
    <row r="275">
      <c r="A275" s="59"/>
      <c r="B275" s="59"/>
      <c r="C275" s="59"/>
    </row>
    <row r="276">
      <c r="A276" s="59"/>
      <c r="B276" s="59"/>
      <c r="C276" s="59"/>
    </row>
    <row r="277">
      <c r="A277" s="59"/>
      <c r="B277" s="59"/>
      <c r="C277" s="59"/>
    </row>
    <row r="278">
      <c r="A278" s="59"/>
      <c r="B278" s="59"/>
      <c r="C278" s="59"/>
    </row>
    <row r="279">
      <c r="A279" s="59"/>
      <c r="B279" s="59"/>
      <c r="C279" s="59"/>
    </row>
    <row r="280">
      <c r="A280" s="59"/>
      <c r="B280" s="59"/>
      <c r="C280" s="59"/>
    </row>
    <row r="281">
      <c r="A281" s="59"/>
      <c r="B281" s="59"/>
      <c r="C281" s="59"/>
    </row>
    <row r="282">
      <c r="A282" s="59"/>
      <c r="B282" s="59"/>
      <c r="C282" s="59"/>
    </row>
    <row r="283">
      <c r="A283" s="59"/>
      <c r="B283" s="59"/>
      <c r="C283" s="59"/>
    </row>
    <row r="284">
      <c r="A284" s="59"/>
      <c r="B284" s="59"/>
      <c r="C284" s="59"/>
    </row>
    <row r="285">
      <c r="A285" s="59"/>
      <c r="B285" s="59"/>
      <c r="C285" s="59"/>
    </row>
    <row r="286">
      <c r="A286" s="59"/>
      <c r="B286" s="59"/>
      <c r="C286" s="59"/>
    </row>
    <row r="287">
      <c r="A287" s="59"/>
      <c r="B287" s="59"/>
      <c r="C287" s="59"/>
    </row>
    <row r="288">
      <c r="A288" s="59"/>
      <c r="B288" s="59"/>
      <c r="C288" s="59"/>
    </row>
    <row r="289">
      <c r="A289" s="59"/>
      <c r="B289" s="59"/>
      <c r="C289" s="59"/>
    </row>
    <row r="290">
      <c r="A290" s="59"/>
      <c r="B290" s="59"/>
      <c r="C290" s="59"/>
    </row>
    <row r="291">
      <c r="A291" s="59"/>
      <c r="B291" s="59"/>
      <c r="C291" s="59"/>
    </row>
    <row r="292">
      <c r="A292" s="59"/>
      <c r="B292" s="59"/>
      <c r="C292" s="59"/>
    </row>
    <row r="293">
      <c r="A293" s="59"/>
      <c r="B293" s="59"/>
      <c r="C293" s="59"/>
    </row>
    <row r="294">
      <c r="A294" s="59"/>
      <c r="B294" s="59"/>
      <c r="C294" s="59"/>
    </row>
    <row r="295">
      <c r="A295" s="59"/>
      <c r="B295" s="59"/>
      <c r="C295" s="59"/>
    </row>
    <row r="296">
      <c r="A296" s="59"/>
      <c r="B296" s="59"/>
      <c r="C296" s="59"/>
    </row>
    <row r="297">
      <c r="A297" s="59"/>
      <c r="B297" s="59"/>
      <c r="C297" s="59"/>
    </row>
    <row r="298">
      <c r="A298" s="59"/>
      <c r="B298" s="59"/>
      <c r="C298" s="59"/>
    </row>
    <row r="299">
      <c r="A299" s="59"/>
      <c r="B299" s="59"/>
      <c r="C299" s="59"/>
    </row>
    <row r="300">
      <c r="A300" s="59"/>
      <c r="B300" s="59"/>
      <c r="C300" s="59"/>
    </row>
    <row r="301">
      <c r="A301" s="59"/>
      <c r="B301" s="59"/>
      <c r="C301" s="59"/>
    </row>
    <row r="302">
      <c r="A302" s="59"/>
      <c r="B302" s="59"/>
      <c r="C302" s="59"/>
    </row>
    <row r="303">
      <c r="A303" s="59"/>
      <c r="B303" s="59"/>
      <c r="C303" s="59"/>
    </row>
    <row r="304">
      <c r="A304" s="59"/>
      <c r="B304" s="59"/>
      <c r="C304" s="59"/>
    </row>
    <row r="305">
      <c r="A305" s="59"/>
      <c r="B305" s="59"/>
      <c r="C305" s="59"/>
    </row>
    <row r="306">
      <c r="A306" s="59"/>
      <c r="B306" s="59"/>
      <c r="C306" s="59"/>
    </row>
    <row r="307">
      <c r="A307" s="59"/>
      <c r="B307" s="59"/>
      <c r="C307" s="59"/>
    </row>
    <row r="308">
      <c r="A308" s="59"/>
      <c r="B308" s="59"/>
      <c r="C308" s="59"/>
    </row>
    <row r="309">
      <c r="A309" s="59"/>
      <c r="B309" s="59"/>
      <c r="C309" s="59"/>
    </row>
    <row r="310">
      <c r="A310" s="59"/>
      <c r="B310" s="59"/>
      <c r="C310" s="59"/>
    </row>
    <row r="311">
      <c r="A311" s="59"/>
      <c r="B311" s="59"/>
      <c r="C311" s="59"/>
    </row>
    <row r="312">
      <c r="A312" s="59"/>
      <c r="B312" s="59"/>
      <c r="C312" s="59"/>
    </row>
    <row r="313">
      <c r="A313" s="59"/>
      <c r="B313" s="59"/>
      <c r="C313" s="59"/>
    </row>
    <row r="314">
      <c r="A314" s="59"/>
      <c r="B314" s="59"/>
      <c r="C314" s="59"/>
    </row>
    <row r="315">
      <c r="A315" s="59"/>
      <c r="B315" s="59"/>
      <c r="C315" s="59"/>
    </row>
    <row r="316">
      <c r="A316" s="59"/>
      <c r="B316" s="59"/>
      <c r="C316" s="59"/>
    </row>
    <row r="317">
      <c r="A317" s="59"/>
      <c r="B317" s="59"/>
      <c r="C317" s="59"/>
    </row>
    <row r="318">
      <c r="A318" s="59"/>
      <c r="B318" s="59"/>
      <c r="C318" s="59"/>
    </row>
    <row r="319">
      <c r="A319" s="59"/>
      <c r="B319" s="59"/>
      <c r="C319" s="59"/>
    </row>
    <row r="320">
      <c r="A320" s="59"/>
      <c r="B320" s="59"/>
      <c r="C320" s="59"/>
    </row>
    <row r="321">
      <c r="A321" s="59"/>
      <c r="B321" s="59"/>
      <c r="C321" s="59"/>
    </row>
    <row r="322">
      <c r="A322" s="59"/>
      <c r="B322" s="59"/>
      <c r="C322" s="59"/>
    </row>
    <row r="323">
      <c r="A323" s="59"/>
      <c r="B323" s="59"/>
      <c r="C323" s="59"/>
    </row>
    <row r="324">
      <c r="A324" s="59"/>
      <c r="B324" s="59"/>
      <c r="C324" s="59"/>
    </row>
    <row r="325">
      <c r="A325" s="59"/>
      <c r="B325" s="59"/>
      <c r="C325" s="59"/>
    </row>
    <row r="326">
      <c r="A326" s="59"/>
      <c r="B326" s="59"/>
      <c r="C326" s="59"/>
    </row>
    <row r="327">
      <c r="A327" s="59"/>
      <c r="B327" s="59"/>
      <c r="C327" s="59"/>
    </row>
    <row r="328">
      <c r="A328" s="59"/>
      <c r="B328" s="59"/>
      <c r="C328" s="59"/>
    </row>
    <row r="329">
      <c r="A329" s="59"/>
      <c r="B329" s="59"/>
      <c r="C329" s="59"/>
    </row>
    <row r="330">
      <c r="A330" s="59"/>
      <c r="B330" s="59"/>
      <c r="C330" s="59"/>
    </row>
    <row r="331">
      <c r="A331" s="59"/>
      <c r="B331" s="59"/>
      <c r="C331" s="59"/>
    </row>
    <row r="332">
      <c r="A332" s="59"/>
      <c r="B332" s="59"/>
      <c r="C332" s="59"/>
    </row>
    <row r="333">
      <c r="A333" s="59"/>
      <c r="B333" s="59"/>
      <c r="C333" s="59"/>
    </row>
    <row r="334">
      <c r="A334" s="59"/>
      <c r="B334" s="59"/>
      <c r="C334" s="59"/>
    </row>
    <row r="335">
      <c r="A335" s="59"/>
      <c r="B335" s="59"/>
      <c r="C335" s="59"/>
    </row>
    <row r="336">
      <c r="A336" s="59"/>
      <c r="B336" s="59"/>
      <c r="C336" s="59"/>
    </row>
    <row r="337">
      <c r="A337" s="59"/>
      <c r="B337" s="59"/>
      <c r="C337" s="59"/>
    </row>
    <row r="338">
      <c r="A338" s="59"/>
      <c r="B338" s="59"/>
      <c r="C338" s="59"/>
    </row>
    <row r="339">
      <c r="A339" s="59"/>
      <c r="B339" s="59"/>
      <c r="C339" s="59"/>
    </row>
    <row r="340">
      <c r="A340" s="59"/>
      <c r="B340" s="59"/>
      <c r="C340" s="59"/>
    </row>
    <row r="341">
      <c r="A341" s="59"/>
      <c r="B341" s="59"/>
      <c r="C341" s="59"/>
    </row>
    <row r="342">
      <c r="A342" s="59"/>
      <c r="B342" s="59"/>
      <c r="C342" s="59"/>
    </row>
    <row r="343">
      <c r="A343" s="59"/>
      <c r="B343" s="59"/>
      <c r="C343" s="59"/>
    </row>
    <row r="344">
      <c r="A344" s="59"/>
      <c r="B344" s="59"/>
      <c r="C344" s="59"/>
    </row>
    <row r="345">
      <c r="A345" s="59"/>
      <c r="B345" s="59"/>
      <c r="C345" s="59"/>
    </row>
    <row r="346">
      <c r="A346" s="59"/>
      <c r="B346" s="59"/>
      <c r="C346" s="59"/>
    </row>
    <row r="347">
      <c r="A347" s="59"/>
      <c r="B347" s="59"/>
      <c r="C347" s="59"/>
    </row>
    <row r="348">
      <c r="A348" s="59"/>
      <c r="B348" s="59"/>
      <c r="C348" s="59"/>
    </row>
    <row r="349">
      <c r="A349" s="59"/>
      <c r="B349" s="59"/>
      <c r="C349" s="59"/>
    </row>
    <row r="350">
      <c r="A350" s="59"/>
      <c r="B350" s="59"/>
      <c r="C350" s="59"/>
    </row>
    <row r="351">
      <c r="A351" s="59"/>
      <c r="B351" s="59"/>
      <c r="C351" s="59"/>
    </row>
    <row r="352">
      <c r="A352" s="59"/>
      <c r="B352" s="59"/>
      <c r="C352" s="59"/>
    </row>
    <row r="353">
      <c r="A353" s="59"/>
      <c r="B353" s="59"/>
      <c r="C353" s="59"/>
    </row>
    <row r="354">
      <c r="A354" s="59"/>
      <c r="B354" s="59"/>
      <c r="C354" s="59"/>
    </row>
    <row r="355">
      <c r="A355" s="59"/>
      <c r="B355" s="59"/>
      <c r="C355" s="59"/>
    </row>
    <row r="356">
      <c r="A356" s="59"/>
      <c r="B356" s="59"/>
      <c r="C356" s="59"/>
    </row>
    <row r="357">
      <c r="A357" s="59"/>
      <c r="B357" s="59"/>
      <c r="C357" s="59"/>
    </row>
    <row r="358">
      <c r="A358" s="59"/>
      <c r="B358" s="59"/>
      <c r="C358" s="59"/>
    </row>
    <row r="359">
      <c r="A359" s="59"/>
      <c r="B359" s="59"/>
      <c r="C359" s="59"/>
    </row>
    <row r="360">
      <c r="A360" s="59"/>
      <c r="B360" s="59"/>
      <c r="C360" s="59"/>
    </row>
    <row r="361">
      <c r="A361" s="59"/>
      <c r="B361" s="59"/>
      <c r="C361" s="59"/>
    </row>
    <row r="362">
      <c r="A362" s="59"/>
      <c r="B362" s="59"/>
      <c r="C362" s="59"/>
    </row>
    <row r="363">
      <c r="A363" s="59"/>
      <c r="B363" s="59"/>
      <c r="C363" s="59"/>
    </row>
    <row r="364">
      <c r="A364" s="59"/>
      <c r="B364" s="59"/>
      <c r="C364" s="59"/>
    </row>
    <row r="365">
      <c r="A365" s="59"/>
      <c r="B365" s="59"/>
      <c r="C365" s="59"/>
    </row>
    <row r="366">
      <c r="A366" s="59"/>
      <c r="B366" s="59"/>
      <c r="C366" s="59"/>
    </row>
    <row r="367">
      <c r="A367" s="59"/>
      <c r="B367" s="59"/>
      <c r="C367" s="59"/>
    </row>
    <row r="368">
      <c r="A368" s="59"/>
      <c r="B368" s="59"/>
      <c r="C368" s="59"/>
    </row>
    <row r="369">
      <c r="A369" s="59"/>
      <c r="B369" s="59"/>
      <c r="C369" s="59"/>
    </row>
    <row r="370">
      <c r="A370" s="59"/>
      <c r="B370" s="59"/>
      <c r="C370" s="59"/>
    </row>
    <row r="371">
      <c r="A371" s="59"/>
      <c r="B371" s="59"/>
      <c r="C371" s="59"/>
    </row>
    <row r="372">
      <c r="A372" s="59"/>
      <c r="B372" s="59"/>
      <c r="C372" s="59"/>
    </row>
    <row r="373">
      <c r="A373" s="59"/>
      <c r="B373" s="59"/>
      <c r="C373" s="59"/>
    </row>
    <row r="374">
      <c r="A374" s="59"/>
      <c r="B374" s="59"/>
      <c r="C374" s="59"/>
    </row>
    <row r="375">
      <c r="A375" s="59"/>
      <c r="B375" s="59"/>
      <c r="C375" s="59"/>
    </row>
    <row r="376">
      <c r="A376" s="59"/>
      <c r="B376" s="59"/>
      <c r="C376" s="59"/>
    </row>
    <row r="377">
      <c r="A377" s="59"/>
      <c r="B377" s="59"/>
      <c r="C377" s="59"/>
    </row>
    <row r="378">
      <c r="A378" s="59"/>
      <c r="B378" s="59"/>
      <c r="C378" s="59"/>
    </row>
    <row r="379">
      <c r="A379" s="59"/>
      <c r="B379" s="59"/>
      <c r="C379" s="59"/>
    </row>
    <row r="380">
      <c r="A380" s="59"/>
      <c r="B380" s="59"/>
      <c r="C380" s="59"/>
    </row>
    <row r="381">
      <c r="A381" s="59"/>
      <c r="B381" s="59"/>
      <c r="C381" s="59"/>
    </row>
    <row r="382">
      <c r="A382" s="59"/>
      <c r="B382" s="59"/>
      <c r="C382" s="59"/>
    </row>
    <row r="383">
      <c r="A383" s="59"/>
      <c r="B383" s="59"/>
      <c r="C383" s="59"/>
    </row>
    <row r="384">
      <c r="A384" s="59"/>
      <c r="B384" s="59"/>
      <c r="C384" s="59"/>
    </row>
    <row r="385">
      <c r="A385" s="59"/>
      <c r="B385" s="59"/>
      <c r="C385" s="59"/>
    </row>
    <row r="386">
      <c r="A386" s="59"/>
      <c r="B386" s="59"/>
      <c r="C386" s="59"/>
    </row>
    <row r="387">
      <c r="A387" s="59"/>
      <c r="B387" s="59"/>
      <c r="C387" s="59"/>
    </row>
    <row r="388">
      <c r="A388" s="59"/>
      <c r="B388" s="59"/>
      <c r="C388" s="59"/>
    </row>
    <row r="389">
      <c r="A389" s="59"/>
      <c r="B389" s="59"/>
      <c r="C389" s="59"/>
    </row>
    <row r="390">
      <c r="A390" s="59"/>
      <c r="B390" s="59"/>
      <c r="C390" s="59"/>
    </row>
    <row r="391">
      <c r="A391" s="59"/>
      <c r="B391" s="59"/>
      <c r="C391" s="59"/>
    </row>
    <row r="392">
      <c r="A392" s="59"/>
      <c r="B392" s="59"/>
      <c r="C392" s="59"/>
    </row>
    <row r="393">
      <c r="A393" s="59"/>
      <c r="B393" s="59"/>
      <c r="C393" s="59"/>
    </row>
    <row r="394">
      <c r="A394" s="59"/>
      <c r="B394" s="59"/>
      <c r="C394" s="59"/>
    </row>
    <row r="395">
      <c r="A395" s="59"/>
      <c r="B395" s="59"/>
      <c r="C395" s="59"/>
    </row>
    <row r="396">
      <c r="A396" s="59"/>
      <c r="B396" s="59"/>
      <c r="C396" s="59"/>
    </row>
    <row r="397">
      <c r="A397" s="59"/>
      <c r="B397" s="59"/>
      <c r="C397" s="59"/>
    </row>
    <row r="398">
      <c r="A398" s="59"/>
      <c r="B398" s="59"/>
      <c r="C398" s="59"/>
    </row>
    <row r="399">
      <c r="A399" s="59"/>
      <c r="B399" s="59"/>
      <c r="C399" s="59"/>
    </row>
    <row r="400">
      <c r="A400" s="59"/>
      <c r="B400" s="59"/>
      <c r="C400" s="59"/>
    </row>
    <row r="401">
      <c r="A401" s="59"/>
      <c r="B401" s="59"/>
      <c r="C401" s="59"/>
    </row>
    <row r="402">
      <c r="A402" s="59"/>
      <c r="B402" s="59"/>
      <c r="C402" s="59"/>
    </row>
    <row r="403">
      <c r="A403" s="59"/>
      <c r="B403" s="59"/>
      <c r="C403" s="59"/>
    </row>
    <row r="404">
      <c r="A404" s="59"/>
      <c r="B404" s="59"/>
      <c r="C404" s="59"/>
    </row>
    <row r="405">
      <c r="A405" s="59"/>
      <c r="B405" s="59"/>
      <c r="C405" s="59"/>
    </row>
    <row r="406">
      <c r="A406" s="59"/>
      <c r="B406" s="59"/>
      <c r="C406" s="59"/>
    </row>
    <row r="407">
      <c r="A407" s="59"/>
      <c r="B407" s="59"/>
      <c r="C407" s="59"/>
    </row>
    <row r="408">
      <c r="A408" s="59"/>
      <c r="B408" s="59"/>
      <c r="C408" s="59"/>
    </row>
    <row r="409">
      <c r="A409" s="59"/>
      <c r="B409" s="59"/>
      <c r="C409" s="59"/>
    </row>
    <row r="410">
      <c r="A410" s="59"/>
      <c r="B410" s="59"/>
      <c r="C410" s="59"/>
    </row>
    <row r="411">
      <c r="A411" s="59"/>
      <c r="B411" s="59"/>
      <c r="C411" s="59"/>
    </row>
    <row r="412">
      <c r="A412" s="59"/>
      <c r="B412" s="59"/>
      <c r="C412" s="59"/>
    </row>
    <row r="413">
      <c r="A413" s="59"/>
      <c r="B413" s="59"/>
      <c r="C413" s="59"/>
    </row>
    <row r="414">
      <c r="A414" s="59"/>
      <c r="B414" s="59"/>
      <c r="C414" s="59"/>
    </row>
    <row r="415">
      <c r="A415" s="59"/>
      <c r="B415" s="59"/>
      <c r="C415" s="59"/>
    </row>
    <row r="416">
      <c r="A416" s="59"/>
      <c r="B416" s="59"/>
      <c r="C416" s="59"/>
    </row>
    <row r="417">
      <c r="A417" s="59"/>
      <c r="B417" s="59"/>
      <c r="C417" s="59"/>
    </row>
    <row r="418">
      <c r="A418" s="59"/>
      <c r="B418" s="59"/>
      <c r="C418" s="59"/>
    </row>
    <row r="419">
      <c r="A419" s="59"/>
      <c r="B419" s="59"/>
      <c r="C419" s="59"/>
    </row>
    <row r="420">
      <c r="A420" s="59"/>
      <c r="B420" s="59"/>
      <c r="C420" s="59"/>
    </row>
    <row r="421">
      <c r="A421" s="59"/>
      <c r="B421" s="59"/>
      <c r="C421" s="59"/>
    </row>
    <row r="422">
      <c r="A422" s="59"/>
      <c r="B422" s="59"/>
      <c r="C422" s="59"/>
    </row>
    <row r="423">
      <c r="A423" s="59"/>
      <c r="B423" s="59"/>
      <c r="C423" s="59"/>
    </row>
    <row r="424">
      <c r="A424" s="59"/>
      <c r="B424" s="59"/>
      <c r="C424" s="59"/>
    </row>
    <row r="425">
      <c r="A425" s="59"/>
      <c r="B425" s="59"/>
      <c r="C425" s="59"/>
    </row>
    <row r="426">
      <c r="A426" s="59"/>
      <c r="B426" s="59"/>
      <c r="C426" s="59"/>
    </row>
    <row r="427">
      <c r="A427" s="59"/>
      <c r="B427" s="59"/>
      <c r="C427" s="59"/>
    </row>
    <row r="428">
      <c r="A428" s="59"/>
      <c r="B428" s="59"/>
      <c r="C428" s="59"/>
    </row>
    <row r="429">
      <c r="A429" s="59"/>
      <c r="B429" s="59"/>
      <c r="C429" s="59"/>
    </row>
    <row r="430">
      <c r="A430" s="59"/>
      <c r="B430" s="59"/>
      <c r="C430" s="59"/>
    </row>
    <row r="431">
      <c r="A431" s="59"/>
      <c r="B431" s="59"/>
      <c r="C431" s="59"/>
    </row>
    <row r="432">
      <c r="A432" s="59"/>
      <c r="B432" s="59"/>
      <c r="C432" s="59"/>
    </row>
    <row r="433">
      <c r="A433" s="59"/>
      <c r="B433" s="59"/>
      <c r="C433" s="59"/>
    </row>
    <row r="434">
      <c r="A434" s="59"/>
      <c r="B434" s="59"/>
      <c r="C434" s="59"/>
    </row>
    <row r="435">
      <c r="A435" s="59"/>
      <c r="B435" s="59"/>
      <c r="C435" s="59"/>
    </row>
    <row r="436">
      <c r="A436" s="59"/>
      <c r="B436" s="59"/>
      <c r="C436" s="59"/>
    </row>
    <row r="437">
      <c r="A437" s="59"/>
      <c r="B437" s="59"/>
      <c r="C437" s="59"/>
    </row>
    <row r="438">
      <c r="A438" s="59"/>
      <c r="B438" s="59"/>
      <c r="C438" s="59"/>
    </row>
    <row r="439">
      <c r="A439" s="59"/>
      <c r="B439" s="59"/>
      <c r="C439" s="59"/>
    </row>
    <row r="440">
      <c r="A440" s="59"/>
      <c r="B440" s="59"/>
      <c r="C440" s="59"/>
    </row>
    <row r="441">
      <c r="A441" s="59"/>
      <c r="B441" s="59"/>
      <c r="C441" s="59"/>
    </row>
    <row r="442">
      <c r="A442" s="59"/>
      <c r="B442" s="59"/>
      <c r="C442" s="59"/>
    </row>
    <row r="443">
      <c r="A443" s="59"/>
      <c r="B443" s="59"/>
      <c r="C443" s="59"/>
    </row>
    <row r="444">
      <c r="A444" s="59"/>
      <c r="B444" s="59"/>
      <c r="C444" s="59"/>
    </row>
    <row r="445">
      <c r="A445" s="59"/>
      <c r="B445" s="59"/>
      <c r="C445" s="59"/>
    </row>
    <row r="446">
      <c r="A446" s="59"/>
      <c r="B446" s="59"/>
      <c r="C446" s="59"/>
    </row>
    <row r="447">
      <c r="A447" s="59"/>
      <c r="B447" s="59"/>
      <c r="C447" s="59"/>
    </row>
    <row r="448">
      <c r="A448" s="59"/>
      <c r="B448" s="59"/>
      <c r="C448" s="59"/>
    </row>
    <row r="449">
      <c r="A449" s="59"/>
      <c r="B449" s="59"/>
      <c r="C449" s="59"/>
    </row>
    <row r="450">
      <c r="A450" s="59"/>
      <c r="B450" s="59"/>
      <c r="C450" s="59"/>
    </row>
    <row r="451">
      <c r="A451" s="59"/>
      <c r="B451" s="59"/>
      <c r="C451" s="59"/>
    </row>
    <row r="452">
      <c r="A452" s="59"/>
      <c r="B452" s="59"/>
      <c r="C452" s="59"/>
    </row>
    <row r="453">
      <c r="A453" s="59"/>
      <c r="B453" s="59"/>
      <c r="C453" s="59"/>
    </row>
    <row r="454">
      <c r="A454" s="59"/>
      <c r="B454" s="59"/>
      <c r="C454" s="59"/>
    </row>
    <row r="455">
      <c r="A455" s="59"/>
      <c r="B455" s="59"/>
      <c r="C455" s="59"/>
    </row>
    <row r="456">
      <c r="A456" s="59"/>
      <c r="B456" s="59"/>
      <c r="C456" s="59"/>
    </row>
    <row r="457">
      <c r="A457" s="59"/>
      <c r="B457" s="59"/>
      <c r="C457" s="59"/>
    </row>
    <row r="458">
      <c r="A458" s="59"/>
      <c r="B458" s="59"/>
      <c r="C458" s="59"/>
    </row>
    <row r="459">
      <c r="A459" s="59"/>
      <c r="B459" s="59"/>
      <c r="C459" s="59"/>
    </row>
    <row r="460">
      <c r="A460" s="59"/>
      <c r="B460" s="59"/>
      <c r="C460" s="59"/>
    </row>
    <row r="461">
      <c r="A461" s="59"/>
      <c r="B461" s="59"/>
      <c r="C461" s="59"/>
    </row>
    <row r="462">
      <c r="A462" s="59"/>
      <c r="B462" s="59"/>
      <c r="C462" s="59"/>
    </row>
    <row r="463">
      <c r="A463" s="59"/>
      <c r="B463" s="59"/>
      <c r="C463" s="59"/>
    </row>
    <row r="464">
      <c r="A464" s="59"/>
      <c r="B464" s="59"/>
      <c r="C464" s="59"/>
    </row>
    <row r="465">
      <c r="A465" s="59"/>
      <c r="B465" s="59"/>
      <c r="C465" s="59"/>
    </row>
    <row r="466">
      <c r="A466" s="59"/>
      <c r="B466" s="59"/>
      <c r="C466" s="59"/>
    </row>
    <row r="467">
      <c r="A467" s="59"/>
      <c r="B467" s="59"/>
      <c r="C467" s="59"/>
    </row>
    <row r="468">
      <c r="A468" s="59"/>
      <c r="B468" s="59"/>
      <c r="C468" s="59"/>
    </row>
    <row r="469">
      <c r="A469" s="59"/>
      <c r="B469" s="59"/>
      <c r="C469" s="59"/>
    </row>
    <row r="470">
      <c r="A470" s="59"/>
      <c r="B470" s="59"/>
      <c r="C470" s="59"/>
    </row>
    <row r="471">
      <c r="A471" s="59"/>
      <c r="B471" s="59"/>
      <c r="C471" s="59"/>
    </row>
    <row r="472">
      <c r="A472" s="59"/>
      <c r="B472" s="59"/>
      <c r="C472" s="59"/>
    </row>
    <row r="473">
      <c r="A473" s="59"/>
      <c r="B473" s="59"/>
      <c r="C473" s="59"/>
    </row>
    <row r="474">
      <c r="A474" s="59"/>
      <c r="B474" s="59"/>
      <c r="C474" s="59"/>
    </row>
    <row r="475">
      <c r="A475" s="59"/>
      <c r="B475" s="59"/>
      <c r="C475" s="59"/>
    </row>
    <row r="476">
      <c r="A476" s="59"/>
      <c r="B476" s="59"/>
      <c r="C476" s="59"/>
    </row>
    <row r="477">
      <c r="A477" s="59"/>
      <c r="B477" s="59"/>
      <c r="C477" s="59"/>
    </row>
    <row r="478">
      <c r="A478" s="59"/>
      <c r="B478" s="59"/>
      <c r="C478" s="59"/>
    </row>
    <row r="479">
      <c r="A479" s="59"/>
      <c r="B479" s="59"/>
      <c r="C479" s="59"/>
    </row>
    <row r="480">
      <c r="A480" s="59"/>
      <c r="B480" s="59"/>
      <c r="C480" s="59"/>
    </row>
    <row r="481">
      <c r="A481" s="59"/>
      <c r="B481" s="59"/>
      <c r="C481" s="59"/>
    </row>
    <row r="482">
      <c r="A482" s="59"/>
      <c r="B482" s="59"/>
      <c r="C482" s="59"/>
    </row>
    <row r="483">
      <c r="A483" s="59"/>
      <c r="B483" s="59"/>
      <c r="C483" s="59"/>
    </row>
    <row r="484">
      <c r="A484" s="59"/>
      <c r="B484" s="59"/>
      <c r="C484" s="59"/>
    </row>
    <row r="485">
      <c r="A485" s="59"/>
      <c r="B485" s="59"/>
      <c r="C485" s="59"/>
    </row>
    <row r="486">
      <c r="A486" s="59"/>
      <c r="B486" s="59"/>
      <c r="C486" s="59"/>
    </row>
    <row r="487">
      <c r="A487" s="59"/>
      <c r="B487" s="59"/>
      <c r="C487" s="59"/>
    </row>
    <row r="488">
      <c r="A488" s="59"/>
      <c r="B488" s="59"/>
      <c r="C488" s="59"/>
    </row>
    <row r="489">
      <c r="A489" s="59"/>
      <c r="B489" s="59"/>
      <c r="C489" s="59"/>
    </row>
    <row r="490">
      <c r="A490" s="59"/>
      <c r="B490" s="59"/>
      <c r="C490" s="59"/>
    </row>
    <row r="491">
      <c r="A491" s="59"/>
      <c r="B491" s="59"/>
      <c r="C491" s="59"/>
    </row>
    <row r="492">
      <c r="A492" s="59"/>
      <c r="B492" s="59"/>
      <c r="C492" s="59"/>
    </row>
    <row r="493">
      <c r="A493" s="59"/>
      <c r="B493" s="59"/>
      <c r="C493" s="59"/>
    </row>
    <row r="494">
      <c r="A494" s="59"/>
      <c r="B494" s="59"/>
      <c r="C494" s="59"/>
    </row>
    <row r="495">
      <c r="A495" s="59"/>
      <c r="B495" s="59"/>
      <c r="C495" s="59"/>
    </row>
    <row r="496">
      <c r="A496" s="59"/>
      <c r="B496" s="59"/>
      <c r="C496" s="59"/>
    </row>
    <row r="497">
      <c r="A497" s="59"/>
      <c r="B497" s="59"/>
      <c r="C497" s="59"/>
    </row>
    <row r="498">
      <c r="A498" s="59"/>
      <c r="B498" s="59"/>
      <c r="C498" s="59"/>
    </row>
    <row r="499">
      <c r="A499" s="59"/>
      <c r="B499" s="59"/>
      <c r="C499" s="59"/>
    </row>
    <row r="500">
      <c r="A500" s="59"/>
      <c r="B500" s="59"/>
      <c r="C500" s="59"/>
    </row>
    <row r="501">
      <c r="A501" s="59"/>
      <c r="B501" s="59"/>
      <c r="C501" s="59"/>
    </row>
    <row r="502">
      <c r="A502" s="59"/>
      <c r="B502" s="59"/>
      <c r="C502" s="59"/>
    </row>
    <row r="503">
      <c r="A503" s="59"/>
      <c r="B503" s="59"/>
      <c r="C503" s="59"/>
    </row>
    <row r="504">
      <c r="A504" s="59"/>
      <c r="B504" s="59"/>
      <c r="C504" s="59"/>
    </row>
    <row r="505">
      <c r="A505" s="59"/>
      <c r="B505" s="59"/>
      <c r="C505" s="59"/>
    </row>
    <row r="506">
      <c r="A506" s="59"/>
      <c r="B506" s="59"/>
      <c r="C506" s="59"/>
    </row>
    <row r="507">
      <c r="A507" s="59"/>
      <c r="B507" s="59"/>
      <c r="C507" s="59"/>
    </row>
    <row r="508">
      <c r="A508" s="59"/>
      <c r="B508" s="59"/>
      <c r="C508" s="59"/>
    </row>
    <row r="509">
      <c r="A509" s="59"/>
      <c r="B509" s="59"/>
      <c r="C509" s="59"/>
    </row>
    <row r="510">
      <c r="A510" s="59"/>
      <c r="B510" s="59"/>
      <c r="C510" s="59"/>
    </row>
    <row r="511">
      <c r="A511" s="59"/>
      <c r="B511" s="59"/>
      <c r="C511" s="59"/>
    </row>
    <row r="512">
      <c r="A512" s="59"/>
      <c r="B512" s="59"/>
      <c r="C512" s="59"/>
    </row>
    <row r="513">
      <c r="A513" s="59"/>
      <c r="B513" s="59"/>
      <c r="C513" s="59"/>
    </row>
    <row r="514">
      <c r="A514" s="59"/>
      <c r="B514" s="59"/>
      <c r="C514" s="59"/>
    </row>
    <row r="515">
      <c r="A515" s="59"/>
      <c r="B515" s="59"/>
      <c r="C515" s="59"/>
    </row>
    <row r="516">
      <c r="A516" s="59"/>
      <c r="B516" s="59"/>
      <c r="C516" s="59"/>
    </row>
    <row r="517">
      <c r="A517" s="59"/>
      <c r="B517" s="59"/>
      <c r="C517" s="59"/>
    </row>
    <row r="518">
      <c r="A518" s="59"/>
      <c r="B518" s="59"/>
      <c r="C518" s="59"/>
    </row>
    <row r="519">
      <c r="A519" s="59"/>
      <c r="B519" s="59"/>
      <c r="C519" s="59"/>
    </row>
    <row r="520">
      <c r="A520" s="59"/>
      <c r="B520" s="59"/>
      <c r="C520" s="59"/>
    </row>
    <row r="521">
      <c r="A521" s="59"/>
      <c r="B521" s="59"/>
      <c r="C521" s="59"/>
    </row>
    <row r="522">
      <c r="A522" s="59"/>
      <c r="B522" s="59"/>
      <c r="C522" s="59"/>
    </row>
    <row r="523">
      <c r="A523" s="59"/>
      <c r="B523" s="59"/>
      <c r="C523" s="59"/>
    </row>
    <row r="524">
      <c r="A524" s="59"/>
      <c r="B524" s="59"/>
      <c r="C524" s="59"/>
    </row>
    <row r="525">
      <c r="A525" s="59"/>
      <c r="B525" s="59"/>
      <c r="C525" s="59"/>
    </row>
    <row r="526">
      <c r="A526" s="59"/>
      <c r="B526" s="59"/>
      <c r="C526" s="59"/>
    </row>
    <row r="527">
      <c r="A527" s="59"/>
      <c r="B527" s="59"/>
      <c r="C527" s="59"/>
    </row>
    <row r="528">
      <c r="A528" s="59"/>
      <c r="B528" s="59"/>
      <c r="C528" s="59"/>
    </row>
    <row r="529">
      <c r="A529" s="59"/>
      <c r="B529" s="59"/>
      <c r="C529" s="59"/>
    </row>
    <row r="530">
      <c r="A530" s="59"/>
      <c r="B530" s="59"/>
      <c r="C530" s="59"/>
    </row>
    <row r="531">
      <c r="A531" s="59"/>
      <c r="B531" s="59"/>
      <c r="C531" s="59"/>
    </row>
    <row r="532">
      <c r="A532" s="59"/>
      <c r="B532" s="59"/>
      <c r="C532" s="59"/>
    </row>
    <row r="533">
      <c r="A533" s="59"/>
      <c r="B533" s="59"/>
      <c r="C533" s="59"/>
    </row>
    <row r="534">
      <c r="A534" s="59"/>
      <c r="B534" s="59"/>
      <c r="C534" s="59"/>
    </row>
    <row r="535">
      <c r="A535" s="59"/>
      <c r="B535" s="59"/>
      <c r="C535" s="59"/>
    </row>
    <row r="536">
      <c r="A536" s="59"/>
      <c r="B536" s="59"/>
      <c r="C536" s="59"/>
    </row>
    <row r="537">
      <c r="A537" s="59"/>
      <c r="B537" s="59"/>
      <c r="C537" s="59"/>
    </row>
    <row r="538">
      <c r="A538" s="59"/>
      <c r="B538" s="59"/>
      <c r="C538" s="59"/>
    </row>
    <row r="539">
      <c r="A539" s="59"/>
      <c r="B539" s="59"/>
      <c r="C539" s="59"/>
    </row>
    <row r="540">
      <c r="A540" s="59"/>
      <c r="B540" s="59"/>
      <c r="C540" s="59"/>
    </row>
    <row r="541">
      <c r="A541" s="59"/>
      <c r="B541" s="59"/>
      <c r="C541" s="59"/>
    </row>
    <row r="542">
      <c r="A542" s="59"/>
      <c r="B542" s="59"/>
      <c r="C542" s="59"/>
    </row>
    <row r="543">
      <c r="A543" s="59"/>
      <c r="B543" s="59"/>
      <c r="C543" s="59"/>
    </row>
    <row r="544">
      <c r="A544" s="59"/>
      <c r="B544" s="59"/>
      <c r="C544" s="59"/>
    </row>
    <row r="545">
      <c r="A545" s="59"/>
      <c r="B545" s="59"/>
      <c r="C545" s="59"/>
    </row>
    <row r="546">
      <c r="A546" s="59"/>
      <c r="B546" s="59"/>
      <c r="C546" s="59"/>
    </row>
    <row r="547">
      <c r="A547" s="59"/>
      <c r="B547" s="59"/>
      <c r="C547" s="59"/>
    </row>
    <row r="548">
      <c r="A548" s="59"/>
      <c r="B548" s="59"/>
      <c r="C548" s="59"/>
    </row>
    <row r="549">
      <c r="A549" s="59"/>
      <c r="B549" s="59"/>
      <c r="C549" s="59"/>
    </row>
    <row r="550">
      <c r="A550" s="59"/>
      <c r="B550" s="59"/>
      <c r="C550" s="59"/>
    </row>
    <row r="551">
      <c r="A551" s="59"/>
      <c r="B551" s="59"/>
      <c r="C551" s="59"/>
    </row>
    <row r="552">
      <c r="A552" s="59"/>
      <c r="B552" s="59"/>
      <c r="C552" s="59"/>
    </row>
    <row r="553">
      <c r="A553" s="59"/>
      <c r="B553" s="59"/>
      <c r="C553" s="59"/>
    </row>
    <row r="554">
      <c r="A554" s="59"/>
      <c r="B554" s="59"/>
      <c r="C554" s="59"/>
    </row>
    <row r="555">
      <c r="A555" s="59"/>
      <c r="B555" s="59"/>
      <c r="C555" s="59"/>
    </row>
    <row r="556">
      <c r="A556" s="59"/>
      <c r="B556" s="59"/>
      <c r="C556" s="59"/>
    </row>
    <row r="557">
      <c r="A557" s="59"/>
      <c r="B557" s="59"/>
      <c r="C557" s="59"/>
    </row>
    <row r="558">
      <c r="A558" s="59"/>
      <c r="B558" s="59"/>
      <c r="C558" s="59"/>
    </row>
    <row r="559">
      <c r="A559" s="59"/>
      <c r="B559" s="59"/>
      <c r="C559" s="59"/>
    </row>
    <row r="560">
      <c r="A560" s="59"/>
      <c r="B560" s="59"/>
      <c r="C560" s="59"/>
    </row>
    <row r="561">
      <c r="A561" s="59"/>
      <c r="B561" s="59"/>
      <c r="C561" s="59"/>
    </row>
    <row r="562">
      <c r="A562" s="59"/>
      <c r="B562" s="59"/>
      <c r="C562" s="59"/>
    </row>
    <row r="563">
      <c r="A563" s="59"/>
      <c r="B563" s="59"/>
      <c r="C563" s="59"/>
    </row>
    <row r="564">
      <c r="A564" s="59"/>
      <c r="B564" s="59"/>
      <c r="C564" s="59"/>
    </row>
    <row r="565">
      <c r="A565" s="59"/>
      <c r="B565" s="59"/>
      <c r="C565" s="59"/>
    </row>
    <row r="566">
      <c r="A566" s="59"/>
      <c r="B566" s="59"/>
      <c r="C566" s="59"/>
    </row>
    <row r="567">
      <c r="A567" s="59"/>
      <c r="B567" s="59"/>
      <c r="C567" s="59"/>
    </row>
    <row r="568">
      <c r="A568" s="59"/>
      <c r="B568" s="59"/>
      <c r="C568" s="59"/>
    </row>
    <row r="569">
      <c r="A569" s="59"/>
      <c r="B569" s="59"/>
      <c r="C569" s="59"/>
    </row>
    <row r="570">
      <c r="A570" s="59"/>
      <c r="B570" s="59"/>
      <c r="C570" s="59"/>
    </row>
    <row r="571">
      <c r="A571" s="59"/>
      <c r="B571" s="59"/>
      <c r="C571" s="59"/>
    </row>
    <row r="572">
      <c r="A572" s="59"/>
      <c r="B572" s="59"/>
      <c r="C572" s="59"/>
    </row>
    <row r="573">
      <c r="A573" s="59"/>
      <c r="B573" s="59"/>
      <c r="C573" s="59"/>
    </row>
    <row r="574">
      <c r="A574" s="59"/>
      <c r="B574" s="59"/>
      <c r="C574" s="59"/>
    </row>
    <row r="575">
      <c r="A575" s="59"/>
      <c r="B575" s="59"/>
      <c r="C575" s="59"/>
    </row>
    <row r="576">
      <c r="A576" s="59"/>
      <c r="B576" s="59"/>
      <c r="C576" s="59"/>
    </row>
    <row r="577">
      <c r="A577" s="59"/>
      <c r="B577" s="59"/>
      <c r="C577" s="59"/>
    </row>
    <row r="578">
      <c r="A578" s="59"/>
      <c r="B578" s="59"/>
      <c r="C578" s="59"/>
    </row>
    <row r="579">
      <c r="A579" s="59"/>
      <c r="B579" s="59"/>
      <c r="C579" s="59"/>
    </row>
    <row r="580">
      <c r="A580" s="59"/>
      <c r="B580" s="59"/>
      <c r="C580" s="59"/>
    </row>
    <row r="581">
      <c r="A581" s="59"/>
      <c r="B581" s="59"/>
      <c r="C581" s="59"/>
    </row>
    <row r="582">
      <c r="A582" s="59"/>
      <c r="B582" s="59"/>
      <c r="C582" s="59"/>
    </row>
    <row r="583">
      <c r="A583" s="59"/>
      <c r="B583" s="59"/>
      <c r="C583" s="59"/>
    </row>
    <row r="584">
      <c r="A584" s="59"/>
      <c r="B584" s="59"/>
      <c r="C584" s="59"/>
    </row>
    <row r="585">
      <c r="A585" s="59"/>
      <c r="B585" s="59"/>
      <c r="C585" s="59"/>
    </row>
    <row r="586">
      <c r="A586" s="59"/>
      <c r="B586" s="59"/>
      <c r="C586" s="59"/>
    </row>
    <row r="587">
      <c r="A587" s="59"/>
      <c r="B587" s="59"/>
      <c r="C587" s="59"/>
    </row>
    <row r="588">
      <c r="A588" s="59"/>
      <c r="B588" s="59"/>
      <c r="C588" s="59"/>
    </row>
    <row r="589">
      <c r="A589" s="59"/>
      <c r="B589" s="59"/>
      <c r="C589" s="59"/>
    </row>
    <row r="590">
      <c r="A590" s="59"/>
      <c r="B590" s="59"/>
      <c r="C590" s="59"/>
    </row>
    <row r="591">
      <c r="A591" s="59"/>
      <c r="B591" s="59"/>
      <c r="C591" s="59"/>
    </row>
    <row r="592">
      <c r="A592" s="59"/>
      <c r="B592" s="59"/>
      <c r="C592" s="59"/>
    </row>
    <row r="593">
      <c r="A593" s="59"/>
      <c r="B593" s="59"/>
      <c r="C593" s="59"/>
    </row>
    <row r="594">
      <c r="A594" s="59"/>
      <c r="B594" s="59"/>
      <c r="C594" s="59"/>
    </row>
    <row r="595">
      <c r="A595" s="59"/>
      <c r="B595" s="59"/>
      <c r="C595" s="59"/>
    </row>
    <row r="596">
      <c r="A596" s="59"/>
      <c r="B596" s="59"/>
      <c r="C596" s="59"/>
    </row>
    <row r="597">
      <c r="A597" s="59"/>
      <c r="B597" s="59"/>
      <c r="C597" s="59"/>
    </row>
    <row r="598">
      <c r="A598" s="59"/>
      <c r="B598" s="59"/>
      <c r="C598" s="59"/>
    </row>
    <row r="599">
      <c r="A599" s="59"/>
      <c r="B599" s="59"/>
      <c r="C599" s="59"/>
    </row>
    <row r="600">
      <c r="A600" s="59"/>
      <c r="B600" s="59"/>
      <c r="C600" s="59"/>
    </row>
    <row r="601">
      <c r="A601" s="59"/>
      <c r="B601" s="59"/>
      <c r="C601" s="59"/>
    </row>
    <row r="602">
      <c r="A602" s="59"/>
      <c r="B602" s="59"/>
      <c r="C602" s="59"/>
    </row>
    <row r="603">
      <c r="A603" s="59"/>
      <c r="B603" s="59"/>
      <c r="C603" s="59"/>
    </row>
    <row r="604">
      <c r="A604" s="59"/>
      <c r="B604" s="59"/>
      <c r="C604" s="59"/>
    </row>
    <row r="605">
      <c r="A605" s="59"/>
      <c r="B605" s="59"/>
      <c r="C605" s="59"/>
    </row>
    <row r="606">
      <c r="A606" s="59"/>
      <c r="B606" s="59"/>
      <c r="C606" s="59"/>
    </row>
    <row r="607">
      <c r="A607" s="59"/>
      <c r="B607" s="59"/>
      <c r="C607" s="59"/>
    </row>
    <row r="608">
      <c r="A608" s="59"/>
      <c r="B608" s="59"/>
      <c r="C608" s="59"/>
    </row>
    <row r="609">
      <c r="A609" s="59"/>
      <c r="B609" s="59"/>
      <c r="C609" s="59"/>
    </row>
    <row r="610">
      <c r="A610" s="59"/>
      <c r="B610" s="59"/>
      <c r="C610" s="59"/>
    </row>
    <row r="611">
      <c r="A611" s="59"/>
      <c r="B611" s="59"/>
      <c r="C611" s="59"/>
    </row>
    <row r="612">
      <c r="A612" s="59"/>
      <c r="B612" s="59"/>
      <c r="C612" s="59"/>
    </row>
    <row r="613">
      <c r="A613" s="59"/>
      <c r="B613" s="59"/>
      <c r="C613" s="59"/>
    </row>
    <row r="614">
      <c r="A614" s="59"/>
      <c r="B614" s="59"/>
      <c r="C614" s="59"/>
    </row>
    <row r="615">
      <c r="A615" s="59"/>
      <c r="B615" s="59"/>
      <c r="C615" s="59"/>
    </row>
    <row r="616">
      <c r="A616" s="59"/>
      <c r="B616" s="59"/>
      <c r="C616" s="59"/>
    </row>
    <row r="617">
      <c r="A617" s="59"/>
      <c r="B617" s="59"/>
      <c r="C617" s="59"/>
    </row>
    <row r="618">
      <c r="A618" s="59"/>
      <c r="B618" s="59"/>
      <c r="C618" s="59"/>
    </row>
    <row r="619">
      <c r="A619" s="59"/>
      <c r="B619" s="59"/>
      <c r="C619" s="59"/>
    </row>
    <row r="620">
      <c r="A620" s="59"/>
      <c r="B620" s="59"/>
      <c r="C620" s="59"/>
    </row>
    <row r="621">
      <c r="A621" s="59"/>
      <c r="B621" s="59"/>
      <c r="C621" s="59"/>
    </row>
    <row r="622">
      <c r="A622" s="59"/>
      <c r="B622" s="59"/>
      <c r="C622" s="59"/>
    </row>
    <row r="623">
      <c r="A623" s="59"/>
      <c r="B623" s="59"/>
      <c r="C623" s="59"/>
    </row>
    <row r="624">
      <c r="A624" s="59"/>
      <c r="B624" s="59"/>
      <c r="C624" s="59"/>
    </row>
    <row r="625">
      <c r="A625" s="59"/>
      <c r="B625" s="59"/>
      <c r="C625" s="59"/>
    </row>
    <row r="626">
      <c r="A626" s="59"/>
      <c r="B626" s="59"/>
      <c r="C626" s="59"/>
    </row>
    <row r="627">
      <c r="A627" s="59"/>
      <c r="B627" s="59"/>
      <c r="C627" s="59"/>
    </row>
    <row r="628">
      <c r="A628" s="59"/>
      <c r="B628" s="59"/>
      <c r="C628" s="59"/>
    </row>
    <row r="629">
      <c r="A629" s="59"/>
      <c r="B629" s="59"/>
      <c r="C629" s="59"/>
    </row>
    <row r="630">
      <c r="A630" s="59"/>
      <c r="B630" s="59"/>
      <c r="C630" s="59"/>
    </row>
    <row r="631">
      <c r="A631" s="59"/>
      <c r="B631" s="59"/>
      <c r="C631" s="59"/>
    </row>
    <row r="632">
      <c r="A632" s="59"/>
      <c r="B632" s="59"/>
      <c r="C632" s="59"/>
    </row>
    <row r="633">
      <c r="A633" s="59"/>
      <c r="B633" s="59"/>
      <c r="C633" s="59"/>
    </row>
    <row r="634">
      <c r="A634" s="59"/>
      <c r="B634" s="59"/>
      <c r="C634" s="59"/>
    </row>
    <row r="635">
      <c r="A635" s="59"/>
      <c r="B635" s="59"/>
      <c r="C635" s="59"/>
    </row>
    <row r="636">
      <c r="A636" s="59"/>
      <c r="B636" s="59"/>
      <c r="C636" s="59"/>
    </row>
    <row r="637">
      <c r="A637" s="59"/>
      <c r="B637" s="59"/>
      <c r="C637" s="59"/>
    </row>
    <row r="638">
      <c r="A638" s="59"/>
      <c r="B638" s="59"/>
      <c r="C638" s="59"/>
    </row>
    <row r="639">
      <c r="A639" s="59"/>
      <c r="B639" s="59"/>
      <c r="C639" s="59"/>
    </row>
    <row r="640">
      <c r="A640" s="59"/>
      <c r="B640" s="59"/>
      <c r="C640" s="59"/>
    </row>
    <row r="641">
      <c r="A641" s="59"/>
      <c r="B641" s="59"/>
      <c r="C641" s="59"/>
    </row>
    <row r="642">
      <c r="A642" s="59"/>
      <c r="B642" s="59"/>
      <c r="C642" s="59"/>
    </row>
    <row r="643">
      <c r="A643" s="59"/>
      <c r="B643" s="59"/>
      <c r="C643" s="59"/>
    </row>
    <row r="644">
      <c r="A644" s="59"/>
      <c r="B644" s="59"/>
      <c r="C644" s="59"/>
    </row>
    <row r="645">
      <c r="A645" s="59"/>
      <c r="B645" s="59"/>
      <c r="C645" s="59"/>
    </row>
    <row r="646">
      <c r="A646" s="59"/>
      <c r="B646" s="59"/>
      <c r="C646" s="59"/>
    </row>
    <row r="647">
      <c r="A647" s="59"/>
      <c r="B647" s="59"/>
      <c r="C647" s="59"/>
    </row>
    <row r="648">
      <c r="A648" s="59"/>
      <c r="B648" s="59"/>
      <c r="C648" s="59"/>
    </row>
    <row r="649">
      <c r="A649" s="59"/>
      <c r="B649" s="59"/>
      <c r="C649" s="59"/>
    </row>
    <row r="650">
      <c r="A650" s="59"/>
      <c r="B650" s="59"/>
      <c r="C650" s="59"/>
    </row>
    <row r="651">
      <c r="A651" s="59"/>
      <c r="B651" s="59"/>
      <c r="C651" s="59"/>
    </row>
    <row r="652">
      <c r="A652" s="59"/>
      <c r="B652" s="59"/>
      <c r="C652" s="59"/>
    </row>
    <row r="653">
      <c r="A653" s="59"/>
      <c r="B653" s="59"/>
      <c r="C653" s="59"/>
    </row>
    <row r="654">
      <c r="A654" s="59"/>
      <c r="B654" s="59"/>
      <c r="C654" s="59"/>
    </row>
    <row r="655">
      <c r="A655" s="59"/>
      <c r="B655" s="59"/>
      <c r="C655" s="59"/>
    </row>
    <row r="656">
      <c r="A656" s="59"/>
      <c r="B656" s="59"/>
      <c r="C656" s="59"/>
    </row>
    <row r="657">
      <c r="A657" s="59"/>
      <c r="B657" s="59"/>
      <c r="C657" s="59"/>
    </row>
    <row r="658">
      <c r="A658" s="59"/>
      <c r="B658" s="59"/>
      <c r="C658" s="59"/>
    </row>
    <row r="659">
      <c r="A659" s="59"/>
      <c r="B659" s="59"/>
      <c r="C659" s="59"/>
    </row>
    <row r="660">
      <c r="A660" s="59"/>
      <c r="B660" s="59"/>
      <c r="C660" s="59"/>
    </row>
    <row r="661">
      <c r="A661" s="59"/>
      <c r="B661" s="59"/>
      <c r="C661" s="59"/>
    </row>
    <row r="662">
      <c r="A662" s="59"/>
      <c r="B662" s="59"/>
      <c r="C662" s="59"/>
    </row>
    <row r="663">
      <c r="A663" s="59"/>
      <c r="B663" s="59"/>
      <c r="C663" s="59"/>
    </row>
    <row r="664">
      <c r="A664" s="59"/>
      <c r="B664" s="59"/>
      <c r="C664" s="59"/>
    </row>
    <row r="665">
      <c r="A665" s="59"/>
      <c r="B665" s="59"/>
      <c r="C665" s="59"/>
    </row>
    <row r="666">
      <c r="A666" s="59"/>
      <c r="B666" s="59"/>
      <c r="C666" s="59"/>
    </row>
    <row r="667">
      <c r="A667" s="59"/>
      <c r="B667" s="59"/>
      <c r="C667" s="59"/>
    </row>
    <row r="668">
      <c r="A668" s="59"/>
      <c r="B668" s="59"/>
      <c r="C668" s="59"/>
    </row>
    <row r="669">
      <c r="A669" s="59"/>
      <c r="B669" s="59"/>
      <c r="C669" s="59"/>
    </row>
    <row r="670">
      <c r="A670" s="59"/>
      <c r="B670" s="59"/>
      <c r="C670" s="59"/>
    </row>
    <row r="671">
      <c r="A671" s="59"/>
      <c r="B671" s="59"/>
      <c r="C671" s="59"/>
    </row>
    <row r="672">
      <c r="A672" s="59"/>
      <c r="B672" s="59"/>
      <c r="C672" s="59"/>
    </row>
    <row r="673">
      <c r="A673" s="59"/>
      <c r="B673" s="59"/>
      <c r="C673" s="59"/>
    </row>
    <row r="674">
      <c r="A674" s="59"/>
      <c r="B674" s="59"/>
      <c r="C674" s="59"/>
    </row>
    <row r="675">
      <c r="A675" s="59"/>
      <c r="B675" s="59"/>
      <c r="C675" s="59"/>
    </row>
    <row r="676">
      <c r="A676" s="59"/>
      <c r="B676" s="59"/>
      <c r="C676" s="59"/>
    </row>
    <row r="677">
      <c r="A677" s="59"/>
      <c r="B677" s="59"/>
      <c r="C677" s="59"/>
    </row>
    <row r="678">
      <c r="A678" s="59"/>
      <c r="B678" s="59"/>
      <c r="C678" s="59"/>
    </row>
    <row r="679">
      <c r="A679" s="59"/>
      <c r="B679" s="59"/>
      <c r="C679" s="59"/>
    </row>
    <row r="680">
      <c r="A680" s="59"/>
      <c r="B680" s="59"/>
      <c r="C680" s="59"/>
    </row>
    <row r="681">
      <c r="A681" s="59"/>
      <c r="B681" s="59"/>
      <c r="C681" s="59"/>
    </row>
    <row r="682">
      <c r="A682" s="59"/>
      <c r="B682" s="59"/>
      <c r="C682" s="59"/>
    </row>
    <row r="683">
      <c r="A683" s="59"/>
      <c r="B683" s="59"/>
      <c r="C683" s="59"/>
    </row>
    <row r="684">
      <c r="A684" s="59"/>
      <c r="B684" s="59"/>
      <c r="C684" s="59"/>
    </row>
    <row r="685">
      <c r="A685" s="59"/>
      <c r="B685" s="59"/>
      <c r="C685" s="59"/>
    </row>
    <row r="686">
      <c r="A686" s="59"/>
      <c r="B686" s="59"/>
      <c r="C686" s="59"/>
    </row>
    <row r="687">
      <c r="A687" s="59"/>
      <c r="B687" s="59"/>
      <c r="C687" s="59"/>
    </row>
    <row r="688">
      <c r="A688" s="59"/>
      <c r="B688" s="59"/>
      <c r="C688" s="59"/>
    </row>
    <row r="689">
      <c r="A689" s="59"/>
      <c r="B689" s="59"/>
      <c r="C689" s="59"/>
    </row>
    <row r="690">
      <c r="A690" s="59"/>
      <c r="B690" s="59"/>
      <c r="C690" s="59"/>
    </row>
    <row r="691">
      <c r="A691" s="59"/>
      <c r="B691" s="59"/>
      <c r="C691" s="59"/>
    </row>
    <row r="692">
      <c r="A692" s="59"/>
      <c r="B692" s="59"/>
      <c r="C692" s="59"/>
    </row>
    <row r="693">
      <c r="A693" s="59"/>
      <c r="B693" s="59"/>
      <c r="C693" s="59"/>
    </row>
    <row r="694">
      <c r="A694" s="59"/>
      <c r="B694" s="59"/>
      <c r="C694" s="59"/>
    </row>
    <row r="695">
      <c r="A695" s="59"/>
      <c r="B695" s="59"/>
      <c r="C695" s="59"/>
    </row>
    <row r="696">
      <c r="A696" s="59"/>
      <c r="B696" s="59"/>
      <c r="C696" s="59"/>
    </row>
    <row r="697">
      <c r="A697" s="59"/>
      <c r="B697" s="59"/>
      <c r="C697" s="59"/>
    </row>
    <row r="698">
      <c r="A698" s="59"/>
      <c r="B698" s="59"/>
      <c r="C698" s="59"/>
    </row>
    <row r="699">
      <c r="A699" s="59"/>
      <c r="B699" s="59"/>
      <c r="C699" s="59"/>
    </row>
    <row r="700">
      <c r="A700" s="59"/>
      <c r="B700" s="59"/>
      <c r="C700" s="59"/>
    </row>
    <row r="701">
      <c r="A701" s="59"/>
      <c r="B701" s="59"/>
      <c r="C701" s="59"/>
    </row>
    <row r="702">
      <c r="A702" s="59"/>
      <c r="B702" s="59"/>
      <c r="C702" s="59"/>
    </row>
    <row r="703">
      <c r="A703" s="59"/>
      <c r="B703" s="59"/>
      <c r="C703" s="59"/>
    </row>
    <row r="704">
      <c r="A704" s="59"/>
      <c r="B704" s="59"/>
      <c r="C704" s="59"/>
    </row>
    <row r="705">
      <c r="A705" s="59"/>
      <c r="B705" s="59"/>
      <c r="C705" s="59"/>
    </row>
    <row r="706">
      <c r="A706" s="59"/>
      <c r="B706" s="59"/>
      <c r="C706" s="59"/>
    </row>
    <row r="707">
      <c r="A707" s="59"/>
      <c r="B707" s="59"/>
      <c r="C707" s="59"/>
    </row>
    <row r="708">
      <c r="A708" s="59"/>
      <c r="B708" s="59"/>
      <c r="C708" s="59"/>
    </row>
    <row r="709">
      <c r="A709" s="59"/>
      <c r="B709" s="59"/>
      <c r="C709" s="59"/>
    </row>
    <row r="710">
      <c r="A710" s="59"/>
      <c r="B710" s="59"/>
      <c r="C710" s="59"/>
    </row>
    <row r="711">
      <c r="A711" s="59"/>
      <c r="B711" s="59"/>
      <c r="C711" s="59"/>
    </row>
    <row r="712">
      <c r="A712" s="59"/>
      <c r="B712" s="59"/>
      <c r="C712" s="59"/>
    </row>
    <row r="713">
      <c r="A713" s="59"/>
      <c r="B713" s="59"/>
      <c r="C713" s="59"/>
    </row>
    <row r="714">
      <c r="A714" s="59"/>
      <c r="B714" s="59"/>
      <c r="C714" s="59"/>
    </row>
    <row r="715">
      <c r="A715" s="59"/>
      <c r="B715" s="59"/>
      <c r="C715" s="59"/>
    </row>
    <row r="716">
      <c r="A716" s="59"/>
      <c r="B716" s="59"/>
      <c r="C716" s="59"/>
    </row>
    <row r="717">
      <c r="A717" s="59"/>
      <c r="B717" s="59"/>
      <c r="C717" s="59"/>
    </row>
    <row r="718">
      <c r="A718" s="59"/>
      <c r="B718" s="59"/>
      <c r="C718" s="59"/>
    </row>
    <row r="719">
      <c r="A719" s="59"/>
      <c r="B719" s="59"/>
      <c r="C719" s="59"/>
    </row>
    <row r="720">
      <c r="A720" s="59"/>
      <c r="B720" s="59"/>
      <c r="C720" s="59"/>
    </row>
    <row r="721">
      <c r="A721" s="59"/>
      <c r="B721" s="59"/>
      <c r="C721" s="59"/>
    </row>
    <row r="722">
      <c r="A722" s="59"/>
      <c r="B722" s="59"/>
      <c r="C722" s="59"/>
    </row>
    <row r="723">
      <c r="A723" s="59"/>
      <c r="B723" s="59"/>
      <c r="C723" s="59"/>
    </row>
    <row r="724">
      <c r="A724" s="59"/>
      <c r="B724" s="59"/>
      <c r="C724" s="59"/>
    </row>
    <row r="725">
      <c r="A725" s="59"/>
      <c r="B725" s="59"/>
      <c r="C725" s="59"/>
    </row>
    <row r="726">
      <c r="A726" s="59"/>
      <c r="B726" s="59"/>
      <c r="C726" s="59"/>
    </row>
    <row r="727">
      <c r="A727" s="59"/>
      <c r="B727" s="59"/>
      <c r="C727" s="59"/>
    </row>
    <row r="728">
      <c r="A728" s="59"/>
      <c r="B728" s="59"/>
      <c r="C728" s="59"/>
    </row>
    <row r="729">
      <c r="A729" s="59"/>
      <c r="B729" s="59"/>
      <c r="C729" s="59"/>
    </row>
    <row r="730">
      <c r="A730" s="59"/>
      <c r="B730" s="59"/>
      <c r="C730" s="59"/>
    </row>
    <row r="731">
      <c r="A731" s="59"/>
      <c r="B731" s="59"/>
      <c r="C731" s="59"/>
    </row>
    <row r="732">
      <c r="A732" s="59"/>
      <c r="B732" s="59"/>
      <c r="C732" s="59"/>
    </row>
    <row r="733">
      <c r="A733" s="59"/>
      <c r="B733" s="59"/>
      <c r="C733" s="59"/>
    </row>
    <row r="734">
      <c r="A734" s="59"/>
      <c r="B734" s="59"/>
      <c r="C734" s="59"/>
    </row>
    <row r="735">
      <c r="A735" s="59"/>
      <c r="B735" s="59"/>
      <c r="C735" s="59"/>
    </row>
    <row r="736">
      <c r="A736" s="59"/>
      <c r="B736" s="59"/>
      <c r="C736" s="59"/>
    </row>
    <row r="737">
      <c r="A737" s="59"/>
      <c r="B737" s="59"/>
      <c r="C737" s="59"/>
    </row>
    <row r="738">
      <c r="A738" s="59"/>
      <c r="B738" s="59"/>
      <c r="C738" s="59"/>
    </row>
    <row r="739">
      <c r="A739" s="59"/>
      <c r="B739" s="59"/>
      <c r="C739" s="59"/>
    </row>
    <row r="740">
      <c r="A740" s="59"/>
      <c r="B740" s="59"/>
      <c r="C740" s="59"/>
    </row>
    <row r="741">
      <c r="A741" s="59"/>
      <c r="B741" s="59"/>
      <c r="C741" s="59"/>
    </row>
    <row r="742">
      <c r="A742" s="59"/>
      <c r="B742" s="59"/>
      <c r="C742" s="59"/>
    </row>
    <row r="743">
      <c r="A743" s="59"/>
      <c r="B743" s="59"/>
      <c r="C743" s="59"/>
    </row>
    <row r="744">
      <c r="A744" s="59"/>
      <c r="B744" s="59"/>
      <c r="C744" s="59"/>
    </row>
    <row r="745">
      <c r="A745" s="59"/>
      <c r="B745" s="59"/>
      <c r="C745" s="59"/>
    </row>
    <row r="746">
      <c r="A746" s="59"/>
      <c r="B746" s="59"/>
      <c r="C746" s="59"/>
    </row>
    <row r="747">
      <c r="A747" s="59"/>
      <c r="B747" s="59"/>
      <c r="C747" s="59"/>
    </row>
    <row r="748">
      <c r="A748" s="59"/>
      <c r="B748" s="59"/>
      <c r="C748" s="59"/>
    </row>
    <row r="749">
      <c r="A749" s="59"/>
      <c r="B749" s="59"/>
      <c r="C749" s="59"/>
    </row>
    <row r="750">
      <c r="A750" s="59"/>
      <c r="B750" s="59"/>
      <c r="C750" s="59"/>
    </row>
    <row r="751">
      <c r="A751" s="59"/>
      <c r="B751" s="59"/>
      <c r="C751" s="59"/>
    </row>
    <row r="752">
      <c r="A752" s="59"/>
      <c r="B752" s="59"/>
      <c r="C752" s="59"/>
    </row>
    <row r="753">
      <c r="A753" s="59"/>
      <c r="B753" s="59"/>
      <c r="C753" s="59"/>
    </row>
    <row r="754">
      <c r="A754" s="59"/>
      <c r="B754" s="59"/>
      <c r="C754" s="59"/>
    </row>
    <row r="755">
      <c r="A755" s="59"/>
      <c r="B755" s="59"/>
      <c r="C755" s="59"/>
    </row>
    <row r="756">
      <c r="A756" s="59"/>
      <c r="B756" s="59"/>
      <c r="C756" s="59"/>
    </row>
    <row r="757">
      <c r="A757" s="59"/>
      <c r="B757" s="59"/>
      <c r="C757" s="59"/>
    </row>
    <row r="758">
      <c r="A758" s="59"/>
      <c r="B758" s="59"/>
      <c r="C758" s="59"/>
    </row>
    <row r="759">
      <c r="A759" s="59"/>
      <c r="B759" s="59"/>
      <c r="C759" s="59"/>
    </row>
    <row r="760">
      <c r="A760" s="59"/>
      <c r="B760" s="59"/>
      <c r="C760" s="59"/>
    </row>
    <row r="761">
      <c r="A761" s="59"/>
      <c r="B761" s="59"/>
      <c r="C761" s="59"/>
    </row>
    <row r="762">
      <c r="A762" s="59"/>
      <c r="B762" s="59"/>
      <c r="C762" s="59"/>
    </row>
    <row r="763">
      <c r="A763" s="59"/>
      <c r="B763" s="59"/>
      <c r="C763" s="59"/>
    </row>
    <row r="764">
      <c r="A764" s="59"/>
      <c r="B764" s="59"/>
      <c r="C764" s="59"/>
    </row>
    <row r="765">
      <c r="A765" s="59"/>
      <c r="B765" s="59"/>
      <c r="C765" s="59"/>
    </row>
    <row r="766">
      <c r="A766" s="59"/>
      <c r="B766" s="59"/>
      <c r="C766" s="59"/>
    </row>
    <row r="767">
      <c r="A767" s="59"/>
      <c r="B767" s="59"/>
      <c r="C767" s="59"/>
    </row>
    <row r="768">
      <c r="A768" s="59"/>
      <c r="B768" s="59"/>
      <c r="C768" s="59"/>
    </row>
    <row r="769">
      <c r="A769" s="59"/>
      <c r="B769" s="59"/>
      <c r="C769" s="59"/>
    </row>
    <row r="770">
      <c r="A770" s="59"/>
      <c r="B770" s="59"/>
      <c r="C770" s="59"/>
    </row>
    <row r="771">
      <c r="A771" s="59"/>
      <c r="B771" s="59"/>
      <c r="C771" s="59"/>
    </row>
    <row r="772">
      <c r="A772" s="59"/>
      <c r="B772" s="59"/>
      <c r="C772" s="59"/>
    </row>
    <row r="773">
      <c r="A773" s="59"/>
      <c r="B773" s="59"/>
      <c r="C773" s="59"/>
    </row>
    <row r="774">
      <c r="A774" s="59"/>
      <c r="B774" s="59"/>
      <c r="C774" s="59"/>
    </row>
    <row r="775">
      <c r="A775" s="59"/>
      <c r="B775" s="59"/>
      <c r="C775" s="59"/>
    </row>
    <row r="776">
      <c r="A776" s="59"/>
      <c r="B776" s="59"/>
      <c r="C776" s="59"/>
    </row>
    <row r="777">
      <c r="A777" s="59"/>
      <c r="B777" s="59"/>
      <c r="C777" s="59"/>
    </row>
    <row r="778">
      <c r="A778" s="59"/>
      <c r="B778" s="59"/>
      <c r="C778" s="59"/>
    </row>
    <row r="779">
      <c r="A779" s="59"/>
      <c r="B779" s="59"/>
      <c r="C779" s="59"/>
    </row>
    <row r="780">
      <c r="A780" s="59"/>
      <c r="B780" s="59"/>
      <c r="C780" s="59"/>
    </row>
    <row r="781">
      <c r="A781" s="59"/>
      <c r="B781" s="59"/>
      <c r="C781" s="59"/>
    </row>
    <row r="782">
      <c r="A782" s="59"/>
      <c r="B782" s="59"/>
      <c r="C782" s="59"/>
    </row>
    <row r="783">
      <c r="A783" s="59"/>
      <c r="B783" s="59"/>
      <c r="C783" s="59"/>
    </row>
    <row r="784">
      <c r="A784" s="59"/>
      <c r="B784" s="59"/>
      <c r="C784" s="59"/>
    </row>
    <row r="785">
      <c r="A785" s="59"/>
      <c r="B785" s="59"/>
      <c r="C785" s="59"/>
    </row>
    <row r="786">
      <c r="A786" s="59"/>
      <c r="B786" s="59"/>
      <c r="C786" s="59"/>
    </row>
    <row r="787">
      <c r="A787" s="59"/>
      <c r="B787" s="59"/>
      <c r="C787" s="59"/>
    </row>
    <row r="788">
      <c r="A788" s="59"/>
      <c r="B788" s="59"/>
      <c r="C788" s="59"/>
    </row>
    <row r="789">
      <c r="A789" s="59"/>
      <c r="B789" s="59"/>
      <c r="C789" s="59"/>
    </row>
    <row r="790">
      <c r="A790" s="59"/>
      <c r="B790" s="59"/>
      <c r="C790" s="59"/>
    </row>
    <row r="791">
      <c r="A791" s="59"/>
      <c r="B791" s="59"/>
      <c r="C791" s="59"/>
    </row>
    <row r="792">
      <c r="A792" s="59"/>
      <c r="B792" s="59"/>
      <c r="C792" s="59"/>
    </row>
    <row r="793">
      <c r="A793" s="59"/>
      <c r="B793" s="59"/>
      <c r="C793" s="59"/>
    </row>
    <row r="794">
      <c r="A794" s="59"/>
      <c r="B794" s="59"/>
      <c r="C794" s="59"/>
    </row>
    <row r="795">
      <c r="A795" s="59"/>
      <c r="B795" s="59"/>
      <c r="C795" s="59"/>
    </row>
    <row r="796">
      <c r="A796" s="59"/>
      <c r="B796" s="59"/>
      <c r="C796" s="59"/>
    </row>
    <row r="797">
      <c r="A797" s="59"/>
      <c r="B797" s="59"/>
      <c r="C797" s="59"/>
    </row>
    <row r="798">
      <c r="A798" s="59"/>
      <c r="B798" s="59"/>
      <c r="C798" s="59"/>
    </row>
    <row r="799">
      <c r="A799" s="59"/>
      <c r="B799" s="59"/>
      <c r="C799" s="59"/>
    </row>
    <row r="800">
      <c r="A800" s="59"/>
      <c r="B800" s="59"/>
      <c r="C800" s="59"/>
    </row>
    <row r="801">
      <c r="A801" s="59"/>
      <c r="B801" s="59"/>
      <c r="C801" s="59"/>
    </row>
    <row r="802">
      <c r="A802" s="59"/>
      <c r="B802" s="59"/>
      <c r="C802" s="59"/>
    </row>
    <row r="803">
      <c r="A803" s="59"/>
      <c r="B803" s="59"/>
      <c r="C803" s="59"/>
    </row>
    <row r="804">
      <c r="A804" s="59"/>
      <c r="B804" s="59"/>
      <c r="C804" s="59"/>
    </row>
    <row r="805">
      <c r="A805" s="59"/>
      <c r="B805" s="59"/>
      <c r="C805" s="59"/>
    </row>
    <row r="806">
      <c r="A806" s="59"/>
      <c r="B806" s="59"/>
      <c r="C806" s="59"/>
    </row>
    <row r="807">
      <c r="A807" s="59"/>
      <c r="B807" s="59"/>
      <c r="C807" s="59"/>
    </row>
    <row r="808">
      <c r="A808" s="59"/>
      <c r="B808" s="59"/>
      <c r="C808" s="59"/>
    </row>
    <row r="809">
      <c r="A809" s="59"/>
      <c r="B809" s="59"/>
      <c r="C809" s="59"/>
    </row>
    <row r="810">
      <c r="A810" s="59"/>
      <c r="B810" s="59"/>
      <c r="C810" s="59"/>
    </row>
    <row r="811">
      <c r="A811" s="59"/>
      <c r="B811" s="59"/>
      <c r="C811" s="59"/>
    </row>
    <row r="812">
      <c r="A812" s="59"/>
      <c r="B812" s="59"/>
      <c r="C812" s="59"/>
    </row>
    <row r="813">
      <c r="A813" s="59"/>
      <c r="B813" s="59"/>
      <c r="C813" s="59"/>
    </row>
    <row r="814">
      <c r="A814" s="59"/>
      <c r="B814" s="59"/>
      <c r="C814" s="59"/>
    </row>
    <row r="815">
      <c r="A815" s="59"/>
      <c r="B815" s="59"/>
      <c r="C815" s="59"/>
    </row>
    <row r="816">
      <c r="A816" s="59"/>
      <c r="B816" s="59"/>
      <c r="C816" s="59"/>
    </row>
    <row r="817">
      <c r="A817" s="59"/>
      <c r="B817" s="59"/>
      <c r="C817" s="59"/>
    </row>
    <row r="818">
      <c r="A818" s="59"/>
      <c r="B818" s="59"/>
      <c r="C818" s="59"/>
    </row>
    <row r="819">
      <c r="A819" s="59"/>
      <c r="B819" s="59"/>
      <c r="C819" s="59"/>
    </row>
    <row r="820">
      <c r="A820" s="59"/>
      <c r="B820" s="59"/>
      <c r="C820" s="59"/>
    </row>
    <row r="821">
      <c r="A821" s="59"/>
      <c r="B821" s="59"/>
      <c r="C821" s="59"/>
    </row>
    <row r="822">
      <c r="A822" s="59"/>
      <c r="B822" s="59"/>
      <c r="C822" s="59"/>
    </row>
    <row r="823">
      <c r="A823" s="59"/>
      <c r="B823" s="59"/>
      <c r="C823" s="59"/>
    </row>
    <row r="824">
      <c r="A824" s="59"/>
      <c r="B824" s="59"/>
      <c r="C824" s="59"/>
    </row>
    <row r="825">
      <c r="A825" s="59"/>
      <c r="B825" s="59"/>
      <c r="C825" s="59"/>
    </row>
    <row r="826">
      <c r="A826" s="59"/>
      <c r="B826" s="59"/>
      <c r="C826" s="59"/>
    </row>
    <row r="827">
      <c r="A827" s="59"/>
      <c r="B827" s="59"/>
      <c r="C827" s="59"/>
    </row>
    <row r="828">
      <c r="A828" s="59"/>
      <c r="B828" s="59"/>
      <c r="C828" s="59"/>
    </row>
    <row r="829">
      <c r="A829" s="59"/>
      <c r="B829" s="59"/>
      <c r="C829" s="59"/>
    </row>
    <row r="830">
      <c r="A830" s="59"/>
      <c r="B830" s="59"/>
      <c r="C830" s="59"/>
    </row>
    <row r="831">
      <c r="A831" s="59"/>
      <c r="B831" s="59"/>
      <c r="C831" s="59"/>
    </row>
    <row r="832">
      <c r="A832" s="59"/>
      <c r="B832" s="59"/>
      <c r="C832" s="59"/>
    </row>
    <row r="833">
      <c r="A833" s="59"/>
      <c r="B833" s="59"/>
      <c r="C833" s="59"/>
    </row>
    <row r="834">
      <c r="A834" s="59"/>
      <c r="B834" s="59"/>
      <c r="C834" s="59"/>
    </row>
    <row r="835">
      <c r="A835" s="59"/>
      <c r="B835" s="59"/>
      <c r="C835" s="59"/>
    </row>
    <row r="836">
      <c r="A836" s="59"/>
      <c r="B836" s="59"/>
      <c r="C836" s="59"/>
    </row>
    <row r="837">
      <c r="A837" s="59"/>
      <c r="B837" s="59"/>
      <c r="C837" s="59"/>
    </row>
    <row r="838">
      <c r="A838" s="59"/>
      <c r="B838" s="59"/>
      <c r="C838" s="59"/>
    </row>
    <row r="839">
      <c r="A839" s="59"/>
      <c r="B839" s="59"/>
      <c r="C839" s="59"/>
    </row>
    <row r="840">
      <c r="A840" s="59"/>
      <c r="B840" s="59"/>
      <c r="C840" s="59"/>
    </row>
    <row r="841">
      <c r="A841" s="59"/>
      <c r="B841" s="59"/>
      <c r="C841" s="59"/>
    </row>
    <row r="842">
      <c r="A842" s="59"/>
      <c r="B842" s="59"/>
      <c r="C842" s="59"/>
    </row>
    <row r="843">
      <c r="A843" s="59"/>
      <c r="B843" s="59"/>
      <c r="C843" s="59"/>
    </row>
    <row r="844">
      <c r="A844" s="59"/>
      <c r="B844" s="59"/>
      <c r="C844" s="59"/>
    </row>
    <row r="845">
      <c r="A845" s="59"/>
      <c r="B845" s="59"/>
      <c r="C845" s="59"/>
    </row>
    <row r="846">
      <c r="A846" s="59"/>
      <c r="B846" s="59"/>
      <c r="C846" s="59"/>
    </row>
    <row r="847">
      <c r="A847" s="59"/>
      <c r="B847" s="59"/>
      <c r="C847" s="59"/>
    </row>
    <row r="848">
      <c r="A848" s="59"/>
      <c r="B848" s="59"/>
      <c r="C848" s="59"/>
    </row>
    <row r="849">
      <c r="A849" s="59"/>
      <c r="B849" s="59"/>
      <c r="C849" s="59"/>
    </row>
    <row r="850">
      <c r="A850" s="59"/>
      <c r="B850" s="59"/>
      <c r="C850" s="59"/>
    </row>
    <row r="851">
      <c r="A851" s="59"/>
      <c r="B851" s="59"/>
      <c r="C851" s="59"/>
    </row>
    <row r="852">
      <c r="A852" s="59"/>
      <c r="B852" s="59"/>
      <c r="C852" s="59"/>
    </row>
    <row r="853">
      <c r="A853" s="59"/>
      <c r="B853" s="59"/>
      <c r="C853" s="59"/>
    </row>
    <row r="854">
      <c r="A854" s="59"/>
      <c r="B854" s="59"/>
      <c r="C854" s="59"/>
    </row>
    <row r="855">
      <c r="A855" s="59"/>
      <c r="B855" s="59"/>
      <c r="C855" s="59"/>
    </row>
    <row r="856">
      <c r="A856" s="59"/>
      <c r="B856" s="59"/>
      <c r="C856" s="59"/>
    </row>
    <row r="857">
      <c r="A857" s="59"/>
      <c r="B857" s="59"/>
      <c r="C857" s="59"/>
    </row>
    <row r="858">
      <c r="A858" s="59"/>
      <c r="B858" s="59"/>
      <c r="C858" s="59"/>
    </row>
    <row r="859">
      <c r="A859" s="59"/>
      <c r="B859" s="59"/>
      <c r="C859" s="59"/>
    </row>
    <row r="860">
      <c r="A860" s="59"/>
      <c r="B860" s="59"/>
      <c r="C860" s="59"/>
    </row>
    <row r="861">
      <c r="A861" s="59"/>
      <c r="B861" s="59"/>
      <c r="C861" s="59"/>
    </row>
    <row r="862">
      <c r="A862" s="59"/>
      <c r="B862" s="59"/>
      <c r="C862" s="59"/>
    </row>
    <row r="863">
      <c r="A863" s="59"/>
      <c r="B863" s="59"/>
      <c r="C863" s="59"/>
    </row>
    <row r="864">
      <c r="A864" s="59"/>
      <c r="B864" s="59"/>
      <c r="C864" s="59"/>
    </row>
    <row r="865">
      <c r="A865" s="59"/>
      <c r="B865" s="59"/>
      <c r="C865" s="59"/>
    </row>
    <row r="866">
      <c r="A866" s="59"/>
      <c r="B866" s="59"/>
      <c r="C866" s="59"/>
    </row>
    <row r="867">
      <c r="A867" s="59"/>
      <c r="B867" s="59"/>
      <c r="C867" s="59"/>
    </row>
    <row r="868">
      <c r="A868" s="59"/>
      <c r="B868" s="59"/>
      <c r="C868" s="59"/>
    </row>
    <row r="869">
      <c r="A869" s="59"/>
      <c r="B869" s="59"/>
      <c r="C869" s="59"/>
    </row>
    <row r="870">
      <c r="A870" s="59"/>
      <c r="B870" s="59"/>
      <c r="C870" s="59"/>
    </row>
    <row r="871">
      <c r="A871" s="59"/>
      <c r="B871" s="59"/>
      <c r="C871" s="59"/>
    </row>
    <row r="872">
      <c r="A872" s="59"/>
      <c r="B872" s="59"/>
      <c r="C872" s="59"/>
    </row>
    <row r="873">
      <c r="A873" s="59"/>
      <c r="B873" s="59"/>
      <c r="C873" s="59"/>
    </row>
    <row r="874">
      <c r="A874" s="59"/>
      <c r="B874" s="59"/>
      <c r="C874" s="59"/>
    </row>
    <row r="875">
      <c r="A875" s="59"/>
      <c r="B875" s="59"/>
      <c r="C875" s="59"/>
    </row>
    <row r="876">
      <c r="A876" s="59"/>
      <c r="B876" s="59"/>
      <c r="C876" s="59"/>
    </row>
    <row r="877">
      <c r="A877" s="59"/>
      <c r="B877" s="59"/>
      <c r="C877" s="59"/>
    </row>
    <row r="878">
      <c r="A878" s="59"/>
      <c r="B878" s="59"/>
      <c r="C878" s="59"/>
    </row>
    <row r="879">
      <c r="A879" s="59"/>
      <c r="B879" s="59"/>
      <c r="C879" s="59"/>
    </row>
    <row r="880">
      <c r="A880" s="59"/>
      <c r="B880" s="59"/>
      <c r="C880" s="59"/>
    </row>
    <row r="881">
      <c r="A881" s="59"/>
      <c r="B881" s="59"/>
      <c r="C881" s="59"/>
    </row>
    <row r="882">
      <c r="A882" s="59"/>
      <c r="B882" s="59"/>
      <c r="C882" s="59"/>
    </row>
    <row r="883">
      <c r="A883" s="59"/>
      <c r="B883" s="59"/>
      <c r="C883" s="59"/>
    </row>
    <row r="884">
      <c r="A884" s="59"/>
      <c r="B884" s="59"/>
      <c r="C884" s="59"/>
    </row>
    <row r="885">
      <c r="A885" s="59"/>
      <c r="B885" s="59"/>
      <c r="C885" s="59"/>
    </row>
    <row r="886">
      <c r="A886" s="59"/>
      <c r="B886" s="59"/>
      <c r="C886" s="59"/>
    </row>
    <row r="887">
      <c r="A887" s="59"/>
      <c r="B887" s="59"/>
      <c r="C887" s="59"/>
    </row>
    <row r="888">
      <c r="A888" s="59"/>
      <c r="B888" s="59"/>
      <c r="C888" s="59"/>
    </row>
    <row r="889">
      <c r="A889" s="59"/>
      <c r="B889" s="59"/>
      <c r="C889" s="59"/>
    </row>
    <row r="890">
      <c r="A890" s="59"/>
      <c r="B890" s="59"/>
      <c r="C890" s="59"/>
    </row>
    <row r="891">
      <c r="A891" s="59"/>
      <c r="B891" s="59"/>
      <c r="C891" s="59"/>
    </row>
    <row r="892">
      <c r="A892" s="59"/>
      <c r="B892" s="59"/>
      <c r="C892" s="59"/>
    </row>
    <row r="893">
      <c r="A893" s="59"/>
      <c r="B893" s="59"/>
      <c r="C893" s="59"/>
    </row>
    <row r="894">
      <c r="A894" s="59"/>
      <c r="B894" s="59"/>
      <c r="C894" s="59"/>
    </row>
    <row r="895">
      <c r="A895" s="59"/>
      <c r="B895" s="59"/>
      <c r="C895" s="59"/>
    </row>
    <row r="896">
      <c r="A896" s="59"/>
      <c r="B896" s="59"/>
      <c r="C896" s="59"/>
    </row>
    <row r="897">
      <c r="A897" s="59"/>
      <c r="B897" s="59"/>
      <c r="C897" s="59"/>
    </row>
    <row r="898">
      <c r="A898" s="59"/>
      <c r="B898" s="59"/>
      <c r="C898" s="59"/>
    </row>
    <row r="899">
      <c r="A899" s="59"/>
      <c r="B899" s="59"/>
      <c r="C899" s="59"/>
    </row>
    <row r="900">
      <c r="A900" s="59"/>
      <c r="B900" s="59"/>
      <c r="C900" s="59"/>
    </row>
    <row r="901">
      <c r="A901" s="59"/>
      <c r="B901" s="59"/>
      <c r="C901" s="59"/>
    </row>
    <row r="902">
      <c r="A902" s="59"/>
      <c r="B902" s="59"/>
      <c r="C902" s="59"/>
    </row>
    <row r="903">
      <c r="A903" s="59"/>
      <c r="B903" s="59"/>
      <c r="C903" s="59"/>
    </row>
    <row r="904">
      <c r="A904" s="59"/>
      <c r="B904" s="59"/>
      <c r="C904" s="59"/>
    </row>
    <row r="905">
      <c r="A905" s="59"/>
      <c r="B905" s="59"/>
      <c r="C905" s="59"/>
    </row>
    <row r="906">
      <c r="A906" s="59"/>
      <c r="B906" s="59"/>
      <c r="C906" s="59"/>
    </row>
    <row r="907">
      <c r="A907" s="59"/>
      <c r="B907" s="59"/>
      <c r="C907" s="59"/>
    </row>
    <row r="908">
      <c r="A908" s="59"/>
      <c r="B908" s="59"/>
      <c r="C908" s="59"/>
    </row>
    <row r="909">
      <c r="A909" s="59"/>
      <c r="B909" s="59"/>
      <c r="C909" s="59"/>
    </row>
    <row r="910">
      <c r="A910" s="59"/>
      <c r="B910" s="59"/>
      <c r="C910" s="59"/>
    </row>
    <row r="911">
      <c r="A911" s="59"/>
      <c r="B911" s="59"/>
      <c r="C911" s="59"/>
    </row>
    <row r="912">
      <c r="A912" s="59"/>
      <c r="B912" s="59"/>
      <c r="C912" s="59"/>
    </row>
    <row r="913">
      <c r="A913" s="59"/>
      <c r="B913" s="59"/>
      <c r="C913" s="59"/>
    </row>
    <row r="914">
      <c r="A914" s="59"/>
      <c r="B914" s="59"/>
      <c r="C914" s="59"/>
    </row>
    <row r="915">
      <c r="A915" s="59"/>
      <c r="B915" s="59"/>
      <c r="C915" s="59"/>
    </row>
    <row r="916">
      <c r="A916" s="59"/>
      <c r="B916" s="59"/>
      <c r="C916" s="59"/>
    </row>
    <row r="917">
      <c r="A917" s="59"/>
      <c r="B917" s="59"/>
      <c r="C917" s="59"/>
    </row>
    <row r="918">
      <c r="A918" s="59"/>
      <c r="B918" s="59"/>
      <c r="C918" s="59"/>
    </row>
    <row r="919">
      <c r="A919" s="59"/>
      <c r="B919" s="59"/>
      <c r="C919" s="59"/>
    </row>
    <row r="920">
      <c r="A920" s="59"/>
      <c r="B920" s="59"/>
      <c r="C920" s="59"/>
    </row>
    <row r="921">
      <c r="A921" s="59"/>
      <c r="B921" s="59"/>
      <c r="C921" s="59"/>
    </row>
    <row r="922">
      <c r="A922" s="59"/>
      <c r="B922" s="59"/>
      <c r="C922" s="59"/>
    </row>
    <row r="923">
      <c r="A923" s="59"/>
      <c r="B923" s="59"/>
      <c r="C923" s="59"/>
    </row>
    <row r="924">
      <c r="A924" s="59"/>
      <c r="B924" s="59"/>
      <c r="C924" s="59"/>
    </row>
    <row r="925">
      <c r="A925" s="59"/>
      <c r="B925" s="59"/>
      <c r="C925" s="59"/>
    </row>
    <row r="926">
      <c r="A926" s="59"/>
      <c r="B926" s="59"/>
      <c r="C926" s="59"/>
    </row>
    <row r="927">
      <c r="A927" s="59"/>
      <c r="B927" s="59"/>
      <c r="C927" s="59"/>
    </row>
    <row r="928">
      <c r="A928" s="59"/>
      <c r="B928" s="59"/>
      <c r="C928" s="59"/>
    </row>
    <row r="929">
      <c r="A929" s="59"/>
      <c r="B929" s="59"/>
      <c r="C929" s="59"/>
    </row>
    <row r="930">
      <c r="A930" s="59"/>
      <c r="B930" s="59"/>
      <c r="C930" s="59"/>
    </row>
    <row r="931">
      <c r="A931" s="59"/>
      <c r="B931" s="59"/>
      <c r="C931" s="59"/>
    </row>
    <row r="932">
      <c r="A932" s="59"/>
      <c r="B932" s="59"/>
      <c r="C932" s="59"/>
    </row>
    <row r="933">
      <c r="A933" s="59"/>
      <c r="B933" s="59"/>
      <c r="C933" s="59"/>
    </row>
    <row r="934">
      <c r="A934" s="59"/>
      <c r="B934" s="59"/>
      <c r="C934" s="59"/>
    </row>
    <row r="935">
      <c r="A935" s="59"/>
      <c r="B935" s="59"/>
      <c r="C935" s="59"/>
    </row>
    <row r="936">
      <c r="A936" s="59"/>
      <c r="B936" s="59"/>
      <c r="C936" s="59"/>
    </row>
    <row r="937">
      <c r="A937" s="59"/>
      <c r="B937" s="59"/>
      <c r="C937" s="59"/>
    </row>
    <row r="938">
      <c r="A938" s="59"/>
      <c r="B938" s="59"/>
      <c r="C938" s="59"/>
    </row>
    <row r="939">
      <c r="A939" s="59"/>
      <c r="B939" s="59"/>
      <c r="C939" s="59"/>
    </row>
    <row r="940">
      <c r="A940" s="59"/>
      <c r="B940" s="59"/>
      <c r="C940" s="59"/>
    </row>
    <row r="941">
      <c r="A941" s="59"/>
      <c r="B941" s="59"/>
      <c r="C941" s="59"/>
    </row>
    <row r="942">
      <c r="A942" s="59"/>
      <c r="B942" s="59"/>
      <c r="C942" s="59"/>
    </row>
    <row r="943">
      <c r="A943" s="59"/>
      <c r="B943" s="59"/>
      <c r="C943" s="59"/>
    </row>
    <row r="944">
      <c r="A944" s="59"/>
      <c r="B944" s="59"/>
      <c r="C944" s="59"/>
    </row>
    <row r="945">
      <c r="A945" s="59"/>
      <c r="B945" s="59"/>
      <c r="C945" s="59"/>
    </row>
    <row r="946">
      <c r="A946" s="59"/>
      <c r="B946" s="59"/>
      <c r="C946" s="59"/>
    </row>
    <row r="947">
      <c r="A947" s="59"/>
      <c r="B947" s="59"/>
      <c r="C947" s="59"/>
    </row>
    <row r="948">
      <c r="A948" s="59"/>
      <c r="B948" s="59"/>
      <c r="C948" s="59"/>
    </row>
    <row r="949">
      <c r="A949" s="59"/>
      <c r="B949" s="59"/>
      <c r="C949" s="59"/>
    </row>
    <row r="950">
      <c r="A950" s="59"/>
      <c r="B950" s="59"/>
      <c r="C950" s="59"/>
    </row>
    <row r="951">
      <c r="A951" s="59"/>
      <c r="B951" s="59"/>
      <c r="C951" s="59"/>
    </row>
    <row r="952">
      <c r="A952" s="59"/>
      <c r="B952" s="59"/>
      <c r="C952" s="59"/>
    </row>
    <row r="953">
      <c r="A953" s="59"/>
      <c r="B953" s="59"/>
      <c r="C953" s="59"/>
    </row>
    <row r="954">
      <c r="A954" s="59"/>
      <c r="B954" s="59"/>
      <c r="C954" s="59"/>
    </row>
    <row r="955">
      <c r="A955" s="59"/>
      <c r="B955" s="59"/>
      <c r="C955" s="59"/>
    </row>
    <row r="956">
      <c r="A956" s="59"/>
      <c r="B956" s="59"/>
      <c r="C956" s="59"/>
    </row>
    <row r="957">
      <c r="A957" s="59"/>
      <c r="B957" s="59"/>
      <c r="C957" s="59"/>
    </row>
    <row r="958">
      <c r="A958" s="59"/>
      <c r="B958" s="59"/>
      <c r="C958" s="59"/>
    </row>
    <row r="959">
      <c r="A959" s="59"/>
      <c r="B959" s="59"/>
      <c r="C959" s="59"/>
    </row>
    <row r="960">
      <c r="A960" s="59"/>
      <c r="B960" s="59"/>
      <c r="C960" s="59"/>
    </row>
    <row r="961">
      <c r="A961" s="59"/>
      <c r="B961" s="59"/>
      <c r="C961" s="59"/>
    </row>
    <row r="962">
      <c r="A962" s="59"/>
      <c r="B962" s="59"/>
      <c r="C962" s="59"/>
    </row>
    <row r="963">
      <c r="A963" s="59"/>
      <c r="B963" s="59"/>
      <c r="C963" s="59"/>
    </row>
    <row r="964">
      <c r="A964" s="59"/>
      <c r="B964" s="59"/>
      <c r="C964" s="59"/>
    </row>
    <row r="965">
      <c r="A965" s="59"/>
      <c r="B965" s="59"/>
      <c r="C965" s="59"/>
    </row>
    <row r="966">
      <c r="A966" s="59"/>
      <c r="B966" s="59"/>
      <c r="C966" s="59"/>
    </row>
    <row r="967">
      <c r="A967" s="59"/>
      <c r="B967" s="59"/>
      <c r="C967" s="59"/>
    </row>
    <row r="968">
      <c r="A968" s="59"/>
      <c r="B968" s="59"/>
      <c r="C968" s="59"/>
    </row>
    <row r="969">
      <c r="A969" s="59"/>
      <c r="B969" s="59"/>
      <c r="C969" s="59"/>
    </row>
    <row r="970">
      <c r="A970" s="59"/>
      <c r="B970" s="59"/>
      <c r="C970" s="59"/>
    </row>
    <row r="971">
      <c r="A971" s="59"/>
      <c r="B971" s="59"/>
      <c r="C971" s="59"/>
    </row>
    <row r="972">
      <c r="A972" s="59"/>
      <c r="B972" s="59"/>
      <c r="C972" s="59"/>
    </row>
    <row r="973">
      <c r="A973" s="59"/>
      <c r="B973" s="59"/>
      <c r="C973" s="59"/>
    </row>
    <row r="974">
      <c r="A974" s="59"/>
      <c r="B974" s="59"/>
      <c r="C974" s="59"/>
    </row>
    <row r="975">
      <c r="A975" s="59"/>
      <c r="B975" s="59"/>
      <c r="C975" s="59"/>
    </row>
    <row r="976">
      <c r="A976" s="59"/>
      <c r="B976" s="59"/>
      <c r="C976" s="59"/>
    </row>
    <row r="977">
      <c r="A977" s="59"/>
      <c r="B977" s="59"/>
      <c r="C977" s="59"/>
    </row>
    <row r="978">
      <c r="A978" s="59"/>
      <c r="B978" s="59"/>
      <c r="C978" s="59"/>
    </row>
    <row r="979">
      <c r="A979" s="59"/>
      <c r="B979" s="59"/>
      <c r="C979" s="59"/>
    </row>
    <row r="980">
      <c r="A980" s="59"/>
      <c r="B980" s="59"/>
      <c r="C980" s="59"/>
    </row>
    <row r="981">
      <c r="A981" s="59"/>
      <c r="B981" s="59"/>
      <c r="C981" s="59"/>
    </row>
    <row r="982">
      <c r="A982" s="59"/>
      <c r="B982" s="59"/>
      <c r="C982" s="59"/>
    </row>
    <row r="983">
      <c r="A983" s="59"/>
      <c r="B983" s="59"/>
      <c r="C983" s="59"/>
    </row>
    <row r="984">
      <c r="A984" s="59"/>
      <c r="B984" s="59"/>
      <c r="C984" s="59"/>
    </row>
    <row r="985">
      <c r="A985" s="59"/>
      <c r="B985" s="59"/>
      <c r="C985" s="59"/>
    </row>
    <row r="986">
      <c r="A986" s="59"/>
      <c r="B986" s="59"/>
      <c r="C986" s="59"/>
    </row>
    <row r="987">
      <c r="A987" s="59"/>
      <c r="B987" s="59"/>
      <c r="C987" s="59"/>
    </row>
    <row r="988">
      <c r="A988" s="59"/>
      <c r="B988" s="59"/>
      <c r="C988" s="59"/>
    </row>
    <row r="989">
      <c r="A989" s="59"/>
      <c r="B989" s="59"/>
      <c r="C989" s="59"/>
    </row>
    <row r="990">
      <c r="A990" s="59"/>
      <c r="B990" s="59"/>
      <c r="C990" s="59"/>
    </row>
    <row r="991">
      <c r="A991" s="59"/>
      <c r="B991" s="59"/>
      <c r="C991" s="59"/>
    </row>
    <row r="992">
      <c r="A992" s="59"/>
      <c r="B992" s="59"/>
      <c r="C992" s="59"/>
    </row>
    <row r="993">
      <c r="A993" s="59"/>
      <c r="B993" s="59"/>
      <c r="C993" s="59"/>
    </row>
    <row r="994">
      <c r="A994" s="59"/>
      <c r="B994" s="59"/>
      <c r="C994" s="59"/>
    </row>
    <row r="995">
      <c r="A995" s="59"/>
      <c r="B995" s="59"/>
      <c r="C995" s="59"/>
    </row>
    <row r="996">
      <c r="A996" s="59"/>
      <c r="B996" s="59"/>
      <c r="C996" s="59"/>
    </row>
    <row r="997">
      <c r="A997" s="59"/>
      <c r="B997" s="59"/>
      <c r="C997" s="59"/>
    </row>
    <row r="998">
      <c r="A998" s="59"/>
      <c r="B998" s="59"/>
      <c r="C998" s="59"/>
    </row>
    <row r="999">
      <c r="A999" s="59"/>
      <c r="B999" s="59"/>
      <c r="C999" s="59"/>
    </row>
    <row r="1000">
      <c r="A1000" s="59"/>
      <c r="B1000" s="59"/>
      <c r="C1000" s="59"/>
    </row>
    <row r="1001">
      <c r="A1001" s="59"/>
      <c r="B1001" s="59"/>
      <c r="C1001" s="5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3" width="10.56"/>
    <col customWidth="1" min="4" max="5" width="10.78"/>
    <col customWidth="1" min="6" max="7" width="10.56"/>
    <col customWidth="1" min="8" max="8" width="10.78"/>
    <col customWidth="1" min="9" max="19" width="10.56"/>
  </cols>
  <sheetData>
    <row r="1" ht="15.75" customHeight="1">
      <c r="A1" s="3" t="s">
        <v>0</v>
      </c>
      <c r="B1" s="5"/>
      <c r="C1" s="5"/>
      <c r="D1" s="5"/>
      <c r="E1" s="5"/>
      <c r="F1" s="5"/>
      <c r="G1" s="5"/>
      <c r="H1" s="5"/>
      <c r="I1" s="6" t="s">
        <v>10</v>
      </c>
      <c r="J1" s="5"/>
      <c r="K1" s="7"/>
      <c r="L1" s="3" t="s">
        <v>11</v>
      </c>
      <c r="M1" s="5"/>
      <c r="N1" s="5"/>
      <c r="O1" s="5"/>
      <c r="P1" s="5"/>
      <c r="Q1" s="7"/>
      <c r="R1" s="9" t="s">
        <v>11</v>
      </c>
      <c r="S1" s="9"/>
    </row>
    <row r="2" ht="15.75" customHeight="1">
      <c r="A2" s="3" t="s">
        <v>0</v>
      </c>
      <c r="B2" s="7"/>
      <c r="C2" s="3" t="s">
        <v>13</v>
      </c>
      <c r="D2" s="3" t="s">
        <v>14</v>
      </c>
      <c r="E2" s="3" t="s">
        <v>15</v>
      </c>
      <c r="F2" s="12" t="s">
        <v>16</v>
      </c>
      <c r="G2" s="12" t="s">
        <v>21</v>
      </c>
      <c r="H2" s="14" t="s">
        <v>22</v>
      </c>
      <c r="I2" s="14"/>
      <c r="J2" s="16"/>
      <c r="K2" s="7"/>
      <c r="L2" s="17" t="s">
        <v>3</v>
      </c>
      <c r="M2" s="16"/>
      <c r="N2" s="16"/>
      <c r="O2" s="16"/>
      <c r="P2" s="16"/>
      <c r="Q2" s="16"/>
      <c r="R2" s="16"/>
      <c r="S2" s="19"/>
    </row>
    <row r="3" ht="15.75" customHeight="1">
      <c r="A3" s="4" t="s">
        <v>33</v>
      </c>
      <c r="B3" s="4">
        <v>1.25</v>
      </c>
      <c r="C3" s="4">
        <v>0.15</v>
      </c>
      <c r="D3" s="4" t="s">
        <v>34</v>
      </c>
      <c r="E3" s="4"/>
      <c r="H3" s="20"/>
      <c r="I3" s="4" t="s">
        <v>35</v>
      </c>
      <c r="K3" s="21"/>
      <c r="L3" s="4" t="s">
        <v>36</v>
      </c>
    </row>
    <row r="4" ht="15.75" customHeight="1">
      <c r="A4" s="4" t="s">
        <v>17</v>
      </c>
      <c r="B4" s="4">
        <v>1.725</v>
      </c>
      <c r="C4" s="4">
        <v>0.11</v>
      </c>
      <c r="D4" s="4" t="s">
        <v>37</v>
      </c>
      <c r="E4" s="4"/>
      <c r="H4" s="20"/>
      <c r="I4" s="4" t="s">
        <v>31</v>
      </c>
      <c r="K4" s="21"/>
      <c r="L4" s="4" t="s">
        <v>38</v>
      </c>
    </row>
    <row r="5" ht="15.75" customHeight="1">
      <c r="A5" s="4" t="s">
        <v>39</v>
      </c>
      <c r="B5" s="4">
        <v>1.7</v>
      </c>
      <c r="C5" s="4">
        <v>0.22</v>
      </c>
      <c r="D5" s="4" t="s">
        <v>37</v>
      </c>
      <c r="E5" s="4"/>
      <c r="H5" s="20"/>
      <c r="I5" s="4" t="s">
        <v>40</v>
      </c>
      <c r="K5" s="21"/>
      <c r="L5" s="4" t="s">
        <v>41</v>
      </c>
    </row>
    <row r="6" ht="15.75" customHeight="1">
      <c r="A6" s="4" t="s">
        <v>42</v>
      </c>
      <c r="B6" s="4">
        <v>1.56</v>
      </c>
      <c r="C6" s="4">
        <v>0.1</v>
      </c>
      <c r="D6" s="4" t="s">
        <v>37</v>
      </c>
      <c r="E6" s="4"/>
      <c r="H6" s="20"/>
      <c r="K6" s="21"/>
      <c r="L6" s="4" t="s">
        <v>43</v>
      </c>
    </row>
    <row r="7" ht="15.75" customHeight="1">
      <c r="A7" s="4" t="s">
        <v>44</v>
      </c>
      <c r="B7" s="4">
        <v>1.6</v>
      </c>
      <c r="C7" s="4">
        <v>0.13</v>
      </c>
      <c r="D7" s="4" t="s">
        <v>45</v>
      </c>
      <c r="E7" s="4"/>
      <c r="H7" s="20"/>
      <c r="K7" s="21"/>
      <c r="L7" s="4" t="s">
        <v>46</v>
      </c>
    </row>
    <row r="8" ht="15.75" customHeight="1">
      <c r="A8" s="4" t="s">
        <v>47</v>
      </c>
      <c r="B8" s="4">
        <v>1.46</v>
      </c>
      <c r="C8" s="4">
        <v>0.22</v>
      </c>
      <c r="D8" s="4" t="s">
        <v>45</v>
      </c>
      <c r="E8" s="4"/>
      <c r="H8" s="20"/>
      <c r="K8" s="21"/>
      <c r="L8" s="4" t="s">
        <v>48</v>
      </c>
    </row>
    <row r="9" ht="15.75" customHeight="1">
      <c r="A9" s="4" t="s">
        <v>49</v>
      </c>
      <c r="B9" s="4">
        <v>2.0</v>
      </c>
      <c r="C9" s="4">
        <v>0.5</v>
      </c>
      <c r="D9" s="4"/>
      <c r="E9" s="4"/>
      <c r="H9" s="20"/>
      <c r="K9" s="21"/>
      <c r="L9" s="4" t="s">
        <v>50</v>
      </c>
    </row>
    <row r="10" ht="15.75" customHeight="1">
      <c r="D10" s="4"/>
      <c r="E10" s="4"/>
      <c r="H10" s="20"/>
      <c r="K10" s="21"/>
      <c r="L10" s="4" t="s">
        <v>51</v>
      </c>
    </row>
    <row r="11" ht="15.75" customHeight="1">
      <c r="D11" s="4"/>
      <c r="E11" s="4"/>
      <c r="H11" s="20"/>
      <c r="K11" s="21"/>
      <c r="L11" s="4" t="s">
        <v>52</v>
      </c>
    </row>
    <row r="12" ht="15.75" customHeight="1">
      <c r="D12" s="4"/>
      <c r="E12" s="4"/>
      <c r="H12" s="20"/>
      <c r="K12" s="21"/>
      <c r="L12" s="4" t="s">
        <v>53</v>
      </c>
    </row>
    <row r="13" ht="15.75" customHeight="1">
      <c r="D13" s="4"/>
      <c r="E13" s="4"/>
      <c r="H13" s="20"/>
      <c r="K13" s="21"/>
      <c r="L13" s="4" t="s">
        <v>59</v>
      </c>
    </row>
    <row r="14" ht="15.75" customHeight="1">
      <c r="D14" s="4"/>
      <c r="E14" s="4"/>
      <c r="H14" s="20"/>
      <c r="K14" s="21"/>
      <c r="L14" s="4" t="s">
        <v>65</v>
      </c>
    </row>
    <row r="15" ht="15.75" customHeight="1">
      <c r="D15" s="4"/>
      <c r="E15" s="4"/>
      <c r="H15" s="20"/>
      <c r="K15" s="21"/>
      <c r="L15" s="4" t="s">
        <v>73</v>
      </c>
    </row>
    <row r="16" ht="15.75" customHeight="1">
      <c r="D16" s="4"/>
      <c r="E16" s="4"/>
      <c r="H16" s="20"/>
      <c r="K16" s="21"/>
      <c r="L16" s="4" t="s">
        <v>82</v>
      </c>
    </row>
    <row r="17" ht="15.75" customHeight="1">
      <c r="D17" s="4"/>
      <c r="E17" s="4"/>
      <c r="H17" s="20"/>
      <c r="K17" s="21"/>
      <c r="L17" s="4" t="s">
        <v>89</v>
      </c>
    </row>
    <row r="18" ht="15.75" customHeight="1">
      <c r="D18" s="4"/>
      <c r="E18" s="4"/>
      <c r="H18" s="20"/>
      <c r="K18" s="21"/>
      <c r="L18" s="4" t="s">
        <v>90</v>
      </c>
    </row>
    <row r="19" ht="15.75" customHeight="1">
      <c r="D19" s="4"/>
      <c r="E19" s="4"/>
      <c r="H19" s="20"/>
      <c r="K19" s="21"/>
      <c r="L19" s="4" t="s">
        <v>91</v>
      </c>
    </row>
    <row r="20" ht="15.75" customHeight="1">
      <c r="D20" s="4"/>
      <c r="E20" s="4"/>
      <c r="H20" s="20"/>
      <c r="K20" s="21"/>
      <c r="L20" s="4" t="s">
        <v>92</v>
      </c>
    </row>
    <row r="21" ht="15.75" customHeight="1">
      <c r="D21" s="4"/>
      <c r="E21" s="4"/>
      <c r="H21" s="20"/>
      <c r="K21" s="21"/>
      <c r="L21" s="4" t="s">
        <v>93</v>
      </c>
    </row>
    <row r="22" ht="15.75" customHeight="1">
      <c r="D22" s="4"/>
      <c r="E22" s="4"/>
      <c r="H22" s="20"/>
      <c r="K22" s="21"/>
      <c r="L22" s="4" t="s">
        <v>95</v>
      </c>
    </row>
    <row r="23" ht="15.75" customHeight="1">
      <c r="D23" s="4"/>
      <c r="E23" s="4"/>
      <c r="H23" s="20"/>
      <c r="K23" s="21"/>
      <c r="L23" s="4" t="s">
        <v>96</v>
      </c>
    </row>
    <row r="24" ht="15.75" customHeight="1">
      <c r="D24" s="4"/>
      <c r="E24" s="4"/>
      <c r="H24" s="20"/>
      <c r="K24" s="21"/>
      <c r="L24" s="4" t="s">
        <v>97</v>
      </c>
    </row>
    <row r="25" ht="15.75" customHeight="1">
      <c r="D25" s="4"/>
      <c r="E25" s="4"/>
      <c r="H25" s="20"/>
      <c r="K25" s="21"/>
      <c r="L25" s="4" t="s">
        <v>98</v>
      </c>
    </row>
    <row r="26" ht="15.75" customHeight="1">
      <c r="D26" s="4"/>
      <c r="E26" s="4"/>
      <c r="H26" s="20"/>
      <c r="K26" s="21"/>
      <c r="L26" s="4" t="s">
        <v>100</v>
      </c>
    </row>
    <row r="27" ht="15.75" customHeight="1">
      <c r="D27" s="4"/>
      <c r="E27" s="4"/>
      <c r="H27" s="20"/>
      <c r="K27" s="21"/>
      <c r="L27" s="4" t="s">
        <v>101</v>
      </c>
    </row>
    <row r="28" ht="15.75" customHeight="1">
      <c r="D28" s="4"/>
      <c r="E28" s="4"/>
      <c r="H28" s="20"/>
      <c r="K28" s="21"/>
      <c r="L28" s="4" t="s">
        <v>102</v>
      </c>
    </row>
    <row r="29" ht="15.75" customHeight="1">
      <c r="D29" s="4"/>
      <c r="E29" s="4"/>
      <c r="H29" s="20"/>
      <c r="K29" s="21"/>
      <c r="L29" s="4" t="s">
        <v>103</v>
      </c>
    </row>
    <row r="30" ht="15.75" customHeight="1">
      <c r="D30" s="4"/>
      <c r="E30" s="4"/>
      <c r="H30" s="20"/>
      <c r="K30" s="21"/>
      <c r="L30" s="4" t="s">
        <v>105</v>
      </c>
    </row>
    <row r="31" ht="15.75" customHeight="1">
      <c r="D31" s="4"/>
      <c r="E31" s="4"/>
      <c r="H31" s="20"/>
      <c r="K31" s="21"/>
      <c r="L31" s="4" t="s">
        <v>106</v>
      </c>
    </row>
    <row r="32" ht="15.75" customHeight="1">
      <c r="D32" s="4"/>
      <c r="E32" s="4"/>
      <c r="H32" s="20"/>
      <c r="K32" s="21"/>
      <c r="L32" s="4" t="s">
        <v>108</v>
      </c>
    </row>
    <row r="33" ht="15.75" customHeight="1">
      <c r="D33" s="4"/>
      <c r="E33" s="4"/>
      <c r="H33" s="20"/>
      <c r="K33" s="21"/>
      <c r="L33" s="4" t="s">
        <v>110</v>
      </c>
    </row>
    <row r="34" ht="15.75" customHeight="1">
      <c r="D34" s="4"/>
      <c r="E34" s="4"/>
      <c r="H34" s="20"/>
      <c r="K34" s="21"/>
      <c r="L34" s="4" t="s">
        <v>111</v>
      </c>
    </row>
    <row r="35" ht="15.75" customHeight="1">
      <c r="D35" s="4"/>
      <c r="E35" s="4"/>
      <c r="H35" s="20"/>
      <c r="K35" s="21"/>
      <c r="L35" s="4" t="s">
        <v>112</v>
      </c>
    </row>
    <row r="36" ht="15.75" customHeight="1">
      <c r="D36" s="4"/>
      <c r="E36" s="4"/>
      <c r="H36" s="20"/>
      <c r="K36" s="21"/>
      <c r="L36" s="4" t="s">
        <v>113</v>
      </c>
    </row>
    <row r="37" ht="15.75" customHeight="1">
      <c r="D37" s="4"/>
      <c r="E37" s="4"/>
      <c r="H37" s="20"/>
      <c r="K37" s="21"/>
      <c r="L37" s="4" t="s">
        <v>116</v>
      </c>
    </row>
    <row r="38" ht="15.75" customHeight="1">
      <c r="D38" s="4"/>
      <c r="E38" s="4"/>
      <c r="H38" s="20"/>
      <c r="K38" s="21"/>
      <c r="L38" s="4" t="s">
        <v>117</v>
      </c>
    </row>
    <row r="39" ht="15.75" customHeight="1">
      <c r="D39" s="4"/>
      <c r="E39" s="4"/>
      <c r="H39" s="20"/>
      <c r="K39" s="21"/>
      <c r="L39" s="4" t="s">
        <v>118</v>
      </c>
    </row>
    <row r="40" ht="15.75" customHeight="1">
      <c r="D40" s="4"/>
      <c r="E40" s="4"/>
      <c r="H40" s="20"/>
      <c r="K40" s="21"/>
      <c r="L40" s="4" t="s">
        <v>119</v>
      </c>
    </row>
    <row r="41" ht="15.75" customHeight="1">
      <c r="D41" s="4"/>
      <c r="E41" s="4"/>
      <c r="H41" s="20"/>
      <c r="K41" s="21"/>
      <c r="L41" s="4" t="s">
        <v>120</v>
      </c>
    </row>
    <row r="42" ht="15.75" customHeight="1">
      <c r="D42" s="4"/>
      <c r="E42" s="4"/>
      <c r="H42" s="20"/>
      <c r="K42" s="21"/>
      <c r="L42" s="4" t="s">
        <v>121</v>
      </c>
    </row>
    <row r="43" ht="15.75" customHeight="1">
      <c r="D43" s="4"/>
      <c r="E43" s="4"/>
      <c r="H43" s="20"/>
      <c r="K43" s="21"/>
      <c r="L43" s="4" t="s">
        <v>122</v>
      </c>
    </row>
    <row r="44" ht="15.75" customHeight="1">
      <c r="D44" s="4"/>
      <c r="E44" s="4"/>
      <c r="H44" s="20"/>
      <c r="K44" s="21"/>
      <c r="L44" s="4" t="s">
        <v>123</v>
      </c>
    </row>
    <row r="45" ht="15.75" customHeight="1">
      <c r="D45" s="4"/>
      <c r="E45" s="4"/>
      <c r="H45" s="20"/>
      <c r="K45" s="21"/>
      <c r="L45" s="4" t="s">
        <v>125</v>
      </c>
    </row>
    <row r="46" ht="15.75" customHeight="1">
      <c r="D46" s="4"/>
      <c r="E46" s="4"/>
      <c r="H46" s="20"/>
      <c r="K46" s="21"/>
      <c r="L46" s="4" t="s">
        <v>126</v>
      </c>
    </row>
    <row r="47" ht="15.75" customHeight="1">
      <c r="D47" s="4"/>
      <c r="E47" s="4"/>
      <c r="H47" s="20"/>
      <c r="K47" s="21"/>
      <c r="L47" s="4" t="s">
        <v>127</v>
      </c>
    </row>
    <row r="48" ht="15.75" customHeight="1">
      <c r="D48" s="4"/>
      <c r="E48" s="4"/>
      <c r="H48" s="20"/>
      <c r="K48" s="21"/>
      <c r="L48" s="4" t="s">
        <v>129</v>
      </c>
    </row>
    <row r="49" ht="15.75" customHeight="1">
      <c r="D49" s="4"/>
      <c r="E49" s="4"/>
      <c r="H49" s="20"/>
      <c r="K49" s="21"/>
      <c r="L49" s="4" t="s">
        <v>132</v>
      </c>
    </row>
    <row r="50" ht="15.75" customHeight="1">
      <c r="D50" s="4"/>
      <c r="E50" s="4"/>
      <c r="H50" s="20"/>
      <c r="K50" s="21"/>
      <c r="L50" s="4" t="s">
        <v>133</v>
      </c>
    </row>
    <row r="51" ht="15.75" customHeight="1">
      <c r="D51" s="4"/>
      <c r="E51" s="4"/>
      <c r="H51" s="20"/>
      <c r="K51" s="21"/>
      <c r="L51" s="4" t="s">
        <v>135</v>
      </c>
    </row>
    <row r="52" ht="15.75" customHeight="1">
      <c r="D52" s="4"/>
      <c r="E52" s="4"/>
      <c r="H52" s="20"/>
      <c r="K52" s="21"/>
      <c r="L52" s="4" t="s">
        <v>138</v>
      </c>
    </row>
    <row r="53" ht="15.75" customHeight="1">
      <c r="D53" s="4"/>
      <c r="E53" s="4"/>
      <c r="H53" s="20"/>
      <c r="K53" s="21"/>
      <c r="L53" s="4" t="s">
        <v>140</v>
      </c>
    </row>
    <row r="54" ht="15.75" customHeight="1">
      <c r="D54" s="4"/>
      <c r="E54" s="4"/>
      <c r="H54" s="20"/>
      <c r="K54" s="21"/>
      <c r="L54" s="4" t="s">
        <v>141</v>
      </c>
    </row>
    <row r="55" ht="15.75" customHeight="1">
      <c r="D55" s="4"/>
      <c r="E55" s="4"/>
      <c r="H55" s="20"/>
      <c r="K55" s="21"/>
      <c r="L55" s="4" t="s">
        <v>142</v>
      </c>
    </row>
    <row r="56" ht="15.75" customHeight="1">
      <c r="D56" s="4"/>
      <c r="E56" s="4"/>
      <c r="H56" s="20"/>
      <c r="K56" s="21"/>
      <c r="L56" s="4" t="s">
        <v>147</v>
      </c>
    </row>
    <row r="57" ht="15.75" customHeight="1">
      <c r="D57" s="4"/>
      <c r="E57" s="4"/>
      <c r="H57" s="20"/>
      <c r="K57" s="21"/>
      <c r="L57" s="4" t="s">
        <v>152</v>
      </c>
    </row>
    <row r="58" ht="15.75" customHeight="1">
      <c r="D58" s="4"/>
      <c r="E58" s="4"/>
      <c r="H58" s="20"/>
      <c r="K58" s="21"/>
      <c r="L58" s="4" t="s">
        <v>155</v>
      </c>
    </row>
    <row r="59" ht="15.75" customHeight="1">
      <c r="D59" s="4"/>
      <c r="E59" s="4"/>
      <c r="H59" s="20"/>
      <c r="K59" s="21"/>
      <c r="L59" s="4" t="s">
        <v>157</v>
      </c>
    </row>
    <row r="60" ht="15.75" customHeight="1">
      <c r="D60" s="4"/>
      <c r="E60" s="4"/>
      <c r="H60" s="20"/>
      <c r="K60" s="21"/>
      <c r="L60" s="4" t="s">
        <v>158</v>
      </c>
    </row>
    <row r="61" ht="15.75" customHeight="1">
      <c r="D61" s="4"/>
      <c r="E61" s="4"/>
      <c r="H61" s="20"/>
      <c r="K61" s="21"/>
      <c r="L61" s="4" t="s">
        <v>159</v>
      </c>
    </row>
    <row r="62" ht="15.75" customHeight="1">
      <c r="D62" s="4"/>
      <c r="E62" s="4"/>
      <c r="H62" s="20"/>
      <c r="K62" s="21"/>
      <c r="L62" s="4" t="s">
        <v>160</v>
      </c>
    </row>
    <row r="63" ht="15.75" customHeight="1">
      <c r="D63" s="4"/>
      <c r="E63" s="4"/>
      <c r="H63" s="20"/>
      <c r="K63" s="21"/>
      <c r="L63" s="4" t="s">
        <v>162</v>
      </c>
    </row>
    <row r="64" ht="15.75" customHeight="1">
      <c r="D64" s="4"/>
      <c r="E64" s="4"/>
      <c r="H64" s="20"/>
      <c r="K64" s="21"/>
      <c r="L64" s="4" t="s">
        <v>164</v>
      </c>
    </row>
    <row r="65" ht="15.75" customHeight="1">
      <c r="D65" s="4"/>
      <c r="E65" s="4"/>
      <c r="H65" s="20"/>
      <c r="K65" s="21"/>
      <c r="L65" s="4" t="s">
        <v>165</v>
      </c>
    </row>
    <row r="66" ht="15.75" customHeight="1">
      <c r="D66" s="4"/>
      <c r="E66" s="4"/>
      <c r="H66" s="20"/>
      <c r="K66" s="21"/>
      <c r="L66" s="4" t="s">
        <v>168</v>
      </c>
    </row>
    <row r="67" ht="15.75" customHeight="1">
      <c r="D67" s="4"/>
      <c r="E67" s="4"/>
      <c r="H67" s="20"/>
      <c r="K67" s="21"/>
      <c r="L67" s="4" t="s">
        <v>171</v>
      </c>
    </row>
    <row r="68" ht="15.75" customHeight="1">
      <c r="D68" s="4"/>
      <c r="E68" s="4"/>
      <c r="H68" s="20"/>
      <c r="K68" s="21"/>
      <c r="L68" s="4" t="s">
        <v>174</v>
      </c>
    </row>
    <row r="69" ht="15.75" customHeight="1">
      <c r="D69" s="4"/>
      <c r="E69" s="4"/>
      <c r="H69" s="20"/>
      <c r="K69" s="21"/>
      <c r="L69" s="4" t="s">
        <v>175</v>
      </c>
    </row>
    <row r="70" ht="15.75" customHeight="1">
      <c r="D70" s="4"/>
      <c r="E70" s="4"/>
      <c r="H70" s="20"/>
      <c r="K70" s="21"/>
      <c r="L70" s="4" t="s">
        <v>177</v>
      </c>
    </row>
    <row r="71" ht="15.75" customHeight="1">
      <c r="D71" s="4"/>
      <c r="E71" s="4"/>
      <c r="H71" s="20"/>
      <c r="K71" s="21"/>
      <c r="L71" s="4" t="s">
        <v>178</v>
      </c>
    </row>
    <row r="72" ht="15.75" customHeight="1">
      <c r="D72" s="4"/>
      <c r="E72" s="4"/>
      <c r="H72" s="20"/>
      <c r="K72" s="21"/>
      <c r="L72" s="4" t="s">
        <v>179</v>
      </c>
    </row>
    <row r="73" ht="15.75" customHeight="1">
      <c r="D73" s="4"/>
      <c r="E73" s="4"/>
      <c r="H73" s="20"/>
      <c r="K73" s="21"/>
      <c r="L73" s="4" t="s">
        <v>180</v>
      </c>
    </row>
    <row r="74" ht="15.75" customHeight="1">
      <c r="D74" s="4"/>
      <c r="E74" s="4"/>
      <c r="H74" s="20"/>
      <c r="K74" s="21"/>
      <c r="L74" s="4" t="s">
        <v>181</v>
      </c>
    </row>
    <row r="75" ht="15.75" customHeight="1">
      <c r="D75" s="4"/>
      <c r="E75" s="4"/>
      <c r="H75" s="20"/>
      <c r="K75" s="21"/>
      <c r="L75" s="4" t="s">
        <v>183</v>
      </c>
    </row>
    <row r="76" ht="15.75" customHeight="1">
      <c r="D76" s="4"/>
      <c r="E76" s="4"/>
      <c r="H76" s="20"/>
      <c r="K76" s="21"/>
      <c r="L76" s="4" t="s">
        <v>184</v>
      </c>
    </row>
    <row r="77" ht="15.75" customHeight="1">
      <c r="D77" s="4"/>
      <c r="E77" s="4"/>
      <c r="H77" s="20"/>
      <c r="K77" s="21"/>
      <c r="L77" s="4" t="s">
        <v>186</v>
      </c>
    </row>
    <row r="78" ht="15.75" customHeight="1">
      <c r="D78" s="4"/>
      <c r="E78" s="4"/>
      <c r="H78" s="20"/>
      <c r="K78" s="21"/>
      <c r="L78" s="4" t="s">
        <v>188</v>
      </c>
    </row>
    <row r="79" ht="15.75" customHeight="1">
      <c r="D79" s="4"/>
      <c r="E79" s="4"/>
      <c r="H79" s="20"/>
      <c r="K79" s="21"/>
      <c r="L79" s="4" t="s">
        <v>189</v>
      </c>
    </row>
    <row r="80" ht="15.75" customHeight="1">
      <c r="D80" s="4"/>
      <c r="E80" s="4"/>
      <c r="H80" s="20"/>
      <c r="K80" s="21"/>
      <c r="L80" s="4" t="s">
        <v>190</v>
      </c>
    </row>
    <row r="81" ht="15.75" customHeight="1">
      <c r="D81" s="4"/>
      <c r="E81" s="4"/>
      <c r="H81" s="20"/>
      <c r="K81" s="21"/>
      <c r="L81" s="4" t="s">
        <v>191</v>
      </c>
    </row>
    <row r="82" ht="15.75" customHeight="1">
      <c r="D82" s="4"/>
      <c r="E82" s="4"/>
      <c r="H82" s="20"/>
      <c r="K82" s="21"/>
      <c r="L82" s="4" t="s">
        <v>192</v>
      </c>
    </row>
    <row r="83" ht="15.75" customHeight="1">
      <c r="D83" s="4"/>
      <c r="E83" s="4"/>
      <c r="H83" s="20"/>
      <c r="K83" s="21"/>
      <c r="L83" s="4" t="s">
        <v>193</v>
      </c>
    </row>
    <row r="84" ht="15.75" customHeight="1">
      <c r="D84" s="4"/>
      <c r="E84" s="4"/>
      <c r="H84" s="20"/>
      <c r="K84" s="21"/>
      <c r="L84" s="4" t="s">
        <v>196</v>
      </c>
    </row>
    <row r="85" ht="15.75" customHeight="1">
      <c r="D85" s="4"/>
      <c r="E85" s="4"/>
      <c r="H85" s="20"/>
      <c r="K85" s="21"/>
      <c r="L85" s="4" t="s">
        <v>199</v>
      </c>
    </row>
    <row r="86" ht="15.75" customHeight="1">
      <c r="D86" s="4"/>
      <c r="E86" s="4"/>
      <c r="H86" s="20"/>
      <c r="K86" s="21"/>
      <c r="L86" s="4" t="s">
        <v>202</v>
      </c>
    </row>
    <row r="87" ht="15.75" customHeight="1">
      <c r="D87" s="4"/>
      <c r="E87" s="4"/>
      <c r="H87" s="20"/>
      <c r="K87" s="21"/>
      <c r="L87" s="4" t="s">
        <v>205</v>
      </c>
    </row>
    <row r="88" ht="15.75" customHeight="1">
      <c r="D88" s="4"/>
      <c r="E88" s="4"/>
      <c r="H88" s="20"/>
      <c r="K88" s="21"/>
      <c r="L88" s="4" t="s">
        <v>207</v>
      </c>
    </row>
    <row r="89" ht="15.75" customHeight="1">
      <c r="D89" s="4"/>
      <c r="E89" s="4"/>
      <c r="H89" s="20"/>
      <c r="K89" s="21"/>
      <c r="L89" s="4" t="s">
        <v>208</v>
      </c>
    </row>
    <row r="90" ht="15.75" customHeight="1">
      <c r="D90" s="4"/>
      <c r="E90" s="4"/>
      <c r="H90" s="20"/>
      <c r="K90" s="21"/>
      <c r="L90" s="4" t="s">
        <v>209</v>
      </c>
    </row>
    <row r="91" ht="15.75" customHeight="1">
      <c r="D91" s="4"/>
      <c r="E91" s="4"/>
      <c r="H91" s="20"/>
      <c r="K91" s="21"/>
      <c r="L91" s="4" t="s">
        <v>263</v>
      </c>
    </row>
    <row r="92" ht="15.75" customHeight="1">
      <c r="D92" s="4"/>
      <c r="E92" s="4"/>
      <c r="H92" s="20"/>
      <c r="K92" s="21"/>
      <c r="L92" s="4" t="s">
        <v>266</v>
      </c>
    </row>
    <row r="93" ht="15.75" customHeight="1">
      <c r="D93" s="4"/>
      <c r="E93" s="4"/>
      <c r="H93" s="20"/>
      <c r="K93" s="21"/>
      <c r="L93" s="4" t="s">
        <v>268</v>
      </c>
    </row>
    <row r="94" ht="15.75" customHeight="1">
      <c r="D94" s="4"/>
      <c r="E94" s="4"/>
      <c r="H94" s="20"/>
      <c r="K94" s="21"/>
      <c r="L94" s="4" t="s">
        <v>271</v>
      </c>
    </row>
    <row r="95" ht="15.75" customHeight="1">
      <c r="D95" s="4"/>
      <c r="E95" s="4"/>
      <c r="H95" s="20"/>
      <c r="K95" s="21"/>
      <c r="L95" s="4" t="s">
        <v>274</v>
      </c>
    </row>
    <row r="96" ht="15.75" customHeight="1">
      <c r="D96" s="4"/>
      <c r="E96" s="4"/>
      <c r="H96" s="20"/>
      <c r="K96" s="21"/>
      <c r="L96" s="4" t="s">
        <v>278</v>
      </c>
    </row>
    <row r="97" ht="15.75" customHeight="1">
      <c r="D97" s="4"/>
      <c r="E97" s="4"/>
      <c r="H97" s="20"/>
      <c r="K97" s="21"/>
      <c r="L97" s="4" t="s">
        <v>281</v>
      </c>
    </row>
    <row r="98" ht="15.75" customHeight="1">
      <c r="D98" s="4"/>
      <c r="E98" s="4"/>
      <c r="H98" s="20"/>
      <c r="K98" s="21"/>
      <c r="L98" s="4" t="s">
        <v>285</v>
      </c>
    </row>
    <row r="99" ht="15.75" customHeight="1">
      <c r="D99" s="4"/>
      <c r="E99" s="4"/>
      <c r="H99" s="20"/>
      <c r="K99" s="21"/>
      <c r="L99" s="4" t="s">
        <v>289</v>
      </c>
    </row>
    <row r="100" ht="15.75" customHeight="1">
      <c r="D100" s="4"/>
      <c r="E100" s="4"/>
      <c r="H100" s="20"/>
      <c r="K100" s="21"/>
      <c r="L100" s="4" t="s">
        <v>300</v>
      </c>
    </row>
    <row r="101" ht="15.75" customHeight="1">
      <c r="D101" s="4"/>
      <c r="E101" s="4"/>
      <c r="H101" s="20"/>
      <c r="K101" s="21"/>
      <c r="L101" s="4" t="s">
        <v>303</v>
      </c>
    </row>
    <row r="102" ht="15.75" customHeight="1">
      <c r="D102" s="4"/>
      <c r="E102" s="4"/>
      <c r="H102" s="20"/>
      <c r="K102" s="21"/>
      <c r="L102" s="4" t="s">
        <v>306</v>
      </c>
    </row>
    <row r="103" ht="15.75" customHeight="1">
      <c r="D103" s="4"/>
      <c r="E103" s="4"/>
      <c r="H103" s="20"/>
      <c r="K103" s="21"/>
      <c r="L103" s="4" t="s">
        <v>309</v>
      </c>
    </row>
    <row r="104" ht="15.75" customHeight="1">
      <c r="D104" s="4"/>
      <c r="E104" s="4"/>
      <c r="H104" s="20"/>
      <c r="K104" s="21"/>
      <c r="L104" s="4" t="s">
        <v>311</v>
      </c>
    </row>
    <row r="105" ht="15.75" customHeight="1">
      <c r="D105" s="4"/>
      <c r="E105" s="4"/>
      <c r="H105" s="20"/>
      <c r="K105" s="21"/>
      <c r="L105" s="4" t="s">
        <v>315</v>
      </c>
    </row>
    <row r="106" ht="15.75" customHeight="1">
      <c r="D106" s="4"/>
      <c r="E106" s="4"/>
      <c r="H106" s="20"/>
      <c r="K106" s="21"/>
      <c r="L106" s="4" t="s">
        <v>318</v>
      </c>
    </row>
    <row r="107" ht="15.75" customHeight="1">
      <c r="D107" s="4"/>
      <c r="E107" s="4"/>
      <c r="H107" s="20"/>
      <c r="K107" s="21"/>
      <c r="L107" s="4" t="s">
        <v>321</v>
      </c>
    </row>
    <row r="108" ht="15.75" customHeight="1">
      <c r="D108" s="4"/>
      <c r="E108" s="4"/>
      <c r="H108" s="20"/>
      <c r="K108" s="21"/>
      <c r="L108" s="4" t="s">
        <v>324</v>
      </c>
    </row>
    <row r="109" ht="15.75" customHeight="1">
      <c r="D109" s="4"/>
      <c r="E109" s="4"/>
      <c r="H109" s="20"/>
      <c r="K109" s="21"/>
      <c r="L109" s="4" t="s">
        <v>326</v>
      </c>
    </row>
    <row r="110" ht="15.75" customHeight="1">
      <c r="D110" s="4"/>
      <c r="E110" s="4"/>
      <c r="H110" s="20"/>
      <c r="K110" s="21"/>
      <c r="L110" s="4" t="s">
        <v>329</v>
      </c>
    </row>
    <row r="111" ht="15.75" customHeight="1">
      <c r="D111" s="4"/>
      <c r="E111" s="4"/>
      <c r="H111" s="20"/>
      <c r="K111" s="21"/>
      <c r="L111" s="4" t="s">
        <v>335</v>
      </c>
    </row>
    <row r="112" ht="15.75" customHeight="1">
      <c r="D112" s="4"/>
      <c r="E112" s="4"/>
      <c r="H112" s="20"/>
      <c r="K112" s="21"/>
      <c r="L112" s="4" t="s">
        <v>339</v>
      </c>
    </row>
    <row r="113" ht="15.75" customHeight="1">
      <c r="D113" s="4"/>
      <c r="E113" s="4"/>
      <c r="H113" s="20"/>
      <c r="K113" s="21"/>
      <c r="L113" s="4" t="s">
        <v>344</v>
      </c>
    </row>
    <row r="114" ht="15.75" customHeight="1">
      <c r="D114" s="4"/>
      <c r="E114" s="4"/>
      <c r="H114" s="20"/>
      <c r="K114" s="21"/>
      <c r="L114" s="4" t="s">
        <v>349</v>
      </c>
    </row>
    <row r="115" ht="15.75" customHeight="1">
      <c r="D115" s="4"/>
      <c r="E115" s="4"/>
      <c r="H115" s="20"/>
      <c r="K115" s="21"/>
      <c r="L115" s="4" t="s">
        <v>354</v>
      </c>
    </row>
    <row r="116" ht="15.75" customHeight="1">
      <c r="D116" s="4"/>
      <c r="E116" s="4"/>
      <c r="H116" s="20"/>
      <c r="K116" s="21"/>
      <c r="L116" s="4" t="s">
        <v>357</v>
      </c>
    </row>
    <row r="117" ht="15.75" customHeight="1">
      <c r="D117" s="4"/>
      <c r="E117" s="4"/>
      <c r="H117" s="20"/>
      <c r="K117" s="21"/>
      <c r="L117" s="4" t="s">
        <v>361</v>
      </c>
    </row>
    <row r="118" ht="15.75" customHeight="1">
      <c r="D118" s="4"/>
      <c r="E118" s="4"/>
      <c r="H118" s="20"/>
      <c r="K118" s="21"/>
      <c r="L118" s="4" t="s">
        <v>368</v>
      </c>
    </row>
    <row r="119" ht="15.75" customHeight="1">
      <c r="D119" s="4"/>
      <c r="E119" s="4"/>
      <c r="H119" s="20"/>
      <c r="K119" s="21"/>
      <c r="L119" s="4" t="s">
        <v>374</v>
      </c>
    </row>
    <row r="120" ht="15.75" customHeight="1">
      <c r="D120" s="4"/>
      <c r="E120" s="4"/>
      <c r="H120" s="20"/>
      <c r="K120" s="21"/>
      <c r="L120" s="4" t="s">
        <v>378</v>
      </c>
    </row>
    <row r="121" ht="15.75" customHeight="1">
      <c r="D121" s="4"/>
      <c r="E121" s="4"/>
      <c r="H121" s="20"/>
      <c r="K121" s="21"/>
      <c r="L121" s="4" t="s">
        <v>382</v>
      </c>
    </row>
    <row r="122" ht="15.75" customHeight="1">
      <c r="D122" s="4"/>
      <c r="E122" s="4"/>
      <c r="H122" s="20"/>
      <c r="K122" s="21"/>
      <c r="L122" s="4" t="s">
        <v>385</v>
      </c>
    </row>
    <row r="123" ht="15.75" customHeight="1">
      <c r="D123" s="4"/>
      <c r="E123" s="4"/>
      <c r="H123" s="20"/>
      <c r="K123" s="21"/>
      <c r="L123" s="4" t="s">
        <v>388</v>
      </c>
    </row>
    <row r="124" ht="15.75" customHeight="1">
      <c r="D124" s="4"/>
      <c r="E124" s="4"/>
      <c r="H124" s="20"/>
      <c r="K124" s="21"/>
      <c r="L124" s="4" t="s">
        <v>390</v>
      </c>
    </row>
    <row r="125" ht="15.75" customHeight="1">
      <c r="D125" s="4"/>
      <c r="E125" s="4"/>
      <c r="H125" s="20"/>
      <c r="K125" s="21"/>
      <c r="L125" s="4" t="s">
        <v>394</v>
      </c>
    </row>
    <row r="126" ht="15.75" customHeight="1">
      <c r="D126" s="4"/>
      <c r="E126" s="4"/>
      <c r="H126" s="20"/>
      <c r="K126" s="21"/>
      <c r="L126" s="4" t="s">
        <v>398</v>
      </c>
    </row>
    <row r="127" ht="15.75" customHeight="1">
      <c r="D127" s="4"/>
      <c r="E127" s="4"/>
      <c r="H127" s="20"/>
      <c r="K127" s="21"/>
      <c r="L127" s="4" t="s">
        <v>404</v>
      </c>
    </row>
    <row r="128" ht="15.75" customHeight="1">
      <c r="D128" s="4"/>
      <c r="E128" s="4"/>
      <c r="H128" s="20"/>
      <c r="K128" s="21"/>
      <c r="L128" s="4" t="s">
        <v>410</v>
      </c>
    </row>
    <row r="129" ht="15.75" customHeight="1">
      <c r="D129" s="4"/>
      <c r="E129" s="4"/>
      <c r="H129" s="20"/>
      <c r="K129" s="21"/>
      <c r="L129" s="4" t="s">
        <v>415</v>
      </c>
    </row>
    <row r="130" ht="15.75" customHeight="1">
      <c r="D130" s="4"/>
      <c r="E130" s="4"/>
      <c r="H130" s="20"/>
      <c r="K130" s="21"/>
      <c r="L130" s="4" t="s">
        <v>419</v>
      </c>
    </row>
    <row r="131" ht="15.75" customHeight="1">
      <c r="D131" s="4"/>
      <c r="E131" s="4"/>
      <c r="H131" s="20"/>
      <c r="K131" s="21"/>
      <c r="L131" s="4" t="s">
        <v>421</v>
      </c>
    </row>
    <row r="132" ht="15.75" customHeight="1">
      <c r="D132" s="4"/>
      <c r="E132" s="4"/>
      <c r="H132" s="20"/>
      <c r="K132" s="21"/>
      <c r="L132" s="4" t="s">
        <v>423</v>
      </c>
    </row>
    <row r="133" ht="15.75" customHeight="1">
      <c r="D133" s="4"/>
      <c r="E133" s="4"/>
      <c r="H133" s="20"/>
      <c r="K133" s="21"/>
      <c r="L133" s="4" t="s">
        <v>426</v>
      </c>
    </row>
    <row r="134" ht="15.75" customHeight="1">
      <c r="D134" s="4"/>
      <c r="E134" s="4"/>
      <c r="H134" s="20"/>
      <c r="K134" s="21"/>
      <c r="L134" s="4" t="s">
        <v>431</v>
      </c>
    </row>
    <row r="135" ht="15.75" customHeight="1">
      <c r="D135" s="4"/>
      <c r="E135" s="4"/>
      <c r="H135" s="20"/>
      <c r="K135" s="21"/>
      <c r="L135" s="4" t="s">
        <v>436</v>
      </c>
    </row>
    <row r="136" ht="15.75" customHeight="1">
      <c r="D136" s="4"/>
      <c r="E136" s="4"/>
      <c r="H136" s="20"/>
      <c r="K136" s="21"/>
      <c r="L136" s="4" t="s">
        <v>439</v>
      </c>
    </row>
    <row r="137" ht="15.75" customHeight="1">
      <c r="D137" s="4"/>
      <c r="E137" s="4"/>
      <c r="H137" s="20"/>
      <c r="K137" s="21"/>
      <c r="L137" s="4" t="s">
        <v>444</v>
      </c>
    </row>
    <row r="138" ht="15.75" customHeight="1">
      <c r="D138" s="4"/>
      <c r="E138" s="4"/>
      <c r="H138" s="20"/>
      <c r="K138" s="21"/>
      <c r="L138" s="4" t="s">
        <v>447</v>
      </c>
    </row>
    <row r="139" ht="15.75" customHeight="1">
      <c r="D139" s="4"/>
      <c r="E139" s="4"/>
      <c r="H139" s="20"/>
      <c r="K139" s="21"/>
      <c r="L139" s="4" t="s">
        <v>451</v>
      </c>
    </row>
    <row r="140" ht="15.75" customHeight="1">
      <c r="D140" s="4"/>
      <c r="E140" s="4"/>
      <c r="H140" s="20"/>
      <c r="K140" s="21"/>
      <c r="L140" s="4" t="s">
        <v>453</v>
      </c>
    </row>
    <row r="141" ht="15.75" customHeight="1">
      <c r="D141" s="4"/>
      <c r="E141" s="4"/>
      <c r="H141" s="20"/>
      <c r="K141" s="21"/>
      <c r="L141" s="4" t="s">
        <v>455</v>
      </c>
    </row>
    <row r="142" ht="15.75" customHeight="1">
      <c r="D142" s="4"/>
      <c r="E142" s="4"/>
      <c r="H142" s="20"/>
      <c r="K142" s="21"/>
      <c r="L142" s="4" t="s">
        <v>460</v>
      </c>
    </row>
    <row r="143" ht="15.75" customHeight="1">
      <c r="D143" s="4"/>
      <c r="E143" s="4"/>
      <c r="H143" s="20"/>
      <c r="K143" s="21"/>
      <c r="L143" s="4" t="s">
        <v>473</v>
      </c>
    </row>
    <row r="144" ht="15.75" customHeight="1">
      <c r="D144" s="4"/>
      <c r="E144" s="4"/>
      <c r="H144" s="20"/>
      <c r="K144" s="21"/>
      <c r="L144" s="4" t="s">
        <v>476</v>
      </c>
    </row>
    <row r="145" ht="15.75" customHeight="1">
      <c r="D145" s="4"/>
      <c r="E145" s="4"/>
      <c r="H145" s="20"/>
      <c r="K145" s="21"/>
      <c r="L145" s="4" t="s">
        <v>479</v>
      </c>
    </row>
    <row r="146" ht="15.75" customHeight="1">
      <c r="D146" s="4"/>
      <c r="E146" s="4"/>
      <c r="H146" s="20"/>
      <c r="K146" s="21"/>
      <c r="L146" s="4" t="s">
        <v>482</v>
      </c>
    </row>
    <row r="147" ht="15.75" customHeight="1">
      <c r="D147" s="4"/>
      <c r="E147" s="4"/>
      <c r="H147" s="20"/>
      <c r="K147" s="21"/>
      <c r="L147" s="4" t="s">
        <v>485</v>
      </c>
    </row>
    <row r="148" ht="15.75" customHeight="1">
      <c r="D148" s="4"/>
      <c r="E148" s="4"/>
      <c r="H148" s="20"/>
      <c r="K148" s="21"/>
      <c r="L148" s="4" t="s">
        <v>486</v>
      </c>
    </row>
    <row r="149" ht="15.75" customHeight="1">
      <c r="D149" s="4"/>
      <c r="E149" s="4"/>
      <c r="H149" s="20"/>
      <c r="K149" s="21"/>
      <c r="L149" s="4" t="s">
        <v>492</v>
      </c>
    </row>
    <row r="150" ht="15.75" customHeight="1">
      <c r="D150" s="4"/>
      <c r="E150" s="4"/>
      <c r="H150" s="20"/>
      <c r="K150" s="21"/>
      <c r="L150" s="4" t="s">
        <v>510</v>
      </c>
    </row>
    <row r="151" ht="15.75" customHeight="1">
      <c r="D151" s="4"/>
      <c r="E151" s="4"/>
      <c r="H151" s="20"/>
      <c r="K151" s="21"/>
      <c r="L151" s="4" t="s">
        <v>537</v>
      </c>
    </row>
    <row r="152" ht="15.75" customHeight="1">
      <c r="D152" s="4"/>
      <c r="E152" s="4"/>
      <c r="H152" s="20"/>
      <c r="K152" s="21"/>
      <c r="L152" s="4" t="s">
        <v>544</v>
      </c>
    </row>
    <row r="153" ht="15.75" customHeight="1">
      <c r="D153" s="4"/>
      <c r="E153" s="4"/>
      <c r="H153" s="20"/>
      <c r="K153" s="21"/>
      <c r="L153" s="4" t="s">
        <v>546</v>
      </c>
    </row>
    <row r="154" ht="15.75" customHeight="1">
      <c r="D154" s="4"/>
      <c r="E154" s="4"/>
      <c r="H154" s="20"/>
      <c r="K154" s="21"/>
      <c r="L154" s="4" t="s">
        <v>547</v>
      </c>
    </row>
    <row r="155" ht="15.75" customHeight="1">
      <c r="D155" s="4"/>
      <c r="E155" s="4"/>
      <c r="H155" s="20"/>
      <c r="K155" s="21"/>
      <c r="L155" s="4" t="s">
        <v>548</v>
      </c>
    </row>
    <row r="156" ht="15.75" customHeight="1">
      <c r="D156" s="4"/>
      <c r="E156" s="4"/>
      <c r="H156" s="20"/>
      <c r="K156" s="21"/>
      <c r="L156" s="4" t="s">
        <v>550</v>
      </c>
    </row>
    <row r="157" ht="15.75" customHeight="1">
      <c r="D157" s="4"/>
      <c r="E157" s="4"/>
      <c r="H157" s="20"/>
      <c r="K157" s="21"/>
      <c r="L157" s="4" t="s">
        <v>553</v>
      </c>
    </row>
    <row r="158" ht="15.75" customHeight="1">
      <c r="D158" s="4"/>
      <c r="E158" s="4"/>
      <c r="H158" s="20"/>
      <c r="K158" s="21"/>
      <c r="L158" s="4" t="s">
        <v>557</v>
      </c>
    </row>
    <row r="159" ht="15.75" customHeight="1">
      <c r="D159" s="4"/>
      <c r="E159" s="4"/>
      <c r="H159" s="20"/>
      <c r="K159" s="21"/>
      <c r="L159" s="4" t="s">
        <v>560</v>
      </c>
    </row>
    <row r="160" ht="15.75" customHeight="1">
      <c r="D160" s="4"/>
      <c r="E160" s="4"/>
      <c r="H160" s="20"/>
      <c r="K160" s="21"/>
      <c r="L160" s="4" t="s">
        <v>564</v>
      </c>
    </row>
    <row r="161" ht="15.75" customHeight="1">
      <c r="D161" s="4"/>
      <c r="E161" s="4"/>
      <c r="H161" s="20"/>
      <c r="K161" s="21"/>
      <c r="L161" s="4" t="s">
        <v>567</v>
      </c>
    </row>
    <row r="162" ht="15.75" customHeight="1">
      <c r="D162" s="4"/>
      <c r="E162" s="4"/>
      <c r="H162" s="20"/>
      <c r="K162" s="21"/>
      <c r="L162" s="4" t="s">
        <v>569</v>
      </c>
    </row>
    <row r="163" ht="15.75" customHeight="1">
      <c r="D163" s="4"/>
      <c r="E163" s="4"/>
      <c r="H163" s="20"/>
      <c r="K163" s="21"/>
      <c r="L163" s="4" t="s">
        <v>573</v>
      </c>
    </row>
    <row r="164" ht="15.75" customHeight="1">
      <c r="D164" s="4"/>
      <c r="E164" s="4"/>
      <c r="H164" s="20"/>
      <c r="K164" s="21"/>
      <c r="L164" s="4" t="s">
        <v>575</v>
      </c>
    </row>
    <row r="165" ht="15.75" customHeight="1">
      <c r="D165" s="4"/>
      <c r="E165" s="4"/>
      <c r="H165" s="20"/>
      <c r="K165" s="21"/>
      <c r="L165" s="4" t="s">
        <v>577</v>
      </c>
    </row>
    <row r="166" ht="15.75" customHeight="1">
      <c r="D166" s="4"/>
      <c r="E166" s="4"/>
      <c r="H166" s="20"/>
      <c r="K166" s="21"/>
      <c r="L166" s="4" t="s">
        <v>581</v>
      </c>
    </row>
    <row r="167" ht="15.75" customHeight="1">
      <c r="D167" s="4"/>
      <c r="E167" s="4"/>
      <c r="H167" s="20"/>
      <c r="K167" s="21"/>
      <c r="L167" s="4" t="s">
        <v>582</v>
      </c>
    </row>
    <row r="168" ht="15.75" customHeight="1">
      <c r="D168" s="4"/>
      <c r="E168" s="4"/>
      <c r="H168" s="20"/>
      <c r="K168" s="21"/>
      <c r="L168" s="4" t="s">
        <v>583</v>
      </c>
    </row>
    <row r="169" ht="15.75" customHeight="1">
      <c r="D169" s="4"/>
      <c r="E169" s="4"/>
      <c r="H169" s="20"/>
      <c r="K169" s="21"/>
      <c r="L169" s="4" t="s">
        <v>584</v>
      </c>
    </row>
    <row r="170" ht="15.75" customHeight="1">
      <c r="D170" s="4"/>
      <c r="E170" s="4"/>
      <c r="H170" s="20"/>
      <c r="K170" s="21"/>
      <c r="L170" s="4" t="s">
        <v>586</v>
      </c>
    </row>
    <row r="171" ht="15.75" customHeight="1">
      <c r="D171" s="4"/>
      <c r="E171" s="4"/>
      <c r="H171" s="20"/>
      <c r="K171" s="21"/>
      <c r="L171" s="4" t="s">
        <v>587</v>
      </c>
    </row>
    <row r="172" ht="15.75" customHeight="1">
      <c r="D172" s="4"/>
      <c r="E172" s="4"/>
      <c r="H172" s="20"/>
      <c r="K172" s="21"/>
      <c r="L172" s="4" t="s">
        <v>589</v>
      </c>
    </row>
    <row r="173" ht="15.75" customHeight="1">
      <c r="D173" s="4"/>
      <c r="E173" s="4"/>
      <c r="H173" s="20"/>
      <c r="K173" s="21"/>
      <c r="L173" s="4" t="s">
        <v>593</v>
      </c>
    </row>
    <row r="174" ht="15.75" customHeight="1">
      <c r="D174" s="4"/>
      <c r="E174" s="4"/>
      <c r="H174" s="20"/>
      <c r="K174" s="21"/>
      <c r="L174" s="4" t="s">
        <v>595</v>
      </c>
    </row>
    <row r="175" ht="15.75" customHeight="1">
      <c r="D175" s="4"/>
      <c r="E175" s="4"/>
      <c r="H175" s="20"/>
      <c r="K175" s="21"/>
      <c r="L175" s="4" t="s">
        <v>596</v>
      </c>
    </row>
    <row r="176" ht="15.75" customHeight="1">
      <c r="D176" s="4"/>
      <c r="E176" s="4"/>
      <c r="H176" s="20"/>
      <c r="K176" s="21"/>
      <c r="L176" s="4" t="s">
        <v>597</v>
      </c>
    </row>
    <row r="177" ht="15.75" customHeight="1">
      <c r="D177" s="4"/>
      <c r="E177" s="4"/>
      <c r="H177" s="20"/>
      <c r="K177" s="21"/>
      <c r="L177" s="4" t="s">
        <v>598</v>
      </c>
    </row>
    <row r="178" ht="15.75" customHeight="1">
      <c r="D178" s="4"/>
      <c r="E178" s="4"/>
      <c r="H178" s="20"/>
      <c r="K178" s="21"/>
      <c r="L178" s="4" t="s">
        <v>599</v>
      </c>
    </row>
    <row r="179" ht="15.75" customHeight="1">
      <c r="D179" s="4"/>
      <c r="E179" s="4"/>
      <c r="H179" s="20"/>
      <c r="K179" s="21"/>
      <c r="L179" s="4" t="s">
        <v>600</v>
      </c>
    </row>
    <row r="180" ht="15.75" customHeight="1">
      <c r="D180" s="4"/>
      <c r="E180" s="4"/>
      <c r="H180" s="20"/>
      <c r="K180" s="21"/>
      <c r="L180" s="4" t="s">
        <v>602</v>
      </c>
    </row>
    <row r="181" ht="15.75" customHeight="1">
      <c r="D181" s="4"/>
      <c r="E181" s="4"/>
      <c r="H181" s="20"/>
      <c r="K181" s="21"/>
      <c r="L181" s="4" t="s">
        <v>603</v>
      </c>
    </row>
    <row r="182" ht="15.75" customHeight="1">
      <c r="D182" s="4"/>
      <c r="E182" s="4"/>
      <c r="H182" s="20"/>
      <c r="K182" s="21"/>
      <c r="L182" s="4" t="s">
        <v>605</v>
      </c>
    </row>
    <row r="183" ht="15.75" customHeight="1">
      <c r="D183" s="4"/>
      <c r="E183" s="4"/>
      <c r="H183" s="20"/>
      <c r="K183" s="21"/>
      <c r="L183" s="4" t="s">
        <v>607</v>
      </c>
    </row>
    <row r="184" ht="15.75" customHeight="1">
      <c r="D184" s="4"/>
      <c r="E184" s="4"/>
      <c r="H184" s="20"/>
      <c r="K184" s="21"/>
      <c r="L184" s="4" t="s">
        <v>608</v>
      </c>
    </row>
    <row r="185" ht="15.75" customHeight="1">
      <c r="D185" s="4"/>
      <c r="E185" s="4"/>
      <c r="H185" s="20"/>
      <c r="K185" s="21"/>
      <c r="L185" s="4" t="s">
        <v>609</v>
      </c>
    </row>
    <row r="186" ht="15.75" customHeight="1">
      <c r="D186" s="4"/>
      <c r="E186" s="4"/>
      <c r="H186" s="20"/>
      <c r="K186" s="21"/>
      <c r="L186" s="4" t="s">
        <v>611</v>
      </c>
    </row>
    <row r="187" ht="15.75" customHeight="1">
      <c r="D187" s="4"/>
      <c r="E187" s="4"/>
      <c r="H187" s="20"/>
      <c r="K187" s="21"/>
      <c r="L187" s="4" t="s">
        <v>612</v>
      </c>
    </row>
    <row r="188" ht="15.75" customHeight="1">
      <c r="D188" s="4"/>
      <c r="E188" s="4"/>
      <c r="H188" s="20"/>
      <c r="K188" s="21"/>
      <c r="L188" s="4" t="s">
        <v>613</v>
      </c>
    </row>
    <row r="189" ht="15.75" customHeight="1">
      <c r="D189" s="4"/>
      <c r="E189" s="4"/>
      <c r="H189" s="20"/>
      <c r="K189" s="21"/>
      <c r="L189" s="4" t="s">
        <v>615</v>
      </c>
    </row>
    <row r="190" ht="15.75" customHeight="1">
      <c r="D190" s="4"/>
      <c r="E190" s="4"/>
      <c r="H190" s="20"/>
      <c r="K190" s="21"/>
      <c r="L190" s="4" t="s">
        <v>616</v>
      </c>
    </row>
    <row r="191" ht="15.75" customHeight="1">
      <c r="D191" s="4"/>
      <c r="E191" s="4"/>
      <c r="H191" s="20"/>
      <c r="K191" s="21"/>
      <c r="L191" s="4" t="s">
        <v>617</v>
      </c>
    </row>
    <row r="192" ht="15.75" customHeight="1">
      <c r="D192" s="4"/>
      <c r="E192" s="4"/>
      <c r="H192" s="20"/>
      <c r="K192" s="21"/>
      <c r="L192" s="4" t="s">
        <v>618</v>
      </c>
    </row>
    <row r="193" ht="15.75" customHeight="1">
      <c r="D193" s="4"/>
      <c r="E193" s="4"/>
      <c r="H193" s="20"/>
      <c r="K193" s="21"/>
      <c r="L193" s="4" t="s">
        <v>619</v>
      </c>
    </row>
    <row r="194" ht="15.75" customHeight="1">
      <c r="D194" s="4"/>
      <c r="E194" s="4"/>
      <c r="H194" s="20"/>
      <c r="K194" s="21"/>
      <c r="L194" s="4" t="s">
        <v>620</v>
      </c>
    </row>
    <row r="195" ht="15.75" customHeight="1">
      <c r="D195" s="4"/>
      <c r="E195" s="4"/>
      <c r="H195" s="20"/>
      <c r="K195" s="21"/>
      <c r="L195" s="4" t="s">
        <v>621</v>
      </c>
    </row>
    <row r="196" ht="15.75" customHeight="1">
      <c r="D196" s="4"/>
      <c r="E196" s="4"/>
      <c r="H196" s="20"/>
      <c r="K196" s="21"/>
      <c r="L196" s="4" t="s">
        <v>622</v>
      </c>
    </row>
    <row r="197" ht="15.75" customHeight="1">
      <c r="D197" s="4"/>
      <c r="E197" s="4"/>
      <c r="H197" s="20"/>
      <c r="K197" s="21"/>
      <c r="L197" s="4" t="s">
        <v>623</v>
      </c>
    </row>
    <row r="198" ht="15.75" customHeight="1">
      <c r="D198" s="4"/>
      <c r="E198" s="4"/>
      <c r="H198" s="20"/>
      <c r="K198" s="21"/>
      <c r="L198" s="4" t="s">
        <v>624</v>
      </c>
    </row>
    <row r="199" ht="15.75" customHeight="1">
      <c r="D199" s="4"/>
      <c r="E199" s="4"/>
      <c r="H199" s="20"/>
      <c r="K199" s="21"/>
      <c r="L199" s="4" t="s">
        <v>625</v>
      </c>
    </row>
    <row r="200" ht="15.75" customHeight="1">
      <c r="D200" s="4"/>
      <c r="E200" s="4"/>
      <c r="H200" s="20"/>
      <c r="K200" s="21"/>
      <c r="L200" s="4" t="s">
        <v>626</v>
      </c>
    </row>
    <row r="201" ht="15.75" customHeight="1">
      <c r="D201" s="4"/>
      <c r="E201" s="4"/>
      <c r="H201" s="20"/>
      <c r="K201" s="21"/>
      <c r="L201" s="4" t="s">
        <v>628</v>
      </c>
    </row>
    <row r="202" ht="15.75" customHeight="1">
      <c r="D202" s="4"/>
      <c r="E202" s="4"/>
      <c r="H202" s="20"/>
      <c r="K202" s="21"/>
      <c r="L202" s="4" t="s">
        <v>629</v>
      </c>
    </row>
    <row r="203" ht="15.75" customHeight="1">
      <c r="D203" s="4"/>
      <c r="E203" s="4"/>
      <c r="H203" s="20"/>
      <c r="K203" s="21"/>
      <c r="L203" s="4" t="s">
        <v>630</v>
      </c>
    </row>
    <row r="204" ht="15.75" customHeight="1">
      <c r="D204" s="4"/>
      <c r="E204" s="4"/>
      <c r="H204" s="20"/>
      <c r="K204" s="21"/>
      <c r="L204" s="4" t="s">
        <v>631</v>
      </c>
    </row>
    <row r="205" ht="15.75" customHeight="1">
      <c r="D205" s="4"/>
      <c r="E205" s="4"/>
      <c r="H205" s="20"/>
      <c r="K205" s="21"/>
      <c r="L205" s="4" t="s">
        <v>632</v>
      </c>
    </row>
    <row r="206" ht="15.75" customHeight="1">
      <c r="D206" s="4"/>
      <c r="E206" s="4"/>
      <c r="H206" s="20"/>
      <c r="K206" s="21"/>
      <c r="L206" s="4" t="s">
        <v>634</v>
      </c>
    </row>
    <row r="207" ht="15.75" customHeight="1">
      <c r="D207" s="4"/>
      <c r="E207" s="4"/>
      <c r="H207" s="20"/>
      <c r="K207" s="21"/>
      <c r="L207" s="4" t="s">
        <v>635</v>
      </c>
    </row>
    <row r="208" ht="15.75" customHeight="1">
      <c r="D208" s="4"/>
      <c r="E208" s="4"/>
      <c r="H208" s="20"/>
      <c r="K208" s="21"/>
      <c r="L208" s="4" t="s">
        <v>637</v>
      </c>
    </row>
    <row r="209" ht="15.75" customHeight="1">
      <c r="D209" s="4"/>
      <c r="E209" s="4"/>
      <c r="H209" s="20"/>
      <c r="K209" s="21"/>
      <c r="L209" s="4" t="s">
        <v>638</v>
      </c>
    </row>
    <row r="210" ht="15.75" customHeight="1">
      <c r="D210" s="4"/>
      <c r="E210" s="4"/>
      <c r="H210" s="20"/>
      <c r="K210" s="21"/>
      <c r="L210" s="4" t="s">
        <v>640</v>
      </c>
    </row>
    <row r="211" ht="15.75" customHeight="1">
      <c r="D211" s="4"/>
      <c r="E211" s="4"/>
      <c r="H211" s="20"/>
      <c r="K211" s="21"/>
      <c r="L211" s="4" t="s">
        <v>641</v>
      </c>
    </row>
    <row r="212" ht="15.75" customHeight="1">
      <c r="D212" s="4"/>
      <c r="E212" s="4"/>
      <c r="H212" s="20"/>
      <c r="K212" s="21"/>
      <c r="L212" s="4" t="s">
        <v>642</v>
      </c>
    </row>
    <row r="213" ht="15.75" customHeight="1">
      <c r="D213" s="4"/>
      <c r="E213" s="4"/>
      <c r="H213" s="20"/>
      <c r="K213" s="21"/>
      <c r="L213" s="4" t="s">
        <v>643</v>
      </c>
    </row>
    <row r="214" ht="15.75" customHeight="1">
      <c r="D214" s="4"/>
      <c r="E214" s="4"/>
      <c r="H214" s="20"/>
      <c r="K214" s="21"/>
      <c r="L214" s="4" t="s">
        <v>644</v>
      </c>
    </row>
    <row r="215" ht="15.75" customHeight="1">
      <c r="D215" s="4"/>
      <c r="E215" s="4"/>
      <c r="H215" s="20"/>
      <c r="K215" s="21"/>
      <c r="L215" s="4" t="s">
        <v>645</v>
      </c>
    </row>
    <row r="216" ht="15.75" customHeight="1">
      <c r="D216" s="4"/>
      <c r="E216" s="4"/>
      <c r="H216" s="20"/>
      <c r="K216" s="21"/>
      <c r="L216" s="4" t="s">
        <v>646</v>
      </c>
    </row>
    <row r="217" ht="15.75" customHeight="1">
      <c r="D217" s="4"/>
      <c r="E217" s="4"/>
      <c r="H217" s="20"/>
      <c r="K217" s="21"/>
      <c r="L217" s="4" t="s">
        <v>647</v>
      </c>
    </row>
    <row r="218" ht="15.75" customHeight="1">
      <c r="D218" s="4"/>
      <c r="E218" s="4"/>
      <c r="H218" s="20"/>
      <c r="K218" s="21"/>
      <c r="L218" s="4" t="s">
        <v>649</v>
      </c>
    </row>
    <row r="219" ht="15.75" customHeight="1">
      <c r="D219" s="4"/>
      <c r="E219" s="4"/>
      <c r="H219" s="20"/>
      <c r="K219" s="21"/>
      <c r="L219" s="4" t="s">
        <v>651</v>
      </c>
    </row>
    <row r="220" ht="15.75" customHeight="1">
      <c r="D220" s="4"/>
      <c r="E220" s="4"/>
      <c r="H220" s="20"/>
      <c r="K220" s="21"/>
      <c r="L220" s="4" t="s">
        <v>652</v>
      </c>
    </row>
    <row r="221" ht="15.75" customHeight="1">
      <c r="D221" s="4"/>
      <c r="E221" s="4"/>
      <c r="H221" s="20"/>
      <c r="K221" s="21"/>
      <c r="L221" s="4" t="s">
        <v>654</v>
      </c>
    </row>
    <row r="222" ht="15.75" customHeight="1">
      <c r="D222" s="4"/>
      <c r="E222" s="4"/>
      <c r="H222" s="20"/>
      <c r="K222" s="21"/>
      <c r="L222" s="4" t="s">
        <v>655</v>
      </c>
    </row>
    <row r="223" ht="15.75" customHeight="1">
      <c r="D223" s="4"/>
      <c r="E223" s="4"/>
      <c r="H223" s="20"/>
      <c r="K223" s="21"/>
      <c r="L223" s="4" t="s">
        <v>656</v>
      </c>
    </row>
    <row r="224" ht="15.75" customHeight="1">
      <c r="D224" s="4"/>
      <c r="E224" s="4"/>
      <c r="H224" s="20"/>
      <c r="K224" s="21"/>
      <c r="L224" s="4" t="s">
        <v>657</v>
      </c>
    </row>
    <row r="225" ht="15.75" customHeight="1">
      <c r="D225" s="4"/>
      <c r="E225" s="4"/>
      <c r="H225" s="20"/>
      <c r="K225" s="21"/>
      <c r="L225" s="4" t="s">
        <v>658</v>
      </c>
    </row>
    <row r="226" ht="15.75" customHeight="1">
      <c r="D226" s="4"/>
      <c r="E226" s="4"/>
      <c r="H226" s="20"/>
      <c r="K226" s="21"/>
      <c r="L226" s="4" t="s">
        <v>659</v>
      </c>
    </row>
    <row r="227" ht="15.75" customHeight="1">
      <c r="D227" s="4"/>
      <c r="E227" s="4"/>
      <c r="H227" s="20"/>
      <c r="K227" s="21"/>
      <c r="L227" s="4" t="s">
        <v>660</v>
      </c>
    </row>
    <row r="228" ht="15.75" customHeight="1">
      <c r="D228" s="4"/>
      <c r="E228" s="4"/>
      <c r="H228" s="20"/>
      <c r="K228" s="21"/>
      <c r="L228" s="4" t="s">
        <v>661</v>
      </c>
    </row>
    <row r="229" ht="15.75" customHeight="1">
      <c r="D229" s="4"/>
      <c r="E229" s="4"/>
      <c r="H229" s="20"/>
      <c r="K229" s="21"/>
      <c r="L229" s="4" t="s">
        <v>662</v>
      </c>
    </row>
    <row r="230" ht="15.75" customHeight="1">
      <c r="D230" s="4"/>
      <c r="E230" s="4"/>
      <c r="H230" s="20"/>
      <c r="K230" s="21"/>
    </row>
    <row r="231" ht="15.75" customHeight="1">
      <c r="D231" s="4"/>
      <c r="E231" s="4"/>
      <c r="H231" s="20"/>
      <c r="K231" s="21"/>
    </row>
    <row r="232" ht="15.75" customHeight="1">
      <c r="D232" s="4"/>
      <c r="E232" s="4"/>
      <c r="H232" s="20"/>
      <c r="K232" s="21"/>
    </row>
    <row r="233" ht="15.75" customHeight="1">
      <c r="D233" s="4"/>
      <c r="E233" s="4"/>
      <c r="H233" s="20"/>
      <c r="K233" s="21"/>
    </row>
    <row r="234" ht="15.75" customHeight="1">
      <c r="D234" s="4"/>
      <c r="E234" s="4"/>
      <c r="H234" s="20"/>
      <c r="K234" s="21"/>
    </row>
    <row r="235" ht="15.75" customHeight="1">
      <c r="D235" s="4"/>
      <c r="E235" s="4"/>
      <c r="H235" s="20"/>
      <c r="K235" s="21"/>
    </row>
    <row r="236" ht="15.75" customHeight="1">
      <c r="D236" s="4"/>
      <c r="E236" s="4"/>
      <c r="H236" s="20"/>
      <c r="K236" s="21"/>
    </row>
    <row r="237" ht="15.75" customHeight="1">
      <c r="D237" s="4"/>
      <c r="E237" s="4"/>
      <c r="H237" s="20"/>
      <c r="K237" s="21"/>
    </row>
    <row r="238" ht="15.75" customHeight="1">
      <c r="D238" s="4"/>
      <c r="E238" s="4"/>
      <c r="H238" s="20"/>
      <c r="K238" s="21"/>
    </row>
    <row r="239" ht="15.75" customHeight="1">
      <c r="D239" s="4"/>
      <c r="E239" s="4"/>
      <c r="H239" s="20"/>
      <c r="K239" s="21"/>
    </row>
    <row r="240" ht="15.75" customHeight="1">
      <c r="D240" s="4"/>
      <c r="E240" s="4"/>
      <c r="H240" s="20"/>
      <c r="K240" s="21"/>
    </row>
    <row r="241" ht="15.75" customHeight="1">
      <c r="D241" s="4"/>
      <c r="E241" s="4"/>
      <c r="H241" s="20"/>
      <c r="K241" s="21"/>
    </row>
    <row r="242" ht="15.75" customHeight="1">
      <c r="D242" s="4"/>
      <c r="E242" s="4"/>
      <c r="H242" s="20"/>
      <c r="K242" s="21"/>
    </row>
    <row r="243" ht="15.75" customHeight="1">
      <c r="D243" s="4"/>
      <c r="E243" s="4"/>
      <c r="H243" s="20"/>
      <c r="K243" s="21"/>
    </row>
    <row r="244" ht="15.75" customHeight="1">
      <c r="D244" s="4"/>
      <c r="E244" s="4"/>
      <c r="H244" s="20"/>
      <c r="K244" s="21"/>
    </row>
    <row r="245" ht="15.75" customHeight="1">
      <c r="D245" s="4"/>
      <c r="E245" s="4"/>
      <c r="H245" s="20"/>
      <c r="K245" s="21"/>
    </row>
    <row r="246" ht="15.75" customHeight="1">
      <c r="D246" s="4"/>
      <c r="E246" s="4"/>
      <c r="H246" s="20"/>
      <c r="K246" s="21"/>
    </row>
    <row r="247" ht="15.75" customHeight="1">
      <c r="D247" s="4"/>
      <c r="E247" s="4"/>
      <c r="H247" s="20"/>
      <c r="K247" s="21"/>
    </row>
    <row r="248" ht="15.75" customHeight="1">
      <c r="D248" s="4"/>
      <c r="E248" s="4"/>
      <c r="H248" s="20"/>
      <c r="K248" s="21"/>
    </row>
    <row r="249" ht="15.75" customHeight="1">
      <c r="D249" s="4"/>
      <c r="E249" s="4"/>
      <c r="H249" s="20"/>
      <c r="K249" s="21"/>
    </row>
    <row r="250" ht="15.75" customHeight="1">
      <c r="D250" s="4"/>
      <c r="E250" s="4"/>
      <c r="H250" s="20"/>
      <c r="K250" s="21"/>
    </row>
    <row r="251" ht="15.75" customHeight="1">
      <c r="D251" s="4"/>
      <c r="E251" s="4"/>
      <c r="H251" s="20"/>
      <c r="K251" s="21"/>
    </row>
    <row r="252" ht="15.75" customHeight="1">
      <c r="D252" s="4"/>
      <c r="E252" s="4"/>
      <c r="H252" s="20"/>
      <c r="K252" s="21"/>
    </row>
    <row r="253" ht="15.75" customHeight="1">
      <c r="D253" s="4"/>
      <c r="E253" s="4"/>
      <c r="H253" s="20"/>
      <c r="K253" s="21"/>
    </row>
    <row r="254" ht="15.75" customHeight="1">
      <c r="D254" s="4"/>
      <c r="E254" s="4"/>
      <c r="H254" s="20"/>
      <c r="K254" s="21"/>
    </row>
    <row r="255" ht="15.75" customHeight="1">
      <c r="D255" s="4"/>
      <c r="E255" s="4"/>
      <c r="H255" s="20"/>
      <c r="K255" s="21"/>
    </row>
    <row r="256" ht="15.75" customHeight="1">
      <c r="D256" s="4"/>
      <c r="E256" s="4"/>
      <c r="H256" s="20"/>
      <c r="K256" s="21"/>
    </row>
    <row r="257" ht="15.75" customHeight="1">
      <c r="D257" s="4"/>
      <c r="E257" s="4"/>
      <c r="H257" s="20"/>
      <c r="K257" s="21"/>
    </row>
    <row r="258" ht="15.75" customHeight="1">
      <c r="D258" s="4"/>
      <c r="E258" s="4"/>
      <c r="H258" s="20"/>
      <c r="K258" s="21"/>
    </row>
    <row r="259" ht="15.75" customHeight="1">
      <c r="D259" s="4"/>
      <c r="E259" s="4"/>
      <c r="H259" s="20"/>
      <c r="K259" s="21"/>
    </row>
    <row r="260" ht="15.75" customHeight="1">
      <c r="D260" s="4"/>
      <c r="E260" s="4"/>
      <c r="H260" s="20"/>
      <c r="K260" s="21"/>
    </row>
    <row r="261" ht="15.75" customHeight="1">
      <c r="D261" s="4"/>
      <c r="E261" s="4"/>
      <c r="H261" s="20"/>
      <c r="K261" s="21"/>
    </row>
    <row r="262" ht="15.75" customHeight="1">
      <c r="D262" s="4"/>
      <c r="E262" s="4"/>
      <c r="H262" s="20"/>
      <c r="K262" s="21"/>
    </row>
    <row r="263" ht="15.75" customHeight="1">
      <c r="D263" s="4"/>
      <c r="E263" s="4"/>
      <c r="H263" s="20"/>
      <c r="K263" s="21"/>
    </row>
    <row r="264" ht="15.75" customHeight="1">
      <c r="D264" s="4"/>
      <c r="E264" s="4"/>
      <c r="H264" s="20"/>
      <c r="K264" s="21"/>
    </row>
    <row r="265" ht="15.75" customHeight="1">
      <c r="D265" s="4"/>
      <c r="E265" s="4"/>
      <c r="H265" s="20"/>
      <c r="K265" s="21"/>
    </row>
    <row r="266" ht="15.75" customHeight="1">
      <c r="D266" s="4"/>
      <c r="E266" s="4"/>
      <c r="H266" s="20"/>
      <c r="K266" s="21"/>
    </row>
    <row r="267" ht="15.75" customHeight="1">
      <c r="D267" s="4"/>
      <c r="E267" s="4"/>
      <c r="H267" s="20"/>
      <c r="K267" s="21"/>
    </row>
    <row r="268" ht="15.75" customHeight="1">
      <c r="D268" s="4"/>
      <c r="E268" s="4"/>
      <c r="H268" s="20"/>
      <c r="K268" s="21"/>
    </row>
    <row r="269" ht="15.75" customHeight="1">
      <c r="D269" s="4"/>
      <c r="E269" s="4"/>
      <c r="H269" s="20"/>
      <c r="K269" s="21"/>
    </row>
    <row r="270" ht="15.75" customHeight="1">
      <c r="D270" s="4"/>
      <c r="E270" s="4"/>
      <c r="H270" s="20"/>
      <c r="K270" s="21"/>
    </row>
    <row r="271" ht="15.75" customHeight="1">
      <c r="D271" s="4"/>
      <c r="E271" s="4"/>
      <c r="H271" s="20"/>
      <c r="K271" s="21"/>
    </row>
    <row r="272" ht="15.75" customHeight="1">
      <c r="D272" s="4"/>
      <c r="E272" s="4"/>
      <c r="H272" s="20"/>
      <c r="K272" s="21"/>
    </row>
    <row r="273" ht="15.75" customHeight="1">
      <c r="D273" s="4"/>
      <c r="E273" s="4"/>
      <c r="H273" s="20"/>
      <c r="K273" s="21"/>
    </row>
    <row r="274" ht="15.75" customHeight="1">
      <c r="D274" s="4"/>
      <c r="E274" s="4"/>
      <c r="H274" s="20"/>
      <c r="K274" s="21"/>
    </row>
    <row r="275" ht="15.75" customHeight="1">
      <c r="D275" s="4"/>
      <c r="E275" s="4"/>
      <c r="H275" s="20"/>
      <c r="K275" s="21"/>
    </row>
    <row r="276" ht="15.75" customHeight="1">
      <c r="D276" s="4"/>
      <c r="E276" s="4"/>
      <c r="H276" s="20"/>
      <c r="K276" s="21"/>
    </row>
    <row r="277" ht="15.75" customHeight="1">
      <c r="D277" s="4"/>
      <c r="E277" s="4"/>
      <c r="H277" s="20"/>
      <c r="K277" s="21"/>
    </row>
    <row r="278" ht="15.75" customHeight="1">
      <c r="D278" s="4"/>
      <c r="E278" s="4"/>
      <c r="H278" s="20"/>
      <c r="K278" s="21"/>
    </row>
    <row r="279" ht="15.75" customHeight="1">
      <c r="D279" s="4"/>
      <c r="E279" s="4"/>
      <c r="H279" s="20"/>
      <c r="K279" s="21"/>
    </row>
    <row r="280" ht="15.75" customHeight="1">
      <c r="D280" s="4"/>
      <c r="E280" s="4"/>
      <c r="H280" s="20"/>
      <c r="K280" s="21"/>
    </row>
    <row r="281" ht="15.75" customHeight="1">
      <c r="D281" s="4"/>
      <c r="E281" s="4"/>
      <c r="H281" s="20"/>
      <c r="K281" s="21"/>
    </row>
    <row r="282" ht="15.75" customHeight="1">
      <c r="D282" s="4"/>
      <c r="E282" s="4"/>
      <c r="H282" s="20"/>
      <c r="K282" s="21"/>
    </row>
    <row r="283" ht="15.75" customHeight="1">
      <c r="D283" s="4"/>
      <c r="E283" s="4"/>
      <c r="H283" s="20"/>
      <c r="K283" s="21"/>
    </row>
    <row r="284" ht="15.75" customHeight="1">
      <c r="D284" s="4"/>
      <c r="E284" s="4"/>
      <c r="H284" s="20"/>
      <c r="K284" s="21"/>
    </row>
    <row r="285" ht="15.75" customHeight="1">
      <c r="D285" s="4"/>
      <c r="E285" s="4"/>
      <c r="H285" s="20"/>
      <c r="K285" s="21"/>
    </row>
    <row r="286" ht="15.75" customHeight="1">
      <c r="D286" s="4"/>
      <c r="E286" s="4"/>
      <c r="H286" s="20"/>
      <c r="K286" s="21"/>
    </row>
    <row r="287" ht="15.75" customHeight="1">
      <c r="D287" s="4"/>
      <c r="E287" s="4"/>
      <c r="H287" s="20"/>
      <c r="K287" s="21"/>
    </row>
    <row r="288" ht="15.75" customHeight="1">
      <c r="D288" s="4"/>
      <c r="E288" s="4"/>
      <c r="H288" s="20"/>
      <c r="K288" s="21"/>
    </row>
    <row r="289" ht="15.75" customHeight="1">
      <c r="D289" s="4"/>
      <c r="E289" s="4"/>
      <c r="H289" s="20"/>
      <c r="K289" s="21"/>
    </row>
    <row r="290" ht="15.75" customHeight="1">
      <c r="D290" s="4"/>
      <c r="E290" s="4"/>
      <c r="H290" s="20"/>
      <c r="K290" s="21"/>
    </row>
    <row r="291" ht="15.75" customHeight="1">
      <c r="D291" s="4"/>
      <c r="E291" s="4"/>
      <c r="H291" s="20"/>
      <c r="K291" s="21"/>
    </row>
    <row r="292" ht="15.75" customHeight="1">
      <c r="D292" s="4"/>
      <c r="E292" s="4"/>
      <c r="H292" s="20"/>
      <c r="K292" s="21"/>
    </row>
    <row r="293" ht="15.75" customHeight="1">
      <c r="D293" s="4"/>
      <c r="E293" s="4"/>
      <c r="H293" s="20"/>
      <c r="K293" s="21"/>
    </row>
    <row r="294" ht="15.75" customHeight="1">
      <c r="D294" s="4"/>
      <c r="E294" s="4"/>
      <c r="H294" s="20"/>
      <c r="K294" s="21"/>
    </row>
    <row r="295" ht="15.75" customHeight="1">
      <c r="D295" s="4"/>
      <c r="E295" s="4"/>
      <c r="H295" s="20"/>
      <c r="K295" s="21"/>
    </row>
    <row r="296" ht="15.75" customHeight="1">
      <c r="D296" s="4"/>
      <c r="E296" s="4"/>
      <c r="H296" s="20"/>
      <c r="K296" s="21"/>
    </row>
    <row r="297" ht="15.75" customHeight="1">
      <c r="D297" s="4"/>
      <c r="E297" s="4"/>
      <c r="H297" s="20"/>
      <c r="K297" s="21"/>
    </row>
    <row r="298" ht="15.75" customHeight="1">
      <c r="D298" s="4"/>
      <c r="E298" s="4"/>
      <c r="H298" s="20"/>
      <c r="K298" s="21"/>
    </row>
    <row r="299" ht="15.75" customHeight="1">
      <c r="D299" s="4"/>
      <c r="E299" s="4"/>
      <c r="H299" s="20"/>
      <c r="K299" s="21"/>
    </row>
    <row r="300" ht="15.75" customHeight="1">
      <c r="D300" s="4"/>
      <c r="E300" s="4"/>
      <c r="H300" s="20"/>
      <c r="K300" s="21"/>
    </row>
    <row r="301" ht="15.75" customHeight="1">
      <c r="D301" s="4"/>
      <c r="E301" s="4"/>
      <c r="H301" s="20"/>
      <c r="K301" s="21"/>
    </row>
    <row r="302" ht="15.75" customHeight="1">
      <c r="D302" s="4"/>
      <c r="E302" s="4"/>
      <c r="H302" s="20"/>
      <c r="K302" s="21"/>
    </row>
    <row r="303" ht="15.75" customHeight="1">
      <c r="D303" s="4"/>
      <c r="E303" s="4"/>
      <c r="H303" s="20"/>
      <c r="K303" s="21"/>
    </row>
    <row r="304" ht="15.75" customHeight="1">
      <c r="D304" s="4"/>
      <c r="E304" s="4"/>
      <c r="H304" s="20"/>
      <c r="K304" s="21"/>
    </row>
    <row r="305" ht="15.75" customHeight="1">
      <c r="D305" s="4"/>
      <c r="E305" s="4"/>
      <c r="H305" s="20"/>
      <c r="K305" s="21"/>
    </row>
    <row r="306" ht="15.75" customHeight="1">
      <c r="D306" s="4"/>
      <c r="E306" s="4"/>
      <c r="H306" s="20"/>
      <c r="K306" s="21"/>
    </row>
    <row r="307" ht="15.75" customHeight="1">
      <c r="D307" s="4"/>
      <c r="E307" s="4"/>
      <c r="H307" s="20"/>
      <c r="K307" s="21"/>
    </row>
    <row r="308" ht="15.75" customHeight="1">
      <c r="D308" s="4"/>
      <c r="E308" s="4"/>
      <c r="H308" s="20"/>
      <c r="K308" s="21"/>
    </row>
    <row r="309" ht="15.75" customHeight="1">
      <c r="D309" s="4"/>
      <c r="E309" s="4"/>
      <c r="H309" s="20"/>
      <c r="K309" s="21"/>
    </row>
    <row r="310" ht="15.75" customHeight="1">
      <c r="D310" s="4"/>
      <c r="E310" s="4"/>
      <c r="H310" s="20"/>
      <c r="K310" s="21"/>
    </row>
    <row r="311" ht="15.75" customHeight="1">
      <c r="D311" s="4"/>
      <c r="E311" s="4"/>
      <c r="H311" s="20"/>
      <c r="K311" s="21"/>
    </row>
    <row r="312" ht="15.75" customHeight="1">
      <c r="D312" s="4"/>
      <c r="E312" s="4"/>
      <c r="H312" s="20"/>
      <c r="K312" s="21"/>
    </row>
    <row r="313" ht="15.75" customHeight="1">
      <c r="D313" s="4"/>
      <c r="E313" s="4"/>
      <c r="H313" s="20"/>
      <c r="K313" s="21"/>
    </row>
    <row r="314" ht="15.75" customHeight="1">
      <c r="D314" s="4"/>
      <c r="E314" s="4"/>
      <c r="H314" s="20"/>
      <c r="K314" s="21"/>
    </row>
    <row r="315" ht="15.75" customHeight="1">
      <c r="D315" s="4"/>
      <c r="E315" s="4"/>
      <c r="H315" s="20"/>
      <c r="K315" s="21"/>
    </row>
    <row r="316" ht="15.75" customHeight="1">
      <c r="D316" s="4"/>
      <c r="E316" s="4"/>
      <c r="H316" s="20"/>
      <c r="K316" s="21"/>
    </row>
    <row r="317" ht="15.75" customHeight="1">
      <c r="D317" s="4"/>
      <c r="E317" s="4"/>
      <c r="H317" s="20"/>
      <c r="K317" s="21"/>
    </row>
    <row r="318" ht="15.75" customHeight="1">
      <c r="D318" s="4"/>
      <c r="E318" s="4"/>
      <c r="H318" s="20"/>
      <c r="K318" s="21"/>
    </row>
    <row r="319" ht="15.75" customHeight="1">
      <c r="D319" s="4"/>
      <c r="E319" s="4"/>
      <c r="H319" s="20"/>
      <c r="K319" s="21"/>
    </row>
    <row r="320" ht="15.75" customHeight="1">
      <c r="D320" s="4"/>
      <c r="E320" s="4"/>
      <c r="H320" s="20"/>
      <c r="K320" s="21"/>
    </row>
    <row r="321" ht="15.75" customHeight="1">
      <c r="D321" s="4"/>
      <c r="E321" s="4"/>
      <c r="H321" s="20"/>
      <c r="K321" s="21"/>
    </row>
    <row r="322" ht="15.75" customHeight="1">
      <c r="D322" s="4"/>
      <c r="E322" s="4"/>
      <c r="H322" s="20"/>
      <c r="K322" s="21"/>
    </row>
    <row r="323" ht="15.75" customHeight="1">
      <c r="D323" s="4"/>
      <c r="E323" s="4"/>
      <c r="H323" s="20"/>
      <c r="K323" s="21"/>
    </row>
    <row r="324" ht="15.75" customHeight="1">
      <c r="D324" s="4"/>
      <c r="E324" s="4"/>
      <c r="H324" s="20"/>
      <c r="K324" s="21"/>
    </row>
    <row r="325" ht="15.75" customHeight="1">
      <c r="D325" s="4"/>
      <c r="E325" s="4"/>
      <c r="H325" s="20"/>
      <c r="K325" s="21"/>
    </row>
    <row r="326" ht="15.75" customHeight="1">
      <c r="D326" s="4"/>
      <c r="E326" s="4"/>
      <c r="H326" s="20"/>
      <c r="K326" s="21"/>
    </row>
    <row r="327" ht="15.75" customHeight="1">
      <c r="D327" s="4"/>
      <c r="E327" s="4"/>
      <c r="H327" s="20"/>
      <c r="K327" s="21"/>
    </row>
    <row r="328" ht="15.75" customHeight="1">
      <c r="D328" s="4"/>
      <c r="E328" s="4"/>
      <c r="H328" s="20"/>
      <c r="K328" s="21"/>
    </row>
    <row r="329" ht="15.75" customHeight="1">
      <c r="D329" s="4"/>
      <c r="E329" s="4"/>
      <c r="H329" s="20"/>
      <c r="K329" s="21"/>
    </row>
    <row r="330" ht="15.75" customHeight="1">
      <c r="D330" s="4"/>
      <c r="E330" s="4"/>
      <c r="H330" s="20"/>
      <c r="K330" s="21"/>
    </row>
    <row r="331" ht="15.75" customHeight="1">
      <c r="D331" s="4"/>
      <c r="E331" s="4"/>
      <c r="H331" s="20"/>
      <c r="K331" s="21"/>
    </row>
    <row r="332" ht="15.75" customHeight="1">
      <c r="D332" s="4"/>
      <c r="E332" s="4"/>
      <c r="H332" s="20"/>
      <c r="K332" s="21"/>
    </row>
    <row r="333" ht="15.75" customHeight="1">
      <c r="D333" s="4"/>
      <c r="E333" s="4"/>
      <c r="H333" s="20"/>
      <c r="K333" s="21"/>
    </row>
    <row r="334" ht="15.75" customHeight="1">
      <c r="D334" s="4"/>
      <c r="E334" s="4"/>
      <c r="H334" s="20"/>
      <c r="K334" s="21"/>
    </row>
    <row r="335" ht="15.75" customHeight="1">
      <c r="D335" s="4"/>
      <c r="E335" s="4"/>
      <c r="H335" s="20"/>
      <c r="K335" s="21"/>
    </row>
    <row r="336" ht="15.75" customHeight="1">
      <c r="D336" s="4"/>
      <c r="E336" s="4"/>
      <c r="H336" s="20"/>
      <c r="K336" s="21"/>
    </row>
    <row r="337" ht="15.75" customHeight="1">
      <c r="D337" s="4"/>
      <c r="E337" s="4"/>
      <c r="H337" s="20"/>
      <c r="K337" s="21"/>
    </row>
    <row r="338" ht="15.75" customHeight="1">
      <c r="D338" s="4"/>
      <c r="E338" s="4"/>
      <c r="H338" s="20"/>
      <c r="K338" s="21"/>
    </row>
    <row r="339" ht="15.75" customHeight="1">
      <c r="D339" s="4"/>
      <c r="E339" s="4"/>
      <c r="H339" s="20"/>
      <c r="K339" s="21"/>
    </row>
    <row r="340" ht="15.75" customHeight="1">
      <c r="D340" s="4"/>
      <c r="E340" s="4"/>
      <c r="H340" s="20"/>
      <c r="K340" s="21"/>
    </row>
    <row r="341" ht="15.75" customHeight="1">
      <c r="D341" s="4"/>
      <c r="E341" s="4"/>
      <c r="H341" s="20"/>
      <c r="K341" s="21"/>
    </row>
    <row r="342" ht="15.75" customHeight="1">
      <c r="D342" s="4"/>
      <c r="E342" s="4"/>
      <c r="H342" s="20"/>
      <c r="K342" s="21"/>
    </row>
    <row r="343" ht="15.75" customHeight="1">
      <c r="D343" s="4"/>
      <c r="E343" s="4"/>
      <c r="H343" s="20"/>
      <c r="K343" s="21"/>
    </row>
    <row r="344" ht="15.75" customHeight="1">
      <c r="D344" s="4"/>
      <c r="E344" s="4"/>
      <c r="H344" s="20"/>
      <c r="K344" s="21"/>
    </row>
    <row r="345" ht="15.75" customHeight="1">
      <c r="D345" s="4"/>
      <c r="E345" s="4"/>
      <c r="H345" s="20"/>
      <c r="K345" s="21"/>
    </row>
    <row r="346" ht="15.75" customHeight="1">
      <c r="D346" s="4"/>
      <c r="E346" s="4"/>
      <c r="H346" s="20"/>
      <c r="K346" s="21"/>
    </row>
    <row r="347" ht="15.75" customHeight="1">
      <c r="D347" s="4"/>
      <c r="E347" s="4"/>
      <c r="H347" s="20"/>
      <c r="K347" s="21"/>
    </row>
    <row r="348" ht="15.75" customHeight="1">
      <c r="D348" s="4"/>
      <c r="E348" s="4"/>
      <c r="H348" s="20"/>
      <c r="K348" s="21"/>
    </row>
    <row r="349" ht="15.75" customHeight="1">
      <c r="D349" s="4"/>
      <c r="E349" s="4"/>
      <c r="H349" s="20"/>
      <c r="K349" s="21"/>
    </row>
    <row r="350" ht="15.75" customHeight="1">
      <c r="D350" s="4"/>
      <c r="E350" s="4"/>
      <c r="H350" s="20"/>
      <c r="K350" s="21"/>
    </row>
    <row r="351" ht="15.75" customHeight="1">
      <c r="D351" s="4"/>
      <c r="E351" s="4"/>
      <c r="H351" s="20"/>
      <c r="K351" s="21"/>
    </row>
    <row r="352" ht="15.75" customHeight="1">
      <c r="D352" s="4"/>
      <c r="E352" s="4"/>
      <c r="H352" s="20"/>
      <c r="K352" s="21"/>
    </row>
    <row r="353" ht="15.75" customHeight="1">
      <c r="D353" s="4"/>
      <c r="E353" s="4"/>
      <c r="H353" s="20"/>
      <c r="K353" s="21"/>
    </row>
    <row r="354" ht="15.75" customHeight="1">
      <c r="D354" s="4"/>
      <c r="E354" s="4"/>
      <c r="H354" s="20"/>
      <c r="K354" s="21"/>
    </row>
    <row r="355" ht="15.75" customHeight="1">
      <c r="D355" s="4"/>
      <c r="E355" s="4"/>
      <c r="H355" s="20"/>
      <c r="K355" s="21"/>
    </row>
    <row r="356" ht="15.75" customHeight="1">
      <c r="D356" s="4"/>
      <c r="E356" s="4"/>
      <c r="H356" s="20"/>
      <c r="K356" s="21"/>
    </row>
    <row r="357" ht="15.75" customHeight="1">
      <c r="D357" s="4"/>
      <c r="E357" s="4"/>
      <c r="H357" s="20"/>
      <c r="K357" s="21"/>
    </row>
    <row r="358" ht="15.75" customHeight="1">
      <c r="D358" s="4"/>
      <c r="E358" s="4"/>
      <c r="H358" s="20"/>
      <c r="K358" s="21"/>
    </row>
    <row r="359" ht="15.75" customHeight="1">
      <c r="D359" s="4"/>
      <c r="E359" s="4"/>
      <c r="H359" s="20"/>
      <c r="K359" s="21"/>
    </row>
    <row r="360" ht="15.75" customHeight="1">
      <c r="D360" s="4"/>
      <c r="E360" s="4"/>
      <c r="H360" s="20"/>
      <c r="K360" s="21"/>
    </row>
    <row r="361" ht="15.75" customHeight="1">
      <c r="D361" s="4"/>
      <c r="E361" s="4"/>
      <c r="H361" s="20"/>
      <c r="K361" s="21"/>
    </row>
    <row r="362" ht="15.75" customHeight="1">
      <c r="D362" s="4"/>
      <c r="E362" s="4"/>
      <c r="H362" s="20"/>
      <c r="K362" s="21"/>
    </row>
    <row r="363" ht="15.75" customHeight="1">
      <c r="D363" s="4"/>
      <c r="E363" s="4"/>
      <c r="H363" s="20"/>
      <c r="K363" s="21"/>
    </row>
    <row r="364" ht="15.75" customHeight="1">
      <c r="D364" s="4"/>
      <c r="E364" s="4"/>
      <c r="H364" s="20"/>
      <c r="K364" s="21"/>
    </row>
    <row r="365" ht="15.75" customHeight="1">
      <c r="D365" s="4"/>
      <c r="E365" s="4"/>
      <c r="H365" s="20"/>
      <c r="K365" s="21"/>
    </row>
    <row r="366" ht="15.75" customHeight="1">
      <c r="D366" s="4"/>
      <c r="E366" s="4"/>
      <c r="H366" s="20"/>
      <c r="K366" s="21"/>
    </row>
    <row r="367" ht="15.75" customHeight="1">
      <c r="D367" s="4"/>
      <c r="E367" s="4"/>
      <c r="H367" s="20"/>
      <c r="K367" s="21"/>
    </row>
    <row r="368" ht="15.75" customHeight="1">
      <c r="D368" s="4"/>
      <c r="E368" s="4"/>
      <c r="H368" s="20"/>
      <c r="K368" s="21"/>
    </row>
    <row r="369" ht="15.75" customHeight="1">
      <c r="D369" s="4"/>
      <c r="E369" s="4"/>
      <c r="H369" s="20"/>
      <c r="K369" s="21"/>
    </row>
    <row r="370" ht="15.75" customHeight="1">
      <c r="D370" s="4"/>
      <c r="E370" s="4"/>
      <c r="H370" s="20"/>
      <c r="K370" s="21"/>
    </row>
    <row r="371" ht="15.75" customHeight="1">
      <c r="D371" s="4"/>
      <c r="E371" s="4"/>
      <c r="H371" s="20"/>
      <c r="K371" s="21"/>
    </row>
    <row r="372" ht="15.75" customHeight="1">
      <c r="D372" s="4"/>
      <c r="E372" s="4"/>
      <c r="H372" s="20"/>
      <c r="K372" s="21"/>
    </row>
    <row r="373" ht="15.75" customHeight="1">
      <c r="D373" s="4"/>
      <c r="E373" s="4"/>
      <c r="H373" s="20"/>
      <c r="K373" s="21"/>
    </row>
    <row r="374" ht="15.75" customHeight="1">
      <c r="D374" s="4"/>
      <c r="E374" s="4"/>
      <c r="H374" s="20"/>
      <c r="K374" s="21"/>
    </row>
    <row r="375" ht="15.75" customHeight="1">
      <c r="D375" s="4"/>
      <c r="E375" s="4"/>
      <c r="H375" s="20"/>
      <c r="K375" s="21"/>
    </row>
    <row r="376" ht="15.75" customHeight="1">
      <c r="D376" s="4"/>
      <c r="E376" s="4"/>
      <c r="H376" s="20"/>
      <c r="K376" s="21"/>
    </row>
    <row r="377" ht="15.75" customHeight="1">
      <c r="D377" s="4"/>
      <c r="E377" s="4"/>
      <c r="H377" s="20"/>
      <c r="K377" s="21"/>
    </row>
    <row r="378" ht="15.75" customHeight="1">
      <c r="D378" s="4"/>
      <c r="E378" s="4"/>
      <c r="H378" s="20"/>
      <c r="K378" s="21"/>
    </row>
    <row r="379" ht="15.75" customHeight="1">
      <c r="D379" s="4"/>
      <c r="E379" s="4"/>
      <c r="H379" s="20"/>
      <c r="K379" s="21"/>
    </row>
    <row r="380" ht="15.75" customHeight="1">
      <c r="D380" s="4"/>
      <c r="E380" s="4"/>
      <c r="H380" s="20"/>
      <c r="K380" s="21"/>
    </row>
    <row r="381" ht="15.75" customHeight="1">
      <c r="D381" s="4"/>
      <c r="E381" s="4"/>
      <c r="H381" s="20"/>
      <c r="K381" s="21"/>
    </row>
    <row r="382" ht="15.75" customHeight="1">
      <c r="D382" s="4"/>
      <c r="E382" s="4"/>
      <c r="H382" s="20"/>
      <c r="K382" s="21"/>
    </row>
    <row r="383" ht="15.75" customHeight="1">
      <c r="D383" s="4"/>
      <c r="E383" s="4"/>
      <c r="H383" s="20"/>
      <c r="K383" s="21"/>
    </row>
    <row r="384" ht="15.75" customHeight="1">
      <c r="D384" s="4"/>
      <c r="E384" s="4"/>
      <c r="H384" s="20"/>
      <c r="K384" s="21"/>
    </row>
    <row r="385" ht="15.75" customHeight="1">
      <c r="D385" s="4"/>
      <c r="E385" s="4"/>
      <c r="H385" s="20"/>
      <c r="K385" s="21"/>
    </row>
    <row r="386" ht="15.75" customHeight="1">
      <c r="D386" s="4"/>
      <c r="E386" s="4"/>
      <c r="H386" s="20"/>
      <c r="K386" s="21"/>
    </row>
    <row r="387" ht="15.75" customHeight="1">
      <c r="D387" s="4"/>
      <c r="E387" s="4"/>
      <c r="H387" s="20"/>
      <c r="K387" s="21"/>
    </row>
    <row r="388" ht="15.75" customHeight="1">
      <c r="D388" s="4"/>
      <c r="E388" s="4"/>
      <c r="H388" s="20"/>
      <c r="K388" s="21"/>
    </row>
    <row r="389" ht="15.75" customHeight="1">
      <c r="D389" s="4"/>
      <c r="E389" s="4"/>
      <c r="H389" s="20"/>
      <c r="K389" s="21"/>
    </row>
    <row r="390" ht="15.75" customHeight="1">
      <c r="D390" s="4"/>
      <c r="E390" s="4"/>
      <c r="H390" s="20"/>
      <c r="K390" s="21"/>
    </row>
    <row r="391" ht="15.75" customHeight="1">
      <c r="D391" s="4"/>
      <c r="E391" s="4"/>
      <c r="H391" s="20"/>
      <c r="K391" s="21"/>
    </row>
    <row r="392" ht="15.75" customHeight="1">
      <c r="D392" s="4"/>
      <c r="E392" s="4"/>
      <c r="H392" s="20"/>
      <c r="K392" s="21"/>
    </row>
    <row r="393" ht="15.75" customHeight="1">
      <c r="D393" s="4"/>
      <c r="E393" s="4"/>
      <c r="H393" s="20"/>
      <c r="K393" s="21"/>
    </row>
    <row r="394" ht="15.75" customHeight="1">
      <c r="D394" s="4"/>
      <c r="E394" s="4"/>
      <c r="H394" s="20"/>
      <c r="K394" s="21"/>
    </row>
    <row r="395" ht="15.75" customHeight="1">
      <c r="D395" s="4"/>
      <c r="E395" s="4"/>
      <c r="H395" s="20"/>
      <c r="K395" s="21"/>
    </row>
    <row r="396" ht="15.75" customHeight="1">
      <c r="D396" s="4"/>
      <c r="E396" s="4"/>
      <c r="H396" s="20"/>
      <c r="K396" s="21"/>
    </row>
    <row r="397" ht="15.75" customHeight="1">
      <c r="D397" s="4"/>
      <c r="E397" s="4"/>
      <c r="H397" s="20"/>
      <c r="K397" s="21"/>
    </row>
    <row r="398" ht="15.75" customHeight="1">
      <c r="D398" s="4"/>
      <c r="E398" s="4"/>
      <c r="H398" s="20"/>
      <c r="K398" s="21"/>
    </row>
    <row r="399" ht="15.75" customHeight="1">
      <c r="D399" s="4"/>
      <c r="E399" s="4"/>
      <c r="H399" s="20"/>
      <c r="K399" s="21"/>
    </row>
    <row r="400" ht="15.75" customHeight="1">
      <c r="D400" s="4"/>
      <c r="E400" s="4"/>
      <c r="H400" s="20"/>
      <c r="K400" s="21"/>
    </row>
    <row r="401" ht="15.75" customHeight="1">
      <c r="D401" s="4"/>
      <c r="E401" s="4"/>
      <c r="H401" s="20"/>
      <c r="K401" s="21"/>
    </row>
    <row r="402" ht="15.75" customHeight="1">
      <c r="D402" s="4"/>
      <c r="E402" s="4"/>
      <c r="H402" s="20"/>
      <c r="K402" s="21"/>
    </row>
    <row r="403" ht="15.75" customHeight="1">
      <c r="D403" s="4"/>
      <c r="E403" s="4"/>
      <c r="H403" s="20"/>
      <c r="K403" s="21"/>
    </row>
    <row r="404" ht="15.75" customHeight="1">
      <c r="D404" s="4"/>
      <c r="E404" s="4"/>
      <c r="H404" s="20"/>
      <c r="K404" s="21"/>
    </row>
    <row r="405" ht="15.75" customHeight="1">
      <c r="D405" s="4"/>
      <c r="E405" s="4"/>
      <c r="H405" s="20"/>
      <c r="K405" s="21"/>
    </row>
    <row r="406" ht="15.75" customHeight="1">
      <c r="D406" s="4"/>
      <c r="E406" s="4"/>
      <c r="H406" s="20"/>
      <c r="K406" s="21"/>
    </row>
    <row r="407" ht="15.75" customHeight="1">
      <c r="D407" s="4"/>
      <c r="E407" s="4"/>
      <c r="H407" s="20"/>
      <c r="K407" s="21"/>
    </row>
    <row r="408" ht="15.75" customHeight="1">
      <c r="D408" s="4"/>
      <c r="E408" s="4"/>
      <c r="H408" s="20"/>
      <c r="K408" s="21"/>
    </row>
    <row r="409" ht="15.75" customHeight="1">
      <c r="D409" s="4"/>
      <c r="E409" s="4"/>
      <c r="H409" s="20"/>
      <c r="K409" s="21"/>
    </row>
    <row r="410" ht="15.75" customHeight="1">
      <c r="D410" s="4"/>
      <c r="E410" s="4"/>
      <c r="H410" s="20"/>
      <c r="K410" s="21"/>
    </row>
    <row r="411" ht="15.75" customHeight="1">
      <c r="D411" s="4"/>
      <c r="E411" s="4"/>
      <c r="H411" s="20"/>
      <c r="K411" s="21"/>
    </row>
    <row r="412" ht="15.75" customHeight="1">
      <c r="D412" s="4"/>
      <c r="E412" s="4"/>
      <c r="H412" s="20"/>
      <c r="K412" s="21"/>
    </row>
    <row r="413" ht="15.75" customHeight="1">
      <c r="D413" s="4"/>
      <c r="E413" s="4"/>
      <c r="H413" s="20"/>
      <c r="K413" s="21"/>
    </row>
    <row r="414" ht="15.75" customHeight="1">
      <c r="D414" s="4"/>
      <c r="E414" s="4"/>
      <c r="H414" s="20"/>
      <c r="K414" s="21"/>
    </row>
    <row r="415" ht="15.75" customHeight="1">
      <c r="D415" s="4"/>
      <c r="E415" s="4"/>
      <c r="H415" s="20"/>
      <c r="K415" s="21"/>
    </row>
    <row r="416" ht="15.75" customHeight="1">
      <c r="D416" s="4"/>
      <c r="E416" s="4"/>
      <c r="H416" s="20"/>
      <c r="K416" s="21"/>
    </row>
    <row r="417" ht="15.75" customHeight="1">
      <c r="D417" s="4"/>
      <c r="E417" s="4"/>
      <c r="H417" s="20"/>
      <c r="K417" s="21"/>
    </row>
    <row r="418" ht="15.75" customHeight="1">
      <c r="D418" s="4"/>
      <c r="E418" s="4"/>
      <c r="H418" s="20"/>
      <c r="K418" s="21"/>
    </row>
    <row r="419" ht="15.75" customHeight="1">
      <c r="D419" s="4"/>
      <c r="E419" s="4"/>
      <c r="H419" s="20"/>
      <c r="K419" s="21"/>
    </row>
    <row r="420" ht="15.75" customHeight="1">
      <c r="D420" s="4"/>
      <c r="E420" s="4"/>
      <c r="H420" s="20"/>
      <c r="K420" s="21"/>
    </row>
    <row r="421" ht="15.75" customHeight="1">
      <c r="D421" s="4"/>
      <c r="E421" s="4"/>
      <c r="H421" s="20"/>
      <c r="K421" s="21"/>
    </row>
    <row r="422" ht="15.75" customHeight="1">
      <c r="D422" s="4"/>
      <c r="E422" s="4"/>
      <c r="H422" s="20"/>
      <c r="K422" s="21"/>
    </row>
    <row r="423" ht="15.75" customHeight="1">
      <c r="D423" s="4"/>
      <c r="E423" s="4"/>
      <c r="H423" s="20"/>
      <c r="K423" s="21"/>
    </row>
    <row r="424" ht="15.75" customHeight="1">
      <c r="D424" s="4"/>
      <c r="E424" s="4"/>
      <c r="H424" s="20"/>
      <c r="K424" s="21"/>
    </row>
    <row r="425" ht="15.75" customHeight="1">
      <c r="D425" s="4"/>
      <c r="E425" s="4"/>
      <c r="H425" s="20"/>
      <c r="K425" s="21"/>
    </row>
    <row r="426" ht="15.75" customHeight="1">
      <c r="D426" s="4"/>
      <c r="E426" s="4"/>
      <c r="H426" s="20"/>
      <c r="K426" s="21"/>
    </row>
    <row r="427" ht="15.75" customHeight="1">
      <c r="D427" s="4"/>
      <c r="E427" s="4"/>
      <c r="H427" s="20"/>
      <c r="K427" s="21"/>
    </row>
    <row r="428" ht="15.75" customHeight="1">
      <c r="D428" s="4"/>
      <c r="E428" s="4"/>
      <c r="H428" s="20"/>
      <c r="K428" s="21"/>
    </row>
    <row r="429" ht="15.75" customHeight="1">
      <c r="D429" s="4"/>
      <c r="E429" s="4"/>
      <c r="H429" s="20"/>
      <c r="K429" s="21"/>
    </row>
    <row r="430" ht="15.75" customHeight="1">
      <c r="H430" s="21"/>
      <c r="K430" s="21"/>
    </row>
    <row r="431" ht="15.75" customHeight="1">
      <c r="H431" s="21"/>
      <c r="K431" s="21"/>
    </row>
    <row r="432" ht="15.75" customHeight="1">
      <c r="H432" s="21"/>
      <c r="K432" s="21"/>
    </row>
    <row r="433" ht="15.75" customHeight="1">
      <c r="H433" s="21"/>
      <c r="K433" s="21"/>
    </row>
    <row r="434" ht="15.75" customHeight="1">
      <c r="H434" s="21"/>
      <c r="K434" s="21"/>
    </row>
    <row r="435" ht="15.75" customHeight="1">
      <c r="H435" s="21"/>
      <c r="K435" s="21"/>
    </row>
    <row r="436" ht="15.75" customHeight="1">
      <c r="H436" s="21"/>
      <c r="K436" s="21"/>
    </row>
    <row r="437" ht="15.75" customHeight="1">
      <c r="H437" s="21"/>
      <c r="K437" s="21"/>
    </row>
    <row r="438" ht="15.75" customHeight="1">
      <c r="H438" s="21"/>
      <c r="K438" s="21"/>
    </row>
    <row r="439" ht="15.75" customHeight="1">
      <c r="H439" s="21"/>
      <c r="K439" s="21"/>
    </row>
    <row r="440" ht="15.75" customHeight="1">
      <c r="H440" s="21"/>
      <c r="K440" s="21"/>
    </row>
    <row r="441" ht="15.75" customHeight="1">
      <c r="H441" s="21"/>
      <c r="K441" s="21"/>
    </row>
    <row r="442" ht="15.75" customHeight="1">
      <c r="H442" s="21"/>
      <c r="K442" s="21"/>
    </row>
    <row r="443" ht="15.75" customHeight="1">
      <c r="H443" s="21"/>
      <c r="K443" s="21"/>
    </row>
    <row r="444" ht="15.75" customHeight="1">
      <c r="H444" s="21"/>
      <c r="K444" s="21"/>
    </row>
    <row r="445" ht="15.75" customHeight="1">
      <c r="H445" s="21"/>
      <c r="K445" s="21"/>
    </row>
    <row r="446" ht="15.75" customHeight="1">
      <c r="H446" s="21"/>
      <c r="K446" s="21"/>
    </row>
    <row r="447" ht="15.75" customHeight="1">
      <c r="H447" s="21"/>
      <c r="K447" s="21"/>
    </row>
    <row r="448" ht="15.75" customHeight="1">
      <c r="H448" s="21"/>
      <c r="K448" s="21"/>
    </row>
    <row r="449" ht="15.75" customHeight="1">
      <c r="H449" s="21"/>
      <c r="K449" s="21"/>
    </row>
    <row r="450" ht="15.75" customHeight="1">
      <c r="H450" s="21"/>
      <c r="K450" s="21"/>
    </row>
    <row r="451" ht="15.75" customHeight="1">
      <c r="H451" s="21"/>
      <c r="K451" s="21"/>
    </row>
    <row r="452" ht="15.75" customHeight="1">
      <c r="H452" s="21"/>
      <c r="K452" s="21"/>
    </row>
    <row r="453" ht="15.75" customHeight="1">
      <c r="H453" s="21"/>
      <c r="K453" s="21"/>
    </row>
    <row r="454" ht="15.75" customHeight="1">
      <c r="H454" s="21"/>
      <c r="K454" s="21"/>
    </row>
    <row r="455" ht="15.75" customHeight="1">
      <c r="H455" s="21"/>
      <c r="K455" s="21"/>
    </row>
    <row r="456" ht="15.75" customHeight="1">
      <c r="H456" s="21"/>
      <c r="K456" s="21"/>
    </row>
    <row r="457" ht="15.75" customHeight="1">
      <c r="H457" s="21"/>
      <c r="K457" s="21"/>
    </row>
    <row r="458" ht="15.75" customHeight="1">
      <c r="H458" s="21"/>
      <c r="K458" s="21"/>
    </row>
    <row r="459" ht="15.75" customHeight="1">
      <c r="H459" s="21"/>
      <c r="K459" s="21"/>
    </row>
    <row r="460" ht="15.75" customHeight="1">
      <c r="H460" s="21"/>
      <c r="K460" s="21"/>
    </row>
    <row r="461" ht="15.75" customHeight="1">
      <c r="H461" s="21"/>
      <c r="K461" s="21"/>
    </row>
    <row r="462" ht="15.75" customHeight="1">
      <c r="H462" s="21"/>
      <c r="K462" s="21"/>
    </row>
    <row r="463" ht="15.75" customHeight="1">
      <c r="H463" s="21"/>
      <c r="K463" s="21"/>
    </row>
    <row r="464" ht="15.75" customHeight="1">
      <c r="H464" s="21"/>
      <c r="K464" s="21"/>
    </row>
    <row r="465" ht="15.75" customHeight="1">
      <c r="H465" s="21"/>
      <c r="K465" s="21"/>
    </row>
    <row r="466" ht="15.75" customHeight="1">
      <c r="H466" s="21"/>
      <c r="K466" s="21"/>
    </row>
    <row r="467" ht="15.75" customHeight="1">
      <c r="H467" s="21"/>
      <c r="K467" s="21"/>
    </row>
    <row r="468" ht="15.75" customHeight="1">
      <c r="H468" s="21"/>
      <c r="K468" s="21"/>
    </row>
    <row r="469" ht="15.75" customHeight="1">
      <c r="H469" s="21"/>
      <c r="K469" s="21"/>
    </row>
    <row r="470" ht="15.75" customHeight="1">
      <c r="H470" s="21"/>
      <c r="K470" s="21"/>
    </row>
    <row r="471" ht="15.75" customHeight="1">
      <c r="H471" s="21"/>
      <c r="K471" s="21"/>
    </row>
    <row r="472" ht="15.75" customHeight="1">
      <c r="H472" s="21"/>
      <c r="K472" s="21"/>
    </row>
    <row r="473" ht="15.75" customHeight="1">
      <c r="H473" s="21"/>
      <c r="K473" s="21"/>
    </row>
    <row r="474" ht="15.75" customHeight="1">
      <c r="H474" s="21"/>
      <c r="K474" s="21"/>
    </row>
    <row r="475" ht="15.75" customHeight="1">
      <c r="H475" s="21"/>
      <c r="K475" s="21"/>
    </row>
    <row r="476" ht="15.75" customHeight="1">
      <c r="H476" s="21"/>
      <c r="K476" s="21"/>
    </row>
    <row r="477" ht="15.75" customHeight="1">
      <c r="H477" s="21"/>
      <c r="K477" s="21"/>
    </row>
    <row r="478" ht="15.75" customHeight="1">
      <c r="H478" s="21"/>
      <c r="K478" s="21"/>
    </row>
    <row r="479" ht="15.75" customHeight="1">
      <c r="H479" s="21"/>
      <c r="K479" s="21"/>
    </row>
    <row r="480" ht="15.75" customHeight="1">
      <c r="H480" s="21"/>
      <c r="K480" s="21"/>
    </row>
    <row r="481" ht="15.75" customHeight="1">
      <c r="H481" s="21"/>
      <c r="K481" s="21"/>
    </row>
    <row r="482" ht="15.75" customHeight="1">
      <c r="H482" s="21"/>
      <c r="K482" s="21"/>
    </row>
    <row r="483" ht="15.75" customHeight="1">
      <c r="H483" s="21"/>
      <c r="K483" s="21"/>
    </row>
    <row r="484" ht="15.75" customHeight="1">
      <c r="H484" s="21"/>
      <c r="K484" s="21"/>
    </row>
    <row r="485" ht="15.75" customHeight="1">
      <c r="H485" s="21"/>
      <c r="K485" s="21"/>
    </row>
    <row r="486" ht="15.75" customHeight="1">
      <c r="H486" s="21"/>
      <c r="K486" s="21"/>
    </row>
    <row r="487" ht="15.75" customHeight="1">
      <c r="H487" s="21"/>
      <c r="K487" s="21"/>
    </row>
    <row r="488" ht="15.75" customHeight="1">
      <c r="H488" s="21"/>
      <c r="K488" s="21"/>
    </row>
    <row r="489" ht="15.75" customHeight="1">
      <c r="H489" s="21"/>
      <c r="K489" s="21"/>
    </row>
    <row r="490" ht="15.75" customHeight="1">
      <c r="H490" s="21"/>
      <c r="K490" s="21"/>
    </row>
    <row r="491" ht="15.75" customHeight="1">
      <c r="H491" s="21"/>
      <c r="K491" s="21"/>
    </row>
    <row r="492" ht="15.75" customHeight="1">
      <c r="H492" s="21"/>
      <c r="K492" s="21"/>
    </row>
    <row r="493" ht="15.75" customHeight="1">
      <c r="H493" s="21"/>
      <c r="K493" s="21"/>
    </row>
    <row r="494" ht="15.75" customHeight="1">
      <c r="H494" s="21"/>
      <c r="K494" s="21"/>
    </row>
    <row r="495" ht="15.75" customHeight="1">
      <c r="H495" s="21"/>
      <c r="K495" s="21"/>
    </row>
    <row r="496" ht="15.75" customHeight="1">
      <c r="H496" s="21"/>
      <c r="K496" s="21"/>
    </row>
    <row r="497" ht="15.75" customHeight="1">
      <c r="H497" s="21"/>
      <c r="K497" s="21"/>
    </row>
    <row r="498" ht="15.75" customHeight="1">
      <c r="H498" s="21"/>
      <c r="K498" s="21"/>
    </row>
    <row r="499" ht="15.75" customHeight="1">
      <c r="H499" s="21"/>
      <c r="K499" s="21"/>
    </row>
    <row r="500" ht="15.75" customHeight="1">
      <c r="H500" s="21"/>
      <c r="K500" s="21"/>
    </row>
    <row r="501" ht="15.75" customHeight="1">
      <c r="H501" s="21"/>
      <c r="K501" s="21"/>
    </row>
    <row r="502" ht="15.75" customHeight="1">
      <c r="H502" s="21"/>
      <c r="K502" s="21"/>
    </row>
    <row r="503" ht="15.75" customHeight="1">
      <c r="H503" s="21"/>
      <c r="K503" s="21"/>
    </row>
    <row r="504" ht="15.75" customHeight="1">
      <c r="H504" s="21"/>
      <c r="K504" s="21"/>
    </row>
    <row r="505" ht="15.75" customHeight="1">
      <c r="H505" s="21"/>
      <c r="K505" s="21"/>
    </row>
    <row r="506" ht="15.75" customHeight="1">
      <c r="H506" s="21"/>
      <c r="K506" s="21"/>
    </row>
    <row r="507" ht="15.75" customHeight="1">
      <c r="H507" s="21"/>
      <c r="K507" s="21"/>
    </row>
    <row r="508" ht="15.75" customHeight="1">
      <c r="H508" s="21"/>
      <c r="K508" s="21"/>
    </row>
    <row r="509" ht="15.75" customHeight="1">
      <c r="H509" s="21"/>
      <c r="K509" s="21"/>
    </row>
    <row r="510" ht="15.75" customHeight="1">
      <c r="H510" s="21"/>
      <c r="K510" s="21"/>
    </row>
    <row r="511" ht="15.75" customHeight="1">
      <c r="H511" s="21"/>
      <c r="K511" s="21"/>
    </row>
    <row r="512" ht="15.75" customHeight="1">
      <c r="H512" s="21"/>
      <c r="K512" s="21"/>
    </row>
    <row r="513" ht="15.75" customHeight="1">
      <c r="H513" s="21"/>
      <c r="K513" s="21"/>
    </row>
    <row r="514" ht="15.75" customHeight="1">
      <c r="H514" s="21"/>
      <c r="K514" s="21"/>
    </row>
    <row r="515" ht="15.75" customHeight="1">
      <c r="H515" s="21"/>
      <c r="K515" s="21"/>
    </row>
    <row r="516" ht="15.75" customHeight="1">
      <c r="H516" s="21"/>
      <c r="K516" s="21"/>
    </row>
    <row r="517" ht="15.75" customHeight="1">
      <c r="H517" s="21"/>
      <c r="K517" s="21"/>
    </row>
    <row r="518" ht="15.75" customHeight="1">
      <c r="H518" s="21"/>
      <c r="K518" s="21"/>
    </row>
    <row r="519" ht="15.75" customHeight="1">
      <c r="H519" s="21"/>
      <c r="K519" s="21"/>
    </row>
    <row r="520" ht="15.75" customHeight="1">
      <c r="H520" s="21"/>
      <c r="K520" s="21"/>
    </row>
    <row r="521" ht="15.75" customHeight="1">
      <c r="H521" s="21"/>
      <c r="K521" s="21"/>
    </row>
    <row r="522" ht="15.75" customHeight="1">
      <c r="H522" s="21"/>
      <c r="K522" s="21"/>
    </row>
    <row r="523" ht="15.75" customHeight="1">
      <c r="H523" s="21"/>
      <c r="K523" s="21"/>
    </row>
    <row r="524" ht="15.75" customHeight="1">
      <c r="H524" s="21"/>
      <c r="K524" s="21"/>
    </row>
    <row r="525" ht="15.75" customHeight="1">
      <c r="H525" s="21"/>
      <c r="K525" s="21"/>
    </row>
    <row r="526" ht="15.75" customHeight="1">
      <c r="H526" s="21"/>
      <c r="K526" s="21"/>
    </row>
    <row r="527" ht="15.75" customHeight="1">
      <c r="H527" s="21"/>
      <c r="K527" s="21"/>
    </row>
    <row r="528" ht="15.75" customHeight="1">
      <c r="H528" s="21"/>
      <c r="K528" s="21"/>
    </row>
    <row r="529" ht="15.75" customHeight="1">
      <c r="H529" s="21"/>
      <c r="K529" s="21"/>
    </row>
    <row r="530" ht="15.75" customHeight="1">
      <c r="H530" s="21"/>
      <c r="K530" s="21"/>
    </row>
    <row r="531" ht="15.75" customHeight="1">
      <c r="H531" s="21"/>
      <c r="K531" s="21"/>
    </row>
    <row r="532" ht="15.75" customHeight="1">
      <c r="H532" s="21"/>
      <c r="K532" s="21"/>
    </row>
    <row r="533" ht="15.75" customHeight="1">
      <c r="H533" s="21"/>
      <c r="K533" s="21"/>
    </row>
    <row r="534" ht="15.75" customHeight="1">
      <c r="H534" s="21"/>
      <c r="K534" s="21"/>
    </row>
    <row r="535" ht="15.75" customHeight="1">
      <c r="H535" s="21"/>
      <c r="K535" s="21"/>
    </row>
    <row r="536" ht="15.75" customHeight="1">
      <c r="H536" s="21"/>
      <c r="K536" s="21"/>
    </row>
    <row r="537" ht="15.75" customHeight="1">
      <c r="H537" s="21"/>
      <c r="K537" s="21"/>
    </row>
    <row r="538" ht="15.75" customHeight="1">
      <c r="H538" s="21"/>
      <c r="K538" s="21"/>
    </row>
    <row r="539" ht="15.75" customHeight="1">
      <c r="H539" s="21"/>
      <c r="K539" s="21"/>
    </row>
    <row r="540" ht="15.75" customHeight="1">
      <c r="H540" s="21"/>
      <c r="K540" s="21"/>
    </row>
    <row r="541" ht="15.75" customHeight="1">
      <c r="H541" s="21"/>
      <c r="K541" s="21"/>
    </row>
    <row r="542" ht="15.75" customHeight="1">
      <c r="H542" s="21"/>
      <c r="K542" s="21"/>
    </row>
    <row r="543" ht="15.75" customHeight="1">
      <c r="H543" s="21"/>
      <c r="K543" s="21"/>
    </row>
    <row r="544" ht="15.75" customHeight="1">
      <c r="H544" s="21"/>
      <c r="K544" s="21"/>
    </row>
    <row r="545" ht="15.75" customHeight="1">
      <c r="H545" s="21"/>
      <c r="K545" s="21"/>
    </row>
    <row r="546" ht="15.75" customHeight="1">
      <c r="H546" s="21"/>
      <c r="K546" s="21"/>
    </row>
    <row r="547" ht="15.75" customHeight="1">
      <c r="H547" s="21"/>
      <c r="K547" s="21"/>
    </row>
    <row r="548" ht="15.75" customHeight="1">
      <c r="H548" s="21"/>
      <c r="K548" s="21"/>
    </row>
    <row r="549" ht="15.75" customHeight="1">
      <c r="H549" s="21"/>
      <c r="K549" s="21"/>
    </row>
    <row r="550" ht="15.75" customHeight="1">
      <c r="H550" s="21"/>
      <c r="K550" s="21"/>
    </row>
    <row r="551" ht="15.75" customHeight="1">
      <c r="H551" s="21"/>
      <c r="K551" s="21"/>
    </row>
    <row r="552" ht="15.75" customHeight="1">
      <c r="H552" s="21"/>
      <c r="K552" s="21"/>
    </row>
    <row r="553" ht="15.75" customHeight="1">
      <c r="H553" s="21"/>
      <c r="K553" s="21"/>
    </row>
    <row r="554" ht="15.75" customHeight="1">
      <c r="H554" s="21"/>
      <c r="K554" s="21"/>
    </row>
    <row r="555" ht="15.75" customHeight="1">
      <c r="H555" s="21"/>
      <c r="K555" s="21"/>
    </row>
    <row r="556" ht="15.75" customHeight="1">
      <c r="H556" s="21"/>
      <c r="K556" s="21"/>
    </row>
    <row r="557" ht="15.75" customHeight="1">
      <c r="H557" s="21"/>
      <c r="K557" s="21"/>
    </row>
    <row r="558" ht="15.75" customHeight="1">
      <c r="H558" s="21"/>
      <c r="K558" s="21"/>
    </row>
    <row r="559" ht="15.75" customHeight="1">
      <c r="H559" s="21"/>
      <c r="K559" s="21"/>
    </row>
    <row r="560" ht="15.75" customHeight="1">
      <c r="H560" s="21"/>
      <c r="K560" s="21"/>
    </row>
    <row r="561" ht="15.75" customHeight="1">
      <c r="H561" s="21"/>
      <c r="K561" s="21"/>
    </row>
    <row r="562" ht="15.75" customHeight="1">
      <c r="H562" s="21"/>
      <c r="K562" s="21"/>
    </row>
    <row r="563" ht="15.75" customHeight="1">
      <c r="H563" s="21"/>
      <c r="K563" s="21"/>
    </row>
    <row r="564" ht="15.75" customHeight="1">
      <c r="H564" s="21"/>
      <c r="K564" s="21"/>
    </row>
    <row r="565" ht="15.75" customHeight="1">
      <c r="H565" s="21"/>
      <c r="K565" s="21"/>
    </row>
    <row r="566" ht="15.75" customHeight="1">
      <c r="H566" s="21"/>
      <c r="K566" s="21"/>
    </row>
    <row r="567" ht="15.75" customHeight="1">
      <c r="H567" s="21"/>
      <c r="K567" s="21"/>
    </row>
    <row r="568" ht="15.75" customHeight="1">
      <c r="H568" s="21"/>
      <c r="K568" s="21"/>
    </row>
    <row r="569" ht="15.75" customHeight="1">
      <c r="H569" s="21"/>
      <c r="K569" s="21"/>
    </row>
    <row r="570" ht="15.75" customHeight="1">
      <c r="H570" s="21"/>
      <c r="K570" s="21"/>
    </row>
    <row r="571" ht="15.75" customHeight="1">
      <c r="H571" s="21"/>
      <c r="K571" s="21"/>
    </row>
    <row r="572" ht="15.75" customHeight="1">
      <c r="H572" s="21"/>
      <c r="K572" s="21"/>
    </row>
    <row r="573" ht="15.75" customHeight="1">
      <c r="H573" s="21"/>
      <c r="K573" s="21"/>
    </row>
    <row r="574" ht="15.75" customHeight="1">
      <c r="H574" s="21"/>
      <c r="K574" s="21"/>
    </row>
    <row r="575" ht="15.75" customHeight="1">
      <c r="H575" s="21"/>
      <c r="K575" s="21"/>
    </row>
    <row r="576" ht="15.75" customHeight="1">
      <c r="H576" s="21"/>
      <c r="K576" s="21"/>
    </row>
    <row r="577" ht="15.75" customHeight="1">
      <c r="H577" s="21"/>
      <c r="K577" s="21"/>
    </row>
    <row r="578" ht="15.75" customHeight="1">
      <c r="H578" s="21"/>
      <c r="K578" s="21"/>
    </row>
    <row r="579" ht="15.75" customHeight="1">
      <c r="H579" s="21"/>
      <c r="K579" s="21"/>
    </row>
    <row r="580" ht="15.75" customHeight="1">
      <c r="H580" s="21"/>
      <c r="K580" s="21"/>
    </row>
    <row r="581" ht="15.75" customHeight="1">
      <c r="H581" s="21"/>
      <c r="K581" s="21"/>
    </row>
    <row r="582" ht="15.75" customHeight="1">
      <c r="H582" s="21"/>
      <c r="K582" s="21"/>
    </row>
    <row r="583" ht="15.75" customHeight="1">
      <c r="H583" s="21"/>
      <c r="K583" s="21"/>
    </row>
    <row r="584" ht="15.75" customHeight="1">
      <c r="H584" s="21"/>
      <c r="K584" s="21"/>
    </row>
    <row r="585" ht="15.75" customHeight="1">
      <c r="H585" s="21"/>
      <c r="K585" s="21"/>
    </row>
    <row r="586" ht="15.75" customHeight="1">
      <c r="H586" s="21"/>
      <c r="K586" s="21"/>
    </row>
    <row r="587" ht="15.75" customHeight="1">
      <c r="H587" s="21"/>
      <c r="K587" s="21"/>
    </row>
    <row r="588" ht="15.75" customHeight="1">
      <c r="H588" s="21"/>
      <c r="K588" s="21"/>
    </row>
    <row r="589" ht="15.75" customHeight="1">
      <c r="H589" s="21"/>
      <c r="K589" s="21"/>
    </row>
    <row r="590" ht="15.75" customHeight="1">
      <c r="H590" s="21"/>
      <c r="K590" s="21"/>
    </row>
    <row r="591" ht="15.75" customHeight="1">
      <c r="H591" s="21"/>
      <c r="K591" s="21"/>
    </row>
    <row r="592" ht="15.75" customHeight="1">
      <c r="H592" s="21"/>
      <c r="K592" s="21"/>
    </row>
    <row r="593" ht="15.75" customHeight="1">
      <c r="H593" s="21"/>
      <c r="K593" s="21"/>
    </row>
    <row r="594" ht="15.75" customHeight="1">
      <c r="H594" s="21"/>
      <c r="K594" s="21"/>
    </row>
    <row r="595" ht="15.75" customHeight="1">
      <c r="H595" s="21"/>
      <c r="K595" s="21"/>
    </row>
    <row r="596" ht="15.75" customHeight="1">
      <c r="H596" s="21"/>
      <c r="K596" s="21"/>
    </row>
    <row r="597" ht="15.75" customHeight="1">
      <c r="H597" s="21"/>
      <c r="K597" s="21"/>
    </row>
    <row r="598" ht="15.75" customHeight="1">
      <c r="H598" s="21"/>
      <c r="K598" s="21"/>
    </row>
    <row r="599" ht="15.75" customHeight="1">
      <c r="H599" s="21"/>
      <c r="K599" s="21"/>
    </row>
    <row r="600" ht="15.75" customHeight="1">
      <c r="H600" s="21"/>
      <c r="K600" s="21"/>
    </row>
    <row r="601" ht="15.75" customHeight="1">
      <c r="H601" s="21"/>
      <c r="K601" s="21"/>
    </row>
    <row r="602" ht="15.75" customHeight="1">
      <c r="H602" s="21"/>
      <c r="K602" s="21"/>
    </row>
    <row r="603" ht="15.75" customHeight="1">
      <c r="H603" s="21"/>
      <c r="K603" s="21"/>
    </row>
    <row r="604" ht="15.75" customHeight="1">
      <c r="H604" s="21"/>
      <c r="K604" s="21"/>
    </row>
    <row r="605" ht="15.75" customHeight="1">
      <c r="H605" s="21"/>
      <c r="K605" s="21"/>
    </row>
    <row r="606" ht="15.75" customHeight="1">
      <c r="H606" s="21"/>
      <c r="K606" s="21"/>
    </row>
    <row r="607" ht="15.75" customHeight="1">
      <c r="H607" s="21"/>
      <c r="K607" s="21"/>
    </row>
    <row r="608" ht="15.75" customHeight="1">
      <c r="H608" s="21"/>
      <c r="K608" s="21"/>
    </row>
    <row r="609" ht="15.75" customHeight="1">
      <c r="H609" s="21"/>
      <c r="K609" s="21"/>
    </row>
    <row r="610" ht="15.75" customHeight="1">
      <c r="H610" s="21"/>
      <c r="K610" s="21"/>
    </row>
    <row r="611" ht="15.75" customHeight="1">
      <c r="H611" s="21"/>
      <c r="K611" s="21"/>
    </row>
    <row r="612" ht="15.75" customHeight="1">
      <c r="H612" s="21"/>
      <c r="K612" s="21"/>
    </row>
    <row r="613" ht="15.75" customHeight="1">
      <c r="H613" s="21"/>
      <c r="K613" s="21"/>
    </row>
    <row r="614" ht="15.75" customHeight="1">
      <c r="H614" s="21"/>
      <c r="K614" s="21"/>
    </row>
    <row r="615" ht="15.75" customHeight="1">
      <c r="H615" s="21"/>
      <c r="K615" s="21"/>
    </row>
    <row r="616" ht="15.75" customHeight="1">
      <c r="H616" s="21"/>
      <c r="K616" s="21"/>
    </row>
    <row r="617" ht="15.75" customHeight="1">
      <c r="H617" s="21"/>
      <c r="K617" s="21"/>
    </row>
    <row r="618" ht="15.75" customHeight="1">
      <c r="H618" s="21"/>
      <c r="K618" s="21"/>
    </row>
    <row r="619" ht="15.75" customHeight="1">
      <c r="H619" s="21"/>
      <c r="K619" s="21"/>
    </row>
    <row r="620" ht="15.75" customHeight="1">
      <c r="H620" s="21"/>
      <c r="K620" s="21"/>
    </row>
    <row r="621" ht="15.75" customHeight="1">
      <c r="H621" s="21"/>
      <c r="K621" s="21"/>
    </row>
    <row r="622" ht="15.75" customHeight="1">
      <c r="H622" s="21"/>
      <c r="K622" s="21"/>
    </row>
    <row r="623" ht="15.75" customHeight="1">
      <c r="H623" s="21"/>
      <c r="K623" s="21"/>
    </row>
    <row r="624" ht="15.75" customHeight="1">
      <c r="H624" s="21"/>
      <c r="K624" s="21"/>
    </row>
    <row r="625" ht="15.75" customHeight="1">
      <c r="H625" s="21"/>
      <c r="K625" s="21"/>
    </row>
    <row r="626" ht="15.75" customHeight="1">
      <c r="H626" s="21"/>
      <c r="K626" s="21"/>
    </row>
    <row r="627" ht="15.75" customHeight="1">
      <c r="H627" s="21"/>
      <c r="K627" s="21"/>
    </row>
    <row r="628" ht="15.75" customHeight="1">
      <c r="H628" s="21"/>
      <c r="K628" s="21"/>
    </row>
    <row r="629" ht="15.75" customHeight="1">
      <c r="H629" s="21"/>
      <c r="K629" s="21"/>
    </row>
    <row r="630" ht="15.75" customHeight="1">
      <c r="H630" s="21"/>
      <c r="K630" s="21"/>
    </row>
    <row r="631" ht="15.75" customHeight="1">
      <c r="H631" s="21"/>
      <c r="K631" s="21"/>
    </row>
    <row r="632" ht="15.75" customHeight="1">
      <c r="H632" s="21"/>
      <c r="K632" s="21"/>
    </row>
    <row r="633" ht="15.75" customHeight="1">
      <c r="H633" s="21"/>
      <c r="K633" s="21"/>
    </row>
    <row r="634" ht="15.75" customHeight="1">
      <c r="H634" s="21"/>
      <c r="K634" s="21"/>
    </row>
    <row r="635" ht="15.75" customHeight="1">
      <c r="H635" s="21"/>
      <c r="K635" s="21"/>
    </row>
    <row r="636" ht="15.75" customHeight="1">
      <c r="H636" s="21"/>
      <c r="K636" s="21"/>
    </row>
    <row r="637" ht="15.75" customHeight="1">
      <c r="H637" s="21"/>
      <c r="K637" s="21"/>
    </row>
    <row r="638" ht="15.75" customHeight="1">
      <c r="H638" s="21"/>
      <c r="K638" s="21"/>
    </row>
    <row r="639" ht="15.75" customHeight="1">
      <c r="H639" s="21"/>
      <c r="K639" s="21"/>
    </row>
    <row r="640" ht="15.75" customHeight="1">
      <c r="H640" s="21"/>
      <c r="K640" s="21"/>
    </row>
    <row r="641" ht="15.75" customHeight="1">
      <c r="H641" s="21"/>
      <c r="K641" s="21"/>
    </row>
    <row r="642" ht="15.75" customHeight="1">
      <c r="H642" s="21"/>
      <c r="K642" s="21"/>
    </row>
    <row r="643" ht="15.75" customHeight="1">
      <c r="H643" s="21"/>
      <c r="K643" s="21"/>
    </row>
    <row r="644" ht="15.75" customHeight="1">
      <c r="H644" s="21"/>
      <c r="K644" s="21"/>
    </row>
    <row r="645" ht="15.75" customHeight="1">
      <c r="H645" s="21"/>
      <c r="K645" s="21"/>
    </row>
    <row r="646" ht="15.75" customHeight="1">
      <c r="H646" s="21"/>
      <c r="K646" s="21"/>
    </row>
    <row r="647" ht="15.75" customHeight="1">
      <c r="H647" s="21"/>
      <c r="K647" s="21"/>
    </row>
    <row r="648" ht="15.75" customHeight="1">
      <c r="H648" s="21"/>
      <c r="K648" s="21"/>
    </row>
    <row r="649" ht="15.75" customHeight="1">
      <c r="H649" s="21"/>
      <c r="K649" s="21"/>
    </row>
    <row r="650" ht="15.75" customHeight="1">
      <c r="H650" s="21"/>
      <c r="K650" s="21"/>
    </row>
    <row r="651" ht="15.75" customHeight="1">
      <c r="H651" s="21"/>
      <c r="K651" s="21"/>
    </row>
    <row r="652" ht="15.75" customHeight="1">
      <c r="H652" s="21"/>
      <c r="K652" s="21"/>
    </row>
    <row r="653" ht="15.75" customHeight="1">
      <c r="H653" s="21"/>
      <c r="K653" s="21"/>
    </row>
    <row r="654" ht="15.75" customHeight="1">
      <c r="H654" s="21"/>
      <c r="K654" s="21"/>
    </row>
    <row r="655" ht="15.75" customHeight="1">
      <c r="H655" s="21"/>
      <c r="K655" s="21"/>
    </row>
    <row r="656" ht="15.75" customHeight="1">
      <c r="H656" s="21"/>
      <c r="K656" s="21"/>
    </row>
    <row r="657" ht="15.75" customHeight="1">
      <c r="H657" s="21"/>
      <c r="K657" s="21"/>
    </row>
    <row r="658" ht="15.75" customHeight="1">
      <c r="H658" s="21"/>
      <c r="K658" s="21"/>
    </row>
    <row r="659" ht="15.75" customHeight="1">
      <c r="H659" s="21"/>
      <c r="K659" s="21"/>
    </row>
    <row r="660" ht="15.75" customHeight="1">
      <c r="H660" s="21"/>
      <c r="K660" s="21"/>
    </row>
    <row r="661" ht="15.75" customHeight="1">
      <c r="H661" s="21"/>
      <c r="K661" s="21"/>
    </row>
    <row r="662" ht="15.75" customHeight="1">
      <c r="H662" s="21"/>
      <c r="K662" s="21"/>
    </row>
    <row r="663" ht="15.75" customHeight="1">
      <c r="H663" s="21"/>
      <c r="K663" s="21"/>
    </row>
    <row r="664" ht="15.75" customHeight="1">
      <c r="H664" s="21"/>
      <c r="K664" s="21"/>
    </row>
    <row r="665" ht="15.75" customHeight="1">
      <c r="H665" s="21"/>
      <c r="K665" s="21"/>
    </row>
    <row r="666" ht="15.75" customHeight="1">
      <c r="H666" s="21"/>
      <c r="K666" s="21"/>
    </row>
    <row r="667" ht="15.75" customHeight="1">
      <c r="H667" s="21"/>
      <c r="K667" s="21"/>
    </row>
    <row r="668" ht="15.75" customHeight="1">
      <c r="H668" s="21"/>
      <c r="K668" s="21"/>
    </row>
    <row r="669" ht="15.75" customHeight="1">
      <c r="H669" s="21"/>
      <c r="K669" s="21"/>
    </row>
    <row r="670" ht="15.75" customHeight="1">
      <c r="H670" s="21"/>
      <c r="K670" s="21"/>
    </row>
    <row r="671" ht="15.75" customHeight="1">
      <c r="H671" s="21"/>
      <c r="K671" s="21"/>
    </row>
    <row r="672" ht="15.75" customHeight="1">
      <c r="H672" s="21"/>
      <c r="K672" s="21"/>
    </row>
    <row r="673" ht="15.75" customHeight="1">
      <c r="H673" s="21"/>
      <c r="K673" s="21"/>
    </row>
    <row r="674" ht="15.75" customHeight="1">
      <c r="H674" s="21"/>
      <c r="K674" s="21"/>
    </row>
    <row r="675" ht="15.75" customHeight="1">
      <c r="H675" s="21"/>
      <c r="K675" s="21"/>
    </row>
    <row r="676" ht="15.75" customHeight="1">
      <c r="H676" s="21"/>
      <c r="K676" s="21"/>
    </row>
    <row r="677" ht="15.75" customHeight="1">
      <c r="H677" s="21"/>
      <c r="K677" s="21"/>
    </row>
    <row r="678" ht="15.75" customHeight="1">
      <c r="H678" s="21"/>
      <c r="K678" s="21"/>
    </row>
    <row r="679" ht="15.75" customHeight="1">
      <c r="H679" s="21"/>
      <c r="K679" s="21"/>
    </row>
    <row r="680" ht="15.75" customHeight="1">
      <c r="H680" s="21"/>
      <c r="K680" s="21"/>
    </row>
    <row r="681" ht="15.75" customHeight="1">
      <c r="H681" s="21"/>
      <c r="K681" s="21"/>
    </row>
    <row r="682" ht="15.75" customHeight="1">
      <c r="H682" s="21"/>
      <c r="K682" s="21"/>
    </row>
    <row r="683" ht="15.75" customHeight="1">
      <c r="H683" s="21"/>
      <c r="K683" s="21"/>
    </row>
    <row r="684" ht="15.75" customHeight="1">
      <c r="H684" s="21"/>
      <c r="K684" s="21"/>
    </row>
    <row r="685" ht="15.75" customHeight="1">
      <c r="H685" s="21"/>
      <c r="K685" s="21"/>
    </row>
    <row r="686" ht="15.75" customHeight="1">
      <c r="H686" s="21"/>
      <c r="K686" s="21"/>
    </row>
    <row r="687" ht="15.75" customHeight="1">
      <c r="H687" s="21"/>
      <c r="K687" s="21"/>
    </row>
    <row r="688" ht="15.75" customHeight="1">
      <c r="H688" s="21"/>
      <c r="K688" s="21"/>
    </row>
    <row r="689" ht="15.75" customHeight="1">
      <c r="H689" s="21"/>
      <c r="K689" s="21"/>
    </row>
    <row r="690" ht="15.75" customHeight="1">
      <c r="H690" s="21"/>
      <c r="K690" s="21"/>
    </row>
    <row r="691" ht="15.75" customHeight="1">
      <c r="H691" s="21"/>
      <c r="K691" s="21"/>
    </row>
    <row r="692" ht="15.75" customHeight="1">
      <c r="H692" s="21"/>
      <c r="K692" s="21"/>
    </row>
    <row r="693" ht="15.75" customHeight="1">
      <c r="H693" s="21"/>
      <c r="K693" s="21"/>
    </row>
    <row r="694" ht="15.75" customHeight="1">
      <c r="H694" s="21"/>
      <c r="K694" s="21"/>
    </row>
    <row r="695" ht="15.75" customHeight="1">
      <c r="H695" s="21"/>
      <c r="K695" s="21"/>
    </row>
    <row r="696" ht="15.75" customHeight="1">
      <c r="H696" s="21"/>
      <c r="K696" s="21"/>
    </row>
    <row r="697" ht="15.75" customHeight="1">
      <c r="H697" s="21"/>
      <c r="K697" s="21"/>
    </row>
    <row r="698" ht="15.75" customHeight="1">
      <c r="H698" s="21"/>
      <c r="K698" s="21"/>
    </row>
    <row r="699" ht="15.75" customHeight="1">
      <c r="H699" s="21"/>
      <c r="K699" s="21"/>
    </row>
    <row r="700" ht="15.75" customHeight="1">
      <c r="H700" s="21"/>
      <c r="K700" s="21"/>
    </row>
    <row r="701" ht="15.75" customHeight="1">
      <c r="H701" s="21"/>
      <c r="K701" s="21"/>
    </row>
    <row r="702" ht="15.75" customHeight="1">
      <c r="H702" s="21"/>
      <c r="K702" s="21"/>
    </row>
    <row r="703" ht="15.75" customHeight="1">
      <c r="H703" s="21"/>
      <c r="K703" s="21"/>
    </row>
    <row r="704" ht="15.75" customHeight="1">
      <c r="H704" s="21"/>
      <c r="K704" s="21"/>
    </row>
    <row r="705" ht="15.75" customHeight="1">
      <c r="H705" s="21"/>
      <c r="K705" s="21"/>
    </row>
    <row r="706" ht="15.75" customHeight="1">
      <c r="H706" s="21"/>
      <c r="K706" s="21"/>
    </row>
    <row r="707" ht="15.75" customHeight="1">
      <c r="H707" s="21"/>
      <c r="K707" s="21"/>
    </row>
    <row r="708" ht="15.75" customHeight="1">
      <c r="H708" s="21"/>
      <c r="K708" s="21"/>
    </row>
    <row r="709" ht="15.75" customHeight="1">
      <c r="H709" s="21"/>
      <c r="K709" s="21"/>
    </row>
    <row r="710" ht="15.75" customHeight="1">
      <c r="H710" s="21"/>
      <c r="K710" s="21"/>
    </row>
    <row r="711" ht="15.75" customHeight="1">
      <c r="H711" s="21"/>
      <c r="K711" s="21"/>
    </row>
    <row r="712" ht="15.75" customHeight="1">
      <c r="H712" s="21"/>
      <c r="K712" s="21"/>
    </row>
    <row r="713" ht="15.75" customHeight="1">
      <c r="H713" s="21"/>
      <c r="K713" s="21"/>
    </row>
    <row r="714" ht="15.75" customHeight="1">
      <c r="H714" s="21"/>
      <c r="K714" s="21"/>
    </row>
    <row r="715" ht="15.75" customHeight="1">
      <c r="H715" s="21"/>
      <c r="K715" s="21"/>
    </row>
    <row r="716" ht="15.75" customHeight="1">
      <c r="H716" s="21"/>
      <c r="K716" s="21"/>
    </row>
    <row r="717" ht="15.75" customHeight="1">
      <c r="H717" s="21"/>
      <c r="K717" s="21"/>
    </row>
    <row r="718" ht="15.75" customHeight="1">
      <c r="H718" s="21"/>
      <c r="K718" s="21"/>
    </row>
    <row r="719" ht="15.75" customHeight="1">
      <c r="H719" s="21"/>
      <c r="K719" s="21"/>
    </row>
    <row r="720" ht="15.75" customHeight="1">
      <c r="H720" s="21"/>
      <c r="K720" s="21"/>
    </row>
    <row r="721" ht="15.75" customHeight="1">
      <c r="H721" s="21"/>
      <c r="K721" s="21"/>
    </row>
    <row r="722" ht="15.75" customHeight="1">
      <c r="H722" s="21"/>
      <c r="K722" s="21"/>
    </row>
    <row r="723" ht="15.75" customHeight="1">
      <c r="H723" s="21"/>
      <c r="K723" s="21"/>
    </row>
    <row r="724" ht="15.75" customHeight="1">
      <c r="H724" s="21"/>
      <c r="K724" s="21"/>
    </row>
    <row r="725" ht="15.75" customHeight="1">
      <c r="H725" s="21"/>
      <c r="K725" s="21"/>
    </row>
    <row r="726" ht="15.75" customHeight="1">
      <c r="H726" s="21"/>
      <c r="K726" s="21"/>
    </row>
    <row r="727" ht="15.75" customHeight="1">
      <c r="H727" s="21"/>
      <c r="K727" s="21"/>
    </row>
    <row r="728" ht="15.75" customHeight="1">
      <c r="H728" s="21"/>
      <c r="K728" s="21"/>
    </row>
    <row r="729" ht="15.75" customHeight="1">
      <c r="H729" s="21"/>
      <c r="K729" s="21"/>
    </row>
    <row r="730" ht="15.75" customHeight="1">
      <c r="H730" s="21"/>
      <c r="K730" s="21"/>
    </row>
    <row r="731" ht="15.75" customHeight="1">
      <c r="H731" s="21"/>
      <c r="K731" s="21"/>
    </row>
    <row r="732" ht="15.75" customHeight="1">
      <c r="H732" s="21"/>
      <c r="K732" s="21"/>
    </row>
    <row r="733" ht="15.75" customHeight="1">
      <c r="H733" s="21"/>
      <c r="K733" s="21"/>
    </row>
    <row r="734" ht="15.75" customHeight="1">
      <c r="H734" s="21"/>
      <c r="K734" s="21"/>
    </row>
    <row r="735" ht="15.75" customHeight="1">
      <c r="H735" s="21"/>
      <c r="K735" s="21"/>
    </row>
    <row r="736" ht="15.75" customHeight="1">
      <c r="H736" s="21"/>
      <c r="K736" s="21"/>
    </row>
    <row r="737" ht="15.75" customHeight="1">
      <c r="H737" s="21"/>
      <c r="K737" s="21"/>
    </row>
    <row r="738" ht="15.75" customHeight="1">
      <c r="H738" s="21"/>
      <c r="K738" s="21"/>
    </row>
    <row r="739" ht="15.75" customHeight="1">
      <c r="H739" s="21"/>
      <c r="K739" s="21"/>
    </row>
    <row r="740" ht="15.75" customHeight="1">
      <c r="H740" s="21"/>
      <c r="K740" s="21"/>
    </row>
    <row r="741" ht="15.75" customHeight="1">
      <c r="H741" s="21"/>
      <c r="K741" s="21"/>
    </row>
    <row r="742" ht="15.75" customHeight="1">
      <c r="H742" s="21"/>
      <c r="K742" s="21"/>
    </row>
    <row r="743" ht="15.75" customHeight="1">
      <c r="H743" s="21"/>
      <c r="K743" s="21"/>
    </row>
    <row r="744" ht="15.75" customHeight="1">
      <c r="H744" s="21"/>
      <c r="K744" s="21"/>
    </row>
    <row r="745" ht="15.75" customHeight="1">
      <c r="H745" s="21"/>
      <c r="K745" s="21"/>
    </row>
    <row r="746" ht="15.75" customHeight="1">
      <c r="H746" s="21"/>
      <c r="K746" s="21"/>
    </row>
    <row r="747" ht="15.75" customHeight="1">
      <c r="H747" s="21"/>
      <c r="K747" s="21"/>
    </row>
    <row r="748" ht="15.75" customHeight="1">
      <c r="H748" s="21"/>
      <c r="K748" s="21"/>
    </row>
    <row r="749" ht="15.75" customHeight="1">
      <c r="H749" s="21"/>
      <c r="K749" s="21"/>
    </row>
    <row r="750" ht="15.75" customHeight="1">
      <c r="H750" s="21"/>
      <c r="K750" s="21"/>
    </row>
    <row r="751" ht="15.75" customHeight="1">
      <c r="H751" s="21"/>
      <c r="K751" s="21"/>
    </row>
    <row r="752" ht="15.75" customHeight="1">
      <c r="H752" s="21"/>
      <c r="K752" s="21"/>
    </row>
    <row r="753" ht="15.75" customHeight="1">
      <c r="H753" s="21"/>
      <c r="K753" s="21"/>
    </row>
    <row r="754" ht="15.75" customHeight="1">
      <c r="H754" s="21"/>
      <c r="K754" s="21"/>
    </row>
    <row r="755" ht="15.75" customHeight="1">
      <c r="H755" s="21"/>
      <c r="K755" s="21"/>
    </row>
    <row r="756" ht="15.75" customHeight="1">
      <c r="H756" s="21"/>
      <c r="K756" s="21"/>
    </row>
    <row r="757" ht="15.75" customHeight="1">
      <c r="H757" s="21"/>
      <c r="K757" s="21"/>
    </row>
    <row r="758" ht="15.75" customHeight="1">
      <c r="H758" s="21"/>
      <c r="K758" s="21"/>
    </row>
    <row r="759" ht="15.75" customHeight="1">
      <c r="H759" s="21"/>
      <c r="K759" s="21"/>
    </row>
    <row r="760" ht="15.75" customHeight="1">
      <c r="H760" s="21"/>
      <c r="K760" s="21"/>
    </row>
    <row r="761" ht="15.75" customHeight="1">
      <c r="H761" s="21"/>
      <c r="K761" s="21"/>
    </row>
    <row r="762" ht="15.75" customHeight="1">
      <c r="H762" s="21"/>
      <c r="K762" s="21"/>
    </row>
    <row r="763" ht="15.75" customHeight="1">
      <c r="H763" s="21"/>
      <c r="K763" s="21"/>
    </row>
    <row r="764" ht="15.75" customHeight="1">
      <c r="H764" s="21"/>
      <c r="K764" s="21"/>
    </row>
    <row r="765" ht="15.75" customHeight="1">
      <c r="H765" s="21"/>
      <c r="K765" s="21"/>
    </row>
    <row r="766" ht="15.75" customHeight="1">
      <c r="H766" s="21"/>
      <c r="K766" s="21"/>
    </row>
    <row r="767" ht="15.75" customHeight="1">
      <c r="H767" s="21"/>
      <c r="K767" s="21"/>
    </row>
    <row r="768" ht="15.75" customHeight="1">
      <c r="H768" s="21"/>
      <c r="K768" s="21"/>
    </row>
    <row r="769" ht="15.75" customHeight="1">
      <c r="H769" s="21"/>
      <c r="K769" s="21"/>
    </row>
    <row r="770" ht="15.75" customHeight="1">
      <c r="H770" s="21"/>
      <c r="K770" s="21"/>
    </row>
    <row r="771" ht="15.75" customHeight="1">
      <c r="H771" s="21"/>
      <c r="K771" s="21"/>
    </row>
    <row r="772" ht="15.75" customHeight="1">
      <c r="H772" s="21"/>
      <c r="K772" s="21"/>
    </row>
    <row r="773" ht="15.75" customHeight="1">
      <c r="H773" s="21"/>
      <c r="K773" s="21"/>
    </row>
    <row r="774" ht="15.75" customHeight="1">
      <c r="H774" s="21"/>
      <c r="K774" s="21"/>
    </row>
    <row r="775" ht="15.75" customHeight="1">
      <c r="H775" s="21"/>
      <c r="K775" s="21"/>
    </row>
    <row r="776" ht="15.75" customHeight="1">
      <c r="H776" s="21"/>
      <c r="K776" s="21"/>
    </row>
    <row r="777" ht="15.75" customHeight="1">
      <c r="H777" s="21"/>
      <c r="K777" s="21"/>
    </row>
    <row r="778" ht="15.75" customHeight="1">
      <c r="H778" s="21"/>
      <c r="K778" s="21"/>
    </row>
    <row r="779" ht="15.75" customHeight="1">
      <c r="H779" s="21"/>
      <c r="K779" s="21"/>
    </row>
    <row r="780" ht="15.75" customHeight="1">
      <c r="H780" s="21"/>
      <c r="K780" s="21"/>
    </row>
    <row r="781" ht="15.75" customHeight="1">
      <c r="H781" s="21"/>
      <c r="K781" s="21"/>
    </row>
    <row r="782" ht="15.75" customHeight="1">
      <c r="H782" s="21"/>
      <c r="K782" s="21"/>
    </row>
    <row r="783" ht="15.75" customHeight="1">
      <c r="H783" s="21"/>
      <c r="K783" s="21"/>
    </row>
    <row r="784" ht="15.75" customHeight="1">
      <c r="H784" s="21"/>
      <c r="K784" s="21"/>
    </row>
    <row r="785" ht="15.75" customHeight="1">
      <c r="H785" s="21"/>
      <c r="K785" s="21"/>
    </row>
    <row r="786" ht="15.75" customHeight="1">
      <c r="H786" s="21"/>
      <c r="K786" s="21"/>
    </row>
    <row r="787" ht="15.75" customHeight="1">
      <c r="H787" s="21"/>
      <c r="K787" s="21"/>
    </row>
    <row r="788" ht="15.75" customHeight="1">
      <c r="H788" s="21"/>
      <c r="K788" s="21"/>
    </row>
    <row r="789" ht="15.75" customHeight="1">
      <c r="H789" s="21"/>
      <c r="K789" s="21"/>
    </row>
    <row r="790" ht="15.75" customHeight="1">
      <c r="H790" s="21"/>
      <c r="K790" s="21"/>
    </row>
    <row r="791" ht="15.75" customHeight="1">
      <c r="H791" s="21"/>
      <c r="K791" s="21"/>
    </row>
    <row r="792" ht="15.75" customHeight="1">
      <c r="H792" s="21"/>
      <c r="K792" s="21"/>
    </row>
    <row r="793" ht="15.75" customHeight="1">
      <c r="H793" s="21"/>
      <c r="K793" s="21"/>
    </row>
    <row r="794" ht="15.75" customHeight="1">
      <c r="H794" s="21"/>
      <c r="K794" s="21"/>
    </row>
    <row r="795" ht="15.75" customHeight="1">
      <c r="H795" s="21"/>
      <c r="K795" s="21"/>
    </row>
    <row r="796" ht="15.75" customHeight="1">
      <c r="H796" s="21"/>
      <c r="K796" s="21"/>
    </row>
    <row r="797" ht="15.75" customHeight="1">
      <c r="H797" s="21"/>
      <c r="K797" s="21"/>
    </row>
    <row r="798" ht="15.75" customHeight="1">
      <c r="H798" s="21"/>
      <c r="K798" s="21"/>
    </row>
    <row r="799" ht="15.75" customHeight="1">
      <c r="H799" s="21"/>
      <c r="K799" s="21"/>
    </row>
    <row r="800" ht="15.75" customHeight="1">
      <c r="H800" s="21"/>
      <c r="K800" s="21"/>
    </row>
    <row r="801" ht="15.75" customHeight="1">
      <c r="H801" s="21"/>
      <c r="K801" s="21"/>
    </row>
    <row r="802" ht="15.75" customHeight="1">
      <c r="H802" s="21"/>
      <c r="K802" s="21"/>
    </row>
    <row r="803" ht="15.75" customHeight="1">
      <c r="H803" s="21"/>
      <c r="K803" s="21"/>
    </row>
    <row r="804" ht="15.75" customHeight="1">
      <c r="H804" s="21"/>
      <c r="K804" s="21"/>
    </row>
    <row r="805" ht="15.75" customHeight="1">
      <c r="H805" s="21"/>
      <c r="K805" s="21"/>
    </row>
    <row r="806" ht="15.75" customHeight="1">
      <c r="H806" s="21"/>
      <c r="K806" s="21"/>
    </row>
    <row r="807" ht="15.75" customHeight="1">
      <c r="H807" s="21"/>
      <c r="K807" s="21"/>
    </row>
    <row r="808" ht="15.75" customHeight="1">
      <c r="H808" s="21"/>
      <c r="K808" s="21"/>
    </row>
    <row r="809" ht="15.75" customHeight="1">
      <c r="H809" s="21"/>
      <c r="K809" s="21"/>
    </row>
    <row r="810" ht="15.75" customHeight="1">
      <c r="H810" s="21"/>
      <c r="K810" s="21"/>
    </row>
    <row r="811" ht="15.75" customHeight="1">
      <c r="H811" s="21"/>
      <c r="K811" s="21"/>
    </row>
    <row r="812" ht="15.75" customHeight="1">
      <c r="H812" s="21"/>
      <c r="K812" s="21"/>
    </row>
    <row r="813" ht="15.75" customHeight="1">
      <c r="H813" s="21"/>
      <c r="K813" s="21"/>
    </row>
    <row r="814" ht="15.75" customHeight="1">
      <c r="H814" s="21"/>
      <c r="K814" s="21"/>
    </row>
    <row r="815" ht="15.75" customHeight="1">
      <c r="H815" s="21"/>
      <c r="K815" s="21"/>
    </row>
    <row r="816" ht="15.75" customHeight="1">
      <c r="H816" s="21"/>
      <c r="K816" s="21"/>
    </row>
    <row r="817" ht="15.75" customHeight="1">
      <c r="H817" s="21"/>
      <c r="K817" s="21"/>
    </row>
    <row r="818" ht="15.75" customHeight="1">
      <c r="H818" s="21"/>
      <c r="K818" s="21"/>
    </row>
    <row r="819" ht="15.75" customHeight="1">
      <c r="H819" s="21"/>
      <c r="K819" s="21"/>
    </row>
    <row r="820" ht="15.75" customHeight="1">
      <c r="H820" s="21"/>
      <c r="K820" s="21"/>
    </row>
    <row r="821" ht="15.75" customHeight="1">
      <c r="H821" s="21"/>
      <c r="K821" s="21"/>
    </row>
    <row r="822" ht="15.75" customHeight="1">
      <c r="H822" s="21"/>
      <c r="K822" s="21"/>
    </row>
    <row r="823" ht="15.75" customHeight="1">
      <c r="H823" s="21"/>
      <c r="K823" s="21"/>
    </row>
    <row r="824" ht="15.75" customHeight="1">
      <c r="H824" s="21"/>
      <c r="K824" s="21"/>
    </row>
    <row r="825" ht="15.75" customHeight="1">
      <c r="H825" s="21"/>
      <c r="K825" s="21"/>
    </row>
    <row r="826" ht="15.75" customHeight="1">
      <c r="H826" s="21"/>
      <c r="K826" s="21"/>
    </row>
    <row r="827" ht="15.75" customHeight="1">
      <c r="H827" s="21"/>
      <c r="K827" s="21"/>
    </row>
    <row r="828" ht="15.75" customHeight="1">
      <c r="H828" s="21"/>
      <c r="K828" s="21"/>
    </row>
    <row r="829" ht="15.75" customHeight="1">
      <c r="H829" s="21"/>
      <c r="K829" s="21"/>
    </row>
    <row r="830" ht="15.75" customHeight="1">
      <c r="H830" s="21"/>
      <c r="K830" s="21"/>
    </row>
    <row r="831" ht="15.75" customHeight="1">
      <c r="H831" s="21"/>
      <c r="K831" s="21"/>
    </row>
    <row r="832" ht="15.75" customHeight="1">
      <c r="H832" s="21"/>
      <c r="K832" s="21"/>
    </row>
    <row r="833" ht="15.75" customHeight="1">
      <c r="H833" s="21"/>
      <c r="K833" s="21"/>
    </row>
    <row r="834" ht="15.75" customHeight="1">
      <c r="H834" s="21"/>
      <c r="K834" s="21"/>
    </row>
    <row r="835" ht="15.75" customHeight="1">
      <c r="H835" s="21"/>
      <c r="K835" s="21"/>
    </row>
    <row r="836" ht="15.75" customHeight="1">
      <c r="H836" s="21"/>
      <c r="K836" s="21"/>
    </row>
    <row r="837" ht="15.75" customHeight="1">
      <c r="H837" s="21"/>
      <c r="K837" s="21"/>
    </row>
    <row r="838" ht="15.75" customHeight="1">
      <c r="H838" s="21"/>
      <c r="K838" s="21"/>
    </row>
    <row r="839" ht="15.75" customHeight="1">
      <c r="H839" s="21"/>
      <c r="K839" s="21"/>
    </row>
    <row r="840" ht="15.75" customHeight="1">
      <c r="H840" s="21"/>
      <c r="K840" s="21"/>
    </row>
    <row r="841" ht="15.75" customHeight="1">
      <c r="H841" s="21"/>
      <c r="K841" s="21"/>
    </row>
    <row r="842" ht="15.75" customHeight="1">
      <c r="H842" s="21"/>
      <c r="K842" s="21"/>
    </row>
    <row r="843" ht="15.75" customHeight="1">
      <c r="H843" s="21"/>
      <c r="K843" s="21"/>
    </row>
    <row r="844" ht="15.75" customHeight="1">
      <c r="H844" s="21"/>
      <c r="K844" s="21"/>
    </row>
    <row r="845" ht="15.75" customHeight="1">
      <c r="H845" s="21"/>
      <c r="K845" s="21"/>
    </row>
    <row r="846" ht="15.75" customHeight="1">
      <c r="H846" s="21"/>
      <c r="K846" s="21"/>
    </row>
    <row r="847" ht="15.75" customHeight="1">
      <c r="H847" s="21"/>
      <c r="K847" s="21"/>
    </row>
    <row r="848" ht="15.75" customHeight="1">
      <c r="H848" s="21"/>
      <c r="K848" s="21"/>
    </row>
    <row r="849" ht="15.75" customHeight="1">
      <c r="H849" s="21"/>
      <c r="K849" s="21"/>
    </row>
    <row r="850" ht="15.75" customHeight="1">
      <c r="H850" s="21"/>
      <c r="K850" s="21"/>
    </row>
    <row r="851" ht="15.75" customHeight="1">
      <c r="H851" s="21"/>
      <c r="K851" s="21"/>
    </row>
    <row r="852" ht="15.75" customHeight="1">
      <c r="H852" s="21"/>
      <c r="K852" s="21"/>
    </row>
    <row r="853" ht="15.75" customHeight="1">
      <c r="H853" s="21"/>
      <c r="K853" s="21"/>
    </row>
    <row r="854" ht="15.75" customHeight="1">
      <c r="H854" s="21"/>
      <c r="K854" s="21"/>
    </row>
    <row r="855" ht="15.75" customHeight="1">
      <c r="H855" s="21"/>
      <c r="K855" s="21"/>
    </row>
    <row r="856" ht="15.75" customHeight="1">
      <c r="H856" s="21"/>
      <c r="K856" s="21"/>
    </row>
    <row r="857" ht="15.75" customHeight="1">
      <c r="H857" s="21"/>
      <c r="K857" s="21"/>
    </row>
    <row r="858" ht="15.75" customHeight="1">
      <c r="H858" s="21"/>
      <c r="K858" s="21"/>
    </row>
    <row r="859" ht="15.75" customHeight="1">
      <c r="H859" s="21"/>
      <c r="K859" s="21"/>
    </row>
    <row r="860" ht="15.75" customHeight="1">
      <c r="H860" s="21"/>
      <c r="K860" s="21"/>
    </row>
    <row r="861" ht="15.75" customHeight="1">
      <c r="H861" s="21"/>
      <c r="K861" s="21"/>
    </row>
    <row r="862" ht="15.75" customHeight="1">
      <c r="H862" s="21"/>
      <c r="K862" s="21"/>
    </row>
    <row r="863" ht="15.75" customHeight="1">
      <c r="H863" s="21"/>
      <c r="K863" s="21"/>
    </row>
    <row r="864" ht="15.75" customHeight="1">
      <c r="H864" s="21"/>
      <c r="K864" s="21"/>
    </row>
    <row r="865" ht="15.75" customHeight="1">
      <c r="H865" s="21"/>
      <c r="K865" s="21"/>
    </row>
    <row r="866" ht="15.75" customHeight="1">
      <c r="H866" s="21"/>
      <c r="K866" s="21"/>
    </row>
    <row r="867" ht="15.75" customHeight="1">
      <c r="H867" s="21"/>
      <c r="K867" s="21"/>
    </row>
    <row r="868" ht="15.75" customHeight="1">
      <c r="H868" s="21"/>
      <c r="K868" s="21"/>
    </row>
    <row r="869" ht="15.75" customHeight="1">
      <c r="H869" s="21"/>
      <c r="K869" s="21"/>
    </row>
    <row r="870" ht="15.75" customHeight="1">
      <c r="H870" s="21"/>
      <c r="K870" s="21"/>
    </row>
    <row r="871" ht="15.75" customHeight="1">
      <c r="H871" s="21"/>
      <c r="K871" s="21"/>
    </row>
    <row r="872" ht="15.75" customHeight="1">
      <c r="H872" s="21"/>
      <c r="K872" s="21"/>
    </row>
    <row r="873" ht="15.75" customHeight="1">
      <c r="H873" s="21"/>
      <c r="K873" s="21"/>
    </row>
    <row r="874" ht="15.75" customHeight="1">
      <c r="H874" s="21"/>
      <c r="K874" s="21"/>
    </row>
    <row r="875" ht="15.75" customHeight="1">
      <c r="H875" s="21"/>
      <c r="K875" s="21"/>
    </row>
    <row r="876" ht="15.75" customHeight="1">
      <c r="H876" s="21"/>
      <c r="K876" s="21"/>
    </row>
    <row r="877" ht="15.75" customHeight="1">
      <c r="H877" s="21"/>
      <c r="K877" s="21"/>
    </row>
    <row r="878" ht="15.75" customHeight="1">
      <c r="H878" s="21"/>
      <c r="K878" s="21"/>
    </row>
    <row r="879" ht="15.75" customHeight="1">
      <c r="H879" s="21"/>
      <c r="K879" s="21"/>
    </row>
    <row r="880" ht="15.75" customHeight="1">
      <c r="H880" s="21"/>
      <c r="K880" s="21"/>
    </row>
    <row r="881" ht="15.75" customHeight="1">
      <c r="H881" s="21"/>
      <c r="K881" s="21"/>
    </row>
    <row r="882" ht="15.75" customHeight="1">
      <c r="H882" s="21"/>
      <c r="K882" s="21"/>
    </row>
    <row r="883" ht="15.75" customHeight="1">
      <c r="H883" s="21"/>
      <c r="K883" s="21"/>
    </row>
    <row r="884" ht="15.75" customHeight="1">
      <c r="H884" s="21"/>
      <c r="K884" s="21"/>
    </row>
    <row r="885" ht="15.75" customHeight="1">
      <c r="H885" s="21"/>
      <c r="K885" s="21"/>
    </row>
    <row r="886" ht="15.75" customHeight="1">
      <c r="H886" s="21"/>
      <c r="K886" s="21"/>
    </row>
    <row r="887" ht="15.75" customHeight="1">
      <c r="H887" s="21"/>
      <c r="K887" s="21"/>
    </row>
    <row r="888" ht="15.75" customHeight="1">
      <c r="H888" s="21"/>
      <c r="K888" s="21"/>
    </row>
    <row r="889" ht="15.75" customHeight="1">
      <c r="H889" s="21"/>
      <c r="K889" s="21"/>
    </row>
    <row r="890" ht="15.75" customHeight="1">
      <c r="H890" s="21"/>
      <c r="K890" s="21"/>
    </row>
    <row r="891" ht="15.75" customHeight="1">
      <c r="H891" s="21"/>
      <c r="K891" s="21"/>
    </row>
    <row r="892" ht="15.75" customHeight="1">
      <c r="H892" s="21"/>
      <c r="K892" s="21"/>
    </row>
    <row r="893" ht="15.75" customHeight="1">
      <c r="H893" s="21"/>
      <c r="K893" s="21"/>
    </row>
    <row r="894" ht="15.75" customHeight="1">
      <c r="H894" s="21"/>
      <c r="K894" s="21"/>
    </row>
    <row r="895" ht="15.75" customHeight="1">
      <c r="H895" s="21"/>
      <c r="K895" s="21"/>
    </row>
    <row r="896" ht="15.75" customHeight="1">
      <c r="H896" s="21"/>
      <c r="K896" s="21"/>
    </row>
    <row r="897" ht="15.75" customHeight="1">
      <c r="H897" s="21"/>
      <c r="K897" s="21"/>
    </row>
    <row r="898" ht="15.75" customHeight="1">
      <c r="H898" s="21"/>
      <c r="K898" s="21"/>
    </row>
    <row r="899" ht="15.75" customHeight="1">
      <c r="H899" s="21"/>
      <c r="K899" s="21"/>
    </row>
    <row r="900" ht="15.75" customHeight="1">
      <c r="H900" s="21"/>
      <c r="K900" s="21"/>
    </row>
    <row r="901" ht="15.75" customHeight="1">
      <c r="H901" s="21"/>
      <c r="K901" s="21"/>
    </row>
    <row r="902" ht="15.75" customHeight="1">
      <c r="H902" s="21"/>
      <c r="K902" s="21"/>
    </row>
    <row r="903" ht="15.75" customHeight="1">
      <c r="H903" s="21"/>
      <c r="K903" s="21"/>
    </row>
    <row r="904" ht="15.75" customHeight="1">
      <c r="H904" s="21"/>
      <c r="K904" s="21"/>
    </row>
    <row r="905" ht="15.75" customHeight="1">
      <c r="H905" s="21"/>
      <c r="K905" s="21"/>
    </row>
    <row r="906" ht="15.75" customHeight="1">
      <c r="H906" s="21"/>
      <c r="K906" s="21"/>
    </row>
    <row r="907" ht="15.75" customHeight="1">
      <c r="H907" s="21"/>
      <c r="K907" s="21"/>
    </row>
    <row r="908" ht="15.75" customHeight="1">
      <c r="H908" s="21"/>
      <c r="K908" s="21"/>
    </row>
    <row r="909" ht="15.75" customHeight="1">
      <c r="H909" s="21"/>
      <c r="K909" s="21"/>
    </row>
    <row r="910" ht="15.75" customHeight="1">
      <c r="H910" s="21"/>
      <c r="K910" s="21"/>
    </row>
    <row r="911" ht="15.75" customHeight="1">
      <c r="H911" s="21"/>
      <c r="K911" s="21"/>
    </row>
    <row r="912" ht="15.75" customHeight="1">
      <c r="H912" s="21"/>
      <c r="K912" s="21"/>
    </row>
    <row r="913" ht="15.75" customHeight="1">
      <c r="H913" s="21"/>
      <c r="K913" s="21"/>
    </row>
    <row r="914" ht="15.75" customHeight="1">
      <c r="H914" s="21"/>
      <c r="K914" s="21"/>
    </row>
    <row r="915" ht="15.75" customHeight="1">
      <c r="H915" s="21"/>
      <c r="K915" s="21"/>
    </row>
    <row r="916" ht="15.75" customHeight="1">
      <c r="H916" s="21"/>
      <c r="K916" s="21"/>
    </row>
    <row r="917" ht="15.75" customHeight="1">
      <c r="H917" s="21"/>
      <c r="K917" s="21"/>
    </row>
    <row r="918" ht="15.75" customHeight="1">
      <c r="H918" s="21"/>
      <c r="K918" s="21"/>
    </row>
    <row r="919" ht="15.75" customHeight="1">
      <c r="H919" s="21"/>
      <c r="K919" s="21"/>
    </row>
    <row r="920" ht="15.75" customHeight="1">
      <c r="H920" s="21"/>
      <c r="K920" s="21"/>
    </row>
    <row r="921" ht="15.75" customHeight="1">
      <c r="H921" s="21"/>
      <c r="K921" s="21"/>
    </row>
    <row r="922" ht="15.75" customHeight="1">
      <c r="H922" s="21"/>
      <c r="K922" s="21"/>
    </row>
    <row r="923" ht="15.75" customHeight="1">
      <c r="H923" s="21"/>
      <c r="K923" s="21"/>
    </row>
    <row r="924" ht="15.75" customHeight="1">
      <c r="H924" s="21"/>
      <c r="K924" s="21"/>
    </row>
    <row r="925" ht="15.75" customHeight="1">
      <c r="H925" s="21"/>
      <c r="K925" s="21"/>
    </row>
    <row r="926" ht="15.75" customHeight="1">
      <c r="H926" s="21"/>
      <c r="K926" s="21"/>
    </row>
    <row r="927" ht="15.75" customHeight="1">
      <c r="H927" s="21"/>
      <c r="K927" s="21"/>
    </row>
    <row r="928" ht="15.75" customHeight="1">
      <c r="H928" s="21"/>
      <c r="K928" s="21"/>
    </row>
    <row r="929" ht="15.75" customHeight="1">
      <c r="H929" s="21"/>
      <c r="K929" s="21"/>
    </row>
    <row r="930" ht="15.75" customHeight="1">
      <c r="H930" s="21"/>
      <c r="K930" s="21"/>
    </row>
    <row r="931" ht="15.75" customHeight="1">
      <c r="H931" s="21"/>
      <c r="K931" s="21"/>
    </row>
    <row r="932" ht="15.75" customHeight="1">
      <c r="H932" s="21"/>
      <c r="K932" s="21"/>
    </row>
    <row r="933" ht="15.75" customHeight="1">
      <c r="H933" s="21"/>
      <c r="K933" s="21"/>
    </row>
    <row r="934" ht="15.75" customHeight="1">
      <c r="H934" s="21"/>
      <c r="K934" s="21"/>
    </row>
    <row r="935" ht="15.75" customHeight="1">
      <c r="H935" s="21"/>
      <c r="K935" s="21"/>
    </row>
    <row r="936" ht="15.75" customHeight="1">
      <c r="H936" s="21"/>
      <c r="K936" s="21"/>
    </row>
    <row r="937" ht="15.75" customHeight="1">
      <c r="H937" s="21"/>
      <c r="K937" s="21"/>
    </row>
    <row r="938" ht="15.75" customHeight="1">
      <c r="H938" s="21"/>
      <c r="K938" s="21"/>
    </row>
    <row r="939" ht="15.75" customHeight="1">
      <c r="H939" s="21"/>
      <c r="K939" s="21"/>
    </row>
    <row r="940" ht="15.75" customHeight="1">
      <c r="H940" s="21"/>
      <c r="K940" s="21"/>
    </row>
    <row r="941" ht="15.75" customHeight="1">
      <c r="H941" s="21"/>
      <c r="K941" s="21"/>
    </row>
    <row r="942" ht="15.75" customHeight="1">
      <c r="H942" s="21"/>
      <c r="K942" s="21"/>
    </row>
    <row r="943" ht="15.75" customHeight="1">
      <c r="H943" s="21"/>
      <c r="K943" s="21"/>
    </row>
    <row r="944" ht="15.75" customHeight="1">
      <c r="H944" s="21"/>
      <c r="K944" s="21"/>
    </row>
    <row r="945" ht="15.75" customHeight="1">
      <c r="H945" s="21"/>
      <c r="K945" s="21"/>
    </row>
    <row r="946" ht="15.75" customHeight="1">
      <c r="H946" s="21"/>
      <c r="K946" s="21"/>
    </row>
    <row r="947" ht="15.75" customHeight="1">
      <c r="H947" s="21"/>
      <c r="K947" s="21"/>
    </row>
    <row r="948" ht="15.75" customHeight="1">
      <c r="H948" s="21"/>
      <c r="K948" s="21"/>
    </row>
    <row r="949" ht="15.75" customHeight="1">
      <c r="H949" s="21"/>
      <c r="K949" s="21"/>
    </row>
    <row r="950" ht="15.75" customHeight="1">
      <c r="H950" s="21"/>
      <c r="K950" s="21"/>
    </row>
    <row r="951" ht="15.75" customHeight="1">
      <c r="H951" s="21"/>
      <c r="K951" s="21"/>
    </row>
    <row r="952" ht="15.75" customHeight="1">
      <c r="H952" s="21"/>
      <c r="K952" s="21"/>
    </row>
    <row r="953" ht="15.75" customHeight="1">
      <c r="H953" s="21"/>
      <c r="K953" s="21"/>
    </row>
    <row r="954" ht="15.75" customHeight="1">
      <c r="H954" s="21"/>
      <c r="K954" s="21"/>
    </row>
    <row r="955" ht="15.75" customHeight="1">
      <c r="H955" s="21"/>
      <c r="K955" s="21"/>
    </row>
    <row r="956" ht="15.75" customHeight="1">
      <c r="H956" s="21"/>
      <c r="K956" s="21"/>
    </row>
    <row r="957" ht="15.75" customHeight="1">
      <c r="H957" s="21"/>
      <c r="K957" s="21"/>
    </row>
    <row r="958" ht="15.75" customHeight="1">
      <c r="H958" s="21"/>
      <c r="K958" s="21"/>
    </row>
    <row r="959" ht="15.75" customHeight="1">
      <c r="H959" s="21"/>
      <c r="K959" s="21"/>
    </row>
    <row r="960" ht="15.75" customHeight="1">
      <c r="H960" s="21"/>
      <c r="K960" s="21"/>
    </row>
    <row r="961" ht="15.75" customHeight="1">
      <c r="H961" s="21"/>
      <c r="K961" s="21"/>
    </row>
    <row r="962" ht="15.75" customHeight="1">
      <c r="H962" s="21"/>
      <c r="K962" s="21"/>
    </row>
    <row r="963" ht="15.75" customHeight="1">
      <c r="H963" s="21"/>
      <c r="K963" s="21"/>
    </row>
    <row r="964" ht="15.75" customHeight="1">
      <c r="H964" s="21"/>
      <c r="K964" s="21"/>
    </row>
    <row r="965" ht="15.75" customHeight="1">
      <c r="H965" s="21"/>
      <c r="K965" s="21"/>
    </row>
    <row r="966" ht="15.75" customHeight="1">
      <c r="H966" s="21"/>
      <c r="K966" s="21"/>
    </row>
    <row r="967" ht="15.75" customHeight="1">
      <c r="H967" s="21"/>
      <c r="K967" s="21"/>
    </row>
    <row r="968" ht="15.75" customHeight="1">
      <c r="H968" s="21"/>
      <c r="K968" s="21"/>
    </row>
    <row r="969" ht="15.75" customHeight="1">
      <c r="H969" s="21"/>
      <c r="K969" s="21"/>
    </row>
    <row r="970" ht="15.75" customHeight="1">
      <c r="H970" s="21"/>
      <c r="K970" s="21"/>
    </row>
    <row r="971" ht="15.75" customHeight="1">
      <c r="H971" s="21"/>
      <c r="K971" s="21"/>
    </row>
    <row r="972" ht="15.75" customHeight="1">
      <c r="H972" s="21"/>
      <c r="K972" s="21"/>
    </row>
    <row r="973" ht="15.75" customHeight="1">
      <c r="H973" s="21"/>
      <c r="K973" s="21"/>
    </row>
    <row r="974" ht="15.75" customHeight="1">
      <c r="H974" s="21"/>
      <c r="K974" s="21"/>
    </row>
    <row r="975" ht="15.75" customHeight="1">
      <c r="H975" s="21"/>
      <c r="K975" s="21"/>
    </row>
    <row r="976" ht="15.75" customHeight="1">
      <c r="H976" s="21"/>
      <c r="K976" s="21"/>
    </row>
    <row r="977" ht="15.75" customHeight="1">
      <c r="H977" s="21"/>
      <c r="K977" s="21"/>
    </row>
    <row r="978" ht="15.75" customHeight="1">
      <c r="H978" s="21"/>
      <c r="K978" s="21"/>
    </row>
    <row r="979" ht="15.75" customHeight="1">
      <c r="H979" s="21"/>
      <c r="K979" s="21"/>
    </row>
    <row r="980" ht="15.75" customHeight="1">
      <c r="H980" s="21"/>
      <c r="K980" s="21"/>
    </row>
    <row r="981" ht="15.75" customHeight="1">
      <c r="H981" s="21"/>
      <c r="K981" s="21"/>
    </row>
    <row r="982" ht="15.75" customHeight="1">
      <c r="H982" s="21"/>
      <c r="K982" s="21"/>
    </row>
    <row r="983" ht="15.75" customHeight="1">
      <c r="H983" s="21"/>
      <c r="K983" s="21"/>
    </row>
    <row r="984" ht="15.75" customHeight="1">
      <c r="H984" s="21"/>
      <c r="K984" s="21"/>
    </row>
    <row r="985" ht="15.75" customHeight="1">
      <c r="H985" s="21"/>
      <c r="K985" s="21"/>
    </row>
    <row r="986" ht="15.75" customHeight="1">
      <c r="H986" s="21"/>
      <c r="K986" s="21"/>
    </row>
    <row r="987" ht="15.75" customHeight="1">
      <c r="H987" s="21"/>
      <c r="K987" s="21"/>
    </row>
    <row r="988" ht="15.75" customHeight="1">
      <c r="H988" s="21"/>
      <c r="K988" s="21"/>
    </row>
    <row r="989" ht="15.75" customHeight="1">
      <c r="H989" s="21"/>
      <c r="K989" s="21"/>
    </row>
    <row r="990" ht="15.75" customHeight="1">
      <c r="H990" s="21"/>
      <c r="K990" s="21"/>
    </row>
    <row r="991" ht="15.75" customHeight="1">
      <c r="H991" s="21"/>
      <c r="K991" s="21"/>
    </row>
    <row r="992" ht="15.75" customHeight="1">
      <c r="H992" s="21"/>
      <c r="K992" s="21"/>
    </row>
    <row r="993" ht="15.75" customHeight="1">
      <c r="H993" s="21"/>
      <c r="K993" s="21"/>
    </row>
    <row r="994" ht="15.75" customHeight="1">
      <c r="H994" s="21"/>
      <c r="K994" s="21"/>
    </row>
    <row r="995" ht="15.75" customHeight="1">
      <c r="H995" s="21"/>
      <c r="K995" s="21"/>
    </row>
    <row r="996" ht="15.75" customHeight="1">
      <c r="H996" s="21"/>
      <c r="K996" s="21"/>
    </row>
    <row r="997" ht="15.75" customHeight="1">
      <c r="H997" s="21"/>
      <c r="K997" s="21"/>
    </row>
    <row r="998" ht="15.75" customHeight="1">
      <c r="H998" s="21"/>
      <c r="K998" s="21"/>
    </row>
    <row r="999" ht="15.75" customHeight="1">
      <c r="H999" s="21"/>
      <c r="K999" s="21"/>
    </row>
    <row r="1000" ht="15.75" customHeight="1">
      <c r="H1000" s="21"/>
      <c r="K1000" s="21"/>
    </row>
  </sheetData>
  <mergeCells count="5">
    <mergeCell ref="A1:H1"/>
    <mergeCell ref="I1:K1"/>
    <mergeCell ref="L1:Q1"/>
    <mergeCell ref="A2:B2"/>
    <mergeCell ref="J2:K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1.22" defaultRowHeight="15.0"/>
  <cols>
    <col customWidth="1" min="1" max="1" width="11.22"/>
    <col customWidth="1" min="2" max="2" width="14.67"/>
    <col customWidth="1" min="3" max="6" width="11.22"/>
  </cols>
  <sheetData>
    <row r="1">
      <c r="A1" s="1" t="s">
        <v>0</v>
      </c>
      <c r="B1" s="2" t="s">
        <v>2</v>
      </c>
      <c r="C1" s="1" t="s">
        <v>3</v>
      </c>
      <c r="D1" s="1" t="s">
        <v>4</v>
      </c>
      <c r="E1" s="1" t="s">
        <v>5</v>
      </c>
      <c r="F1" s="1" t="s">
        <v>6</v>
      </c>
      <c r="G1" s="1" t="s">
        <v>7</v>
      </c>
      <c r="H1" s="1" t="s">
        <v>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1.22" defaultRowHeight="15.0"/>
  <cols>
    <col customWidth="1" min="1" max="4" width="11.22"/>
    <col customWidth="1" min="5" max="5" width="12.78"/>
    <col customWidth="1" min="6" max="7" width="11.22"/>
  </cols>
  <sheetData>
    <row r="1">
      <c r="A1" s="8" t="s">
        <v>0</v>
      </c>
      <c r="B1" s="11" t="s">
        <v>12</v>
      </c>
      <c r="C1" s="8" t="s">
        <v>18</v>
      </c>
      <c r="D1" s="13" t="s">
        <v>19</v>
      </c>
      <c r="E1" s="11" t="s">
        <v>23</v>
      </c>
      <c r="F1" s="8" t="s">
        <v>24</v>
      </c>
      <c r="G1" s="13" t="s">
        <v>25</v>
      </c>
      <c r="H1" s="13" t="s">
        <v>26</v>
      </c>
      <c r="I1" s="13" t="s">
        <v>27</v>
      </c>
      <c r="J1" s="13" t="s">
        <v>28</v>
      </c>
      <c r="K1" s="13" t="s">
        <v>29</v>
      </c>
      <c r="L1" s="13" t="s">
        <v>30</v>
      </c>
      <c r="M1" s="15"/>
      <c r="N1" s="15"/>
      <c r="O1" s="15"/>
      <c r="P1" s="15"/>
      <c r="Q1" s="15"/>
      <c r="R1" s="15"/>
      <c r="S1" s="15"/>
      <c r="T1" s="15"/>
      <c r="U1" s="15"/>
      <c r="V1" s="15"/>
      <c r="W1" s="15"/>
      <c r="X1" s="15"/>
      <c r="Y1" s="15"/>
      <c r="Z1" s="15"/>
      <c r="AA1" s="15"/>
      <c r="AB1"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1.22" defaultRowHeight="15.0"/>
  <cols>
    <col customWidth="1" min="1" max="1" width="10.33"/>
    <col customWidth="1" min="2" max="2" width="16.44"/>
    <col customWidth="1" min="3" max="3" width="19.67"/>
    <col customWidth="1" min="4" max="4" width="17.44"/>
    <col customWidth="1" min="7" max="7" width="15.67"/>
    <col customWidth="1" min="17" max="17" width="17.78"/>
    <col customWidth="1" min="19" max="19" width="6.78"/>
    <col customWidth="1" min="22" max="22" width="12.78"/>
  </cols>
  <sheetData>
    <row r="1">
      <c r="A1" s="13" t="s">
        <v>54</v>
      </c>
      <c r="B1" s="13" t="s">
        <v>55</v>
      </c>
      <c r="C1" s="13" t="s">
        <v>56</v>
      </c>
      <c r="D1" s="13" t="s">
        <v>57</v>
      </c>
      <c r="E1" s="13" t="s">
        <v>58</v>
      </c>
      <c r="F1" s="13" t="s">
        <v>60</v>
      </c>
      <c r="G1" s="13" t="s">
        <v>2</v>
      </c>
      <c r="H1" s="13" t="s">
        <v>61</v>
      </c>
      <c r="I1" s="13" t="s">
        <v>62</v>
      </c>
      <c r="J1" s="13" t="s">
        <v>3</v>
      </c>
      <c r="K1" s="13" t="s">
        <v>63</v>
      </c>
      <c r="L1" s="13" t="s">
        <v>64</v>
      </c>
      <c r="M1" s="13" t="s">
        <v>66</v>
      </c>
      <c r="N1" s="13" t="s">
        <v>14</v>
      </c>
      <c r="O1" s="13" t="s">
        <v>67</v>
      </c>
      <c r="P1" s="13" t="s">
        <v>68</v>
      </c>
      <c r="Q1" s="13" t="s">
        <v>69</v>
      </c>
      <c r="R1" s="13" t="s">
        <v>70</v>
      </c>
      <c r="S1" s="13" t="s">
        <v>71</v>
      </c>
      <c r="T1" s="13" t="s">
        <v>72</v>
      </c>
      <c r="U1" s="13" t="s">
        <v>74</v>
      </c>
      <c r="V1" s="13" t="s">
        <v>75</v>
      </c>
      <c r="W1" s="13" t="s">
        <v>76</v>
      </c>
      <c r="X1" s="13" t="s">
        <v>77</v>
      </c>
      <c r="Y1" s="13" t="s">
        <v>78</v>
      </c>
      <c r="Z1" s="13" t="s">
        <v>79</v>
      </c>
      <c r="AA1" s="13" t="s">
        <v>80</v>
      </c>
      <c r="AB1" s="13" t="s">
        <v>81</v>
      </c>
      <c r="AC1" s="13" t="s">
        <v>83</v>
      </c>
      <c r="AD1" s="13" t="s">
        <v>84</v>
      </c>
      <c r="AE1" s="13" t="s">
        <v>85</v>
      </c>
      <c r="AF1" s="13" t="s">
        <v>86</v>
      </c>
      <c r="AG1" s="13" t="s">
        <v>87</v>
      </c>
      <c r="AH1" s="13" t="s">
        <v>88</v>
      </c>
    </row>
    <row r="2">
      <c r="A2" s="22">
        <v>48.0</v>
      </c>
      <c r="B2" s="23" t="s">
        <v>94</v>
      </c>
      <c r="C2" s="24" t="s">
        <v>99</v>
      </c>
      <c r="D2" s="25" t="s">
        <v>104</v>
      </c>
      <c r="F2" s="23" t="s">
        <v>107</v>
      </c>
      <c r="G2" s="23" t="s">
        <v>109</v>
      </c>
      <c r="H2" s="26"/>
      <c r="I2" s="23" t="s">
        <v>114</v>
      </c>
      <c r="J2" s="23" t="s">
        <v>115</v>
      </c>
      <c r="K2" s="26"/>
      <c r="L2" s="23">
        <v>2003.0</v>
      </c>
      <c r="M2" s="26"/>
      <c r="S2" s="27"/>
      <c r="T2" s="26"/>
      <c r="U2" s="27"/>
      <c r="V2" s="27"/>
      <c r="W2" s="27"/>
      <c r="X2" s="27"/>
      <c r="Z2" s="27"/>
      <c r="AA2" s="27"/>
      <c r="AB2" s="27"/>
      <c r="AC2" s="27"/>
      <c r="AF2" s="18" t="s">
        <v>124</v>
      </c>
      <c r="AG2" s="28">
        <v>43902.0</v>
      </c>
    </row>
    <row r="3">
      <c r="A3" s="22">
        <v>49.0</v>
      </c>
      <c r="B3" s="23" t="s">
        <v>128</v>
      </c>
      <c r="C3" s="24" t="s">
        <v>99</v>
      </c>
      <c r="D3" s="25" t="s">
        <v>104</v>
      </c>
      <c r="F3" s="23" t="s">
        <v>130</v>
      </c>
      <c r="G3" s="29" t="s">
        <v>131</v>
      </c>
      <c r="H3" s="26"/>
      <c r="I3" s="23" t="s">
        <v>134</v>
      </c>
      <c r="J3" s="23" t="s">
        <v>136</v>
      </c>
      <c r="K3" s="23" t="s">
        <v>137</v>
      </c>
      <c r="L3" s="26"/>
      <c r="M3" s="23" t="s">
        <v>139</v>
      </c>
      <c r="S3" s="27"/>
      <c r="T3" s="26"/>
      <c r="U3" s="27"/>
      <c r="V3" s="27"/>
      <c r="W3" s="27"/>
      <c r="X3" s="27"/>
      <c r="Z3" s="27"/>
      <c r="AA3" s="27"/>
      <c r="AB3" s="27"/>
      <c r="AC3" s="27"/>
      <c r="AF3" s="18" t="s">
        <v>124</v>
      </c>
      <c r="AG3" s="28">
        <v>43902.0</v>
      </c>
      <c r="AH3" s="18" t="s">
        <v>143</v>
      </c>
    </row>
    <row r="4">
      <c r="A4" s="22">
        <v>51.0</v>
      </c>
      <c r="B4" s="23" t="s">
        <v>144</v>
      </c>
      <c r="C4" s="24" t="s">
        <v>145</v>
      </c>
      <c r="D4" s="25" t="s">
        <v>146</v>
      </c>
      <c r="F4" s="23" t="s">
        <v>148</v>
      </c>
      <c r="G4" s="23" t="s">
        <v>149</v>
      </c>
      <c r="H4" s="26"/>
      <c r="I4" s="23" t="s">
        <v>150</v>
      </c>
      <c r="J4" s="23" t="s">
        <v>151</v>
      </c>
      <c r="K4" s="23" t="s">
        <v>153</v>
      </c>
      <c r="L4" s="23">
        <v>2007.0</v>
      </c>
      <c r="M4" s="29" t="s">
        <v>154</v>
      </c>
      <c r="S4" s="30">
        <v>0.0</v>
      </c>
      <c r="T4" s="23" t="s">
        <v>156</v>
      </c>
      <c r="U4" s="27"/>
      <c r="V4" s="27"/>
      <c r="W4" s="27"/>
      <c r="X4" s="27"/>
      <c r="Z4" s="27"/>
      <c r="AA4" s="22">
        <v>16.0</v>
      </c>
      <c r="AB4" s="27"/>
      <c r="AC4" s="27"/>
      <c r="AF4" s="18" t="s">
        <v>124</v>
      </c>
      <c r="AG4" s="28">
        <v>43902.0</v>
      </c>
      <c r="AH4" s="18" t="s">
        <v>161</v>
      </c>
    </row>
    <row r="5">
      <c r="A5" s="22">
        <v>54.0</v>
      </c>
      <c r="B5" s="23" t="s">
        <v>163</v>
      </c>
      <c r="C5" s="24" t="s">
        <v>47</v>
      </c>
      <c r="D5" s="25" t="s">
        <v>166</v>
      </c>
      <c r="F5" s="23" t="s">
        <v>167</v>
      </c>
      <c r="G5" s="23" t="s">
        <v>169</v>
      </c>
      <c r="H5" s="23" t="s">
        <v>170</v>
      </c>
      <c r="I5" s="23" t="s">
        <v>172</v>
      </c>
      <c r="J5" s="23" t="s">
        <v>173</v>
      </c>
      <c r="K5" s="26"/>
      <c r="L5" s="23">
        <v>2008.0</v>
      </c>
      <c r="M5" s="23" t="s">
        <v>176</v>
      </c>
      <c r="S5" s="22">
        <v>1.0</v>
      </c>
      <c r="T5" s="23" t="s">
        <v>156</v>
      </c>
      <c r="U5" s="22">
        <v>13.0</v>
      </c>
      <c r="V5" s="22">
        <v>33.0</v>
      </c>
      <c r="W5" s="22">
        <v>49.0</v>
      </c>
      <c r="X5" s="22">
        <v>0.0</v>
      </c>
      <c r="Z5" s="22">
        <v>548.0</v>
      </c>
      <c r="AA5" s="22">
        <v>7.0</v>
      </c>
      <c r="AB5" s="27"/>
      <c r="AC5" s="27"/>
      <c r="AF5" s="18" t="s">
        <v>124</v>
      </c>
      <c r="AG5" s="28">
        <v>43902.0</v>
      </c>
      <c r="AH5" s="18" t="s">
        <v>182</v>
      </c>
    </row>
    <row r="6">
      <c r="A6" s="22">
        <v>55.0</v>
      </c>
      <c r="B6" s="23" t="s">
        <v>163</v>
      </c>
      <c r="C6" s="24" t="s">
        <v>47</v>
      </c>
      <c r="D6" s="25" t="s">
        <v>166</v>
      </c>
      <c r="F6" s="23" t="s">
        <v>167</v>
      </c>
      <c r="G6" s="23" t="s">
        <v>109</v>
      </c>
      <c r="H6" s="23" t="s">
        <v>185</v>
      </c>
      <c r="I6" s="23" t="s">
        <v>187</v>
      </c>
      <c r="J6" s="23" t="s">
        <v>173</v>
      </c>
      <c r="K6" s="26"/>
      <c r="L6" s="23">
        <v>2008.0</v>
      </c>
      <c r="M6" s="23" t="s">
        <v>176</v>
      </c>
      <c r="S6" s="30">
        <v>1.6</v>
      </c>
      <c r="T6" s="23" t="s">
        <v>156</v>
      </c>
      <c r="U6" s="22">
        <v>13.0</v>
      </c>
      <c r="V6" s="22">
        <v>33.0</v>
      </c>
      <c r="W6" s="22">
        <v>49.0</v>
      </c>
      <c r="X6" s="22">
        <v>0.0</v>
      </c>
      <c r="Z6" s="31">
        <v>2550.0</v>
      </c>
      <c r="AA6" s="31">
        <v>2.0</v>
      </c>
      <c r="AB6" s="27"/>
      <c r="AC6" s="27"/>
      <c r="AF6" s="18" t="s">
        <v>124</v>
      </c>
      <c r="AG6" s="28">
        <v>43902.0</v>
      </c>
      <c r="AH6" s="18" t="s">
        <v>182</v>
      </c>
    </row>
    <row r="7">
      <c r="A7" s="22">
        <v>56.0</v>
      </c>
      <c r="B7" s="23" t="s">
        <v>194</v>
      </c>
      <c r="C7" s="24" t="s">
        <v>195</v>
      </c>
      <c r="D7" s="25" t="s">
        <v>197</v>
      </c>
      <c r="F7" s="23" t="s">
        <v>198</v>
      </c>
      <c r="G7" s="23" t="s">
        <v>200</v>
      </c>
      <c r="H7" s="23" t="s">
        <v>201</v>
      </c>
      <c r="I7" s="23" t="s">
        <v>203</v>
      </c>
      <c r="J7" s="23" t="s">
        <v>204</v>
      </c>
      <c r="K7" s="26"/>
      <c r="L7" s="26"/>
      <c r="M7" s="26"/>
      <c r="S7" s="22">
        <v>2.0</v>
      </c>
      <c r="T7" s="23" t="s">
        <v>156</v>
      </c>
      <c r="U7" s="22">
        <v>13.0</v>
      </c>
      <c r="V7" s="22">
        <v>33.0</v>
      </c>
      <c r="W7" s="22">
        <v>49.0</v>
      </c>
      <c r="X7" s="22">
        <v>0.0</v>
      </c>
      <c r="Z7" s="22">
        <v>44.0</v>
      </c>
      <c r="AA7" s="27"/>
      <c r="AB7" s="27"/>
      <c r="AC7" s="27"/>
      <c r="AF7" s="18" t="s">
        <v>124</v>
      </c>
      <c r="AG7" s="28">
        <v>43902.0</v>
      </c>
      <c r="AH7" s="18" t="s">
        <v>219</v>
      </c>
    </row>
    <row r="8">
      <c r="A8" s="22">
        <v>57.0</v>
      </c>
      <c r="B8" s="23" t="s">
        <v>222</v>
      </c>
      <c r="C8" s="24" t="s">
        <v>224</v>
      </c>
      <c r="D8" s="25" t="s">
        <v>226</v>
      </c>
      <c r="F8" s="23" t="s">
        <v>167</v>
      </c>
      <c r="G8" s="23" t="s">
        <v>109</v>
      </c>
      <c r="H8" s="23" t="s">
        <v>230</v>
      </c>
      <c r="I8" s="23" t="s">
        <v>232</v>
      </c>
      <c r="J8" s="23" t="s">
        <v>234</v>
      </c>
      <c r="K8" s="26"/>
      <c r="L8" s="23">
        <v>2007.0</v>
      </c>
      <c r="M8" s="29" t="s">
        <v>236</v>
      </c>
      <c r="S8" s="22">
        <v>1.7</v>
      </c>
      <c r="T8" s="23" t="s">
        <v>156</v>
      </c>
      <c r="U8" s="22">
        <v>51.0</v>
      </c>
      <c r="V8" s="22">
        <v>41.0</v>
      </c>
      <c r="W8" s="22">
        <v>5.0</v>
      </c>
      <c r="X8" s="22">
        <v>0.0</v>
      </c>
      <c r="Z8" s="22">
        <v>2730.0</v>
      </c>
      <c r="AA8" s="22">
        <v>1.0</v>
      </c>
      <c r="AB8" s="27"/>
      <c r="AC8" s="27"/>
      <c r="AF8" s="18" t="s">
        <v>124</v>
      </c>
      <c r="AG8" s="28">
        <v>43902.0</v>
      </c>
    </row>
    <row r="9">
      <c r="A9" s="22">
        <v>58.0</v>
      </c>
      <c r="B9" s="23" t="s">
        <v>222</v>
      </c>
      <c r="C9" s="24" t="s">
        <v>224</v>
      </c>
      <c r="D9" s="25" t="s">
        <v>226</v>
      </c>
      <c r="F9" s="23" t="s">
        <v>167</v>
      </c>
      <c r="G9" s="23" t="s">
        <v>239</v>
      </c>
      <c r="H9" s="23" t="s">
        <v>230</v>
      </c>
      <c r="I9" s="23" t="s">
        <v>240</v>
      </c>
      <c r="J9" s="23" t="s">
        <v>234</v>
      </c>
      <c r="K9" s="26"/>
      <c r="L9" s="23">
        <v>2007.0</v>
      </c>
      <c r="M9" s="29" t="s">
        <v>236</v>
      </c>
      <c r="S9" s="22">
        <v>1.7</v>
      </c>
      <c r="T9" s="23" t="s">
        <v>156</v>
      </c>
      <c r="U9" s="22">
        <v>51.0</v>
      </c>
      <c r="V9" s="22">
        <v>41.0</v>
      </c>
      <c r="W9" s="22">
        <v>5.0</v>
      </c>
      <c r="X9" s="22">
        <v>0.0</v>
      </c>
      <c r="Z9" s="22">
        <v>0.0</v>
      </c>
      <c r="AA9" s="22">
        <v>10.0</v>
      </c>
      <c r="AB9" s="22">
        <v>1.0</v>
      </c>
      <c r="AC9" s="27"/>
      <c r="AF9" s="18" t="s">
        <v>124</v>
      </c>
      <c r="AG9" s="28">
        <v>43902.0</v>
      </c>
    </row>
    <row r="10">
      <c r="A10" s="22">
        <v>60.0</v>
      </c>
      <c r="B10" s="23" t="s">
        <v>247</v>
      </c>
      <c r="C10" s="24" t="s">
        <v>248</v>
      </c>
      <c r="D10" s="25" t="s">
        <v>249</v>
      </c>
      <c r="F10" s="23" t="s">
        <v>167</v>
      </c>
      <c r="G10" s="23" t="s">
        <v>252</v>
      </c>
      <c r="H10" s="23" t="s">
        <v>230</v>
      </c>
      <c r="I10" s="23" t="s">
        <v>255</v>
      </c>
      <c r="J10" s="23" t="s">
        <v>256</v>
      </c>
      <c r="K10" s="23" t="s">
        <v>258</v>
      </c>
      <c r="L10" s="23">
        <v>2003.0</v>
      </c>
      <c r="M10" s="29" t="s">
        <v>261</v>
      </c>
      <c r="S10" s="22">
        <v>1.8</v>
      </c>
      <c r="T10" s="23" t="s">
        <v>156</v>
      </c>
      <c r="U10" s="22">
        <v>15.0</v>
      </c>
      <c r="V10" s="22">
        <v>30.0</v>
      </c>
      <c r="W10" s="22">
        <v>50.0</v>
      </c>
      <c r="X10" s="22">
        <v>0.0</v>
      </c>
      <c r="Z10" s="27"/>
      <c r="AA10" s="27"/>
      <c r="AB10" s="27"/>
      <c r="AC10" s="27"/>
      <c r="AF10" s="18" t="s">
        <v>124</v>
      </c>
      <c r="AG10" s="28">
        <v>43902.0</v>
      </c>
    </row>
    <row r="11">
      <c r="A11" s="22">
        <v>61.0</v>
      </c>
      <c r="B11" s="23" t="s">
        <v>275</v>
      </c>
      <c r="C11" s="24" t="s">
        <v>248</v>
      </c>
      <c r="D11" s="25" t="s">
        <v>249</v>
      </c>
      <c r="F11" s="23" t="s">
        <v>167</v>
      </c>
      <c r="G11" s="23" t="s">
        <v>282</v>
      </c>
      <c r="H11" s="23" t="s">
        <v>230</v>
      </c>
      <c r="I11" s="23" t="s">
        <v>286</v>
      </c>
      <c r="J11" s="23" t="s">
        <v>288</v>
      </c>
      <c r="K11" s="26"/>
      <c r="L11" s="23" t="s">
        <v>290</v>
      </c>
      <c r="M11" s="29" t="s">
        <v>293</v>
      </c>
      <c r="S11" s="36">
        <v>1.7</v>
      </c>
      <c r="T11" s="23" t="s">
        <v>156</v>
      </c>
      <c r="U11" s="27"/>
      <c r="V11" s="27"/>
      <c r="W11" s="27"/>
      <c r="X11" s="27"/>
      <c r="Z11" s="27"/>
      <c r="AA11" s="27"/>
      <c r="AB11" s="27"/>
      <c r="AC11" s="27"/>
      <c r="AF11" s="18" t="s">
        <v>124</v>
      </c>
      <c r="AG11" s="28">
        <v>43902.0</v>
      </c>
    </row>
    <row r="12">
      <c r="A12" s="22">
        <v>62.0</v>
      </c>
      <c r="B12" s="23" t="s">
        <v>275</v>
      </c>
      <c r="C12" s="24" t="s">
        <v>248</v>
      </c>
      <c r="D12" s="25" t="s">
        <v>249</v>
      </c>
      <c r="F12" s="23" t="s">
        <v>167</v>
      </c>
      <c r="G12" s="23" t="s">
        <v>282</v>
      </c>
      <c r="H12" s="23" t="s">
        <v>230</v>
      </c>
      <c r="I12" s="23" t="s">
        <v>316</v>
      </c>
      <c r="J12" s="23" t="s">
        <v>288</v>
      </c>
      <c r="K12" s="26"/>
      <c r="L12" s="23" t="s">
        <v>290</v>
      </c>
      <c r="M12" s="29" t="s">
        <v>293</v>
      </c>
      <c r="S12" s="36">
        <v>2.1</v>
      </c>
      <c r="T12" s="23" t="s">
        <v>156</v>
      </c>
      <c r="U12" s="27"/>
      <c r="V12" s="27"/>
      <c r="W12" s="27"/>
      <c r="X12" s="27"/>
      <c r="Z12" s="27"/>
      <c r="AA12" s="27"/>
      <c r="AB12" s="27"/>
      <c r="AC12" s="27"/>
      <c r="AF12" s="18" t="s">
        <v>124</v>
      </c>
      <c r="AG12" s="28">
        <v>43902.0</v>
      </c>
    </row>
    <row r="13">
      <c r="A13" s="22">
        <v>63.0</v>
      </c>
      <c r="B13" s="23" t="s">
        <v>332</v>
      </c>
      <c r="C13" s="24" t="s">
        <v>317</v>
      </c>
      <c r="D13" s="25" t="s">
        <v>336</v>
      </c>
      <c r="F13" s="23" t="s">
        <v>167</v>
      </c>
      <c r="G13" s="23" t="s">
        <v>109</v>
      </c>
      <c r="H13" s="23" t="s">
        <v>230</v>
      </c>
      <c r="I13" s="23" t="s">
        <v>342</v>
      </c>
      <c r="J13" s="23" t="s">
        <v>343</v>
      </c>
      <c r="K13" s="23" t="s">
        <v>346</v>
      </c>
      <c r="L13" s="23">
        <v>2009.0</v>
      </c>
      <c r="M13" s="29" t="s">
        <v>350</v>
      </c>
      <c r="S13" s="36">
        <v>1.9</v>
      </c>
      <c r="T13" s="23" t="s">
        <v>156</v>
      </c>
      <c r="U13" s="22">
        <v>21.0</v>
      </c>
      <c r="V13" s="22">
        <v>64.0</v>
      </c>
      <c r="W13" s="22">
        <v>15.0</v>
      </c>
      <c r="X13" s="22">
        <v>0.0</v>
      </c>
      <c r="Z13" s="22">
        <v>41.0</v>
      </c>
      <c r="AA13" s="22">
        <v>5.0</v>
      </c>
      <c r="AB13" s="27"/>
      <c r="AC13" s="27"/>
      <c r="AF13" s="18" t="s">
        <v>124</v>
      </c>
      <c r="AG13" s="28">
        <v>43902.0</v>
      </c>
    </row>
    <row r="14">
      <c r="A14" s="22">
        <v>64.0</v>
      </c>
      <c r="B14" s="23" t="s">
        <v>364</v>
      </c>
      <c r="C14" s="24" t="s">
        <v>365</v>
      </c>
      <c r="D14" s="25" t="s">
        <v>367</v>
      </c>
      <c r="F14" s="23" t="s">
        <v>167</v>
      </c>
      <c r="G14" s="29" t="s">
        <v>371</v>
      </c>
      <c r="H14" s="26"/>
      <c r="I14" s="23" t="s">
        <v>373</v>
      </c>
      <c r="J14" s="23" t="s">
        <v>375</v>
      </c>
      <c r="K14" s="23" t="s">
        <v>376</v>
      </c>
      <c r="L14" s="23">
        <v>2000.0</v>
      </c>
      <c r="M14" s="29" t="s">
        <v>379</v>
      </c>
      <c r="S14" s="36">
        <v>1.2</v>
      </c>
      <c r="T14" s="23" t="s">
        <v>156</v>
      </c>
      <c r="U14" s="27"/>
      <c r="V14" s="27"/>
      <c r="W14" s="27"/>
      <c r="X14" s="27"/>
      <c r="Z14" s="37"/>
      <c r="AA14" s="27"/>
      <c r="AB14" s="27"/>
      <c r="AC14" s="27"/>
      <c r="AF14" s="18" t="s">
        <v>124</v>
      </c>
      <c r="AG14" s="28">
        <v>43902.0</v>
      </c>
      <c r="AH14" s="38" t="s">
        <v>392</v>
      </c>
    </row>
    <row r="15">
      <c r="A15" s="22">
        <v>65.0</v>
      </c>
      <c r="B15" s="23" t="s">
        <v>396</v>
      </c>
      <c r="C15" s="24" t="s">
        <v>365</v>
      </c>
      <c r="D15" s="25" t="s">
        <v>367</v>
      </c>
      <c r="F15" s="23" t="s">
        <v>401</v>
      </c>
      <c r="G15" s="23" t="s">
        <v>371</v>
      </c>
      <c r="H15" s="23" t="s">
        <v>405</v>
      </c>
      <c r="I15" s="23" t="s">
        <v>408</v>
      </c>
      <c r="J15" s="23" t="s">
        <v>409</v>
      </c>
      <c r="K15" s="23" t="s">
        <v>412</v>
      </c>
      <c r="L15" s="26"/>
      <c r="M15" s="29" t="s">
        <v>414</v>
      </c>
      <c r="S15" s="30">
        <v>1.3</v>
      </c>
      <c r="T15" s="23" t="s">
        <v>156</v>
      </c>
      <c r="U15" s="22">
        <v>10.0</v>
      </c>
      <c r="V15" s="22">
        <v>28.0</v>
      </c>
      <c r="W15" s="22">
        <v>61.0</v>
      </c>
      <c r="X15" s="22">
        <v>0.0</v>
      </c>
      <c r="Z15" s="22">
        <v>60600.0</v>
      </c>
      <c r="AA15" s="27"/>
      <c r="AB15" s="27"/>
      <c r="AC15" s="27"/>
      <c r="AF15" s="18" t="s">
        <v>124</v>
      </c>
      <c r="AG15" s="28">
        <v>43902.0</v>
      </c>
      <c r="AH15" s="38" t="s">
        <v>392</v>
      </c>
    </row>
    <row r="16">
      <c r="A16" s="22">
        <v>66.0</v>
      </c>
      <c r="B16" s="23" t="s">
        <v>425</v>
      </c>
      <c r="C16" s="24" t="s">
        <v>365</v>
      </c>
      <c r="D16" s="25" t="s">
        <v>367</v>
      </c>
      <c r="F16" s="23" t="s">
        <v>429</v>
      </c>
      <c r="G16" s="23" t="s">
        <v>433</v>
      </c>
      <c r="H16" s="26"/>
      <c r="I16" s="23" t="s">
        <v>437</v>
      </c>
      <c r="J16" s="23" t="s">
        <v>151</v>
      </c>
      <c r="K16" s="23" t="s">
        <v>153</v>
      </c>
      <c r="L16" s="26"/>
      <c r="M16" s="23" t="s">
        <v>440</v>
      </c>
      <c r="S16" s="31">
        <v>1.6</v>
      </c>
      <c r="T16" s="23" t="s">
        <v>156</v>
      </c>
      <c r="U16" s="22">
        <v>22.0</v>
      </c>
      <c r="V16" s="22">
        <v>24.0</v>
      </c>
      <c r="W16" s="22">
        <v>35.0</v>
      </c>
      <c r="X16" s="22">
        <v>12.0</v>
      </c>
      <c r="Z16" s="22">
        <v>5197.0</v>
      </c>
      <c r="AA16" s="22">
        <v>1.0</v>
      </c>
      <c r="AB16" s="27"/>
      <c r="AC16" s="27"/>
      <c r="AF16" s="18" t="s">
        <v>124</v>
      </c>
      <c r="AG16" s="28">
        <v>43902.0</v>
      </c>
      <c r="AH16" s="38" t="s">
        <v>392</v>
      </c>
    </row>
    <row r="17">
      <c r="A17" s="22">
        <v>67.0</v>
      </c>
      <c r="B17" s="23" t="s">
        <v>458</v>
      </c>
      <c r="C17" s="24" t="s">
        <v>250</v>
      </c>
      <c r="D17" s="25" t="s">
        <v>459</v>
      </c>
      <c r="F17" s="23" t="s">
        <v>463</v>
      </c>
      <c r="G17" s="29" t="s">
        <v>464</v>
      </c>
      <c r="H17" s="26"/>
      <c r="I17" s="23" t="s">
        <v>466</v>
      </c>
      <c r="J17" s="23" t="s">
        <v>343</v>
      </c>
      <c r="K17" s="23" t="s">
        <v>346</v>
      </c>
      <c r="L17" s="23" t="s">
        <v>469</v>
      </c>
      <c r="M17" s="23" t="s">
        <v>471</v>
      </c>
      <c r="S17" s="39"/>
      <c r="T17" s="26"/>
      <c r="U17" s="27"/>
      <c r="V17" s="27"/>
      <c r="W17" s="27"/>
      <c r="X17" s="27"/>
      <c r="Z17" s="27"/>
      <c r="AA17" s="27"/>
      <c r="AB17" s="27"/>
      <c r="AC17" s="27"/>
      <c r="AF17" s="18" t="s">
        <v>124</v>
      </c>
      <c r="AG17" s="28">
        <v>43902.0</v>
      </c>
    </row>
    <row r="18">
      <c r="A18" s="22">
        <v>68.0</v>
      </c>
      <c r="B18" s="23" t="s">
        <v>488</v>
      </c>
      <c r="C18" s="24" t="s">
        <v>491</v>
      </c>
      <c r="D18" s="25" t="s">
        <v>493</v>
      </c>
      <c r="F18" s="23" t="s">
        <v>167</v>
      </c>
      <c r="G18" s="29" t="s">
        <v>371</v>
      </c>
      <c r="H18" s="26"/>
      <c r="I18" s="23" t="s">
        <v>497</v>
      </c>
      <c r="J18" s="23" t="s">
        <v>498</v>
      </c>
      <c r="K18" s="23" t="s">
        <v>500</v>
      </c>
      <c r="L18" s="26"/>
      <c r="M18" s="23" t="s">
        <v>501</v>
      </c>
      <c r="S18" s="31">
        <v>1.4</v>
      </c>
      <c r="T18" s="23" t="s">
        <v>156</v>
      </c>
      <c r="U18" s="27"/>
      <c r="V18" s="27"/>
      <c r="W18" s="27"/>
      <c r="X18" s="27"/>
      <c r="Z18" s="22">
        <v>22600.0</v>
      </c>
      <c r="AA18" s="40">
        <v>279.0</v>
      </c>
      <c r="AB18" s="37"/>
      <c r="AC18" s="37"/>
      <c r="AF18" s="18" t="s">
        <v>124</v>
      </c>
      <c r="AG18" s="28">
        <v>43902.0</v>
      </c>
    </row>
    <row r="19">
      <c r="A19" s="22">
        <v>69.0</v>
      </c>
      <c r="B19" s="23" t="s">
        <v>488</v>
      </c>
      <c r="C19" s="24" t="s">
        <v>253</v>
      </c>
      <c r="D19" s="41" t="s">
        <v>513</v>
      </c>
      <c r="F19" s="23" t="s">
        <v>167</v>
      </c>
      <c r="G19" s="23" t="s">
        <v>518</v>
      </c>
      <c r="H19" s="26"/>
      <c r="I19" s="23" t="s">
        <v>519</v>
      </c>
      <c r="J19" s="23" t="s">
        <v>498</v>
      </c>
      <c r="K19" s="23" t="s">
        <v>521</v>
      </c>
      <c r="L19" s="26"/>
      <c r="M19" s="23" t="s">
        <v>523</v>
      </c>
      <c r="S19" s="31">
        <v>1.3</v>
      </c>
      <c r="T19" s="23" t="s">
        <v>156</v>
      </c>
      <c r="U19" s="27"/>
      <c r="V19" s="27"/>
      <c r="W19" s="27"/>
      <c r="X19" s="27"/>
      <c r="Z19" s="27"/>
      <c r="AA19" s="22">
        <v>29.0</v>
      </c>
      <c r="AB19" s="22">
        <v>36.0</v>
      </c>
      <c r="AC19" s="22">
        <v>10.0</v>
      </c>
      <c r="AF19" s="18" t="s">
        <v>124</v>
      </c>
      <c r="AG19" s="28">
        <v>43902.0</v>
      </c>
    </row>
    <row r="20">
      <c r="A20" s="22">
        <v>70.0</v>
      </c>
      <c r="B20" s="23" t="s">
        <v>488</v>
      </c>
      <c r="C20" s="24" t="s">
        <v>253</v>
      </c>
      <c r="D20" s="41" t="s">
        <v>513</v>
      </c>
      <c r="F20" s="23" t="s">
        <v>167</v>
      </c>
      <c r="G20" s="23" t="s">
        <v>534</v>
      </c>
      <c r="H20" s="26"/>
      <c r="I20" s="23" t="s">
        <v>538</v>
      </c>
      <c r="J20" s="23" t="s">
        <v>498</v>
      </c>
      <c r="K20" s="23" t="s">
        <v>521</v>
      </c>
      <c r="L20" s="23" t="s">
        <v>540</v>
      </c>
      <c r="M20" s="23" t="s">
        <v>542</v>
      </c>
      <c r="S20" s="36">
        <v>1.2</v>
      </c>
      <c r="T20" s="23" t="s">
        <v>156</v>
      </c>
      <c r="U20" s="27"/>
      <c r="V20" s="27"/>
      <c r="W20" s="27"/>
      <c r="X20" s="27"/>
      <c r="Z20" s="22">
        <v>1492.0</v>
      </c>
      <c r="AA20" s="22">
        <v>12.0</v>
      </c>
      <c r="AB20" s="27"/>
      <c r="AC20" s="27"/>
      <c r="AF20" s="18" t="s">
        <v>124</v>
      </c>
      <c r="AG20" s="28">
        <v>43902.0</v>
      </c>
    </row>
    <row r="21">
      <c r="A21" s="22">
        <v>71.0</v>
      </c>
      <c r="B21" s="23" t="s">
        <v>488</v>
      </c>
      <c r="C21" s="24" t="s">
        <v>253</v>
      </c>
      <c r="D21" s="41" t="s">
        <v>513</v>
      </c>
      <c r="F21" s="23" t="s">
        <v>167</v>
      </c>
      <c r="G21" s="23" t="s">
        <v>554</v>
      </c>
      <c r="H21" s="26"/>
      <c r="I21" s="23" t="s">
        <v>556</v>
      </c>
      <c r="J21" s="23" t="s">
        <v>498</v>
      </c>
      <c r="K21" s="23" t="s">
        <v>521</v>
      </c>
      <c r="L21" s="23" t="s">
        <v>540</v>
      </c>
      <c r="M21" s="23" t="s">
        <v>562</v>
      </c>
      <c r="S21" s="36">
        <v>1.2</v>
      </c>
      <c r="T21" s="23" t="s">
        <v>156</v>
      </c>
      <c r="U21" s="27"/>
      <c r="V21" s="27"/>
      <c r="W21" s="27"/>
      <c r="X21" s="27"/>
      <c r="Z21" s="22">
        <v>13400.0</v>
      </c>
      <c r="AA21" s="27"/>
      <c r="AB21" s="27"/>
      <c r="AC21" s="27"/>
      <c r="AF21" s="18" t="s">
        <v>124</v>
      </c>
      <c r="AG21" s="28">
        <v>43902.0</v>
      </c>
    </row>
    <row r="22">
      <c r="A22" s="22">
        <v>72.0</v>
      </c>
      <c r="B22" s="23" t="s">
        <v>571</v>
      </c>
      <c r="C22" s="24" t="s">
        <v>253</v>
      </c>
      <c r="D22" s="41" t="s">
        <v>513</v>
      </c>
      <c r="F22" s="23" t="s">
        <v>167</v>
      </c>
      <c r="G22" s="23" t="s">
        <v>252</v>
      </c>
      <c r="H22" s="23" t="s">
        <v>230</v>
      </c>
      <c r="I22" s="23" t="s">
        <v>576</v>
      </c>
      <c r="J22" s="23" t="s">
        <v>578</v>
      </c>
      <c r="K22" s="23" t="s">
        <v>579</v>
      </c>
      <c r="L22" s="23" t="s">
        <v>580</v>
      </c>
      <c r="M22" s="23" t="s">
        <v>501</v>
      </c>
      <c r="S22" s="36">
        <v>1.1</v>
      </c>
      <c r="T22" s="23" t="s">
        <v>156</v>
      </c>
      <c r="U22" s="22">
        <v>18.0</v>
      </c>
      <c r="V22" s="22">
        <v>26.0</v>
      </c>
      <c r="W22" s="22">
        <v>55.0</v>
      </c>
      <c r="X22" s="22">
        <v>0.0</v>
      </c>
      <c r="Z22" s="22">
        <v>861.0</v>
      </c>
      <c r="AA22" s="22">
        <v>372.0</v>
      </c>
      <c r="AB22" s="27"/>
      <c r="AC22" s="27"/>
      <c r="AF22" s="18" t="s">
        <v>124</v>
      </c>
      <c r="AG22" s="28">
        <v>43902.0</v>
      </c>
    </row>
    <row r="23">
      <c r="A23" s="22">
        <v>73.0</v>
      </c>
      <c r="B23" s="23" t="s">
        <v>571</v>
      </c>
      <c r="C23" s="24" t="s">
        <v>253</v>
      </c>
      <c r="D23" s="41" t="s">
        <v>513</v>
      </c>
      <c r="F23" s="23" t="s">
        <v>167</v>
      </c>
      <c r="G23" s="23" t="s">
        <v>252</v>
      </c>
      <c r="H23" s="23" t="s">
        <v>201</v>
      </c>
      <c r="I23" s="23" t="s">
        <v>594</v>
      </c>
      <c r="J23" s="23" t="s">
        <v>579</v>
      </c>
      <c r="K23" s="26"/>
      <c r="L23" s="23" t="s">
        <v>580</v>
      </c>
      <c r="M23" s="23" t="s">
        <v>501</v>
      </c>
      <c r="S23" s="31">
        <v>1.1</v>
      </c>
      <c r="T23" s="23" t="s">
        <v>156</v>
      </c>
      <c r="U23" s="22">
        <v>18.0</v>
      </c>
      <c r="V23" s="22">
        <v>26.0</v>
      </c>
      <c r="W23" s="22">
        <v>55.0</v>
      </c>
      <c r="X23" s="22">
        <v>0.0</v>
      </c>
      <c r="Z23" s="31">
        <v>823.0</v>
      </c>
      <c r="AA23" s="22">
        <v>275.0</v>
      </c>
      <c r="AB23" s="27"/>
      <c r="AC23" s="27"/>
      <c r="AF23" s="18" t="s">
        <v>124</v>
      </c>
      <c r="AG23" s="28">
        <v>43902.0</v>
      </c>
      <c r="AH23" s="18" t="s">
        <v>219</v>
      </c>
    </row>
    <row r="24">
      <c r="A24" s="22">
        <v>74.0</v>
      </c>
      <c r="B24" s="23" t="s">
        <v>601</v>
      </c>
      <c r="C24" s="24" t="s">
        <v>253</v>
      </c>
      <c r="D24" s="41" t="s">
        <v>513</v>
      </c>
      <c r="F24" s="23" t="s">
        <v>167</v>
      </c>
      <c r="G24" s="23" t="s">
        <v>518</v>
      </c>
      <c r="H24" s="23" t="s">
        <v>230</v>
      </c>
      <c r="I24" s="23" t="s">
        <v>604</v>
      </c>
      <c r="J24" s="23" t="s">
        <v>409</v>
      </c>
      <c r="K24" s="26"/>
      <c r="L24" s="23">
        <v>2007.0</v>
      </c>
      <c r="M24" s="29" t="s">
        <v>606</v>
      </c>
      <c r="S24" s="30">
        <v>1.1</v>
      </c>
      <c r="T24" s="23" t="s">
        <v>156</v>
      </c>
      <c r="U24" s="27"/>
      <c r="V24" s="22">
        <v>41.0</v>
      </c>
      <c r="W24" s="22">
        <v>59.0</v>
      </c>
      <c r="X24" s="22">
        <v>0.0</v>
      </c>
      <c r="Z24" s="31">
        <v>20.0</v>
      </c>
      <c r="AA24" s="31">
        <v>15.0</v>
      </c>
      <c r="AB24" s="27"/>
      <c r="AC24" s="27"/>
      <c r="AF24" s="18" t="s">
        <v>124</v>
      </c>
      <c r="AG24" s="28">
        <v>43902.0</v>
      </c>
      <c r="AH24" s="18" t="s">
        <v>610</v>
      </c>
    </row>
    <row r="25">
      <c r="A25" s="22">
        <v>75.0</v>
      </c>
      <c r="B25" s="23" t="s">
        <v>601</v>
      </c>
      <c r="C25" s="24" t="s">
        <v>253</v>
      </c>
      <c r="D25" s="41" t="s">
        <v>513</v>
      </c>
      <c r="F25" s="23" t="s">
        <v>167</v>
      </c>
      <c r="G25" s="23" t="s">
        <v>518</v>
      </c>
      <c r="H25" s="23" t="s">
        <v>230</v>
      </c>
      <c r="I25" s="23" t="s">
        <v>604</v>
      </c>
      <c r="J25" s="23" t="s">
        <v>614</v>
      </c>
      <c r="K25" s="26"/>
      <c r="L25" s="23">
        <v>2007.0</v>
      </c>
      <c r="M25" s="29" t="s">
        <v>606</v>
      </c>
      <c r="S25" s="30">
        <v>1.3</v>
      </c>
      <c r="T25" s="23" t="s">
        <v>156</v>
      </c>
      <c r="U25" s="27"/>
      <c r="V25" s="22">
        <v>33.0</v>
      </c>
      <c r="W25" s="22">
        <v>67.0</v>
      </c>
      <c r="X25" s="22">
        <v>0.0</v>
      </c>
      <c r="Z25" s="31">
        <v>42.0</v>
      </c>
      <c r="AA25" s="22">
        <v>20.0</v>
      </c>
      <c r="AB25" s="27"/>
      <c r="AC25" s="27"/>
      <c r="AF25" s="18" t="s">
        <v>124</v>
      </c>
      <c r="AG25" s="28">
        <v>43902.0</v>
      </c>
      <c r="AH25" s="18" t="s">
        <v>610</v>
      </c>
    </row>
    <row r="26">
      <c r="A26" s="22">
        <v>76.0</v>
      </c>
      <c r="B26" s="23" t="s">
        <v>601</v>
      </c>
      <c r="C26" s="24" t="s">
        <v>253</v>
      </c>
      <c r="D26" s="41" t="s">
        <v>513</v>
      </c>
      <c r="F26" s="23" t="s">
        <v>167</v>
      </c>
      <c r="G26" s="23" t="s">
        <v>518</v>
      </c>
      <c r="H26" s="23" t="s">
        <v>230</v>
      </c>
      <c r="I26" s="23" t="s">
        <v>604</v>
      </c>
      <c r="J26" s="23" t="s">
        <v>498</v>
      </c>
      <c r="K26" s="26"/>
      <c r="L26" s="23">
        <v>2007.0</v>
      </c>
      <c r="M26" s="29" t="s">
        <v>606</v>
      </c>
      <c r="S26" s="30">
        <v>1.3</v>
      </c>
      <c r="T26" s="23" t="s">
        <v>156</v>
      </c>
      <c r="U26" s="27"/>
      <c r="V26" s="22">
        <v>24.0</v>
      </c>
      <c r="W26" s="22">
        <v>32.0</v>
      </c>
      <c r="X26" s="22">
        <v>20.0</v>
      </c>
      <c r="Z26" s="27"/>
      <c r="AA26" s="22">
        <v>21.0</v>
      </c>
      <c r="AB26" s="22">
        <v>3.0</v>
      </c>
      <c r="AC26" s="22">
        <v>1.0</v>
      </c>
      <c r="AF26" s="18" t="s">
        <v>124</v>
      </c>
      <c r="AG26" s="28">
        <v>43902.0</v>
      </c>
      <c r="AH26" s="18" t="s">
        <v>610</v>
      </c>
    </row>
    <row r="27">
      <c r="A27" s="22">
        <v>77.0</v>
      </c>
      <c r="B27" s="23" t="s">
        <v>601</v>
      </c>
      <c r="C27" s="24" t="s">
        <v>253</v>
      </c>
      <c r="D27" s="41" t="s">
        <v>513</v>
      </c>
      <c r="F27" s="23" t="s">
        <v>167</v>
      </c>
      <c r="G27" s="23" t="s">
        <v>518</v>
      </c>
      <c r="H27" s="23" t="s">
        <v>230</v>
      </c>
      <c r="I27" s="23" t="s">
        <v>604</v>
      </c>
      <c r="J27" s="23" t="s">
        <v>627</v>
      </c>
      <c r="K27" s="26"/>
      <c r="L27" s="23">
        <v>2007.0</v>
      </c>
      <c r="M27" s="29" t="s">
        <v>606</v>
      </c>
      <c r="S27" s="30">
        <v>1.5</v>
      </c>
      <c r="T27" s="23" t="s">
        <v>156</v>
      </c>
      <c r="U27" s="27"/>
      <c r="V27" s="22">
        <v>43.0</v>
      </c>
      <c r="W27" s="22">
        <v>42.0</v>
      </c>
      <c r="X27" s="22">
        <v>15.0</v>
      </c>
      <c r="Z27" s="31">
        <v>63.0</v>
      </c>
      <c r="AA27" s="22">
        <v>21.0</v>
      </c>
      <c r="AB27" s="22">
        <v>5.0</v>
      </c>
      <c r="AC27" s="27"/>
      <c r="AF27" s="18" t="s">
        <v>124</v>
      </c>
      <c r="AG27" s="28">
        <v>43902.0</v>
      </c>
      <c r="AH27" s="18" t="s">
        <v>610</v>
      </c>
    </row>
    <row r="28">
      <c r="A28" s="22">
        <v>78.0</v>
      </c>
      <c r="B28" s="23" t="s">
        <v>633</v>
      </c>
      <c r="C28" s="24" t="s">
        <v>253</v>
      </c>
      <c r="D28" s="41" t="s">
        <v>513</v>
      </c>
      <c r="F28" s="23" t="s">
        <v>636</v>
      </c>
      <c r="G28" s="23" t="s">
        <v>518</v>
      </c>
      <c r="H28" s="26"/>
      <c r="I28" s="23" t="s">
        <v>639</v>
      </c>
      <c r="J28" s="23" t="s">
        <v>409</v>
      </c>
      <c r="K28" s="26"/>
      <c r="L28" s="26"/>
      <c r="M28" s="26"/>
      <c r="S28" s="22">
        <v>1.1</v>
      </c>
      <c r="T28" s="23" t="s">
        <v>156</v>
      </c>
      <c r="U28" s="27"/>
      <c r="V28" s="22">
        <v>42.0</v>
      </c>
      <c r="W28" s="22">
        <v>58.0</v>
      </c>
      <c r="X28" s="27"/>
      <c r="Z28" s="27"/>
      <c r="AA28" s="27"/>
      <c r="AB28" s="27"/>
      <c r="AC28" s="27"/>
      <c r="AF28" s="18" t="s">
        <v>124</v>
      </c>
      <c r="AG28" s="28">
        <v>43902.0</v>
      </c>
    </row>
    <row r="29">
      <c r="A29" s="22">
        <v>79.0</v>
      </c>
      <c r="B29" s="23" t="s">
        <v>648</v>
      </c>
      <c r="C29" s="24" t="s">
        <v>253</v>
      </c>
      <c r="D29" s="41" t="s">
        <v>513</v>
      </c>
      <c r="F29" s="23" t="s">
        <v>650</v>
      </c>
      <c r="G29" s="23" t="s">
        <v>518</v>
      </c>
      <c r="H29" s="26"/>
      <c r="I29" s="23" t="s">
        <v>653</v>
      </c>
      <c r="J29" s="23" t="s">
        <v>409</v>
      </c>
      <c r="K29" s="26"/>
      <c r="L29" s="26"/>
      <c r="M29" s="26"/>
      <c r="S29" s="36">
        <v>1.2</v>
      </c>
      <c r="T29" s="23" t="s">
        <v>156</v>
      </c>
      <c r="U29" s="22">
        <v>9.0</v>
      </c>
      <c r="V29" s="22">
        <v>19.0</v>
      </c>
      <c r="W29" s="22">
        <v>68.0</v>
      </c>
      <c r="X29" s="22">
        <v>0.0</v>
      </c>
      <c r="Z29" s="27"/>
      <c r="AA29" s="27"/>
      <c r="AB29" s="27"/>
      <c r="AC29" s="27"/>
      <c r="AF29" s="18" t="s">
        <v>124</v>
      </c>
      <c r="AG29" s="28">
        <v>43902.0</v>
      </c>
    </row>
    <row r="30">
      <c r="A30" s="22">
        <v>80.0</v>
      </c>
      <c r="B30" s="23" t="s">
        <v>247</v>
      </c>
      <c r="C30" s="24" t="s">
        <v>291</v>
      </c>
      <c r="D30" s="25" t="s">
        <v>663</v>
      </c>
      <c r="F30" s="23" t="s">
        <v>167</v>
      </c>
      <c r="G30" s="29" t="s">
        <v>664</v>
      </c>
      <c r="H30" s="26"/>
      <c r="I30" s="23" t="s">
        <v>665</v>
      </c>
      <c r="J30" s="23" t="s">
        <v>375</v>
      </c>
      <c r="K30" s="23" t="s">
        <v>666</v>
      </c>
      <c r="L30" s="23">
        <v>2000.0</v>
      </c>
      <c r="M30" s="29" t="s">
        <v>667</v>
      </c>
      <c r="S30" s="36">
        <v>1.2</v>
      </c>
      <c r="T30" s="23" t="s">
        <v>156</v>
      </c>
      <c r="U30" s="22">
        <v>12.0</v>
      </c>
      <c r="V30" s="22">
        <v>18.0</v>
      </c>
      <c r="W30" s="22">
        <v>69.0</v>
      </c>
      <c r="X30" s="22">
        <v>0.0</v>
      </c>
      <c r="Z30" s="27"/>
      <c r="AA30" s="27"/>
      <c r="AB30" s="27"/>
      <c r="AC30" s="27"/>
      <c r="AF30" s="18" t="s">
        <v>124</v>
      </c>
      <c r="AG30" s="28">
        <v>43902.0</v>
      </c>
    </row>
    <row r="31">
      <c r="A31" s="22">
        <v>81.0</v>
      </c>
      <c r="B31" s="23" t="s">
        <v>571</v>
      </c>
      <c r="C31" s="24" t="s">
        <v>291</v>
      </c>
      <c r="D31" s="25" t="s">
        <v>663</v>
      </c>
      <c r="F31" s="23" t="s">
        <v>167</v>
      </c>
      <c r="G31" s="23" t="s">
        <v>664</v>
      </c>
      <c r="H31" s="23" t="s">
        <v>230</v>
      </c>
      <c r="I31" s="23" t="s">
        <v>668</v>
      </c>
      <c r="J31" s="23" t="s">
        <v>375</v>
      </c>
      <c r="K31" s="23" t="s">
        <v>669</v>
      </c>
      <c r="L31" s="23" t="s">
        <v>580</v>
      </c>
      <c r="M31" s="23" t="s">
        <v>501</v>
      </c>
      <c r="S31" s="36">
        <v>1.1</v>
      </c>
      <c r="T31" s="23" t="s">
        <v>156</v>
      </c>
      <c r="U31" s="22">
        <v>28.0</v>
      </c>
      <c r="V31" s="22">
        <v>42.0</v>
      </c>
      <c r="W31" s="22">
        <v>30.0</v>
      </c>
      <c r="X31" s="22">
        <v>0.0</v>
      </c>
      <c r="Z31" s="31">
        <v>2767.0</v>
      </c>
      <c r="AA31" s="22">
        <v>404.0</v>
      </c>
      <c r="AB31" s="27"/>
      <c r="AC31" s="27"/>
      <c r="AF31" s="18" t="s">
        <v>124</v>
      </c>
      <c r="AG31" s="28">
        <v>43902.0</v>
      </c>
    </row>
    <row r="32">
      <c r="A32" s="22">
        <v>82.0</v>
      </c>
      <c r="B32" s="23" t="s">
        <v>571</v>
      </c>
      <c r="C32" s="24" t="s">
        <v>291</v>
      </c>
      <c r="D32" s="25" t="s">
        <v>663</v>
      </c>
      <c r="F32" s="23" t="s">
        <v>167</v>
      </c>
      <c r="G32" s="23" t="s">
        <v>664</v>
      </c>
      <c r="H32" s="23" t="s">
        <v>201</v>
      </c>
      <c r="I32" s="23" t="s">
        <v>670</v>
      </c>
      <c r="J32" s="23" t="s">
        <v>375</v>
      </c>
      <c r="K32" s="23" t="s">
        <v>669</v>
      </c>
      <c r="L32" s="23" t="s">
        <v>580</v>
      </c>
      <c r="M32" s="23" t="s">
        <v>501</v>
      </c>
      <c r="S32" s="36">
        <v>1.2</v>
      </c>
      <c r="T32" s="23" t="s">
        <v>156</v>
      </c>
      <c r="U32" s="22">
        <v>25.0</v>
      </c>
      <c r="V32" s="22">
        <v>61.0</v>
      </c>
      <c r="W32" s="22">
        <v>10.0</v>
      </c>
      <c r="X32" s="22">
        <v>0.0</v>
      </c>
      <c r="Z32" s="31">
        <v>2895.0</v>
      </c>
      <c r="AA32" s="22">
        <v>262.0</v>
      </c>
      <c r="AB32" s="27"/>
      <c r="AC32" s="27"/>
      <c r="AF32" s="18" t="s">
        <v>124</v>
      </c>
      <c r="AG32" s="28">
        <v>43902.0</v>
      </c>
      <c r="AH32" s="18" t="s">
        <v>219</v>
      </c>
    </row>
    <row r="33">
      <c r="A33" s="22">
        <v>83.0</v>
      </c>
      <c r="B33" s="23" t="s">
        <v>671</v>
      </c>
      <c r="C33" s="24" t="s">
        <v>291</v>
      </c>
      <c r="D33" s="25" t="s">
        <v>663</v>
      </c>
      <c r="F33" s="23" t="s">
        <v>167</v>
      </c>
      <c r="G33" s="23" t="s">
        <v>371</v>
      </c>
      <c r="H33" s="23" t="s">
        <v>405</v>
      </c>
      <c r="I33" s="23" t="s">
        <v>672</v>
      </c>
      <c r="J33" s="23" t="s">
        <v>375</v>
      </c>
      <c r="K33" s="23" t="s">
        <v>673</v>
      </c>
      <c r="L33" s="26"/>
      <c r="M33" s="29" t="s">
        <v>414</v>
      </c>
      <c r="S33" s="36">
        <v>0.8</v>
      </c>
      <c r="T33" s="23" t="s">
        <v>156</v>
      </c>
      <c r="U33" s="27"/>
      <c r="V33" s="27"/>
      <c r="W33" s="27"/>
      <c r="X33" s="27"/>
      <c r="Z33" s="27"/>
      <c r="AA33" s="27"/>
      <c r="AB33" s="27"/>
      <c r="AC33" s="27"/>
      <c r="AF33" s="18" t="s">
        <v>124</v>
      </c>
      <c r="AG33" s="28">
        <v>43902.0</v>
      </c>
      <c r="AH33" s="18" t="s">
        <v>674</v>
      </c>
    </row>
    <row r="34">
      <c r="A34" s="22">
        <v>84.0</v>
      </c>
      <c r="B34" s="23" t="s">
        <v>675</v>
      </c>
      <c r="C34" s="24" t="s">
        <v>291</v>
      </c>
      <c r="D34" s="25" t="s">
        <v>663</v>
      </c>
      <c r="F34" s="23" t="s">
        <v>167</v>
      </c>
      <c r="G34" s="23" t="s">
        <v>664</v>
      </c>
      <c r="H34" s="23" t="s">
        <v>230</v>
      </c>
      <c r="I34" s="23" t="s">
        <v>676</v>
      </c>
      <c r="J34" s="23" t="s">
        <v>375</v>
      </c>
      <c r="K34" s="26"/>
      <c r="L34" s="23">
        <v>2002.0</v>
      </c>
      <c r="M34" s="23" t="s">
        <v>677</v>
      </c>
      <c r="S34" s="27"/>
      <c r="T34" s="26"/>
      <c r="U34" s="27"/>
      <c r="V34" s="27"/>
      <c r="W34" s="27"/>
      <c r="X34" s="27"/>
      <c r="Z34" s="27"/>
      <c r="AA34" s="27"/>
      <c r="AB34" s="27"/>
      <c r="AC34" s="27"/>
      <c r="AF34" s="18" t="s">
        <v>124</v>
      </c>
      <c r="AG34" s="28">
        <v>43902.0</v>
      </c>
      <c r="AH34" s="18" t="s">
        <v>678</v>
      </c>
    </row>
    <row r="35">
      <c r="A35" s="22">
        <v>85.0</v>
      </c>
      <c r="B35" s="23" t="s">
        <v>675</v>
      </c>
      <c r="C35" s="24" t="s">
        <v>291</v>
      </c>
      <c r="D35" s="25" t="s">
        <v>663</v>
      </c>
      <c r="F35" s="23" t="s">
        <v>167</v>
      </c>
      <c r="G35" s="23" t="s">
        <v>664</v>
      </c>
      <c r="H35" s="23" t="s">
        <v>230</v>
      </c>
      <c r="I35" s="23" t="s">
        <v>679</v>
      </c>
      <c r="J35" s="23" t="s">
        <v>375</v>
      </c>
      <c r="K35" s="26"/>
      <c r="L35" s="23">
        <v>2002.0</v>
      </c>
      <c r="M35" s="23" t="s">
        <v>677</v>
      </c>
      <c r="S35" s="27"/>
      <c r="T35" s="26"/>
      <c r="U35" s="27"/>
      <c r="V35" s="27"/>
      <c r="W35" s="27"/>
      <c r="X35" s="27"/>
      <c r="Z35" s="27"/>
      <c r="AA35" s="27"/>
      <c r="AB35" s="27"/>
      <c r="AC35" s="27"/>
      <c r="AF35" s="18" t="s">
        <v>124</v>
      </c>
      <c r="AG35" s="28">
        <v>43902.0</v>
      </c>
      <c r="AH35" s="18" t="s">
        <v>678</v>
      </c>
    </row>
    <row r="36">
      <c r="A36" s="22">
        <v>86.0</v>
      </c>
      <c r="B36" s="23" t="s">
        <v>675</v>
      </c>
      <c r="C36" s="24" t="s">
        <v>291</v>
      </c>
      <c r="D36" s="25" t="s">
        <v>663</v>
      </c>
      <c r="F36" s="23" t="s">
        <v>167</v>
      </c>
      <c r="G36" s="23" t="s">
        <v>664</v>
      </c>
      <c r="H36" s="23" t="s">
        <v>230</v>
      </c>
      <c r="I36" s="23" t="s">
        <v>680</v>
      </c>
      <c r="J36" s="23" t="s">
        <v>375</v>
      </c>
      <c r="K36" s="26"/>
      <c r="L36" s="23">
        <v>2002.0</v>
      </c>
      <c r="M36" s="23" t="s">
        <v>677</v>
      </c>
      <c r="S36" s="39"/>
      <c r="T36" s="26"/>
      <c r="U36" s="27"/>
      <c r="V36" s="27"/>
      <c r="W36" s="27"/>
      <c r="X36" s="27"/>
      <c r="Z36" s="27"/>
      <c r="AA36" s="27"/>
      <c r="AB36" s="27"/>
      <c r="AC36" s="27"/>
      <c r="AF36" s="18" t="s">
        <v>124</v>
      </c>
      <c r="AG36" s="28">
        <v>43902.0</v>
      </c>
      <c r="AH36" s="18" t="s">
        <v>678</v>
      </c>
    </row>
    <row r="37">
      <c r="A37" s="22">
        <v>87.0</v>
      </c>
      <c r="B37" s="23" t="s">
        <v>681</v>
      </c>
      <c r="C37" s="24" t="s">
        <v>291</v>
      </c>
      <c r="D37" s="25" t="s">
        <v>663</v>
      </c>
      <c r="F37" s="23" t="s">
        <v>167</v>
      </c>
      <c r="G37" s="23" t="s">
        <v>109</v>
      </c>
      <c r="H37" s="26"/>
      <c r="I37" s="23" t="s">
        <v>682</v>
      </c>
      <c r="J37" s="29" t="s">
        <v>683</v>
      </c>
      <c r="K37" s="26"/>
      <c r="L37" s="26"/>
      <c r="M37" s="29" t="s">
        <v>684</v>
      </c>
      <c r="S37" s="30">
        <v>0.9</v>
      </c>
      <c r="T37" s="23" t="s">
        <v>156</v>
      </c>
      <c r="U37" s="27"/>
      <c r="V37" s="27"/>
      <c r="W37" s="27"/>
      <c r="X37" s="27"/>
      <c r="Z37" s="31">
        <v>2554.0</v>
      </c>
      <c r="AA37" s="27"/>
      <c r="AB37" s="27"/>
      <c r="AC37" s="27"/>
      <c r="AF37" s="18" t="s">
        <v>124</v>
      </c>
      <c r="AG37" s="28">
        <v>43902.0</v>
      </c>
    </row>
    <row r="38">
      <c r="A38" s="22">
        <v>88.0</v>
      </c>
      <c r="B38" s="23" t="s">
        <v>681</v>
      </c>
      <c r="C38" s="24" t="s">
        <v>291</v>
      </c>
      <c r="D38" s="25" t="s">
        <v>663</v>
      </c>
      <c r="F38" s="23" t="s">
        <v>167</v>
      </c>
      <c r="G38" s="23" t="s">
        <v>685</v>
      </c>
      <c r="H38" s="26"/>
      <c r="I38" s="23" t="s">
        <v>686</v>
      </c>
      <c r="J38" s="23" t="s">
        <v>687</v>
      </c>
      <c r="K38" s="26"/>
      <c r="L38" s="26"/>
      <c r="M38" s="29" t="s">
        <v>688</v>
      </c>
      <c r="S38" s="30">
        <v>1.2</v>
      </c>
      <c r="T38" s="23" t="s">
        <v>156</v>
      </c>
      <c r="U38" s="27"/>
      <c r="V38" s="27"/>
      <c r="W38" s="27"/>
      <c r="X38" s="27"/>
      <c r="Z38" s="27"/>
      <c r="AA38" s="27"/>
      <c r="AB38" s="27"/>
      <c r="AC38" s="27"/>
      <c r="AF38" s="18" t="s">
        <v>124</v>
      </c>
      <c r="AG38" s="28">
        <v>43902.0</v>
      </c>
    </row>
    <row r="39">
      <c r="A39" s="22">
        <v>89.0</v>
      </c>
      <c r="B39" s="23" t="s">
        <v>681</v>
      </c>
      <c r="C39" s="24" t="s">
        <v>291</v>
      </c>
      <c r="D39" s="25" t="s">
        <v>663</v>
      </c>
      <c r="F39" s="23" t="s">
        <v>167</v>
      </c>
      <c r="G39" s="23" t="s">
        <v>200</v>
      </c>
      <c r="H39" s="26"/>
      <c r="I39" s="23" t="s">
        <v>689</v>
      </c>
      <c r="J39" s="23" t="s">
        <v>690</v>
      </c>
      <c r="K39" s="26"/>
      <c r="L39" s="26"/>
      <c r="M39" s="29" t="s">
        <v>691</v>
      </c>
      <c r="S39" s="30">
        <v>0.9</v>
      </c>
      <c r="T39" s="23" t="s">
        <v>156</v>
      </c>
      <c r="U39" s="27"/>
      <c r="V39" s="27"/>
      <c r="W39" s="27"/>
      <c r="X39" s="27"/>
      <c r="Z39" s="31">
        <v>19622.0</v>
      </c>
      <c r="AA39" s="27"/>
      <c r="AB39" s="27"/>
      <c r="AC39" s="27"/>
      <c r="AF39" s="18" t="s">
        <v>124</v>
      </c>
      <c r="AG39" s="28">
        <v>43902.0</v>
      </c>
    </row>
    <row r="40">
      <c r="A40" s="22">
        <v>90.0</v>
      </c>
      <c r="B40" s="23" t="s">
        <v>692</v>
      </c>
      <c r="C40" s="24" t="s">
        <v>291</v>
      </c>
      <c r="D40" s="25" t="s">
        <v>663</v>
      </c>
      <c r="F40" s="23" t="s">
        <v>693</v>
      </c>
      <c r="G40" s="23" t="s">
        <v>694</v>
      </c>
      <c r="H40" s="23" t="s">
        <v>695</v>
      </c>
      <c r="I40" s="23" t="s">
        <v>696</v>
      </c>
      <c r="J40" s="23" t="s">
        <v>697</v>
      </c>
      <c r="K40" s="26"/>
      <c r="L40" s="23">
        <v>2003.0</v>
      </c>
      <c r="M40" s="26"/>
      <c r="S40" s="30">
        <v>1.3</v>
      </c>
      <c r="T40" s="23" t="s">
        <v>156</v>
      </c>
      <c r="U40" s="22">
        <v>13.0</v>
      </c>
      <c r="V40" s="22">
        <v>16.0</v>
      </c>
      <c r="W40" s="22">
        <v>65.0</v>
      </c>
      <c r="X40" s="22">
        <v>0.0</v>
      </c>
      <c r="Z40" s="27"/>
      <c r="AA40" s="27"/>
      <c r="AB40" s="27"/>
      <c r="AC40" s="27"/>
      <c r="AF40" s="18" t="s">
        <v>124</v>
      </c>
      <c r="AG40" s="28">
        <v>43902.0</v>
      </c>
    </row>
    <row r="41">
      <c r="A41" s="22">
        <v>91.0</v>
      </c>
      <c r="B41" s="23" t="s">
        <v>671</v>
      </c>
      <c r="C41" s="24" t="s">
        <v>574</v>
      </c>
      <c r="D41" s="25" t="s">
        <v>698</v>
      </c>
      <c r="F41" s="23" t="s">
        <v>167</v>
      </c>
      <c r="G41" s="23" t="s">
        <v>282</v>
      </c>
      <c r="H41" s="26"/>
      <c r="I41" s="23" t="s">
        <v>699</v>
      </c>
      <c r="J41" s="23" t="s">
        <v>375</v>
      </c>
      <c r="K41" s="23" t="s">
        <v>673</v>
      </c>
      <c r="L41" s="23">
        <v>2006.0</v>
      </c>
      <c r="M41" s="29" t="s">
        <v>700</v>
      </c>
      <c r="S41" s="31">
        <v>1.1</v>
      </c>
      <c r="T41" s="23" t="s">
        <v>156</v>
      </c>
      <c r="U41" s="27"/>
      <c r="V41" s="27"/>
      <c r="W41" s="27"/>
      <c r="X41" s="27"/>
      <c r="Z41" s="27"/>
      <c r="AA41" s="27"/>
      <c r="AB41" s="27"/>
      <c r="AC41" s="27"/>
      <c r="AF41" s="18" t="s">
        <v>124</v>
      </c>
      <c r="AG41" s="28">
        <v>43902.0</v>
      </c>
    </row>
    <row r="42">
      <c r="A42" s="22">
        <v>92.0</v>
      </c>
      <c r="B42" s="23" t="s">
        <v>701</v>
      </c>
      <c r="C42" s="24" t="s">
        <v>574</v>
      </c>
      <c r="D42" s="25" t="s">
        <v>698</v>
      </c>
      <c r="F42" s="23" t="s">
        <v>702</v>
      </c>
      <c r="G42" s="23" t="s">
        <v>703</v>
      </c>
      <c r="H42" s="26"/>
      <c r="I42" s="23" t="s">
        <v>704</v>
      </c>
      <c r="J42" s="23" t="s">
        <v>578</v>
      </c>
      <c r="K42" s="26"/>
      <c r="L42" s="26"/>
      <c r="M42" s="26"/>
      <c r="S42" s="27"/>
      <c r="T42" s="26"/>
      <c r="U42" s="27"/>
      <c r="V42" s="27"/>
      <c r="W42" s="27"/>
      <c r="X42" s="27"/>
      <c r="Z42" s="27"/>
      <c r="AA42" s="27"/>
      <c r="AB42" s="27"/>
      <c r="AC42" s="27"/>
      <c r="AF42" s="18" t="s">
        <v>124</v>
      </c>
      <c r="AG42" s="28">
        <v>43902.0</v>
      </c>
    </row>
    <row r="43">
      <c r="A43" s="22">
        <v>135.0</v>
      </c>
      <c r="B43" s="23" t="s">
        <v>705</v>
      </c>
      <c r="C43" s="24" t="s">
        <v>47</v>
      </c>
      <c r="D43" s="25" t="s">
        <v>166</v>
      </c>
      <c r="F43" s="23" t="s">
        <v>706</v>
      </c>
      <c r="G43" s="23" t="s">
        <v>707</v>
      </c>
      <c r="H43" s="26"/>
      <c r="I43" s="23" t="s">
        <v>708</v>
      </c>
      <c r="J43" s="23" t="s">
        <v>709</v>
      </c>
      <c r="K43" s="23" t="s">
        <v>710</v>
      </c>
      <c r="L43" s="23">
        <v>2014.0</v>
      </c>
      <c r="M43" s="23" t="s">
        <v>501</v>
      </c>
      <c r="S43" s="27"/>
      <c r="T43" s="26"/>
      <c r="U43" s="27"/>
      <c r="V43" s="27"/>
      <c r="W43" s="27"/>
      <c r="X43" s="27"/>
      <c r="Z43" s="27"/>
      <c r="AA43" s="27"/>
      <c r="AB43" s="27"/>
      <c r="AC43" s="27"/>
      <c r="AF43" s="18" t="s">
        <v>124</v>
      </c>
      <c r="AG43" s="28">
        <v>43902.0</v>
      </c>
    </row>
    <row r="44">
      <c r="A44" s="22">
        <v>136.0</v>
      </c>
      <c r="B44" s="23" t="s">
        <v>711</v>
      </c>
      <c r="C44" s="24" t="s">
        <v>99</v>
      </c>
      <c r="D44" s="25" t="s">
        <v>104</v>
      </c>
      <c r="F44" s="23" t="s">
        <v>167</v>
      </c>
      <c r="G44" s="29" t="s">
        <v>131</v>
      </c>
      <c r="H44" s="26"/>
      <c r="I44" s="23" t="s">
        <v>712</v>
      </c>
      <c r="J44" s="23" t="s">
        <v>343</v>
      </c>
      <c r="K44" s="23" t="s">
        <v>346</v>
      </c>
      <c r="L44" s="23" t="s">
        <v>713</v>
      </c>
      <c r="M44" s="23" t="s">
        <v>714</v>
      </c>
      <c r="S44" s="27"/>
      <c r="T44" s="26"/>
      <c r="U44" s="27"/>
      <c r="V44" s="27"/>
      <c r="W44" s="27"/>
      <c r="X44" s="27"/>
      <c r="Z44" s="27"/>
      <c r="AA44" s="27"/>
      <c r="AB44" s="27"/>
      <c r="AC44" s="27"/>
      <c r="AF44" s="18" t="s">
        <v>124</v>
      </c>
      <c r="AG44" s="28">
        <v>43902.0</v>
      </c>
      <c r="AH44" s="18" t="s">
        <v>143</v>
      </c>
    </row>
    <row r="45">
      <c r="A45" s="22">
        <v>137.0</v>
      </c>
      <c r="B45" s="23" t="s">
        <v>711</v>
      </c>
      <c r="C45" s="24" t="s">
        <v>99</v>
      </c>
      <c r="D45" s="25" t="s">
        <v>104</v>
      </c>
      <c r="F45" s="23" t="s">
        <v>167</v>
      </c>
      <c r="G45" s="29" t="s">
        <v>131</v>
      </c>
      <c r="H45" s="26"/>
      <c r="I45" s="23" t="s">
        <v>715</v>
      </c>
      <c r="J45" s="23" t="s">
        <v>343</v>
      </c>
      <c r="K45" s="23" t="s">
        <v>346</v>
      </c>
      <c r="L45" s="23" t="s">
        <v>713</v>
      </c>
      <c r="M45" s="23" t="s">
        <v>716</v>
      </c>
      <c r="S45" s="27"/>
      <c r="T45" s="26"/>
      <c r="U45" s="27"/>
      <c r="V45" s="27"/>
      <c r="W45" s="27"/>
      <c r="X45" s="27"/>
      <c r="Z45" s="27"/>
      <c r="AA45" s="27"/>
      <c r="AB45" s="27"/>
      <c r="AC45" s="27"/>
      <c r="AF45" s="18" t="s">
        <v>124</v>
      </c>
      <c r="AG45" s="28">
        <v>43902.0</v>
      </c>
      <c r="AH45" s="18" t="s">
        <v>143</v>
      </c>
    </row>
    <row r="46">
      <c r="A46" s="22">
        <v>138.0</v>
      </c>
      <c r="B46" s="23" t="s">
        <v>717</v>
      </c>
      <c r="C46" s="24" t="s">
        <v>99</v>
      </c>
      <c r="D46" s="25" t="s">
        <v>104</v>
      </c>
      <c r="F46" s="23" t="s">
        <v>130</v>
      </c>
      <c r="G46" s="29" t="s">
        <v>131</v>
      </c>
      <c r="H46" s="26"/>
      <c r="I46" s="23" t="s">
        <v>718</v>
      </c>
      <c r="J46" s="23" t="s">
        <v>136</v>
      </c>
      <c r="K46" s="23" t="s">
        <v>137</v>
      </c>
      <c r="L46" s="23">
        <v>2007.0</v>
      </c>
      <c r="M46" s="23" t="s">
        <v>139</v>
      </c>
      <c r="S46" s="27"/>
      <c r="T46" s="26"/>
      <c r="U46" s="27"/>
      <c r="V46" s="27"/>
      <c r="W46" s="27"/>
      <c r="X46" s="27"/>
      <c r="Z46" s="27"/>
      <c r="AA46" s="27"/>
      <c r="AB46" s="27"/>
      <c r="AC46" s="27"/>
      <c r="AF46" s="18" t="s">
        <v>124</v>
      </c>
      <c r="AG46" s="28">
        <v>43902.0</v>
      </c>
      <c r="AH46" s="18" t="s">
        <v>143</v>
      </c>
    </row>
    <row r="47">
      <c r="A47" s="22">
        <v>140.0</v>
      </c>
      <c r="B47" s="23" t="s">
        <v>719</v>
      </c>
      <c r="C47" s="24" t="s">
        <v>572</v>
      </c>
      <c r="D47" s="25" t="s">
        <v>720</v>
      </c>
      <c r="F47" s="23" t="s">
        <v>721</v>
      </c>
      <c r="G47" s="23" t="s">
        <v>169</v>
      </c>
      <c r="H47" s="23" t="s">
        <v>201</v>
      </c>
      <c r="I47" s="23" t="s">
        <v>722</v>
      </c>
      <c r="J47" s="23" t="s">
        <v>723</v>
      </c>
      <c r="K47" s="23" t="s">
        <v>724</v>
      </c>
      <c r="L47" s="23" t="s">
        <v>725</v>
      </c>
      <c r="M47" s="23" t="s">
        <v>726</v>
      </c>
      <c r="S47" s="27"/>
      <c r="T47" s="26"/>
      <c r="U47" s="27"/>
      <c r="V47" s="27"/>
      <c r="W47" s="27"/>
      <c r="X47" s="27"/>
      <c r="Z47" s="22">
        <v>6463.0</v>
      </c>
      <c r="AA47" s="27"/>
      <c r="AB47" s="27"/>
      <c r="AC47" s="27"/>
      <c r="AF47" s="18" t="s">
        <v>124</v>
      </c>
      <c r="AG47" s="28">
        <v>43902.0</v>
      </c>
      <c r="AH47" s="18" t="s">
        <v>219</v>
      </c>
    </row>
    <row r="48">
      <c r="A48" s="22">
        <v>141.0</v>
      </c>
      <c r="B48" s="23" t="s">
        <v>717</v>
      </c>
      <c r="C48" s="47" t="s">
        <v>563</v>
      </c>
      <c r="D48" s="48"/>
      <c r="F48" s="23" t="s">
        <v>130</v>
      </c>
      <c r="G48" s="29" t="s">
        <v>131</v>
      </c>
      <c r="H48" s="26"/>
      <c r="I48" s="23" t="s">
        <v>727</v>
      </c>
      <c r="J48" s="23" t="s">
        <v>136</v>
      </c>
      <c r="K48" s="23" t="s">
        <v>137</v>
      </c>
      <c r="L48" s="23">
        <v>2007.0</v>
      </c>
      <c r="M48" s="23" t="s">
        <v>139</v>
      </c>
      <c r="S48" s="39"/>
      <c r="T48" s="26"/>
      <c r="U48" s="27"/>
      <c r="V48" s="27"/>
      <c r="W48" s="27"/>
      <c r="X48" s="27"/>
      <c r="Z48" s="27"/>
      <c r="AA48" s="27"/>
      <c r="AB48" s="27"/>
      <c r="AC48" s="27"/>
      <c r="AF48" s="18" t="s">
        <v>124</v>
      </c>
      <c r="AG48" s="28">
        <v>43902.0</v>
      </c>
      <c r="AH48" s="18" t="s">
        <v>143</v>
      </c>
    </row>
    <row r="49">
      <c r="A49" s="22">
        <v>143.0</v>
      </c>
      <c r="B49" s="23" t="s">
        <v>728</v>
      </c>
      <c r="C49" s="24" t="s">
        <v>145</v>
      </c>
      <c r="D49" s="25" t="s">
        <v>146</v>
      </c>
      <c r="F49" s="23" t="s">
        <v>729</v>
      </c>
      <c r="G49" s="23" t="s">
        <v>730</v>
      </c>
      <c r="H49" s="26"/>
      <c r="I49" s="23" t="s">
        <v>731</v>
      </c>
      <c r="J49" s="23" t="s">
        <v>204</v>
      </c>
      <c r="K49" s="23" t="s">
        <v>732</v>
      </c>
      <c r="L49" s="26"/>
      <c r="M49" s="23" t="s">
        <v>501</v>
      </c>
      <c r="S49" s="39"/>
      <c r="T49" s="26"/>
      <c r="U49" s="27"/>
      <c r="V49" s="27"/>
      <c r="W49" s="27"/>
      <c r="X49" s="27"/>
      <c r="Z49" s="27"/>
      <c r="AA49" s="27"/>
      <c r="AB49" s="27"/>
      <c r="AC49" s="27"/>
      <c r="AF49" s="18" t="s">
        <v>124</v>
      </c>
      <c r="AG49" s="28">
        <v>43902.0</v>
      </c>
      <c r="AH49" s="18" t="s">
        <v>161</v>
      </c>
    </row>
    <row r="50">
      <c r="A50" s="22">
        <v>144.0</v>
      </c>
      <c r="B50" s="23" t="s">
        <v>733</v>
      </c>
      <c r="C50" s="24" t="s">
        <v>145</v>
      </c>
      <c r="D50" s="25" t="s">
        <v>146</v>
      </c>
      <c r="F50" s="23" t="s">
        <v>734</v>
      </c>
      <c r="G50" s="23" t="s">
        <v>735</v>
      </c>
      <c r="H50" s="23" t="s">
        <v>230</v>
      </c>
      <c r="I50" s="23" t="s">
        <v>736</v>
      </c>
      <c r="J50" s="23" t="s">
        <v>737</v>
      </c>
      <c r="K50" s="26"/>
      <c r="L50" s="23">
        <v>2014.0</v>
      </c>
      <c r="M50" s="29" t="s">
        <v>738</v>
      </c>
      <c r="S50" s="39"/>
      <c r="T50" s="26"/>
      <c r="U50" s="27"/>
      <c r="V50" s="27"/>
      <c r="W50" s="27"/>
      <c r="X50" s="27"/>
      <c r="Z50" s="31">
        <v>227.0</v>
      </c>
      <c r="AA50" s="22">
        <v>110.0</v>
      </c>
      <c r="AB50" s="27"/>
      <c r="AC50" s="27"/>
      <c r="AF50" s="18" t="s">
        <v>124</v>
      </c>
      <c r="AG50" s="28">
        <v>43902.0</v>
      </c>
      <c r="AH50" s="18" t="s">
        <v>161</v>
      </c>
    </row>
    <row r="51">
      <c r="A51" s="22">
        <v>145.0</v>
      </c>
      <c r="B51" s="23" t="s">
        <v>739</v>
      </c>
      <c r="C51" s="24" t="s">
        <v>416</v>
      </c>
      <c r="D51" s="25" t="s">
        <v>740</v>
      </c>
      <c r="F51" s="23" t="s">
        <v>741</v>
      </c>
      <c r="G51" s="23" t="s">
        <v>703</v>
      </c>
      <c r="H51" s="26"/>
      <c r="I51" s="23" t="s">
        <v>742</v>
      </c>
      <c r="J51" s="23" t="s">
        <v>409</v>
      </c>
      <c r="K51" s="26"/>
      <c r="L51" s="23">
        <v>2007.0</v>
      </c>
      <c r="M51" s="26"/>
      <c r="S51" s="27"/>
      <c r="T51" s="26"/>
      <c r="U51" s="27"/>
      <c r="V51" s="27"/>
      <c r="W51" s="27"/>
      <c r="X51" s="27"/>
      <c r="Z51" s="27"/>
      <c r="AA51" s="22">
        <v>0.0</v>
      </c>
      <c r="AB51" s="27"/>
      <c r="AC51" s="27"/>
      <c r="AF51" s="18" t="s">
        <v>124</v>
      </c>
      <c r="AG51" s="28">
        <v>43902.0</v>
      </c>
    </row>
    <row r="52">
      <c r="A52" s="22">
        <v>146.0</v>
      </c>
      <c r="B52" s="23" t="s">
        <v>743</v>
      </c>
      <c r="C52" s="24" t="s">
        <v>416</v>
      </c>
      <c r="D52" s="25" t="s">
        <v>740</v>
      </c>
      <c r="F52" s="23" t="s">
        <v>744</v>
      </c>
      <c r="G52" s="23" t="s">
        <v>745</v>
      </c>
      <c r="H52" s="23" t="s">
        <v>230</v>
      </c>
      <c r="I52" s="23" t="s">
        <v>746</v>
      </c>
      <c r="J52" s="23" t="s">
        <v>375</v>
      </c>
      <c r="K52" s="23" t="s">
        <v>747</v>
      </c>
      <c r="L52" s="23">
        <v>2012.0</v>
      </c>
      <c r="M52" s="29" t="s">
        <v>748</v>
      </c>
      <c r="S52" s="39"/>
      <c r="T52" s="26"/>
      <c r="U52" s="27"/>
      <c r="V52" s="27"/>
      <c r="W52" s="27"/>
      <c r="X52" s="27"/>
      <c r="Z52" s="27"/>
      <c r="AA52" s="22">
        <v>60.0</v>
      </c>
      <c r="AB52" s="27"/>
      <c r="AC52" s="27"/>
      <c r="AF52" s="18" t="s">
        <v>124</v>
      </c>
      <c r="AG52" s="28">
        <v>43902.0</v>
      </c>
    </row>
    <row r="53">
      <c r="A53" s="22">
        <v>147.0</v>
      </c>
      <c r="B53" s="23" t="s">
        <v>743</v>
      </c>
      <c r="C53" s="24" t="s">
        <v>416</v>
      </c>
      <c r="D53" s="25" t="s">
        <v>740</v>
      </c>
      <c r="F53" s="23" t="s">
        <v>744</v>
      </c>
      <c r="G53" s="23" t="s">
        <v>745</v>
      </c>
      <c r="H53" s="23" t="s">
        <v>230</v>
      </c>
      <c r="I53" s="23" t="s">
        <v>749</v>
      </c>
      <c r="J53" s="23" t="s">
        <v>375</v>
      </c>
      <c r="K53" s="23" t="s">
        <v>747</v>
      </c>
      <c r="L53" s="23">
        <v>2012.0</v>
      </c>
      <c r="M53" s="29" t="s">
        <v>748</v>
      </c>
      <c r="S53" s="27"/>
      <c r="T53" s="26"/>
      <c r="U53" s="27"/>
      <c r="V53" s="27"/>
      <c r="W53" s="27"/>
      <c r="X53" s="27"/>
      <c r="Z53" s="27"/>
      <c r="AA53" s="22">
        <v>60.0</v>
      </c>
      <c r="AB53" s="27"/>
      <c r="AC53" s="27"/>
      <c r="AF53" s="18" t="s">
        <v>124</v>
      </c>
      <c r="AG53" s="28">
        <v>43902.0</v>
      </c>
    </row>
    <row r="54">
      <c r="A54" s="22">
        <v>148.0</v>
      </c>
      <c r="B54" s="23" t="s">
        <v>719</v>
      </c>
      <c r="C54" s="49" t="s">
        <v>588</v>
      </c>
      <c r="D54" s="25" t="s">
        <v>750</v>
      </c>
      <c r="F54" s="23" t="s">
        <v>721</v>
      </c>
      <c r="G54" s="23" t="s">
        <v>169</v>
      </c>
      <c r="H54" s="26"/>
      <c r="I54" s="23" t="s">
        <v>751</v>
      </c>
      <c r="J54" s="23" t="s">
        <v>752</v>
      </c>
      <c r="K54" s="23" t="s">
        <v>724</v>
      </c>
      <c r="L54" s="23" t="s">
        <v>725</v>
      </c>
      <c r="M54" s="23" t="s">
        <v>726</v>
      </c>
      <c r="S54" s="36">
        <v>1.1</v>
      </c>
      <c r="T54" s="23" t="s">
        <v>156</v>
      </c>
      <c r="U54" s="27"/>
      <c r="V54" s="27"/>
      <c r="W54" s="27"/>
      <c r="X54" s="27"/>
      <c r="Z54" s="22">
        <v>1362.0</v>
      </c>
      <c r="AA54" s="27"/>
      <c r="AB54" s="27"/>
      <c r="AC54" s="27"/>
      <c r="AF54" s="18" t="s">
        <v>124</v>
      </c>
      <c r="AG54" s="28">
        <v>43902.0</v>
      </c>
      <c r="AH54" s="18" t="s">
        <v>753</v>
      </c>
    </row>
    <row r="55">
      <c r="A55" s="22">
        <v>149.0</v>
      </c>
      <c r="B55" s="23" t="s">
        <v>754</v>
      </c>
      <c r="C55" s="49" t="s">
        <v>588</v>
      </c>
      <c r="D55" s="25" t="s">
        <v>750</v>
      </c>
      <c r="F55" s="23" t="s">
        <v>167</v>
      </c>
      <c r="G55" s="23" t="s">
        <v>169</v>
      </c>
      <c r="H55" s="23" t="s">
        <v>230</v>
      </c>
      <c r="I55" s="23" t="s">
        <v>755</v>
      </c>
      <c r="J55" s="23" t="s">
        <v>756</v>
      </c>
      <c r="K55" s="26"/>
      <c r="L55" s="23">
        <v>2012.0</v>
      </c>
      <c r="M55" s="23" t="s">
        <v>757</v>
      </c>
      <c r="S55" s="22">
        <v>1.7</v>
      </c>
      <c r="T55" s="23" t="s">
        <v>156</v>
      </c>
      <c r="U55" s="22">
        <v>34.0</v>
      </c>
      <c r="V55" s="22">
        <v>56.0</v>
      </c>
      <c r="W55" s="22">
        <v>6.0</v>
      </c>
      <c r="X55" s="22">
        <v>0.0</v>
      </c>
      <c r="Z55" s="27"/>
      <c r="AA55" s="22">
        <v>11.0</v>
      </c>
      <c r="AB55" s="27"/>
      <c r="AC55" s="27"/>
      <c r="AF55" s="18" t="s">
        <v>124</v>
      </c>
      <c r="AG55" s="28">
        <v>43902.0</v>
      </c>
      <c r="AH55" s="18" t="s">
        <v>753</v>
      </c>
    </row>
    <row r="56">
      <c r="A56" s="22">
        <v>150.0</v>
      </c>
      <c r="B56" s="23" t="s">
        <v>758</v>
      </c>
      <c r="C56" s="24" t="s">
        <v>551</v>
      </c>
      <c r="D56" s="41" t="s">
        <v>759</v>
      </c>
      <c r="F56" s="23" t="s">
        <v>463</v>
      </c>
      <c r="G56" s="23" t="s">
        <v>760</v>
      </c>
      <c r="H56" s="23" t="s">
        <v>201</v>
      </c>
      <c r="I56" s="23" t="s">
        <v>761</v>
      </c>
      <c r="J56" s="23" t="s">
        <v>151</v>
      </c>
      <c r="K56" s="23" t="s">
        <v>762</v>
      </c>
      <c r="L56" s="23" t="s">
        <v>713</v>
      </c>
      <c r="M56" s="23" t="s">
        <v>562</v>
      </c>
      <c r="S56" s="22">
        <v>1.6</v>
      </c>
      <c r="T56" s="23" t="s">
        <v>156</v>
      </c>
      <c r="U56" s="22">
        <v>5.0</v>
      </c>
      <c r="V56" s="22">
        <v>19.0</v>
      </c>
      <c r="W56" s="22">
        <v>65.0</v>
      </c>
      <c r="X56" s="22">
        <v>0.0</v>
      </c>
      <c r="Z56" s="22">
        <v>47600.0</v>
      </c>
      <c r="AA56" s="27"/>
      <c r="AB56" s="27"/>
      <c r="AC56" s="27"/>
      <c r="AF56" s="18" t="s">
        <v>124</v>
      </c>
      <c r="AG56" s="28">
        <v>43902.0</v>
      </c>
      <c r="AH56" s="18" t="s">
        <v>219</v>
      </c>
    </row>
    <row r="57">
      <c r="A57" s="22">
        <v>151.0</v>
      </c>
      <c r="B57" s="23" t="s">
        <v>717</v>
      </c>
      <c r="C57" s="24" t="s">
        <v>269</v>
      </c>
      <c r="D57" s="25" t="s">
        <v>763</v>
      </c>
      <c r="F57" s="23" t="s">
        <v>130</v>
      </c>
      <c r="G57" s="29" t="s">
        <v>131</v>
      </c>
      <c r="H57" s="26"/>
      <c r="I57" s="23" t="s">
        <v>764</v>
      </c>
      <c r="J57" s="23" t="s">
        <v>136</v>
      </c>
      <c r="K57" s="23" t="s">
        <v>137</v>
      </c>
      <c r="L57" s="23">
        <v>2007.0</v>
      </c>
      <c r="M57" s="23" t="s">
        <v>139</v>
      </c>
      <c r="S57" s="27"/>
      <c r="T57" s="26"/>
      <c r="U57" s="27"/>
      <c r="V57" s="27"/>
      <c r="W57" s="27"/>
      <c r="X57" s="27"/>
      <c r="Z57" s="27"/>
      <c r="AA57" s="27"/>
      <c r="AB57" s="27"/>
      <c r="AC57" s="27"/>
      <c r="AF57" s="18" t="s">
        <v>124</v>
      </c>
      <c r="AG57" s="28">
        <v>43902.0</v>
      </c>
      <c r="AH57" s="18" t="s">
        <v>143</v>
      </c>
    </row>
    <row r="58">
      <c r="A58" s="22">
        <v>153.0</v>
      </c>
      <c r="B58" s="23" t="s">
        <v>765</v>
      </c>
      <c r="C58" s="24" t="s">
        <v>224</v>
      </c>
      <c r="D58" s="25" t="s">
        <v>226</v>
      </c>
      <c r="F58" s="23" t="s">
        <v>130</v>
      </c>
      <c r="G58" s="23" t="s">
        <v>766</v>
      </c>
      <c r="H58" s="23" t="s">
        <v>230</v>
      </c>
      <c r="I58" s="23" t="s">
        <v>767</v>
      </c>
      <c r="J58" s="23" t="s">
        <v>234</v>
      </c>
      <c r="K58" s="23" t="s">
        <v>768</v>
      </c>
      <c r="L58" s="23" t="s">
        <v>769</v>
      </c>
      <c r="M58" s="29" t="s">
        <v>770</v>
      </c>
      <c r="S58" s="22">
        <v>1.7</v>
      </c>
      <c r="T58" s="23" t="s">
        <v>156</v>
      </c>
      <c r="U58" s="22">
        <v>22.0</v>
      </c>
      <c r="V58" s="22">
        <v>51.0</v>
      </c>
      <c r="W58" s="22">
        <v>22.0</v>
      </c>
      <c r="X58" s="22">
        <v>0.0</v>
      </c>
      <c r="Z58" s="27"/>
      <c r="AA58" s="27"/>
      <c r="AB58" s="27"/>
      <c r="AC58" s="27"/>
      <c r="AF58" s="18" t="s">
        <v>124</v>
      </c>
      <c r="AG58" s="28">
        <v>43902.0</v>
      </c>
      <c r="AH58" s="18" t="s">
        <v>143</v>
      </c>
    </row>
    <row r="59">
      <c r="A59" s="22">
        <v>154.0</v>
      </c>
      <c r="B59" s="23" t="s">
        <v>765</v>
      </c>
      <c r="C59" s="24" t="s">
        <v>224</v>
      </c>
      <c r="D59" s="25" t="s">
        <v>226</v>
      </c>
      <c r="F59" s="23" t="s">
        <v>130</v>
      </c>
      <c r="G59" s="23" t="s">
        <v>766</v>
      </c>
      <c r="H59" s="23" t="s">
        <v>230</v>
      </c>
      <c r="I59" s="23" t="s">
        <v>771</v>
      </c>
      <c r="J59" s="23" t="s">
        <v>234</v>
      </c>
      <c r="K59" s="23" t="s">
        <v>768</v>
      </c>
      <c r="L59" s="23" t="s">
        <v>769</v>
      </c>
      <c r="M59" s="29" t="s">
        <v>772</v>
      </c>
      <c r="S59" s="22">
        <v>2.1</v>
      </c>
      <c r="T59" s="23" t="s">
        <v>156</v>
      </c>
      <c r="U59" s="22">
        <v>22.0</v>
      </c>
      <c r="V59" s="22">
        <v>51.0</v>
      </c>
      <c r="W59" s="22">
        <v>22.0</v>
      </c>
      <c r="X59" s="22">
        <v>0.0</v>
      </c>
      <c r="Z59" s="27"/>
      <c r="AA59" s="27"/>
      <c r="AB59" s="27"/>
      <c r="AC59" s="27"/>
      <c r="AF59" s="18" t="s">
        <v>124</v>
      </c>
      <c r="AG59" s="28">
        <v>43902.0</v>
      </c>
      <c r="AH59" s="18" t="s">
        <v>143</v>
      </c>
    </row>
    <row r="60">
      <c r="A60" s="22">
        <v>155.0</v>
      </c>
      <c r="B60" s="23" t="s">
        <v>717</v>
      </c>
      <c r="C60" s="24" t="s">
        <v>224</v>
      </c>
      <c r="D60" s="25" t="s">
        <v>226</v>
      </c>
      <c r="F60" s="23" t="s">
        <v>130</v>
      </c>
      <c r="G60" s="29" t="s">
        <v>131</v>
      </c>
      <c r="H60" s="26"/>
      <c r="I60" s="23" t="s">
        <v>773</v>
      </c>
      <c r="J60" s="23" t="s">
        <v>136</v>
      </c>
      <c r="K60" s="23" t="s">
        <v>137</v>
      </c>
      <c r="L60" s="23">
        <v>2007.0</v>
      </c>
      <c r="M60" s="23" t="s">
        <v>139</v>
      </c>
      <c r="S60" s="27"/>
      <c r="T60" s="26"/>
      <c r="U60" s="27"/>
      <c r="V60" s="27"/>
      <c r="W60" s="27"/>
      <c r="X60" s="27"/>
      <c r="Z60" s="27"/>
      <c r="AA60" s="27"/>
      <c r="AB60" s="27"/>
      <c r="AC60" s="27"/>
      <c r="AF60" s="18" t="s">
        <v>124</v>
      </c>
      <c r="AG60" s="28">
        <v>43902.0</v>
      </c>
      <c r="AH60" s="18" t="s">
        <v>143</v>
      </c>
    </row>
    <row r="61">
      <c r="A61" s="22">
        <v>157.0</v>
      </c>
      <c r="B61" s="23" t="s">
        <v>774</v>
      </c>
      <c r="C61" s="24" t="s">
        <v>224</v>
      </c>
      <c r="D61" s="25" t="s">
        <v>226</v>
      </c>
      <c r="F61" s="23" t="s">
        <v>167</v>
      </c>
      <c r="G61" s="23" t="s">
        <v>109</v>
      </c>
      <c r="H61" s="23" t="s">
        <v>230</v>
      </c>
      <c r="I61" s="23" t="s">
        <v>775</v>
      </c>
      <c r="J61" s="23" t="s">
        <v>776</v>
      </c>
      <c r="K61" s="23" t="s">
        <v>777</v>
      </c>
      <c r="L61" s="23" t="s">
        <v>778</v>
      </c>
      <c r="M61" s="23" t="s">
        <v>779</v>
      </c>
      <c r="S61" s="31">
        <v>1.4</v>
      </c>
      <c r="T61" s="23" t="s">
        <v>156</v>
      </c>
      <c r="U61" s="22">
        <v>31.0</v>
      </c>
      <c r="V61" s="22">
        <v>34.0</v>
      </c>
      <c r="W61" s="22">
        <v>36.0</v>
      </c>
      <c r="X61" s="22">
        <v>0.0</v>
      </c>
      <c r="Z61" s="27"/>
      <c r="AA61" s="22">
        <v>101.0</v>
      </c>
      <c r="AB61" s="27"/>
      <c r="AC61" s="27"/>
      <c r="AF61" s="18" t="s">
        <v>124</v>
      </c>
      <c r="AG61" s="28">
        <v>43902.0</v>
      </c>
      <c r="AH61" s="18" t="s">
        <v>182</v>
      </c>
    </row>
    <row r="62">
      <c r="A62" s="22">
        <v>158.0</v>
      </c>
      <c r="B62" s="23" t="s">
        <v>774</v>
      </c>
      <c r="C62" s="24" t="s">
        <v>224</v>
      </c>
      <c r="D62" s="25" t="s">
        <v>226</v>
      </c>
      <c r="F62" s="23" t="s">
        <v>167</v>
      </c>
      <c r="G62" s="23" t="s">
        <v>169</v>
      </c>
      <c r="H62" s="23" t="s">
        <v>230</v>
      </c>
      <c r="I62" s="23" t="s">
        <v>780</v>
      </c>
      <c r="J62" s="23" t="s">
        <v>776</v>
      </c>
      <c r="K62" s="23" t="s">
        <v>777</v>
      </c>
      <c r="L62" s="23" t="s">
        <v>778</v>
      </c>
      <c r="M62" s="23" t="s">
        <v>779</v>
      </c>
      <c r="S62" s="31">
        <v>1.4</v>
      </c>
      <c r="T62" s="23" t="s">
        <v>156</v>
      </c>
      <c r="U62" s="22">
        <v>31.0</v>
      </c>
      <c r="V62" s="22">
        <v>34.0</v>
      </c>
      <c r="W62" s="22">
        <v>36.0</v>
      </c>
      <c r="X62" s="22">
        <v>0.0</v>
      </c>
      <c r="Z62" s="27"/>
      <c r="AA62" s="22">
        <v>27.0</v>
      </c>
      <c r="AB62" s="27"/>
      <c r="AC62" s="27"/>
      <c r="AF62" s="18" t="s">
        <v>124</v>
      </c>
      <c r="AG62" s="28">
        <v>43902.0</v>
      </c>
      <c r="AH62" s="18" t="s">
        <v>182</v>
      </c>
    </row>
    <row r="63">
      <c r="A63" s="22">
        <v>159.0</v>
      </c>
      <c r="B63" s="23" t="s">
        <v>765</v>
      </c>
      <c r="C63" s="24" t="s">
        <v>39</v>
      </c>
      <c r="D63" s="25" t="s">
        <v>781</v>
      </c>
      <c r="F63" s="23" t="s">
        <v>130</v>
      </c>
      <c r="G63" s="23" t="s">
        <v>766</v>
      </c>
      <c r="H63" s="23" t="s">
        <v>230</v>
      </c>
      <c r="I63" s="23" t="s">
        <v>782</v>
      </c>
      <c r="J63" s="23" t="s">
        <v>234</v>
      </c>
      <c r="K63" s="23" t="s">
        <v>768</v>
      </c>
      <c r="L63" s="23" t="s">
        <v>769</v>
      </c>
      <c r="M63" s="29" t="s">
        <v>783</v>
      </c>
      <c r="S63" s="22">
        <v>1.7</v>
      </c>
      <c r="T63" s="23" t="s">
        <v>156</v>
      </c>
      <c r="U63" s="22">
        <v>22.0</v>
      </c>
      <c r="V63" s="22">
        <v>51.0</v>
      </c>
      <c r="W63" s="22">
        <v>22.0</v>
      </c>
      <c r="X63" s="22">
        <v>0.0</v>
      </c>
      <c r="Z63" s="27"/>
      <c r="AA63" s="27"/>
      <c r="AB63" s="27"/>
      <c r="AC63" s="27"/>
      <c r="AF63" s="18" t="s">
        <v>124</v>
      </c>
      <c r="AG63" s="28">
        <v>43902.0</v>
      </c>
      <c r="AH63" s="18" t="s">
        <v>143</v>
      </c>
    </row>
    <row r="64">
      <c r="A64" s="22">
        <v>160.0</v>
      </c>
      <c r="B64" s="23" t="s">
        <v>765</v>
      </c>
      <c r="C64" s="24" t="s">
        <v>39</v>
      </c>
      <c r="D64" s="25" t="s">
        <v>781</v>
      </c>
      <c r="F64" s="23" t="s">
        <v>130</v>
      </c>
      <c r="G64" s="23" t="s">
        <v>766</v>
      </c>
      <c r="H64" s="23" t="s">
        <v>230</v>
      </c>
      <c r="I64" s="23" t="s">
        <v>784</v>
      </c>
      <c r="J64" s="23" t="s">
        <v>234</v>
      </c>
      <c r="K64" s="23" t="s">
        <v>768</v>
      </c>
      <c r="L64" s="23" t="s">
        <v>769</v>
      </c>
      <c r="M64" s="29" t="s">
        <v>785</v>
      </c>
      <c r="S64" s="22">
        <v>2.1</v>
      </c>
      <c r="T64" s="23" t="s">
        <v>156</v>
      </c>
      <c r="U64" s="22">
        <v>22.0</v>
      </c>
      <c r="V64" s="22">
        <v>51.0</v>
      </c>
      <c r="W64" s="22">
        <v>22.0</v>
      </c>
      <c r="X64" s="22">
        <v>0.0</v>
      </c>
      <c r="Z64" s="27"/>
      <c r="AA64" s="27"/>
      <c r="AB64" s="27"/>
      <c r="AC64" s="27"/>
      <c r="AF64" s="18" t="s">
        <v>124</v>
      </c>
      <c r="AG64" s="28">
        <v>43902.0</v>
      </c>
      <c r="AH64" s="18" t="s">
        <v>143</v>
      </c>
    </row>
    <row r="65">
      <c r="A65" s="22">
        <v>161.0</v>
      </c>
      <c r="B65" s="23" t="s">
        <v>786</v>
      </c>
      <c r="C65" s="24" t="s">
        <v>317</v>
      </c>
      <c r="D65" s="25" t="s">
        <v>336</v>
      </c>
      <c r="F65" s="23" t="s">
        <v>167</v>
      </c>
      <c r="G65" s="23" t="s">
        <v>787</v>
      </c>
      <c r="H65" s="23" t="s">
        <v>230</v>
      </c>
      <c r="I65" s="23" t="s">
        <v>788</v>
      </c>
      <c r="J65" s="23" t="s">
        <v>343</v>
      </c>
      <c r="K65" s="23" t="s">
        <v>346</v>
      </c>
      <c r="L65" s="23" t="s">
        <v>789</v>
      </c>
      <c r="M65" s="23" t="s">
        <v>790</v>
      </c>
      <c r="S65" s="31">
        <v>1.5</v>
      </c>
      <c r="T65" s="23" t="s">
        <v>156</v>
      </c>
      <c r="U65" s="22">
        <v>25.0</v>
      </c>
      <c r="V65" s="22">
        <v>64.0</v>
      </c>
      <c r="W65" s="22">
        <v>9.0</v>
      </c>
      <c r="X65" s="22">
        <v>2.0</v>
      </c>
      <c r="Z65" s="27"/>
      <c r="AA65" s="27"/>
      <c r="AB65" s="27"/>
      <c r="AC65" s="27"/>
      <c r="AF65" s="18" t="s">
        <v>124</v>
      </c>
      <c r="AG65" s="28">
        <v>43902.0</v>
      </c>
    </row>
    <row r="66">
      <c r="A66" s="22">
        <v>162.0</v>
      </c>
      <c r="B66" s="23" t="s">
        <v>791</v>
      </c>
      <c r="C66" s="24" t="s">
        <v>317</v>
      </c>
      <c r="D66" s="25" t="s">
        <v>336</v>
      </c>
      <c r="F66" s="23" t="s">
        <v>792</v>
      </c>
      <c r="G66" s="23" t="s">
        <v>109</v>
      </c>
      <c r="H66" s="23" t="s">
        <v>230</v>
      </c>
      <c r="I66" s="23" t="s">
        <v>793</v>
      </c>
      <c r="J66" s="23" t="s">
        <v>343</v>
      </c>
      <c r="K66" s="23" t="s">
        <v>346</v>
      </c>
      <c r="L66" s="26"/>
      <c r="M66" s="29" t="s">
        <v>794</v>
      </c>
      <c r="S66" s="31">
        <v>1.9</v>
      </c>
      <c r="T66" s="23" t="s">
        <v>156</v>
      </c>
      <c r="U66" s="22">
        <v>21.0</v>
      </c>
      <c r="V66" s="22">
        <v>64.0</v>
      </c>
      <c r="W66" s="22">
        <v>13.0</v>
      </c>
      <c r="X66" s="22">
        <v>0.0</v>
      </c>
      <c r="Z66" s="31">
        <v>41.0</v>
      </c>
      <c r="AA66" s="27"/>
      <c r="AB66" s="27"/>
      <c r="AC66" s="27"/>
      <c r="AF66" s="18" t="s">
        <v>124</v>
      </c>
      <c r="AG66" s="28">
        <v>43902.0</v>
      </c>
    </row>
    <row r="67">
      <c r="A67" s="22">
        <v>163.0</v>
      </c>
      <c r="B67" s="23" t="s">
        <v>791</v>
      </c>
      <c r="C67" s="24" t="s">
        <v>317</v>
      </c>
      <c r="D67" s="25" t="s">
        <v>336</v>
      </c>
      <c r="F67" s="23" t="s">
        <v>130</v>
      </c>
      <c r="G67" s="23" t="s">
        <v>795</v>
      </c>
      <c r="H67" s="23" t="s">
        <v>230</v>
      </c>
      <c r="I67" s="23" t="s">
        <v>796</v>
      </c>
      <c r="J67" s="23" t="s">
        <v>343</v>
      </c>
      <c r="K67" s="23" t="s">
        <v>346</v>
      </c>
      <c r="L67" s="26"/>
      <c r="M67" s="23" t="s">
        <v>471</v>
      </c>
      <c r="S67" s="31">
        <v>0.2</v>
      </c>
      <c r="T67" s="23" t="s">
        <v>156</v>
      </c>
      <c r="U67" s="22">
        <v>35.0</v>
      </c>
      <c r="V67" s="22">
        <v>57.0</v>
      </c>
      <c r="W67" s="22">
        <v>7.0</v>
      </c>
      <c r="X67" s="22">
        <v>0.0</v>
      </c>
      <c r="Z67" s="31">
        <v>74.0</v>
      </c>
      <c r="AA67" s="27"/>
      <c r="AB67" s="27"/>
      <c r="AC67" s="27"/>
      <c r="AF67" s="18" t="s">
        <v>124</v>
      </c>
      <c r="AG67" s="28">
        <v>43902.0</v>
      </c>
    </row>
    <row r="68">
      <c r="A68" s="22">
        <v>164.0</v>
      </c>
      <c r="B68" s="23" t="s">
        <v>791</v>
      </c>
      <c r="C68" s="24" t="s">
        <v>317</v>
      </c>
      <c r="D68" s="25" t="s">
        <v>336</v>
      </c>
      <c r="F68" s="23" t="s">
        <v>130</v>
      </c>
      <c r="G68" s="23" t="s">
        <v>797</v>
      </c>
      <c r="H68" s="23" t="s">
        <v>230</v>
      </c>
      <c r="I68" s="23" t="s">
        <v>798</v>
      </c>
      <c r="J68" s="23" t="s">
        <v>343</v>
      </c>
      <c r="K68" s="23" t="s">
        <v>346</v>
      </c>
      <c r="L68" s="26"/>
      <c r="M68" s="23" t="s">
        <v>471</v>
      </c>
      <c r="S68" s="31">
        <v>0.1</v>
      </c>
      <c r="T68" s="23" t="s">
        <v>156</v>
      </c>
      <c r="U68" s="22">
        <v>35.0</v>
      </c>
      <c r="V68" s="22">
        <v>57.0</v>
      </c>
      <c r="W68" s="22">
        <v>7.0</v>
      </c>
      <c r="X68" s="22">
        <v>0.0</v>
      </c>
      <c r="Z68" s="31">
        <v>79.0</v>
      </c>
      <c r="AA68" s="27"/>
      <c r="AB68" s="27"/>
      <c r="AC68" s="27"/>
      <c r="AF68" s="18" t="s">
        <v>124</v>
      </c>
      <c r="AG68" s="28">
        <v>43902.0</v>
      </c>
    </row>
    <row r="69">
      <c r="A69" s="22">
        <v>165.0</v>
      </c>
      <c r="B69" s="23" t="s">
        <v>799</v>
      </c>
      <c r="C69" s="24" t="s">
        <v>360</v>
      </c>
      <c r="D69" s="25" t="s">
        <v>800</v>
      </c>
      <c r="F69" s="23" t="s">
        <v>801</v>
      </c>
      <c r="G69" s="23" t="s">
        <v>760</v>
      </c>
      <c r="H69" s="23" t="s">
        <v>802</v>
      </c>
      <c r="I69" s="23" t="s">
        <v>803</v>
      </c>
      <c r="J69" s="23" t="s">
        <v>804</v>
      </c>
      <c r="K69" s="26"/>
      <c r="L69" s="26"/>
      <c r="M69" s="29" t="s">
        <v>691</v>
      </c>
      <c r="S69" s="22">
        <v>0.8</v>
      </c>
      <c r="T69" s="23" t="s">
        <v>156</v>
      </c>
      <c r="U69" s="22">
        <v>9.0</v>
      </c>
      <c r="V69" s="22">
        <v>32.0</v>
      </c>
      <c r="W69" s="22">
        <v>58.0</v>
      </c>
      <c r="X69" s="22">
        <v>0.0</v>
      </c>
      <c r="Z69" s="31">
        <v>1.0</v>
      </c>
      <c r="AA69" s="27"/>
      <c r="AB69" s="27"/>
      <c r="AC69" s="27"/>
      <c r="AF69" s="18" t="s">
        <v>124</v>
      </c>
      <c r="AG69" s="28">
        <v>43902.0</v>
      </c>
      <c r="AH69" s="18" t="s">
        <v>805</v>
      </c>
    </row>
    <row r="70">
      <c r="A70" s="22">
        <v>166.0</v>
      </c>
      <c r="B70" s="23" t="s">
        <v>806</v>
      </c>
      <c r="C70" s="24" t="s">
        <v>380</v>
      </c>
      <c r="D70" s="25" t="s">
        <v>807</v>
      </c>
      <c r="F70" s="23" t="s">
        <v>801</v>
      </c>
      <c r="G70" s="23" t="s">
        <v>808</v>
      </c>
      <c r="H70" s="23" t="s">
        <v>230</v>
      </c>
      <c r="I70" s="23" t="s">
        <v>809</v>
      </c>
      <c r="J70" s="23" t="s">
        <v>288</v>
      </c>
      <c r="K70" s="26"/>
      <c r="L70" s="23">
        <v>2015.0</v>
      </c>
      <c r="M70" s="29" t="s">
        <v>810</v>
      </c>
      <c r="S70" s="22">
        <v>1.9</v>
      </c>
      <c r="T70" s="23" t="s">
        <v>156</v>
      </c>
      <c r="U70" s="22">
        <v>17.0</v>
      </c>
      <c r="V70" s="22">
        <v>16.0</v>
      </c>
      <c r="W70" s="22">
        <v>66.0</v>
      </c>
      <c r="X70" s="22">
        <v>0.0</v>
      </c>
      <c r="Z70" s="27"/>
      <c r="AA70" s="27"/>
      <c r="AB70" s="27"/>
      <c r="AC70" s="27"/>
      <c r="AF70" s="18" t="s">
        <v>124</v>
      </c>
      <c r="AG70" s="28">
        <v>43902.0</v>
      </c>
    </row>
    <row r="71">
      <c r="A71" s="22">
        <v>167.0</v>
      </c>
      <c r="B71" s="23" t="s">
        <v>811</v>
      </c>
      <c r="C71" s="24" t="s">
        <v>380</v>
      </c>
      <c r="D71" s="25" t="s">
        <v>807</v>
      </c>
      <c r="F71" s="23" t="s">
        <v>801</v>
      </c>
      <c r="G71" s="23" t="s">
        <v>808</v>
      </c>
      <c r="H71" s="26"/>
      <c r="I71" s="23" t="s">
        <v>809</v>
      </c>
      <c r="J71" s="23" t="s">
        <v>151</v>
      </c>
      <c r="K71" s="26"/>
      <c r="L71" s="26"/>
      <c r="M71" s="29" t="s">
        <v>812</v>
      </c>
      <c r="S71" s="22">
        <v>2.0</v>
      </c>
      <c r="T71" s="23" t="s">
        <v>156</v>
      </c>
      <c r="U71" s="22">
        <v>22.0</v>
      </c>
      <c r="V71" s="22">
        <v>42.0</v>
      </c>
      <c r="W71" s="22">
        <v>28.0</v>
      </c>
      <c r="X71" s="22">
        <v>0.0</v>
      </c>
      <c r="Z71" s="27"/>
      <c r="AA71" s="27"/>
      <c r="AB71" s="27"/>
      <c r="AC71" s="27"/>
      <c r="AF71" s="18" t="s">
        <v>124</v>
      </c>
      <c r="AG71" s="28">
        <v>43902.0</v>
      </c>
    </row>
    <row r="72">
      <c r="A72" s="22">
        <v>168.0</v>
      </c>
      <c r="B72" s="23" t="s">
        <v>806</v>
      </c>
      <c r="C72" s="24" t="s">
        <v>248</v>
      </c>
      <c r="D72" s="25" t="s">
        <v>249</v>
      </c>
      <c r="F72" s="23" t="s">
        <v>801</v>
      </c>
      <c r="G72" s="23" t="s">
        <v>808</v>
      </c>
      <c r="H72" s="23" t="s">
        <v>230</v>
      </c>
      <c r="I72" s="23" t="s">
        <v>813</v>
      </c>
      <c r="J72" s="23" t="s">
        <v>288</v>
      </c>
      <c r="K72" s="26"/>
      <c r="L72" s="23">
        <v>2015.0</v>
      </c>
      <c r="M72" s="29" t="s">
        <v>814</v>
      </c>
      <c r="S72" s="22">
        <v>1.9</v>
      </c>
      <c r="T72" s="23" t="s">
        <v>156</v>
      </c>
      <c r="U72" s="22">
        <v>15.0</v>
      </c>
      <c r="V72" s="22">
        <v>18.0</v>
      </c>
      <c r="W72" s="22">
        <v>66.0</v>
      </c>
      <c r="X72" s="22">
        <v>0.0</v>
      </c>
      <c r="Z72" s="27"/>
      <c r="AA72" s="27"/>
      <c r="AB72" s="27"/>
      <c r="AC72" s="27"/>
      <c r="AF72" s="18" t="s">
        <v>124</v>
      </c>
      <c r="AG72" s="28">
        <v>43902.0</v>
      </c>
    </row>
    <row r="73">
      <c r="A73" s="22">
        <v>169.0</v>
      </c>
      <c r="B73" s="23" t="s">
        <v>815</v>
      </c>
      <c r="C73" s="47" t="s">
        <v>558</v>
      </c>
      <c r="D73" s="25" t="s">
        <v>816</v>
      </c>
      <c r="F73" s="23" t="s">
        <v>167</v>
      </c>
      <c r="G73" s="23" t="s">
        <v>817</v>
      </c>
      <c r="H73" s="23" t="s">
        <v>201</v>
      </c>
      <c r="I73" s="23" t="s">
        <v>818</v>
      </c>
      <c r="J73" s="23" t="s">
        <v>498</v>
      </c>
      <c r="K73" s="23" t="s">
        <v>521</v>
      </c>
      <c r="L73" s="23" t="s">
        <v>713</v>
      </c>
      <c r="M73" s="29" t="s">
        <v>819</v>
      </c>
      <c r="S73" s="22">
        <v>1.5</v>
      </c>
      <c r="T73" s="23" t="s">
        <v>156</v>
      </c>
      <c r="U73" s="22">
        <v>0.0</v>
      </c>
      <c r="V73" s="22">
        <v>20.0</v>
      </c>
      <c r="W73" s="22">
        <v>80.0</v>
      </c>
      <c r="X73" s="22">
        <v>0.0</v>
      </c>
      <c r="Z73" s="31">
        <v>7272.0</v>
      </c>
      <c r="AA73" s="22">
        <v>15.0</v>
      </c>
      <c r="AB73" s="27"/>
      <c r="AC73" s="27"/>
      <c r="AF73" s="18" t="s">
        <v>124</v>
      </c>
      <c r="AG73" s="28">
        <v>43902.0</v>
      </c>
      <c r="AH73" s="18" t="s">
        <v>219</v>
      </c>
    </row>
    <row r="74">
      <c r="A74" s="22">
        <v>171.0</v>
      </c>
      <c r="B74" s="23" t="s">
        <v>739</v>
      </c>
      <c r="C74" s="24" t="s">
        <v>253</v>
      </c>
      <c r="D74" s="41" t="s">
        <v>513</v>
      </c>
      <c r="F74" s="23" t="s">
        <v>741</v>
      </c>
      <c r="G74" s="23" t="s">
        <v>703</v>
      </c>
      <c r="H74" s="26"/>
      <c r="I74" s="23" t="s">
        <v>820</v>
      </c>
      <c r="J74" s="23" t="s">
        <v>409</v>
      </c>
      <c r="K74" s="26"/>
      <c r="L74" s="23">
        <v>2007.0</v>
      </c>
      <c r="M74" s="26"/>
      <c r="S74" s="22">
        <v>1.2</v>
      </c>
      <c r="T74" s="23" t="s">
        <v>156</v>
      </c>
      <c r="U74" s="37"/>
      <c r="V74" s="37"/>
      <c r="W74" s="37"/>
      <c r="X74" s="37"/>
      <c r="Z74" s="31">
        <v>24.0</v>
      </c>
      <c r="AA74" s="22">
        <v>15.0</v>
      </c>
      <c r="AB74" s="22">
        <v>0.0</v>
      </c>
      <c r="AC74" s="27"/>
      <c r="AF74" s="18" t="s">
        <v>124</v>
      </c>
      <c r="AG74" s="28">
        <v>43902.0</v>
      </c>
    </row>
    <row r="75">
      <c r="A75" s="22">
        <v>172.0</v>
      </c>
      <c r="B75" s="23" t="s">
        <v>739</v>
      </c>
      <c r="C75" s="24" t="s">
        <v>253</v>
      </c>
      <c r="D75" s="41" t="s">
        <v>513</v>
      </c>
      <c r="F75" s="23" t="s">
        <v>741</v>
      </c>
      <c r="G75" s="23" t="s">
        <v>703</v>
      </c>
      <c r="H75" s="26"/>
      <c r="I75" s="23" t="s">
        <v>821</v>
      </c>
      <c r="J75" s="23" t="s">
        <v>409</v>
      </c>
      <c r="K75" s="26"/>
      <c r="L75" s="23">
        <v>2007.0</v>
      </c>
      <c r="M75" s="26"/>
      <c r="S75" s="22">
        <v>1.2</v>
      </c>
      <c r="T75" s="23" t="s">
        <v>156</v>
      </c>
      <c r="U75" s="27"/>
      <c r="V75" s="27"/>
      <c r="W75" s="27"/>
      <c r="X75" s="27"/>
      <c r="Z75" s="31">
        <v>24.0</v>
      </c>
      <c r="AA75" s="22">
        <v>15.0</v>
      </c>
      <c r="AB75" s="22">
        <v>0.0</v>
      </c>
      <c r="AC75" s="27"/>
      <c r="AF75" s="18" t="s">
        <v>124</v>
      </c>
      <c r="AG75" s="28">
        <v>43902.0</v>
      </c>
    </row>
    <row r="76">
      <c r="A76" s="22">
        <v>173.0</v>
      </c>
      <c r="B76" s="23" t="s">
        <v>822</v>
      </c>
      <c r="C76" s="24" t="s">
        <v>253</v>
      </c>
      <c r="D76" s="41" t="s">
        <v>513</v>
      </c>
      <c r="F76" s="23" t="s">
        <v>167</v>
      </c>
      <c r="G76" s="23" t="s">
        <v>760</v>
      </c>
      <c r="H76" s="26"/>
      <c r="I76" s="23" t="s">
        <v>823</v>
      </c>
      <c r="J76" s="23" t="s">
        <v>375</v>
      </c>
      <c r="K76" s="23" t="s">
        <v>824</v>
      </c>
      <c r="L76" s="23">
        <v>2009.0</v>
      </c>
      <c r="M76" s="29" t="s">
        <v>825</v>
      </c>
      <c r="S76" s="22">
        <v>1.0</v>
      </c>
      <c r="T76" s="23" t="s">
        <v>156</v>
      </c>
      <c r="U76" s="22">
        <v>0.0</v>
      </c>
      <c r="V76" s="22">
        <v>50.0</v>
      </c>
      <c r="W76" s="22">
        <v>50.0</v>
      </c>
      <c r="X76" s="22">
        <v>0.0</v>
      </c>
      <c r="Z76" s="22">
        <v>4514.0</v>
      </c>
      <c r="AA76" s="22">
        <v>1.0</v>
      </c>
      <c r="AB76" s="27"/>
      <c r="AC76" s="27"/>
      <c r="AF76" s="18" t="s">
        <v>124</v>
      </c>
      <c r="AG76" s="28">
        <v>43902.0</v>
      </c>
    </row>
    <row r="77">
      <c r="A77" s="22">
        <v>174.0</v>
      </c>
      <c r="B77" s="23" t="s">
        <v>826</v>
      </c>
      <c r="C77" s="24" t="s">
        <v>253</v>
      </c>
      <c r="D77" s="41" t="s">
        <v>513</v>
      </c>
      <c r="F77" s="23" t="s">
        <v>827</v>
      </c>
      <c r="G77" s="23" t="s">
        <v>518</v>
      </c>
      <c r="H77" s="26"/>
      <c r="I77" s="23" t="s">
        <v>828</v>
      </c>
      <c r="J77" s="23" t="s">
        <v>409</v>
      </c>
      <c r="K77" s="26"/>
      <c r="L77" s="23">
        <v>2010.0</v>
      </c>
      <c r="M77" s="26"/>
      <c r="S77" s="22">
        <v>1.3</v>
      </c>
      <c r="T77" s="23" t="s">
        <v>156</v>
      </c>
      <c r="U77" s="22">
        <v>0.0</v>
      </c>
      <c r="V77" s="22">
        <v>57.0</v>
      </c>
      <c r="W77" s="22">
        <v>42.0</v>
      </c>
      <c r="X77" s="22">
        <v>0.0</v>
      </c>
      <c r="Z77" s="27"/>
      <c r="AA77" s="27"/>
      <c r="AB77" s="27"/>
      <c r="AC77" s="27"/>
      <c r="AF77" s="18" t="s">
        <v>124</v>
      </c>
      <c r="AG77" s="28">
        <v>43902.0</v>
      </c>
    </row>
    <row r="78">
      <c r="A78" s="22">
        <v>175.0</v>
      </c>
      <c r="B78" s="23" t="s">
        <v>826</v>
      </c>
      <c r="C78" s="24" t="s">
        <v>253</v>
      </c>
      <c r="D78" s="41" t="s">
        <v>513</v>
      </c>
      <c r="F78" s="23" t="s">
        <v>827</v>
      </c>
      <c r="G78" s="23" t="s">
        <v>518</v>
      </c>
      <c r="H78" s="26"/>
      <c r="I78" s="23" t="s">
        <v>829</v>
      </c>
      <c r="J78" s="23" t="s">
        <v>409</v>
      </c>
      <c r="K78" s="26"/>
      <c r="L78" s="23">
        <v>2012.0</v>
      </c>
      <c r="M78" s="26"/>
      <c r="S78" s="22">
        <v>1.2</v>
      </c>
      <c r="T78" s="23" t="s">
        <v>156</v>
      </c>
      <c r="U78" s="22">
        <v>0.0</v>
      </c>
      <c r="V78" s="22">
        <v>66.0</v>
      </c>
      <c r="W78" s="22">
        <v>31.0</v>
      </c>
      <c r="X78" s="22">
        <v>0.0</v>
      </c>
      <c r="Z78" s="27"/>
      <c r="AA78" s="27"/>
      <c r="AB78" s="27"/>
      <c r="AC78" s="27"/>
      <c r="AF78" s="18" t="s">
        <v>124</v>
      </c>
      <c r="AG78" s="28">
        <v>43902.0</v>
      </c>
    </row>
    <row r="79">
      <c r="A79" s="22">
        <v>176.0</v>
      </c>
      <c r="B79" s="23" t="s">
        <v>830</v>
      </c>
      <c r="C79" s="24" t="s">
        <v>253</v>
      </c>
      <c r="D79" s="41" t="s">
        <v>513</v>
      </c>
      <c r="F79" s="23" t="s">
        <v>831</v>
      </c>
      <c r="G79" s="23" t="s">
        <v>518</v>
      </c>
      <c r="H79" s="26"/>
      <c r="I79" s="23" t="s">
        <v>832</v>
      </c>
      <c r="J79" s="23" t="s">
        <v>833</v>
      </c>
      <c r="K79" s="23" t="s">
        <v>834</v>
      </c>
      <c r="L79" s="23" t="s">
        <v>835</v>
      </c>
      <c r="M79" s="29" t="s">
        <v>836</v>
      </c>
      <c r="S79" s="22">
        <v>1.7</v>
      </c>
      <c r="T79" s="23" t="s">
        <v>156</v>
      </c>
      <c r="U79" s="22">
        <v>5.0</v>
      </c>
      <c r="V79" s="22">
        <v>27.0</v>
      </c>
      <c r="W79" s="22">
        <v>24.0</v>
      </c>
      <c r="X79" s="22">
        <v>37.0</v>
      </c>
      <c r="Z79" s="31">
        <v>67.0</v>
      </c>
      <c r="AA79" s="22">
        <v>100.0</v>
      </c>
      <c r="AB79" s="22">
        <v>39.0</v>
      </c>
      <c r="AC79" s="22">
        <v>1.0</v>
      </c>
      <c r="AF79" s="18" t="s">
        <v>124</v>
      </c>
      <c r="AG79" s="28">
        <v>43902.0</v>
      </c>
      <c r="AH79" s="18" t="s">
        <v>837</v>
      </c>
    </row>
    <row r="80">
      <c r="A80" s="22">
        <v>178.0</v>
      </c>
      <c r="B80" s="23" t="s">
        <v>838</v>
      </c>
      <c r="C80" s="24" t="s">
        <v>253</v>
      </c>
      <c r="D80" s="41" t="s">
        <v>513</v>
      </c>
      <c r="F80" s="23" t="s">
        <v>167</v>
      </c>
      <c r="G80" s="23" t="s">
        <v>518</v>
      </c>
      <c r="H80" s="26"/>
      <c r="I80" s="23" t="s">
        <v>839</v>
      </c>
      <c r="J80" s="23" t="s">
        <v>627</v>
      </c>
      <c r="K80" s="26"/>
      <c r="L80" s="23">
        <v>2012.0</v>
      </c>
      <c r="M80" s="23" t="s">
        <v>840</v>
      </c>
      <c r="S80" s="36">
        <v>1.5</v>
      </c>
      <c r="T80" s="23" t="s">
        <v>156</v>
      </c>
      <c r="U80" s="27"/>
      <c r="V80" s="27"/>
      <c r="W80" s="27"/>
      <c r="X80" s="27"/>
      <c r="Z80" s="27"/>
      <c r="AA80" s="22">
        <v>35.0</v>
      </c>
      <c r="AB80" s="27"/>
      <c r="AC80" s="22">
        <v>9.0</v>
      </c>
      <c r="AF80" s="18" t="s">
        <v>124</v>
      </c>
      <c r="AG80" s="28">
        <v>43902.0</v>
      </c>
    </row>
    <row r="81">
      <c r="A81" s="22">
        <v>179.0</v>
      </c>
      <c r="B81" s="23" t="s">
        <v>841</v>
      </c>
      <c r="C81" s="24" t="s">
        <v>253</v>
      </c>
      <c r="D81" s="41" t="s">
        <v>513</v>
      </c>
      <c r="F81" s="23" t="s">
        <v>831</v>
      </c>
      <c r="G81" s="29" t="s">
        <v>842</v>
      </c>
      <c r="H81" s="26"/>
      <c r="I81" s="23" t="s">
        <v>843</v>
      </c>
      <c r="J81" s="23" t="s">
        <v>204</v>
      </c>
      <c r="K81" s="26"/>
      <c r="L81" s="26"/>
      <c r="M81" s="26"/>
      <c r="S81" s="31">
        <v>1.1</v>
      </c>
      <c r="T81" s="23" t="s">
        <v>156</v>
      </c>
      <c r="U81" s="27"/>
      <c r="V81" s="27"/>
      <c r="W81" s="27"/>
      <c r="X81" s="27"/>
      <c r="Z81" s="31">
        <v>5460.0</v>
      </c>
      <c r="AA81" s="27"/>
      <c r="AB81" s="27"/>
      <c r="AC81" s="27"/>
      <c r="AF81" s="18" t="s">
        <v>124</v>
      </c>
      <c r="AG81" s="28">
        <v>43902.0</v>
      </c>
    </row>
    <row r="82">
      <c r="A82" s="22">
        <v>180.0</v>
      </c>
      <c r="B82" s="23" t="s">
        <v>841</v>
      </c>
      <c r="C82" s="24" t="s">
        <v>253</v>
      </c>
      <c r="D82" s="41" t="s">
        <v>513</v>
      </c>
      <c r="F82" s="23" t="s">
        <v>831</v>
      </c>
      <c r="G82" s="29" t="s">
        <v>842</v>
      </c>
      <c r="H82" s="26"/>
      <c r="I82" s="23" t="s">
        <v>844</v>
      </c>
      <c r="J82" s="23" t="s">
        <v>204</v>
      </c>
      <c r="K82" s="26"/>
      <c r="L82" s="26"/>
      <c r="M82" s="26"/>
      <c r="S82" s="31">
        <v>1.1</v>
      </c>
      <c r="T82" s="23" t="s">
        <v>156</v>
      </c>
      <c r="U82" s="27"/>
      <c r="V82" s="27"/>
      <c r="W82" s="27"/>
      <c r="X82" s="27"/>
      <c r="Z82" s="31">
        <v>5460.0</v>
      </c>
      <c r="AA82" s="27"/>
      <c r="AB82" s="27"/>
      <c r="AC82" s="27"/>
      <c r="AF82" s="18" t="s">
        <v>124</v>
      </c>
      <c r="AG82" s="28">
        <v>43902.0</v>
      </c>
    </row>
    <row r="83">
      <c r="A83" s="22">
        <v>181.0</v>
      </c>
      <c r="B83" s="23" t="s">
        <v>841</v>
      </c>
      <c r="C83" s="24" t="s">
        <v>253</v>
      </c>
      <c r="D83" s="41" t="s">
        <v>513</v>
      </c>
      <c r="F83" s="23" t="s">
        <v>831</v>
      </c>
      <c r="G83" s="23" t="s">
        <v>518</v>
      </c>
      <c r="H83" s="26"/>
      <c r="I83" s="23" t="s">
        <v>845</v>
      </c>
      <c r="J83" s="23" t="s">
        <v>409</v>
      </c>
      <c r="K83" s="26"/>
      <c r="L83" s="26"/>
      <c r="M83" s="26"/>
      <c r="S83" s="31">
        <v>1.3</v>
      </c>
      <c r="T83" s="23" t="s">
        <v>156</v>
      </c>
      <c r="U83" s="27"/>
      <c r="V83" s="27"/>
      <c r="W83" s="27"/>
      <c r="X83" s="27"/>
      <c r="Z83" s="27"/>
      <c r="AA83" s="22">
        <v>11.0</v>
      </c>
      <c r="AB83" s="27"/>
      <c r="AC83" s="27"/>
      <c r="AF83" s="18" t="s">
        <v>124</v>
      </c>
      <c r="AG83" s="28">
        <v>43902.0</v>
      </c>
    </row>
    <row r="84">
      <c r="A84" s="22">
        <v>182.0</v>
      </c>
      <c r="B84" s="23" t="s">
        <v>841</v>
      </c>
      <c r="C84" s="24" t="s">
        <v>253</v>
      </c>
      <c r="D84" s="41" t="s">
        <v>513</v>
      </c>
      <c r="F84" s="23" t="s">
        <v>831</v>
      </c>
      <c r="G84" s="23" t="s">
        <v>518</v>
      </c>
      <c r="H84" s="26"/>
      <c r="I84" s="23" t="s">
        <v>854</v>
      </c>
      <c r="J84" s="23" t="s">
        <v>409</v>
      </c>
      <c r="K84" s="26"/>
      <c r="L84" s="26"/>
      <c r="M84" s="26"/>
      <c r="S84" s="36">
        <v>1.3</v>
      </c>
      <c r="T84" s="23" t="s">
        <v>156</v>
      </c>
      <c r="U84" s="27"/>
      <c r="V84" s="27"/>
      <c r="W84" s="27"/>
      <c r="X84" s="27"/>
      <c r="Z84" s="27"/>
      <c r="AA84" s="22">
        <v>11.0</v>
      </c>
      <c r="AB84" s="27"/>
      <c r="AC84" s="27"/>
      <c r="AF84" s="18" t="s">
        <v>124</v>
      </c>
      <c r="AG84" s="28">
        <v>43902.0</v>
      </c>
    </row>
    <row r="85">
      <c r="A85" s="22">
        <v>183.0</v>
      </c>
      <c r="B85" s="23" t="s">
        <v>855</v>
      </c>
      <c r="C85" s="24" t="s">
        <v>291</v>
      </c>
      <c r="D85" s="25" t="s">
        <v>663</v>
      </c>
      <c r="F85" s="23" t="s">
        <v>167</v>
      </c>
      <c r="G85" s="23" t="s">
        <v>282</v>
      </c>
      <c r="H85" s="26"/>
      <c r="I85" s="23" t="s">
        <v>856</v>
      </c>
      <c r="J85" s="23" t="s">
        <v>857</v>
      </c>
      <c r="K85" s="26"/>
      <c r="L85" s="26"/>
      <c r="M85" s="26"/>
      <c r="S85" s="36">
        <v>1.2</v>
      </c>
      <c r="T85" s="23" t="s">
        <v>156</v>
      </c>
      <c r="U85" s="22">
        <v>5.0</v>
      </c>
      <c r="V85" s="22">
        <v>46.0</v>
      </c>
      <c r="W85" s="22">
        <v>35.0</v>
      </c>
      <c r="X85" s="22">
        <v>13.0</v>
      </c>
      <c r="Z85" s="31">
        <v>648.0</v>
      </c>
      <c r="AA85" s="22">
        <v>14.0</v>
      </c>
      <c r="AB85" s="27"/>
      <c r="AC85" s="27"/>
      <c r="AF85" s="18" t="s">
        <v>124</v>
      </c>
      <c r="AG85" s="28">
        <v>43902.0</v>
      </c>
    </row>
    <row r="86">
      <c r="A86" s="22">
        <v>184.0</v>
      </c>
      <c r="B86" s="23" t="s">
        <v>855</v>
      </c>
      <c r="C86" s="24" t="s">
        <v>291</v>
      </c>
      <c r="D86" s="25" t="s">
        <v>663</v>
      </c>
      <c r="F86" s="23" t="s">
        <v>167</v>
      </c>
      <c r="G86" s="23" t="s">
        <v>760</v>
      </c>
      <c r="H86" s="26"/>
      <c r="I86" s="23" t="s">
        <v>858</v>
      </c>
      <c r="J86" s="23" t="s">
        <v>857</v>
      </c>
      <c r="K86" s="26"/>
      <c r="L86" s="26"/>
      <c r="M86" s="26"/>
      <c r="S86" s="36">
        <v>1.5</v>
      </c>
      <c r="T86" s="23" t="s">
        <v>156</v>
      </c>
      <c r="U86" s="22">
        <v>5.0</v>
      </c>
      <c r="V86" s="22">
        <v>46.0</v>
      </c>
      <c r="W86" s="22">
        <v>35.0</v>
      </c>
      <c r="X86" s="22">
        <v>13.0</v>
      </c>
      <c r="Z86" s="31">
        <v>8100.0</v>
      </c>
      <c r="AA86" s="22">
        <v>135.0</v>
      </c>
      <c r="AB86" s="27"/>
      <c r="AC86" s="27"/>
      <c r="AF86" s="18" t="s">
        <v>124</v>
      </c>
      <c r="AG86" s="28">
        <v>43902.0</v>
      </c>
    </row>
    <row r="87">
      <c r="A87" s="22">
        <v>185.0</v>
      </c>
      <c r="B87" s="23" t="s">
        <v>855</v>
      </c>
      <c r="C87" s="24" t="s">
        <v>291</v>
      </c>
      <c r="D87" s="25" t="s">
        <v>663</v>
      </c>
      <c r="F87" s="23" t="s">
        <v>167</v>
      </c>
      <c r="G87" s="29" t="s">
        <v>860</v>
      </c>
      <c r="H87" s="26"/>
      <c r="I87" s="23" t="s">
        <v>861</v>
      </c>
      <c r="J87" s="23" t="s">
        <v>857</v>
      </c>
      <c r="K87" s="26"/>
      <c r="L87" s="26"/>
      <c r="M87" s="26"/>
      <c r="S87" s="36">
        <v>1.6</v>
      </c>
      <c r="T87" s="23" t="s">
        <v>156</v>
      </c>
      <c r="U87" s="22">
        <v>5.0</v>
      </c>
      <c r="V87" s="22">
        <v>46.0</v>
      </c>
      <c r="W87" s="22">
        <v>35.0</v>
      </c>
      <c r="X87" s="22">
        <v>13.0</v>
      </c>
      <c r="Z87" s="31">
        <v>7603.0</v>
      </c>
      <c r="AA87" s="22">
        <v>118.0</v>
      </c>
      <c r="AB87" s="27"/>
      <c r="AC87" s="27"/>
      <c r="AF87" s="18" t="s">
        <v>124</v>
      </c>
      <c r="AG87" s="28">
        <v>43902.0</v>
      </c>
    </row>
    <row r="88">
      <c r="A88" s="22">
        <v>186.0</v>
      </c>
      <c r="B88" s="23" t="s">
        <v>862</v>
      </c>
      <c r="C88" s="24" t="s">
        <v>291</v>
      </c>
      <c r="D88" s="25" t="s">
        <v>663</v>
      </c>
      <c r="F88" s="23" t="s">
        <v>863</v>
      </c>
      <c r="G88" s="23" t="s">
        <v>282</v>
      </c>
      <c r="H88" s="26"/>
      <c r="I88" s="23" t="s">
        <v>864</v>
      </c>
      <c r="J88" s="23" t="s">
        <v>375</v>
      </c>
      <c r="K88" s="26"/>
      <c r="L88" s="23" t="s">
        <v>865</v>
      </c>
      <c r="M88" s="29" t="s">
        <v>866</v>
      </c>
      <c r="S88" s="22">
        <v>1.1</v>
      </c>
      <c r="T88" s="23" t="s">
        <v>156</v>
      </c>
      <c r="U88" s="27"/>
      <c r="V88" s="27"/>
      <c r="W88" s="27"/>
      <c r="X88" s="27"/>
      <c r="Z88" s="27"/>
      <c r="AA88" s="27"/>
      <c r="AB88" s="27"/>
      <c r="AC88" s="27"/>
      <c r="AF88" s="18" t="s">
        <v>124</v>
      </c>
      <c r="AG88" s="28">
        <v>43902.0</v>
      </c>
      <c r="AH88" s="18" t="s">
        <v>867</v>
      </c>
    </row>
    <row r="89">
      <c r="A89" s="22">
        <v>187.0</v>
      </c>
      <c r="B89" s="23" t="s">
        <v>862</v>
      </c>
      <c r="C89" s="24" t="s">
        <v>291</v>
      </c>
      <c r="D89" s="25" t="s">
        <v>663</v>
      </c>
      <c r="F89" s="23" t="s">
        <v>863</v>
      </c>
      <c r="G89" s="23" t="s">
        <v>282</v>
      </c>
      <c r="H89" s="26"/>
      <c r="I89" s="23" t="s">
        <v>868</v>
      </c>
      <c r="J89" s="23" t="s">
        <v>375</v>
      </c>
      <c r="K89" s="26"/>
      <c r="L89" s="23" t="s">
        <v>865</v>
      </c>
      <c r="M89" s="29" t="s">
        <v>869</v>
      </c>
      <c r="S89" s="22">
        <v>1.2</v>
      </c>
      <c r="T89" s="23" t="s">
        <v>156</v>
      </c>
      <c r="U89" s="27"/>
      <c r="V89" s="27"/>
      <c r="W89" s="27"/>
      <c r="X89" s="27"/>
      <c r="Z89" s="27"/>
      <c r="AA89" s="27"/>
      <c r="AB89" s="27"/>
      <c r="AC89" s="27"/>
      <c r="AF89" s="18" t="s">
        <v>124</v>
      </c>
      <c r="AG89" s="28">
        <v>43902.0</v>
      </c>
      <c r="AH89" s="18" t="s">
        <v>867</v>
      </c>
    </row>
    <row r="90">
      <c r="A90" s="22">
        <v>188.0</v>
      </c>
      <c r="B90" s="23" t="s">
        <v>862</v>
      </c>
      <c r="C90" s="24" t="s">
        <v>291</v>
      </c>
      <c r="D90" s="25" t="s">
        <v>663</v>
      </c>
      <c r="F90" s="23" t="s">
        <v>863</v>
      </c>
      <c r="G90" s="23" t="s">
        <v>282</v>
      </c>
      <c r="H90" s="26"/>
      <c r="I90" s="23" t="s">
        <v>870</v>
      </c>
      <c r="J90" s="23" t="s">
        <v>375</v>
      </c>
      <c r="K90" s="26"/>
      <c r="L90" s="23" t="s">
        <v>865</v>
      </c>
      <c r="M90" s="29" t="s">
        <v>871</v>
      </c>
      <c r="S90" s="22">
        <v>1.2</v>
      </c>
      <c r="T90" s="23" t="s">
        <v>156</v>
      </c>
      <c r="U90" s="27"/>
      <c r="V90" s="27"/>
      <c r="W90" s="27"/>
      <c r="X90" s="27"/>
      <c r="Z90" s="27"/>
      <c r="AA90" s="27"/>
      <c r="AB90" s="27"/>
      <c r="AC90" s="27"/>
      <c r="AF90" s="18" t="s">
        <v>124</v>
      </c>
      <c r="AG90" s="28">
        <v>43902.0</v>
      </c>
      <c r="AH90" s="18" t="s">
        <v>867</v>
      </c>
    </row>
    <row r="91">
      <c r="A91" s="22">
        <v>189.0</v>
      </c>
      <c r="B91" s="23" t="s">
        <v>872</v>
      </c>
      <c r="C91" s="24" t="s">
        <v>291</v>
      </c>
      <c r="D91" s="25" t="s">
        <v>663</v>
      </c>
      <c r="F91" s="23" t="s">
        <v>873</v>
      </c>
      <c r="G91" s="23" t="s">
        <v>518</v>
      </c>
      <c r="H91" s="26"/>
      <c r="I91" s="23" t="s">
        <v>874</v>
      </c>
      <c r="J91" s="23" t="s">
        <v>697</v>
      </c>
      <c r="K91" s="26"/>
      <c r="L91" s="23" t="s">
        <v>875</v>
      </c>
      <c r="M91" s="26"/>
      <c r="S91" s="22">
        <v>1.2</v>
      </c>
      <c r="T91" s="23" t="s">
        <v>156</v>
      </c>
      <c r="U91" s="27"/>
      <c r="V91" s="27"/>
      <c r="W91" s="27"/>
      <c r="X91" s="27"/>
      <c r="Z91" s="27"/>
      <c r="AA91" s="27"/>
      <c r="AB91" s="27"/>
      <c r="AC91" s="27"/>
      <c r="AF91" s="18" t="s">
        <v>124</v>
      </c>
      <c r="AG91" s="28">
        <v>43902.0</v>
      </c>
      <c r="AH91" s="18" t="s">
        <v>867</v>
      </c>
    </row>
    <row r="92">
      <c r="A92" s="22">
        <v>190.0</v>
      </c>
      <c r="B92" s="23" t="s">
        <v>754</v>
      </c>
      <c r="C92" s="24" t="s">
        <v>291</v>
      </c>
      <c r="D92" s="25" t="s">
        <v>663</v>
      </c>
      <c r="F92" s="23" t="s">
        <v>167</v>
      </c>
      <c r="G92" s="23" t="s">
        <v>877</v>
      </c>
      <c r="H92" s="26"/>
      <c r="I92" s="23" t="s">
        <v>878</v>
      </c>
      <c r="J92" s="23" t="s">
        <v>756</v>
      </c>
      <c r="K92" s="26"/>
      <c r="L92" s="23">
        <v>2012.0</v>
      </c>
      <c r="M92" s="23" t="s">
        <v>757</v>
      </c>
      <c r="S92" s="27"/>
      <c r="T92" s="26"/>
      <c r="U92" s="27"/>
      <c r="V92" s="27"/>
      <c r="W92" s="27"/>
      <c r="X92" s="27"/>
      <c r="Z92" s="27"/>
      <c r="AA92" s="27"/>
      <c r="AB92" s="27"/>
      <c r="AC92" s="27"/>
      <c r="AF92" s="18" t="s">
        <v>124</v>
      </c>
      <c r="AG92" s="28">
        <v>43902.0</v>
      </c>
      <c r="AH92" s="18" t="s">
        <v>867</v>
      </c>
    </row>
    <row r="93">
      <c r="A93" s="22">
        <v>191.0</v>
      </c>
      <c r="B93" s="18" t="s">
        <v>879</v>
      </c>
      <c r="C93" s="50" t="s">
        <v>17</v>
      </c>
      <c r="D93" s="41" t="s">
        <v>226</v>
      </c>
      <c r="F93" s="18" t="s">
        <v>880</v>
      </c>
      <c r="G93" s="23" t="s">
        <v>787</v>
      </c>
      <c r="I93" s="18" t="s">
        <v>881</v>
      </c>
      <c r="J93" s="32" t="s">
        <v>776</v>
      </c>
      <c r="K93" s="51" t="s">
        <v>882</v>
      </c>
      <c r="L93" s="18">
        <v>2014.0</v>
      </c>
      <c r="M93" s="18">
        <v>40.0</v>
      </c>
      <c r="O93" s="18" t="s">
        <v>883</v>
      </c>
      <c r="P93" s="52">
        <f>10000/1199</f>
        <v>8.34028357</v>
      </c>
      <c r="Q93" s="52">
        <f t="shared" ref="Q93:Q96" si="1">9*30</f>
        <v>270</v>
      </c>
      <c r="S93" s="18">
        <v>1.82</v>
      </c>
      <c r="T93" s="23" t="s">
        <v>156</v>
      </c>
      <c r="U93" s="52">
        <v>34.1</v>
      </c>
      <c r="V93" s="53">
        <v>58.199999999999996</v>
      </c>
      <c r="W93" s="53">
        <v>6.800000000000001</v>
      </c>
      <c r="X93" s="53">
        <v>0.8999999999999999</v>
      </c>
      <c r="Y93" s="18" t="s">
        <v>884</v>
      </c>
      <c r="Z93" s="18" t="s">
        <v>885</v>
      </c>
      <c r="AA93" s="18" t="s">
        <v>886</v>
      </c>
      <c r="AB93" s="18">
        <v>0.0</v>
      </c>
      <c r="AC93" s="18">
        <v>0.0</v>
      </c>
      <c r="AF93" s="18" t="s">
        <v>887</v>
      </c>
      <c r="AG93" s="28">
        <v>43924.0</v>
      </c>
    </row>
    <row r="94">
      <c r="A94" s="22">
        <v>192.0</v>
      </c>
      <c r="B94" s="18" t="s">
        <v>879</v>
      </c>
      <c r="C94" s="50" t="s">
        <v>17</v>
      </c>
      <c r="D94" s="41" t="s">
        <v>226</v>
      </c>
      <c r="F94" s="18" t="s">
        <v>880</v>
      </c>
      <c r="G94" s="23" t="s">
        <v>787</v>
      </c>
      <c r="H94" s="18" t="s">
        <v>888</v>
      </c>
      <c r="I94" s="18" t="s">
        <v>888</v>
      </c>
      <c r="J94" s="32" t="s">
        <v>776</v>
      </c>
      <c r="K94" s="51" t="s">
        <v>882</v>
      </c>
      <c r="L94" s="18">
        <v>2014.0</v>
      </c>
      <c r="M94" s="18">
        <v>69.0</v>
      </c>
      <c r="O94" s="18" t="s">
        <v>883</v>
      </c>
      <c r="P94" s="52">
        <f>10000/1292</f>
        <v>7.73993808</v>
      </c>
      <c r="Q94" s="52">
        <f t="shared" si="1"/>
        <v>270</v>
      </c>
      <c r="S94" s="18">
        <v>1.55</v>
      </c>
      <c r="T94" s="23" t="s">
        <v>156</v>
      </c>
      <c r="U94" s="52">
        <v>34.1</v>
      </c>
      <c r="V94" s="53">
        <v>58.199999999999996</v>
      </c>
      <c r="W94" s="53">
        <v>6.800000000000001</v>
      </c>
      <c r="X94" s="53">
        <v>0.8999999999999999</v>
      </c>
      <c r="Y94" s="18" t="s">
        <v>884</v>
      </c>
      <c r="Z94" s="18" t="s">
        <v>885</v>
      </c>
      <c r="AA94" s="18" t="s">
        <v>886</v>
      </c>
      <c r="AB94" s="18">
        <v>0.0</v>
      </c>
      <c r="AC94" s="18">
        <v>0.0</v>
      </c>
      <c r="AF94" s="18" t="s">
        <v>887</v>
      </c>
      <c r="AG94" s="28">
        <v>43924.0</v>
      </c>
    </row>
    <row r="95">
      <c r="A95" s="22">
        <v>193.0</v>
      </c>
      <c r="B95" s="18" t="s">
        <v>879</v>
      </c>
      <c r="C95" s="50" t="s">
        <v>17</v>
      </c>
      <c r="D95" s="41" t="s">
        <v>226</v>
      </c>
      <c r="E95" s="18" t="s">
        <v>891</v>
      </c>
      <c r="F95" s="18" t="s">
        <v>880</v>
      </c>
      <c r="G95" s="23" t="s">
        <v>787</v>
      </c>
      <c r="I95" s="18" t="s">
        <v>892</v>
      </c>
      <c r="J95" s="32" t="s">
        <v>776</v>
      </c>
      <c r="K95" s="51" t="s">
        <v>882</v>
      </c>
      <c r="L95" s="18">
        <v>2014.0</v>
      </c>
      <c r="M95" s="18">
        <v>13.0</v>
      </c>
      <c r="O95" s="18" t="s">
        <v>883</v>
      </c>
      <c r="P95" s="52">
        <f>10000/1070</f>
        <v>9.345794393</v>
      </c>
      <c r="Q95" s="52">
        <f t="shared" si="1"/>
        <v>270</v>
      </c>
      <c r="S95" s="18">
        <v>1.35</v>
      </c>
      <c r="T95" s="23" t="s">
        <v>156</v>
      </c>
      <c r="U95" s="52">
        <v>34.1</v>
      </c>
      <c r="V95" s="53">
        <v>58.199999999999996</v>
      </c>
      <c r="W95" s="53">
        <v>6.800000000000001</v>
      </c>
      <c r="X95" s="53">
        <v>0.8999999999999999</v>
      </c>
      <c r="Y95" s="18" t="s">
        <v>884</v>
      </c>
      <c r="Z95" s="18" t="s">
        <v>885</v>
      </c>
      <c r="AA95" s="18" t="s">
        <v>886</v>
      </c>
      <c r="AB95" s="18">
        <v>0.0</v>
      </c>
      <c r="AC95" s="18">
        <v>0.0</v>
      </c>
      <c r="AF95" s="18" t="s">
        <v>887</v>
      </c>
      <c r="AG95" s="28">
        <v>43924.0</v>
      </c>
    </row>
    <row r="96">
      <c r="A96" s="22">
        <v>194.0</v>
      </c>
      <c r="B96" s="18" t="s">
        <v>879</v>
      </c>
      <c r="C96" s="50" t="s">
        <v>17</v>
      </c>
      <c r="D96" s="41" t="s">
        <v>226</v>
      </c>
      <c r="E96" s="18" t="s">
        <v>891</v>
      </c>
      <c r="F96" s="18" t="s">
        <v>880</v>
      </c>
      <c r="G96" s="23" t="s">
        <v>787</v>
      </c>
      <c r="H96" s="18" t="s">
        <v>888</v>
      </c>
      <c r="I96" s="18" t="s">
        <v>893</v>
      </c>
      <c r="J96" s="32" t="s">
        <v>776</v>
      </c>
      <c r="K96" s="51" t="s">
        <v>882</v>
      </c>
      <c r="L96" s="18">
        <v>2014.0</v>
      </c>
      <c r="M96" s="18">
        <v>15.0</v>
      </c>
      <c r="O96" s="18" t="s">
        <v>883</v>
      </c>
      <c r="P96" s="52">
        <f>10000/1203</f>
        <v>8.312551953</v>
      </c>
      <c r="Q96" s="52">
        <f t="shared" si="1"/>
        <v>270</v>
      </c>
      <c r="S96" s="18">
        <v>1.39</v>
      </c>
      <c r="T96" s="23" t="s">
        <v>156</v>
      </c>
      <c r="U96" s="52">
        <v>34.1</v>
      </c>
      <c r="V96" s="53">
        <v>58.199999999999996</v>
      </c>
      <c r="W96" s="53">
        <v>6.800000000000001</v>
      </c>
      <c r="X96" s="53">
        <v>0.8999999999999999</v>
      </c>
      <c r="Y96" s="18" t="s">
        <v>884</v>
      </c>
      <c r="Z96" s="18" t="s">
        <v>885</v>
      </c>
      <c r="AA96" s="18" t="s">
        <v>886</v>
      </c>
      <c r="AB96" s="18">
        <v>0.0</v>
      </c>
      <c r="AC96" s="18">
        <v>0.0</v>
      </c>
      <c r="AF96" s="18" t="s">
        <v>887</v>
      </c>
      <c r="AG96" s="28">
        <v>43924.0</v>
      </c>
    </row>
    <row r="97">
      <c r="A97" s="22">
        <v>195.0</v>
      </c>
      <c r="B97" s="18" t="s">
        <v>909</v>
      </c>
      <c r="C97" s="50" t="s">
        <v>47</v>
      </c>
      <c r="D97" s="41" t="s">
        <v>911</v>
      </c>
      <c r="F97" s="18" t="s">
        <v>912</v>
      </c>
      <c r="G97" s="18"/>
      <c r="I97" s="18" t="s">
        <v>913</v>
      </c>
      <c r="J97" s="32" t="s">
        <v>173</v>
      </c>
      <c r="K97" s="51" t="s">
        <v>914</v>
      </c>
      <c r="L97" s="18">
        <v>2010.0</v>
      </c>
      <c r="M97" s="18">
        <v>100.0</v>
      </c>
      <c r="N97" s="18" t="s">
        <v>915</v>
      </c>
      <c r="O97" s="18" t="s">
        <v>883</v>
      </c>
      <c r="S97" s="18">
        <v>1.26</v>
      </c>
      <c r="T97" s="23" t="s">
        <v>156</v>
      </c>
      <c r="U97" s="18">
        <f t="shared" ref="U97:U98" si="2">28+0.7</f>
        <v>28.7</v>
      </c>
      <c r="V97" s="56">
        <f t="shared" ref="V97:V98" si="3">100-(U97+W97)</f>
        <v>31.2</v>
      </c>
      <c r="W97" s="56">
        <f t="shared" ref="W97:W98" si="4">33.9+2.8+1.8+1.6</f>
        <v>40.1</v>
      </c>
      <c r="X97" s="56">
        <v>0.0</v>
      </c>
      <c r="Y97" s="18" t="s">
        <v>936</v>
      </c>
      <c r="Z97" s="18">
        <v>3803.0</v>
      </c>
      <c r="AA97" s="57">
        <f>66.4/0.832</f>
        <v>79.80769231</v>
      </c>
      <c r="AF97" s="18" t="s">
        <v>887</v>
      </c>
      <c r="AG97" s="28">
        <v>43924.0</v>
      </c>
    </row>
    <row r="98">
      <c r="A98" s="22">
        <v>196.0</v>
      </c>
      <c r="B98" s="18" t="s">
        <v>909</v>
      </c>
      <c r="C98" s="50" t="s">
        <v>47</v>
      </c>
      <c r="D98" s="41" t="s">
        <v>911</v>
      </c>
      <c r="F98" s="18" t="s">
        <v>912</v>
      </c>
      <c r="G98" s="18"/>
      <c r="I98" s="18" t="s">
        <v>951</v>
      </c>
      <c r="J98" s="32" t="s">
        <v>173</v>
      </c>
      <c r="K98" s="51" t="s">
        <v>914</v>
      </c>
      <c r="L98" s="18">
        <v>2010.0</v>
      </c>
      <c r="M98" s="18">
        <v>99.0</v>
      </c>
      <c r="O98" s="18" t="s">
        <v>955</v>
      </c>
      <c r="S98" s="18">
        <v>1.32</v>
      </c>
      <c r="T98" s="23" t="s">
        <v>156</v>
      </c>
      <c r="U98" s="18">
        <f t="shared" si="2"/>
        <v>28.7</v>
      </c>
      <c r="V98" s="56">
        <f t="shared" si="3"/>
        <v>31.2</v>
      </c>
      <c r="W98" s="56">
        <f t="shared" si="4"/>
        <v>40.1</v>
      </c>
      <c r="X98" s="56">
        <v>0.0</v>
      </c>
      <c r="Y98" s="18" t="s">
        <v>936</v>
      </c>
      <c r="Z98" s="18">
        <v>4340.0</v>
      </c>
      <c r="AA98" s="57">
        <f>32/0.832</f>
        <v>38.46153846</v>
      </c>
      <c r="AB98" s="18">
        <v>1.3</v>
      </c>
      <c r="AF98" s="18" t="s">
        <v>887</v>
      </c>
      <c r="AG98" s="28">
        <v>43924.0</v>
      </c>
    </row>
    <row r="99">
      <c r="A99" s="22">
        <v>197.0</v>
      </c>
      <c r="B99" s="18" t="s">
        <v>909</v>
      </c>
      <c r="C99" s="50" t="s">
        <v>47</v>
      </c>
      <c r="D99" s="41" t="s">
        <v>911</v>
      </c>
      <c r="F99" s="18" t="s">
        <v>912</v>
      </c>
      <c r="G99" s="18"/>
      <c r="I99" s="18" t="s">
        <v>971</v>
      </c>
      <c r="J99" s="32" t="s">
        <v>115</v>
      </c>
      <c r="K99" s="18" t="s">
        <v>971</v>
      </c>
      <c r="L99" s="18">
        <v>2010.0</v>
      </c>
      <c r="M99" s="18">
        <v>104.0</v>
      </c>
      <c r="O99" s="18" t="s">
        <v>883</v>
      </c>
      <c r="S99" s="18">
        <v>1.48</v>
      </c>
      <c r="T99" s="23" t="s">
        <v>156</v>
      </c>
      <c r="U99" s="52">
        <f t="shared" ref="U99:U100" si="5">26.9</f>
        <v>26.9</v>
      </c>
      <c r="V99" s="56">
        <f t="shared" ref="V99:V122" si="6">100-(U99+W99+X99)</f>
        <v>42.3</v>
      </c>
      <c r="W99" s="56">
        <f t="shared" ref="W99:W100" si="7">27.5+1.3</f>
        <v>28.8</v>
      </c>
      <c r="X99" s="56">
        <f t="shared" ref="X99:X100" si="8">1+1</f>
        <v>2</v>
      </c>
      <c r="Y99" s="18" t="s">
        <v>936</v>
      </c>
      <c r="Z99" s="18">
        <v>3917.0</v>
      </c>
      <c r="AA99" s="57">
        <f>258/0.832</f>
        <v>310.0961538</v>
      </c>
      <c r="AB99" s="18">
        <v>0.5</v>
      </c>
      <c r="AC99" s="18" t="s">
        <v>1000</v>
      </c>
      <c r="AF99" s="18" t="s">
        <v>887</v>
      </c>
      <c r="AG99" s="28">
        <v>43924.0</v>
      </c>
    </row>
    <row r="100">
      <c r="A100" s="22">
        <v>198.0</v>
      </c>
      <c r="B100" s="18" t="s">
        <v>909</v>
      </c>
      <c r="C100" s="50" t="s">
        <v>47</v>
      </c>
      <c r="D100" s="41" t="s">
        <v>911</v>
      </c>
      <c r="F100" s="18" t="s">
        <v>912</v>
      </c>
      <c r="G100" s="18"/>
      <c r="I100" s="18" t="s">
        <v>1007</v>
      </c>
      <c r="J100" s="32" t="s">
        <v>115</v>
      </c>
      <c r="K100" s="18" t="s">
        <v>1007</v>
      </c>
      <c r="L100" s="18">
        <v>2010.0</v>
      </c>
      <c r="M100" s="18">
        <v>77.0</v>
      </c>
      <c r="O100" s="18" t="s">
        <v>883</v>
      </c>
      <c r="S100" s="18">
        <v>1.49</v>
      </c>
      <c r="T100" s="23" t="s">
        <v>156</v>
      </c>
      <c r="U100" s="52">
        <f t="shared" si="5"/>
        <v>26.9</v>
      </c>
      <c r="V100" s="56">
        <f t="shared" si="6"/>
        <v>42.3</v>
      </c>
      <c r="W100" s="56">
        <f t="shared" si="7"/>
        <v>28.8</v>
      </c>
      <c r="X100" s="56">
        <f t="shared" si="8"/>
        <v>2</v>
      </c>
      <c r="Y100" s="18" t="s">
        <v>936</v>
      </c>
      <c r="Z100" s="18">
        <v>1163.0</v>
      </c>
      <c r="AA100" s="57">
        <f>27/0.832</f>
        <v>32.45192308</v>
      </c>
      <c r="AB100" s="18">
        <v>0.4</v>
      </c>
      <c r="AC100" s="18" t="s">
        <v>1014</v>
      </c>
      <c r="AF100" s="18" t="s">
        <v>887</v>
      </c>
      <c r="AG100" s="28">
        <v>43924.0</v>
      </c>
    </row>
    <row r="101">
      <c r="A101" s="22">
        <v>199.0</v>
      </c>
      <c r="B101" s="18" t="s">
        <v>909</v>
      </c>
      <c r="C101" s="50" t="s">
        <v>47</v>
      </c>
      <c r="D101" s="41" t="s">
        <v>911</v>
      </c>
      <c r="F101" s="18" t="s">
        <v>912</v>
      </c>
      <c r="G101" s="18"/>
      <c r="J101" s="32" t="s">
        <v>343</v>
      </c>
      <c r="K101" s="51" t="s">
        <v>1015</v>
      </c>
      <c r="L101" s="18">
        <v>2010.0</v>
      </c>
      <c r="M101" s="18">
        <v>30.0</v>
      </c>
      <c r="O101" s="18" t="s">
        <v>883</v>
      </c>
      <c r="S101" s="18">
        <v>1.25</v>
      </c>
      <c r="T101" s="23" t="s">
        <v>156</v>
      </c>
      <c r="U101" s="18">
        <v>27.8</v>
      </c>
      <c r="V101" s="56">
        <f t="shared" si="6"/>
        <v>32.8</v>
      </c>
      <c r="W101" s="56">
        <f t="shared" ref="W101:W103" si="9">11.5+16.8+0.2</f>
        <v>28.5</v>
      </c>
      <c r="X101" s="56">
        <v>10.9</v>
      </c>
      <c r="Y101" s="18" t="s">
        <v>936</v>
      </c>
      <c r="Z101" s="18">
        <v>264.0</v>
      </c>
      <c r="AA101" s="57">
        <f>320/0.832</f>
        <v>384.6153846</v>
      </c>
      <c r="AB101" s="18">
        <v>0.0</v>
      </c>
      <c r="AF101" s="18" t="s">
        <v>887</v>
      </c>
      <c r="AG101" s="28">
        <v>43924.0</v>
      </c>
    </row>
    <row r="102">
      <c r="A102" s="22">
        <v>200.0</v>
      </c>
      <c r="B102" s="18" t="s">
        <v>909</v>
      </c>
      <c r="C102" s="50" t="s">
        <v>549</v>
      </c>
      <c r="D102" s="41" t="s">
        <v>104</v>
      </c>
      <c r="F102" s="18" t="s">
        <v>1016</v>
      </c>
      <c r="G102" s="18"/>
      <c r="I102" s="18" t="s">
        <v>883</v>
      </c>
      <c r="J102" s="32" t="s">
        <v>343</v>
      </c>
      <c r="K102" s="51" t="s">
        <v>1017</v>
      </c>
      <c r="L102" s="18">
        <v>2010.0</v>
      </c>
      <c r="M102" s="18">
        <v>20.0</v>
      </c>
      <c r="O102" s="18" t="s">
        <v>883</v>
      </c>
      <c r="S102" s="18">
        <v>1.59</v>
      </c>
      <c r="T102" s="23" t="s">
        <v>156</v>
      </c>
      <c r="U102" s="18">
        <v>27.8</v>
      </c>
      <c r="V102" s="56">
        <f t="shared" si="6"/>
        <v>32.8</v>
      </c>
      <c r="W102" s="56">
        <f t="shared" si="9"/>
        <v>28.5</v>
      </c>
      <c r="X102" s="56">
        <v>10.9</v>
      </c>
      <c r="Y102" s="18" t="s">
        <v>936</v>
      </c>
      <c r="Z102" s="18">
        <v>2480.0</v>
      </c>
      <c r="AA102" s="57">
        <f>117/0.832</f>
        <v>140.625</v>
      </c>
      <c r="AF102" s="18" t="s">
        <v>887</v>
      </c>
      <c r="AG102" s="28">
        <v>43924.0</v>
      </c>
    </row>
    <row r="103">
      <c r="A103" s="22">
        <v>201.0</v>
      </c>
      <c r="B103" s="18" t="s">
        <v>909</v>
      </c>
      <c r="C103" s="50" t="s">
        <v>549</v>
      </c>
      <c r="D103" s="41" t="s">
        <v>104</v>
      </c>
      <c r="F103" s="18" t="s">
        <v>1016</v>
      </c>
      <c r="G103" s="18"/>
      <c r="I103" s="18" t="s">
        <v>955</v>
      </c>
      <c r="J103" s="32" t="s">
        <v>343</v>
      </c>
      <c r="K103" s="51" t="s">
        <v>1018</v>
      </c>
      <c r="L103" s="18">
        <v>2010.0</v>
      </c>
      <c r="M103" s="18">
        <v>60.0</v>
      </c>
      <c r="O103" s="18" t="s">
        <v>955</v>
      </c>
      <c r="S103" s="18">
        <v>1.67</v>
      </c>
      <c r="T103" s="23" t="s">
        <v>156</v>
      </c>
      <c r="U103" s="18">
        <v>27.8</v>
      </c>
      <c r="V103" s="56">
        <f t="shared" si="6"/>
        <v>32.8</v>
      </c>
      <c r="W103" s="56">
        <f t="shared" si="9"/>
        <v>28.5</v>
      </c>
      <c r="X103" s="56">
        <v>10.9</v>
      </c>
      <c r="Y103" s="18" t="s">
        <v>936</v>
      </c>
      <c r="Z103" s="18">
        <v>845.0</v>
      </c>
      <c r="AA103" s="57">
        <f>226/0.832</f>
        <v>271.6346154</v>
      </c>
      <c r="AF103" s="18" t="s">
        <v>887</v>
      </c>
      <c r="AG103" s="28">
        <v>43924.0</v>
      </c>
    </row>
    <row r="104">
      <c r="A104" s="22">
        <v>202.0</v>
      </c>
      <c r="B104" s="18" t="s">
        <v>909</v>
      </c>
      <c r="C104" s="50" t="s">
        <v>549</v>
      </c>
      <c r="D104" s="41" t="s">
        <v>104</v>
      </c>
      <c r="F104" s="18" t="s">
        <v>1019</v>
      </c>
      <c r="G104" s="18"/>
      <c r="J104" s="32" t="s">
        <v>924</v>
      </c>
      <c r="K104" s="51" t="s">
        <v>1020</v>
      </c>
      <c r="L104" s="18">
        <v>2010.0</v>
      </c>
      <c r="M104" s="18">
        <v>65.0</v>
      </c>
      <c r="O104" s="18" t="s">
        <v>1021</v>
      </c>
      <c r="S104" s="18">
        <f>(187+22+255+34+59)/1000</f>
        <v>0.557</v>
      </c>
      <c r="T104" s="23" t="s">
        <v>156</v>
      </c>
      <c r="U104" s="18">
        <f t="shared" ref="U104:U105" si="10">25+3</f>
        <v>28</v>
      </c>
      <c r="V104" s="56">
        <f t="shared" si="6"/>
        <v>44</v>
      </c>
      <c r="W104" s="56">
        <f t="shared" ref="W104:W105" si="11">14+3</f>
        <v>17</v>
      </c>
      <c r="X104" s="56">
        <v>11.0</v>
      </c>
      <c r="Y104" s="18" t="s">
        <v>884</v>
      </c>
      <c r="Z104" s="18">
        <v>5.0</v>
      </c>
      <c r="AA104" s="57">
        <f>125/0.832</f>
        <v>150.2403846</v>
      </c>
      <c r="AD104" s="18">
        <v>81.5</v>
      </c>
      <c r="AE104" s="18" t="s">
        <v>1022</v>
      </c>
      <c r="AF104" s="18" t="s">
        <v>887</v>
      </c>
      <c r="AG104" s="28">
        <v>43924.0</v>
      </c>
    </row>
    <row r="105">
      <c r="A105" s="22">
        <v>203.0</v>
      </c>
      <c r="B105" s="18" t="s">
        <v>909</v>
      </c>
      <c r="C105" s="50" t="s">
        <v>549</v>
      </c>
      <c r="D105" s="41" t="s">
        <v>104</v>
      </c>
      <c r="F105" s="18" t="s">
        <v>1023</v>
      </c>
      <c r="G105" s="18"/>
      <c r="J105" s="32" t="s">
        <v>924</v>
      </c>
      <c r="K105" s="51" t="s">
        <v>1024</v>
      </c>
      <c r="L105" s="18">
        <v>2010.0</v>
      </c>
      <c r="M105" s="18">
        <v>24.0</v>
      </c>
      <c r="O105" s="18" t="s">
        <v>1021</v>
      </c>
      <c r="S105" s="18">
        <f>(801+16+14+838+3)/1000</f>
        <v>1.672</v>
      </c>
      <c r="T105" s="23" t="s">
        <v>156</v>
      </c>
      <c r="U105" s="18">
        <f t="shared" si="10"/>
        <v>28</v>
      </c>
      <c r="V105" s="56">
        <f t="shared" si="6"/>
        <v>44</v>
      </c>
      <c r="W105" s="56">
        <f t="shared" si="11"/>
        <v>17</v>
      </c>
      <c r="X105" s="56">
        <v>11.0</v>
      </c>
      <c r="Y105" s="18" t="s">
        <v>884</v>
      </c>
      <c r="Z105" s="18">
        <v>88.0</v>
      </c>
      <c r="AA105" s="57">
        <f>101/0.832</f>
        <v>121.3942308</v>
      </c>
      <c r="AD105" s="18">
        <v>1813.0</v>
      </c>
      <c r="AE105" s="18" t="s">
        <v>1022</v>
      </c>
      <c r="AF105" s="18" t="s">
        <v>887</v>
      </c>
      <c r="AG105" s="28">
        <v>43924.0</v>
      </c>
    </row>
    <row r="106">
      <c r="A106" s="22">
        <v>204.0</v>
      </c>
      <c r="B106" s="18" t="s">
        <v>909</v>
      </c>
      <c r="C106" s="50" t="s">
        <v>17</v>
      </c>
      <c r="D106" s="41" t="s">
        <v>226</v>
      </c>
      <c r="F106" s="18" t="s">
        <v>702</v>
      </c>
      <c r="G106" s="23" t="s">
        <v>787</v>
      </c>
      <c r="I106" s="18" t="s">
        <v>1025</v>
      </c>
      <c r="J106" s="32" t="s">
        <v>173</v>
      </c>
      <c r="K106" s="51" t="s">
        <v>1026</v>
      </c>
      <c r="L106" s="18">
        <v>2010.0</v>
      </c>
      <c r="M106" s="18">
        <v>29.0</v>
      </c>
      <c r="O106" s="18" t="s">
        <v>955</v>
      </c>
      <c r="S106" s="18">
        <v>1.48</v>
      </c>
      <c r="T106" s="23" t="s">
        <v>156</v>
      </c>
      <c r="U106" s="18">
        <f t="shared" ref="U106:U109" si="12">25.9+1.7</f>
        <v>27.6</v>
      </c>
      <c r="V106" s="56">
        <f t="shared" si="6"/>
        <v>65.1</v>
      </c>
      <c r="W106" s="52">
        <f t="shared" ref="W106:W109" si="13">5.9+0.9+0.5</f>
        <v>7.3</v>
      </c>
      <c r="X106" s="56">
        <v>0.0</v>
      </c>
      <c r="Y106" s="18" t="s">
        <v>936</v>
      </c>
      <c r="Z106" s="18">
        <v>528.0</v>
      </c>
      <c r="AA106" s="18">
        <f t="shared" ref="AA106:AA108" si="14">0.9/0.832</f>
        <v>1.081730769</v>
      </c>
      <c r="AB106" s="18">
        <v>0.1</v>
      </c>
      <c r="AF106" s="18" t="s">
        <v>887</v>
      </c>
      <c r="AG106" s="28">
        <v>43927.0</v>
      </c>
    </row>
    <row r="107">
      <c r="A107" s="22">
        <v>205.0</v>
      </c>
      <c r="B107" s="18" t="s">
        <v>909</v>
      </c>
      <c r="C107" s="50" t="s">
        <v>17</v>
      </c>
      <c r="D107" s="41" t="s">
        <v>226</v>
      </c>
      <c r="F107" s="18" t="s">
        <v>702</v>
      </c>
      <c r="G107" s="23" t="s">
        <v>787</v>
      </c>
      <c r="I107" s="18" t="s">
        <v>1025</v>
      </c>
      <c r="J107" s="32" t="s">
        <v>173</v>
      </c>
      <c r="K107" s="51" t="s">
        <v>1027</v>
      </c>
      <c r="L107" s="18">
        <v>2010.0</v>
      </c>
      <c r="M107" s="18">
        <v>59.0</v>
      </c>
      <c r="O107" s="18" t="s">
        <v>955</v>
      </c>
      <c r="S107" s="18">
        <v>1.81</v>
      </c>
      <c r="T107" s="23" t="s">
        <v>156</v>
      </c>
      <c r="U107" s="18">
        <f t="shared" si="12"/>
        <v>27.6</v>
      </c>
      <c r="V107" s="56">
        <f t="shared" si="6"/>
        <v>65.1</v>
      </c>
      <c r="W107" s="52">
        <f t="shared" si="13"/>
        <v>7.3</v>
      </c>
      <c r="X107" s="56">
        <v>0.0</v>
      </c>
      <c r="Y107" s="18" t="s">
        <v>936</v>
      </c>
      <c r="Z107" s="18">
        <v>378.0</v>
      </c>
      <c r="AA107" s="18">
        <f t="shared" si="14"/>
        <v>1.081730769</v>
      </c>
      <c r="AB107" s="18">
        <v>0.1</v>
      </c>
      <c r="AF107" s="18" t="s">
        <v>887</v>
      </c>
      <c r="AG107" s="28">
        <v>43927.0</v>
      </c>
    </row>
    <row r="108">
      <c r="A108" s="22">
        <v>206.0</v>
      </c>
      <c r="B108" s="18" t="s">
        <v>909</v>
      </c>
      <c r="C108" s="50" t="s">
        <v>17</v>
      </c>
      <c r="D108" s="41" t="s">
        <v>226</v>
      </c>
      <c r="F108" s="18" t="s">
        <v>702</v>
      </c>
      <c r="G108" s="23" t="s">
        <v>1028</v>
      </c>
      <c r="I108" s="18" t="s">
        <v>1028</v>
      </c>
      <c r="J108" s="32" t="s">
        <v>173</v>
      </c>
      <c r="K108" s="51" t="s">
        <v>1029</v>
      </c>
      <c r="L108" s="18">
        <v>2010.0</v>
      </c>
      <c r="M108" s="18">
        <v>7.0</v>
      </c>
      <c r="O108" s="18" t="s">
        <v>955</v>
      </c>
      <c r="S108" s="18">
        <v>1.66</v>
      </c>
      <c r="T108" s="23" t="s">
        <v>156</v>
      </c>
      <c r="U108" s="18">
        <f t="shared" si="12"/>
        <v>27.6</v>
      </c>
      <c r="V108" s="56">
        <f t="shared" si="6"/>
        <v>65.1</v>
      </c>
      <c r="W108" s="52">
        <f t="shared" si="13"/>
        <v>7.3</v>
      </c>
      <c r="X108" s="56">
        <v>0.0</v>
      </c>
      <c r="Y108" s="18" t="s">
        <v>936</v>
      </c>
      <c r="Z108" s="18">
        <v>139.0</v>
      </c>
      <c r="AA108" s="18">
        <f t="shared" si="14"/>
        <v>1.081730769</v>
      </c>
      <c r="AF108" s="18" t="s">
        <v>887</v>
      </c>
      <c r="AG108" s="28">
        <v>43927.0</v>
      </c>
    </row>
    <row r="109">
      <c r="A109" s="22">
        <v>207.0</v>
      </c>
      <c r="B109" s="18" t="s">
        <v>909</v>
      </c>
      <c r="C109" s="50" t="s">
        <v>17</v>
      </c>
      <c r="D109" s="41" t="s">
        <v>226</v>
      </c>
      <c r="F109" s="18" t="s">
        <v>702</v>
      </c>
      <c r="G109" s="23" t="s">
        <v>1030</v>
      </c>
      <c r="I109" s="18" t="s">
        <v>1031</v>
      </c>
      <c r="J109" s="32" t="s">
        <v>173</v>
      </c>
      <c r="K109" s="51" t="s">
        <v>1032</v>
      </c>
      <c r="L109" s="18">
        <v>2010.0</v>
      </c>
      <c r="M109" s="18">
        <v>82.0</v>
      </c>
      <c r="O109" s="18" t="s">
        <v>955</v>
      </c>
      <c r="S109" s="18">
        <v>1.45</v>
      </c>
      <c r="T109" s="23" t="s">
        <v>156</v>
      </c>
      <c r="U109" s="18">
        <f t="shared" si="12"/>
        <v>27.6</v>
      </c>
      <c r="V109" s="56">
        <f t="shared" si="6"/>
        <v>65.1</v>
      </c>
      <c r="W109" s="52">
        <f t="shared" si="13"/>
        <v>7.3</v>
      </c>
      <c r="X109" s="56">
        <v>0.0</v>
      </c>
      <c r="Y109" s="18" t="s">
        <v>936</v>
      </c>
      <c r="Z109" s="18">
        <v>982.0</v>
      </c>
      <c r="AA109" s="18">
        <f>2.6/0.832</f>
        <v>3.125</v>
      </c>
      <c r="AB109" s="18">
        <v>1.1</v>
      </c>
      <c r="AF109" s="18" t="s">
        <v>887</v>
      </c>
      <c r="AG109" s="28">
        <v>43927.0</v>
      </c>
    </row>
    <row r="110">
      <c r="A110" s="22">
        <v>208.0</v>
      </c>
      <c r="B110" s="18" t="s">
        <v>909</v>
      </c>
      <c r="C110" s="50" t="s">
        <v>42</v>
      </c>
      <c r="D110" s="41" t="s">
        <v>1033</v>
      </c>
      <c r="F110" s="18" t="s">
        <v>702</v>
      </c>
      <c r="G110" s="23" t="s">
        <v>787</v>
      </c>
      <c r="I110" s="18" t="s">
        <v>1034</v>
      </c>
      <c r="J110" s="32" t="s">
        <v>343</v>
      </c>
      <c r="K110" s="51" t="s">
        <v>1035</v>
      </c>
      <c r="L110" s="18">
        <v>2010.0</v>
      </c>
      <c r="M110" s="18">
        <v>110.0</v>
      </c>
      <c r="O110" s="18" t="s">
        <v>883</v>
      </c>
      <c r="S110" s="18">
        <f>1.31+0.589</f>
        <v>1.899</v>
      </c>
      <c r="T110" s="23" t="s">
        <v>156</v>
      </c>
      <c r="U110" s="18">
        <v>36.4</v>
      </c>
      <c r="V110" s="56">
        <f t="shared" si="6"/>
        <v>53</v>
      </c>
      <c r="W110" s="52">
        <f t="shared" ref="W110:W112" si="15">4.6+2.4+0.2</f>
        <v>7.2</v>
      </c>
      <c r="X110" s="56">
        <f t="shared" ref="X110:X112" si="16">3.3+0.1</f>
        <v>3.4</v>
      </c>
      <c r="Y110" s="18" t="s">
        <v>884</v>
      </c>
      <c r="Z110" s="18">
        <v>102.0</v>
      </c>
      <c r="AA110" s="18">
        <f>8.3/0.832</f>
        <v>9.975961538</v>
      </c>
      <c r="AF110" s="18" t="s">
        <v>887</v>
      </c>
      <c r="AG110" s="28">
        <v>43927.0</v>
      </c>
    </row>
    <row r="111">
      <c r="A111" s="22">
        <v>209.0</v>
      </c>
      <c r="B111" s="18" t="s">
        <v>909</v>
      </c>
      <c r="C111" s="50" t="s">
        <v>42</v>
      </c>
      <c r="D111" s="41" t="s">
        <v>1033</v>
      </c>
      <c r="F111" s="18" t="s">
        <v>702</v>
      </c>
      <c r="G111" s="23" t="s">
        <v>787</v>
      </c>
      <c r="I111" s="18" t="s">
        <v>1036</v>
      </c>
      <c r="J111" s="32" t="s">
        <v>343</v>
      </c>
      <c r="K111" s="51" t="s">
        <v>1035</v>
      </c>
      <c r="L111" s="18">
        <v>2010.0</v>
      </c>
      <c r="M111" s="18">
        <v>64.0</v>
      </c>
      <c r="O111" s="18" t="s">
        <v>883</v>
      </c>
      <c r="S111" s="18">
        <f>1.74++0.156</f>
        <v>1.896</v>
      </c>
      <c r="T111" s="23" t="s">
        <v>156</v>
      </c>
      <c r="U111" s="18">
        <v>36.4</v>
      </c>
      <c r="V111" s="56">
        <f t="shared" si="6"/>
        <v>53</v>
      </c>
      <c r="W111" s="52">
        <f t="shared" si="15"/>
        <v>7.2</v>
      </c>
      <c r="X111" s="56">
        <f t="shared" si="16"/>
        <v>3.4</v>
      </c>
      <c r="Y111" s="18" t="s">
        <v>884</v>
      </c>
      <c r="Z111" s="18">
        <v>177.0</v>
      </c>
      <c r="AA111" s="18">
        <f>7.7/0.832</f>
        <v>9.254807692</v>
      </c>
      <c r="AF111" s="18" t="s">
        <v>887</v>
      </c>
      <c r="AG111" s="28">
        <v>43927.0</v>
      </c>
    </row>
    <row r="112">
      <c r="A112" s="22">
        <v>210.0</v>
      </c>
      <c r="B112" s="18" t="s">
        <v>909</v>
      </c>
      <c r="C112" s="50" t="s">
        <v>42</v>
      </c>
      <c r="D112" s="41" t="s">
        <v>1033</v>
      </c>
      <c r="F112" s="18" t="s">
        <v>702</v>
      </c>
      <c r="G112" s="23" t="s">
        <v>787</v>
      </c>
      <c r="I112" s="18" t="s">
        <v>1037</v>
      </c>
      <c r="J112" s="32" t="s">
        <v>343</v>
      </c>
      <c r="K112" s="51" t="s">
        <v>1035</v>
      </c>
      <c r="L112" s="18">
        <v>2010.0</v>
      </c>
      <c r="M112" s="18">
        <v>38.0</v>
      </c>
      <c r="O112" s="18" t="s">
        <v>883</v>
      </c>
      <c r="S112" s="18">
        <v>1.59</v>
      </c>
      <c r="T112" s="23" t="s">
        <v>156</v>
      </c>
      <c r="U112" s="18">
        <v>36.4</v>
      </c>
      <c r="V112" s="56">
        <f t="shared" si="6"/>
        <v>53</v>
      </c>
      <c r="W112" s="52">
        <f t="shared" si="15"/>
        <v>7.2</v>
      </c>
      <c r="X112" s="56">
        <f t="shared" si="16"/>
        <v>3.4</v>
      </c>
      <c r="Y112" s="18" t="s">
        <v>884</v>
      </c>
      <c r="Z112" s="18">
        <v>56.8</v>
      </c>
      <c r="AA112" s="18">
        <f>1.23/0.832</f>
        <v>1.478365385</v>
      </c>
      <c r="AF112" s="18" t="s">
        <v>887</v>
      </c>
      <c r="AG112" s="28">
        <v>43927.0</v>
      </c>
    </row>
    <row r="113">
      <c r="A113" s="22">
        <v>211.0</v>
      </c>
      <c r="B113" s="51" t="s">
        <v>1038</v>
      </c>
      <c r="C113" s="50" t="s">
        <v>17</v>
      </c>
      <c r="D113" s="41" t="s">
        <v>226</v>
      </c>
      <c r="F113" s="18" t="s">
        <v>880</v>
      </c>
      <c r="G113" s="23" t="s">
        <v>1039</v>
      </c>
      <c r="J113" s="32" t="s">
        <v>234</v>
      </c>
      <c r="K113" s="51" t="s">
        <v>1040</v>
      </c>
      <c r="L113" s="18">
        <v>2017.0</v>
      </c>
      <c r="M113" s="18">
        <v>4.0</v>
      </c>
      <c r="O113" s="18" t="s">
        <v>883</v>
      </c>
      <c r="S113" s="18">
        <v>1.66</v>
      </c>
      <c r="T113" s="23" t="s">
        <v>156</v>
      </c>
      <c r="U113" s="18">
        <v>26.0</v>
      </c>
      <c r="V113" s="56">
        <f t="shared" si="6"/>
        <v>44.5</v>
      </c>
      <c r="W113" s="56">
        <v>12.5</v>
      </c>
      <c r="X113" s="56">
        <v>17.0</v>
      </c>
      <c r="Y113" s="18" t="s">
        <v>936</v>
      </c>
      <c r="AA113" s="52">
        <f>63/0.832</f>
        <v>75.72115385</v>
      </c>
      <c r="AF113" s="18" t="s">
        <v>887</v>
      </c>
      <c r="AG113" s="28">
        <v>43927.0</v>
      </c>
    </row>
    <row r="114">
      <c r="A114" s="22">
        <v>212.0</v>
      </c>
      <c r="B114" s="51" t="s">
        <v>1038</v>
      </c>
      <c r="C114" s="50" t="s">
        <v>17</v>
      </c>
      <c r="D114" s="41" t="s">
        <v>226</v>
      </c>
      <c r="F114" s="18" t="s">
        <v>880</v>
      </c>
      <c r="G114" s="23" t="s">
        <v>1041</v>
      </c>
      <c r="J114" s="32" t="s">
        <v>234</v>
      </c>
      <c r="K114" s="51" t="s">
        <v>1040</v>
      </c>
      <c r="L114" s="18">
        <v>2017.0</v>
      </c>
      <c r="M114" s="18">
        <v>5.0</v>
      </c>
      <c r="O114" s="18" t="s">
        <v>883</v>
      </c>
      <c r="S114" s="18">
        <v>1.6</v>
      </c>
      <c r="T114" s="23" t="s">
        <v>156</v>
      </c>
      <c r="U114" s="18">
        <v>26.0</v>
      </c>
      <c r="V114" s="56">
        <f t="shared" si="6"/>
        <v>44.5</v>
      </c>
      <c r="W114" s="56">
        <v>12.5</v>
      </c>
      <c r="X114" s="56">
        <v>17.0</v>
      </c>
      <c r="Y114" s="18" t="s">
        <v>884</v>
      </c>
      <c r="Z114" s="18">
        <v>56.0</v>
      </c>
      <c r="AF114" s="18" t="s">
        <v>887</v>
      </c>
      <c r="AG114" s="28">
        <v>43927.0</v>
      </c>
    </row>
    <row r="115">
      <c r="A115" s="22">
        <v>213.0</v>
      </c>
      <c r="B115" s="51" t="s">
        <v>1038</v>
      </c>
      <c r="C115" s="50" t="s">
        <v>39</v>
      </c>
      <c r="D115" s="41" t="s">
        <v>781</v>
      </c>
      <c r="F115" s="18" t="s">
        <v>880</v>
      </c>
      <c r="G115" s="23" t="s">
        <v>1042</v>
      </c>
      <c r="J115" s="32" t="s">
        <v>234</v>
      </c>
      <c r="K115" s="51" t="s">
        <v>1040</v>
      </c>
      <c r="L115" s="18">
        <v>2017.0</v>
      </c>
      <c r="M115" s="18">
        <v>8.0</v>
      </c>
      <c r="O115" s="18" t="s">
        <v>883</v>
      </c>
      <c r="S115" s="18">
        <v>1.78</v>
      </c>
      <c r="T115" s="23" t="s">
        <v>156</v>
      </c>
      <c r="U115" s="18">
        <v>26.0</v>
      </c>
      <c r="V115" s="56">
        <f t="shared" si="6"/>
        <v>44.5</v>
      </c>
      <c r="W115" s="56">
        <v>11.5</v>
      </c>
      <c r="X115" s="56">
        <v>18.0</v>
      </c>
      <c r="Y115" s="18" t="s">
        <v>936</v>
      </c>
      <c r="Z115" s="18">
        <v>372.0</v>
      </c>
      <c r="AF115" s="18" t="s">
        <v>887</v>
      </c>
      <c r="AG115" s="28">
        <v>43927.0</v>
      </c>
    </row>
    <row r="116">
      <c r="A116" s="22">
        <v>214.0</v>
      </c>
      <c r="B116" s="51" t="s">
        <v>1038</v>
      </c>
      <c r="C116" s="50" t="s">
        <v>39</v>
      </c>
      <c r="D116" s="41" t="s">
        <v>781</v>
      </c>
      <c r="F116" s="18" t="s">
        <v>880</v>
      </c>
      <c r="G116" s="23" t="s">
        <v>1041</v>
      </c>
      <c r="J116" s="32" t="s">
        <v>234</v>
      </c>
      <c r="K116" s="51" t="s">
        <v>1040</v>
      </c>
      <c r="L116" s="18">
        <v>2017.0</v>
      </c>
      <c r="M116" s="18">
        <v>6.0</v>
      </c>
      <c r="O116" s="18" t="s">
        <v>883</v>
      </c>
      <c r="S116" s="18">
        <v>1.81</v>
      </c>
      <c r="T116" s="23" t="s">
        <v>156</v>
      </c>
      <c r="U116" s="18">
        <v>26.0</v>
      </c>
      <c r="V116" s="56">
        <f t="shared" si="6"/>
        <v>44.5</v>
      </c>
      <c r="W116" s="56">
        <v>11.5</v>
      </c>
      <c r="X116" s="56">
        <v>18.0</v>
      </c>
      <c r="Y116" s="18" t="s">
        <v>884</v>
      </c>
      <c r="Z116" s="18">
        <v>515.0</v>
      </c>
      <c r="AF116" s="18" t="s">
        <v>887</v>
      </c>
      <c r="AG116" s="28">
        <v>43927.0</v>
      </c>
    </row>
    <row r="117">
      <c r="A117" s="22">
        <v>215.0</v>
      </c>
      <c r="B117" s="51" t="s">
        <v>1038</v>
      </c>
      <c r="C117" s="50" t="s">
        <v>559</v>
      </c>
      <c r="D117" s="41" t="s">
        <v>1043</v>
      </c>
      <c r="F117" s="18" t="s">
        <v>880</v>
      </c>
      <c r="G117" s="18" t="s">
        <v>1039</v>
      </c>
      <c r="J117" s="32" t="s">
        <v>234</v>
      </c>
      <c r="K117" s="51" t="s">
        <v>1040</v>
      </c>
      <c r="L117" s="18">
        <v>2017.0</v>
      </c>
      <c r="M117" s="18">
        <v>5.0</v>
      </c>
      <c r="O117" s="18" t="s">
        <v>883</v>
      </c>
      <c r="S117" s="18">
        <v>1.17</v>
      </c>
      <c r="T117" s="23" t="s">
        <v>156</v>
      </c>
      <c r="U117" s="18">
        <v>25.0</v>
      </c>
      <c r="V117" s="56">
        <f t="shared" si="6"/>
        <v>49.5</v>
      </c>
      <c r="W117" s="56">
        <v>9.5</v>
      </c>
      <c r="X117" s="56">
        <v>16.0</v>
      </c>
      <c r="Y117" s="18" t="s">
        <v>884</v>
      </c>
      <c r="Z117" s="18">
        <v>18.0</v>
      </c>
      <c r="AF117" s="18" t="s">
        <v>887</v>
      </c>
      <c r="AG117" s="28">
        <v>43927.0</v>
      </c>
    </row>
    <row r="118">
      <c r="A118" s="22">
        <v>216.0</v>
      </c>
      <c r="B118" s="51" t="s">
        <v>1038</v>
      </c>
      <c r="C118" s="50" t="s">
        <v>42</v>
      </c>
      <c r="D118" s="41" t="s">
        <v>1033</v>
      </c>
      <c r="F118" s="18" t="s">
        <v>880</v>
      </c>
      <c r="G118" s="23" t="s">
        <v>787</v>
      </c>
      <c r="J118" s="32" t="s">
        <v>234</v>
      </c>
      <c r="K118" s="51" t="s">
        <v>1040</v>
      </c>
      <c r="L118" s="18">
        <v>2017.0</v>
      </c>
      <c r="M118" s="18">
        <v>3.0</v>
      </c>
      <c r="O118" s="18" t="s">
        <v>883</v>
      </c>
      <c r="S118" s="18">
        <v>1.4</v>
      </c>
      <c r="T118" s="23" t="s">
        <v>156</v>
      </c>
      <c r="U118" s="18">
        <v>27.0</v>
      </c>
      <c r="V118" s="56">
        <f t="shared" si="6"/>
        <v>59.5</v>
      </c>
      <c r="W118" s="56">
        <v>7.5</v>
      </c>
      <c r="X118" s="56">
        <v>6.0</v>
      </c>
      <c r="Y118" s="18" t="s">
        <v>884</v>
      </c>
      <c r="Z118" s="18">
        <v>8.7</v>
      </c>
      <c r="AF118" s="18" t="s">
        <v>887</v>
      </c>
      <c r="AG118" s="28">
        <v>43927.0</v>
      </c>
    </row>
    <row r="119">
      <c r="A119" s="22">
        <v>217.0</v>
      </c>
      <c r="B119" s="51" t="s">
        <v>1038</v>
      </c>
      <c r="C119" s="50" t="s">
        <v>42</v>
      </c>
      <c r="D119" s="41" t="s">
        <v>1033</v>
      </c>
      <c r="F119" s="18" t="s">
        <v>880</v>
      </c>
      <c r="G119" s="23" t="s">
        <v>1044</v>
      </c>
      <c r="J119" s="32" t="s">
        <v>234</v>
      </c>
      <c r="K119" s="51" t="s">
        <v>1040</v>
      </c>
      <c r="L119" s="18">
        <v>2017.0</v>
      </c>
      <c r="M119" s="18">
        <v>6.0</v>
      </c>
      <c r="O119" s="18" t="s">
        <v>883</v>
      </c>
      <c r="S119" s="18">
        <v>1.5</v>
      </c>
      <c r="T119" s="23" t="s">
        <v>156</v>
      </c>
      <c r="U119" s="18">
        <v>27.0</v>
      </c>
      <c r="V119" s="56">
        <f t="shared" si="6"/>
        <v>59.5</v>
      </c>
      <c r="W119" s="56">
        <v>7.5</v>
      </c>
      <c r="X119" s="56">
        <v>6.0</v>
      </c>
      <c r="Y119" s="18" t="s">
        <v>884</v>
      </c>
      <c r="Z119" s="18">
        <v>90.0</v>
      </c>
      <c r="AF119" s="18" t="s">
        <v>887</v>
      </c>
      <c r="AG119" s="28">
        <v>43927.0</v>
      </c>
    </row>
    <row r="120">
      <c r="A120" s="22">
        <v>218.0</v>
      </c>
      <c r="B120" s="51" t="s">
        <v>1038</v>
      </c>
      <c r="C120" s="50" t="s">
        <v>269</v>
      </c>
      <c r="D120" s="41" t="s">
        <v>763</v>
      </c>
      <c r="F120" s="18" t="s">
        <v>880</v>
      </c>
      <c r="G120" s="23" t="s">
        <v>787</v>
      </c>
      <c r="J120" s="32" t="s">
        <v>234</v>
      </c>
      <c r="K120" s="51" t="s">
        <v>1040</v>
      </c>
      <c r="L120" s="18">
        <v>2017.0</v>
      </c>
      <c r="M120" s="18">
        <v>3.0</v>
      </c>
      <c r="O120" s="18" t="s">
        <v>1045</v>
      </c>
      <c r="S120" s="18">
        <v>1.92</v>
      </c>
      <c r="T120" s="23" t="s">
        <v>156</v>
      </c>
      <c r="U120" s="18">
        <v>6.0</v>
      </c>
      <c r="V120" s="56">
        <f t="shared" si="6"/>
        <v>89.5</v>
      </c>
      <c r="W120" s="56">
        <v>2.5</v>
      </c>
      <c r="X120" s="56">
        <v>2.0</v>
      </c>
      <c r="Y120" s="18" t="s">
        <v>884</v>
      </c>
      <c r="Z120" s="18">
        <v>256.0</v>
      </c>
      <c r="AF120" s="18" t="s">
        <v>887</v>
      </c>
      <c r="AG120" s="28">
        <v>43927.0</v>
      </c>
    </row>
    <row r="121">
      <c r="A121" s="22">
        <v>219.0</v>
      </c>
      <c r="B121" s="51" t="s">
        <v>1038</v>
      </c>
      <c r="C121" s="50" t="s">
        <v>566</v>
      </c>
      <c r="D121" s="41" t="s">
        <v>104</v>
      </c>
      <c r="F121" s="18" t="s">
        <v>880</v>
      </c>
      <c r="G121" s="23" t="s">
        <v>787</v>
      </c>
      <c r="J121" s="32" t="s">
        <v>234</v>
      </c>
      <c r="K121" s="51" t="s">
        <v>1040</v>
      </c>
      <c r="L121" s="18">
        <v>2017.0</v>
      </c>
      <c r="M121" s="18">
        <v>9.0</v>
      </c>
      <c r="O121" s="18" t="s">
        <v>1046</v>
      </c>
      <c r="S121" s="18">
        <f>(1.27+0.4+0.8)/1.786</f>
        <v>1.382978723</v>
      </c>
      <c r="T121" s="23" t="s">
        <v>156</v>
      </c>
      <c r="U121" s="18">
        <v>27.0</v>
      </c>
      <c r="V121" s="56">
        <f t="shared" si="6"/>
        <v>43</v>
      </c>
      <c r="W121" s="56">
        <v>29.0</v>
      </c>
      <c r="X121" s="56">
        <v>1.0</v>
      </c>
      <c r="Y121" s="18" t="s">
        <v>884</v>
      </c>
      <c r="Z121" s="52">
        <f>1200/1.786</f>
        <v>671.8924972</v>
      </c>
      <c r="AA121" s="52">
        <f>(277/0.832)/1.786</f>
        <v>186.4124817</v>
      </c>
      <c r="AF121" s="18" t="s">
        <v>887</v>
      </c>
      <c r="AG121" s="28">
        <v>43927.0</v>
      </c>
    </row>
    <row r="122" ht="14.25" customHeight="1">
      <c r="A122" s="22">
        <v>220.0</v>
      </c>
      <c r="B122" s="51" t="s">
        <v>1038</v>
      </c>
      <c r="C122" s="50" t="s">
        <v>565</v>
      </c>
      <c r="D122" s="41" t="s">
        <v>911</v>
      </c>
      <c r="F122" s="18" t="s">
        <v>880</v>
      </c>
      <c r="G122" s="23" t="s">
        <v>787</v>
      </c>
      <c r="J122" s="32" t="s">
        <v>234</v>
      </c>
      <c r="K122" s="51" t="s">
        <v>1040</v>
      </c>
      <c r="L122" s="18">
        <v>2017.0</v>
      </c>
      <c r="M122" s="18">
        <v>11.0</v>
      </c>
      <c r="O122" s="18" t="s">
        <v>955</v>
      </c>
      <c r="S122" s="18">
        <v>1.45</v>
      </c>
      <c r="T122" s="23" t="s">
        <v>156</v>
      </c>
      <c r="U122" s="18">
        <v>32.0</v>
      </c>
      <c r="V122" s="56">
        <f t="shared" si="6"/>
        <v>44</v>
      </c>
      <c r="W122" s="56">
        <v>21.0</v>
      </c>
      <c r="X122" s="56">
        <v>3.0</v>
      </c>
      <c r="Y122" s="18" t="s">
        <v>936</v>
      </c>
      <c r="Z122" s="18">
        <v>283.0</v>
      </c>
      <c r="AA122" s="52">
        <f>82/0.832</f>
        <v>98.55769231</v>
      </c>
      <c r="AF122" s="18" t="s">
        <v>887</v>
      </c>
      <c r="AG122" s="28">
        <v>43927.0</v>
      </c>
    </row>
    <row r="123">
      <c r="A123" s="22">
        <v>221.0</v>
      </c>
      <c r="B123" s="51" t="s">
        <v>1038</v>
      </c>
      <c r="C123" s="50" t="s">
        <v>585</v>
      </c>
      <c r="D123" s="41" t="s">
        <v>1047</v>
      </c>
      <c r="F123" s="18" t="s">
        <v>880</v>
      </c>
      <c r="G123" s="18" t="s">
        <v>1041</v>
      </c>
      <c r="J123" s="32" t="s">
        <v>234</v>
      </c>
      <c r="K123" s="51" t="s">
        <v>1040</v>
      </c>
      <c r="L123" s="18">
        <v>2017.0</v>
      </c>
      <c r="M123" s="18">
        <v>5.0</v>
      </c>
      <c r="O123" s="18" t="s">
        <v>883</v>
      </c>
      <c r="S123" s="18">
        <f>(15.8/5)+0.258</f>
        <v>3.418</v>
      </c>
      <c r="T123" s="23" t="s">
        <v>1048</v>
      </c>
      <c r="U123" s="18">
        <v>10.0</v>
      </c>
      <c r="V123" s="56">
        <v>60.0</v>
      </c>
      <c r="W123" s="56">
        <v>60.0</v>
      </c>
      <c r="X123" s="56">
        <v>5.0</v>
      </c>
      <c r="Y123" s="18" t="s">
        <v>936</v>
      </c>
      <c r="AB123" s="52">
        <f>1470/0.749</f>
        <v>1962.616822</v>
      </c>
      <c r="AF123" s="18" t="s">
        <v>887</v>
      </c>
      <c r="AG123" s="28">
        <v>43927.0</v>
      </c>
    </row>
    <row r="124">
      <c r="B124" s="51" t="s">
        <v>1049</v>
      </c>
      <c r="C124" s="50" t="s">
        <v>253</v>
      </c>
      <c r="D124" s="41" t="s">
        <v>513</v>
      </c>
      <c r="G124" s="18" t="s">
        <v>1050</v>
      </c>
      <c r="J124" s="32" t="s">
        <v>409</v>
      </c>
      <c r="K124" s="60"/>
      <c r="L124" s="18">
        <v>2016.0</v>
      </c>
      <c r="S124" s="18">
        <v>1.31</v>
      </c>
      <c r="T124" s="23" t="s">
        <v>1051</v>
      </c>
      <c r="V124" s="56">
        <v>24.9</v>
      </c>
      <c r="W124" s="56">
        <v>74.8</v>
      </c>
      <c r="X124" s="56">
        <v>0.0</v>
      </c>
      <c r="AF124" s="18" t="s">
        <v>124</v>
      </c>
      <c r="AG124" s="28">
        <v>43902.0</v>
      </c>
    </row>
    <row r="125">
      <c r="B125" s="51" t="s">
        <v>1049</v>
      </c>
      <c r="C125" s="50" t="s">
        <v>253</v>
      </c>
      <c r="D125" s="41" t="s">
        <v>513</v>
      </c>
      <c r="G125" s="18" t="s">
        <v>1050</v>
      </c>
      <c r="J125" s="32" t="s">
        <v>409</v>
      </c>
      <c r="K125" s="60"/>
      <c r="L125" s="18">
        <v>2016.0</v>
      </c>
      <c r="S125" s="18">
        <v>1.31</v>
      </c>
      <c r="T125" s="23" t="s">
        <v>1051</v>
      </c>
      <c r="V125" s="56">
        <v>24.1</v>
      </c>
      <c r="W125" s="56">
        <v>75.9</v>
      </c>
      <c r="X125" s="56">
        <v>0.0</v>
      </c>
      <c r="AF125" s="18" t="s">
        <v>124</v>
      </c>
      <c r="AG125" s="28">
        <v>43902.0</v>
      </c>
    </row>
    <row r="126">
      <c r="B126" s="51" t="s">
        <v>1049</v>
      </c>
      <c r="C126" s="50" t="s">
        <v>253</v>
      </c>
      <c r="D126" s="41" t="s">
        <v>513</v>
      </c>
      <c r="G126" s="18" t="s">
        <v>1050</v>
      </c>
      <c r="J126" s="32" t="s">
        <v>409</v>
      </c>
      <c r="K126" s="60"/>
      <c r="L126" s="18">
        <v>2016.0</v>
      </c>
      <c r="S126" s="18">
        <v>1.31</v>
      </c>
      <c r="T126" s="23" t="s">
        <v>1051</v>
      </c>
      <c r="V126" s="56">
        <v>24.0</v>
      </c>
      <c r="W126" s="56">
        <v>72.2</v>
      </c>
      <c r="X126" s="56">
        <v>0.0</v>
      </c>
      <c r="AF126" s="18" t="s">
        <v>124</v>
      </c>
      <c r="AG126" s="28">
        <v>43902.0</v>
      </c>
    </row>
    <row r="127">
      <c r="B127" s="51" t="s">
        <v>1049</v>
      </c>
      <c r="C127" s="50" t="s">
        <v>253</v>
      </c>
      <c r="D127" s="41" t="s">
        <v>513</v>
      </c>
      <c r="G127" s="18" t="s">
        <v>1050</v>
      </c>
      <c r="J127" s="32" t="s">
        <v>579</v>
      </c>
      <c r="K127" s="60"/>
      <c r="L127" s="18">
        <v>2016.0</v>
      </c>
      <c r="S127" s="18">
        <v>1.25</v>
      </c>
      <c r="T127" s="23" t="s">
        <v>1051</v>
      </c>
      <c r="V127" s="56">
        <v>49.0</v>
      </c>
      <c r="W127" s="56">
        <v>47.0</v>
      </c>
      <c r="X127" s="56">
        <v>0.0</v>
      </c>
      <c r="AF127" s="18" t="s">
        <v>124</v>
      </c>
      <c r="AG127" s="28">
        <v>43902.0</v>
      </c>
    </row>
    <row r="128">
      <c r="B128" s="51" t="s">
        <v>1049</v>
      </c>
      <c r="C128" s="50" t="s">
        <v>253</v>
      </c>
      <c r="D128" s="41" t="s">
        <v>513</v>
      </c>
      <c r="G128" s="18" t="s">
        <v>1050</v>
      </c>
      <c r="J128" s="32" t="s">
        <v>627</v>
      </c>
      <c r="K128" s="60"/>
      <c r="L128" s="18">
        <v>2016.0</v>
      </c>
      <c r="S128" s="18">
        <v>1.48</v>
      </c>
      <c r="T128" s="23" t="s">
        <v>1051</v>
      </c>
      <c r="V128" s="56">
        <v>21.0</v>
      </c>
      <c r="W128" s="56">
        <v>64.0</v>
      </c>
      <c r="X128" s="56">
        <v>13.5</v>
      </c>
      <c r="AF128" s="18" t="s">
        <v>124</v>
      </c>
      <c r="AG128" s="28">
        <v>43902.0</v>
      </c>
    </row>
    <row r="129">
      <c r="B129" s="51" t="s">
        <v>1049</v>
      </c>
      <c r="C129" s="50" t="s">
        <v>253</v>
      </c>
      <c r="D129" s="41" t="s">
        <v>513</v>
      </c>
      <c r="G129" s="18" t="s">
        <v>1050</v>
      </c>
      <c r="J129" s="32" t="s">
        <v>498</v>
      </c>
      <c r="K129" s="51" t="s">
        <v>1052</v>
      </c>
      <c r="L129" s="18">
        <v>2015.0</v>
      </c>
      <c r="S129" s="18">
        <v>1.25</v>
      </c>
      <c r="T129" s="23" t="s">
        <v>1051</v>
      </c>
      <c r="V129" s="56">
        <v>35.0</v>
      </c>
      <c r="W129" s="56">
        <v>32.0</v>
      </c>
      <c r="X129" s="56">
        <v>33.0</v>
      </c>
      <c r="AF129" s="18" t="s">
        <v>124</v>
      </c>
      <c r="AG129" s="28">
        <v>43902.0</v>
      </c>
    </row>
    <row r="130">
      <c r="B130" s="51" t="s">
        <v>1049</v>
      </c>
      <c r="C130" s="50" t="s">
        <v>253</v>
      </c>
      <c r="D130" s="41" t="s">
        <v>513</v>
      </c>
      <c r="G130" s="18" t="s">
        <v>1050</v>
      </c>
      <c r="J130" s="32" t="s">
        <v>498</v>
      </c>
      <c r="K130" s="51" t="s">
        <v>1053</v>
      </c>
      <c r="L130" s="18">
        <v>2012.0</v>
      </c>
      <c r="S130" s="18">
        <v>1.69</v>
      </c>
      <c r="T130" s="23" t="s">
        <v>1051</v>
      </c>
      <c r="V130" s="56">
        <v>15.02</v>
      </c>
      <c r="W130" s="56">
        <v>35.0</v>
      </c>
      <c r="X130" s="56">
        <v>42.0</v>
      </c>
      <c r="AF130" s="18" t="s">
        <v>124</v>
      </c>
      <c r="AG130" s="28">
        <v>43902.0</v>
      </c>
    </row>
    <row r="131">
      <c r="B131" s="51" t="s">
        <v>1049</v>
      </c>
      <c r="C131" s="50" t="s">
        <v>253</v>
      </c>
      <c r="D131" s="41" t="s">
        <v>513</v>
      </c>
      <c r="G131" s="18" t="s">
        <v>1050</v>
      </c>
      <c r="J131" s="32" t="s">
        <v>409</v>
      </c>
      <c r="K131" s="60"/>
      <c r="L131" s="18">
        <v>2015.0</v>
      </c>
      <c r="S131" s="18">
        <v>1.12</v>
      </c>
      <c r="T131" s="23" t="s">
        <v>1051</v>
      </c>
      <c r="V131" s="56">
        <v>30.86</v>
      </c>
      <c r="W131" s="56">
        <v>69.14</v>
      </c>
      <c r="X131" s="56">
        <v>0.0</v>
      </c>
      <c r="AF131" s="18" t="s">
        <v>124</v>
      </c>
      <c r="AG131" s="28">
        <v>43902.0</v>
      </c>
    </row>
    <row r="132">
      <c r="B132" s="51" t="s">
        <v>1049</v>
      </c>
      <c r="C132" s="50" t="s">
        <v>253</v>
      </c>
      <c r="D132" s="41" t="s">
        <v>513</v>
      </c>
      <c r="G132" s="18" t="s">
        <v>1050</v>
      </c>
      <c r="J132" s="32" t="s">
        <v>409</v>
      </c>
      <c r="K132" s="60"/>
      <c r="L132" s="18">
        <v>2015.0</v>
      </c>
      <c r="S132" s="18">
        <v>1.12</v>
      </c>
      <c r="T132" s="23" t="s">
        <v>1051</v>
      </c>
      <c r="V132" s="56">
        <v>30.86</v>
      </c>
      <c r="W132" s="56">
        <v>65.08</v>
      </c>
      <c r="X132" s="56">
        <v>0.0</v>
      </c>
      <c r="AF132" s="18" t="s">
        <v>124</v>
      </c>
      <c r="AG132" s="28">
        <v>43902.0</v>
      </c>
    </row>
    <row r="133">
      <c r="B133" s="51" t="s">
        <v>1049</v>
      </c>
      <c r="C133" s="50" t="s">
        <v>253</v>
      </c>
      <c r="D133" s="41" t="s">
        <v>513</v>
      </c>
      <c r="G133" s="18" t="s">
        <v>1050</v>
      </c>
      <c r="J133" s="32" t="s">
        <v>627</v>
      </c>
      <c r="K133" s="60"/>
      <c r="L133" s="18">
        <v>2015.0</v>
      </c>
      <c r="S133" s="18">
        <v>1.74</v>
      </c>
      <c r="T133" s="23" t="s">
        <v>1051</v>
      </c>
      <c r="V133" s="56">
        <v>15.46</v>
      </c>
      <c r="W133" s="56">
        <v>60.0</v>
      </c>
      <c r="X133" s="56">
        <v>20.6</v>
      </c>
      <c r="AF133" s="18" t="s">
        <v>124</v>
      </c>
      <c r="AG133" s="28">
        <v>43902.0</v>
      </c>
    </row>
    <row r="134">
      <c r="B134" s="51" t="s">
        <v>1049</v>
      </c>
      <c r="C134" s="50" t="s">
        <v>253</v>
      </c>
      <c r="D134" s="41" t="s">
        <v>513</v>
      </c>
      <c r="G134" s="18" t="s">
        <v>1050</v>
      </c>
      <c r="J134" s="32" t="s">
        <v>627</v>
      </c>
      <c r="K134" s="60"/>
      <c r="L134" s="18">
        <v>2015.0</v>
      </c>
      <c r="S134" s="18">
        <v>1.74</v>
      </c>
      <c r="T134" s="23" t="s">
        <v>1051</v>
      </c>
      <c r="V134" s="56">
        <v>15.6</v>
      </c>
      <c r="W134" s="56">
        <v>59.8</v>
      </c>
      <c r="X134" s="56">
        <v>20.6</v>
      </c>
      <c r="AF134" s="18" t="s">
        <v>124</v>
      </c>
      <c r="AG134" s="28">
        <v>43902.0</v>
      </c>
    </row>
    <row r="135">
      <c r="B135" s="51" t="s">
        <v>1049</v>
      </c>
      <c r="C135" s="50" t="s">
        <v>253</v>
      </c>
      <c r="D135" s="41" t="s">
        <v>513</v>
      </c>
      <c r="G135" s="18" t="s">
        <v>1050</v>
      </c>
      <c r="J135" s="32" t="s">
        <v>627</v>
      </c>
      <c r="K135" s="60"/>
      <c r="L135" s="18">
        <v>2016.0</v>
      </c>
      <c r="S135" s="18">
        <v>1.33</v>
      </c>
      <c r="T135" s="23" t="s">
        <v>1051</v>
      </c>
      <c r="V135" s="56">
        <v>18.37</v>
      </c>
      <c r="W135" s="56">
        <v>71.6</v>
      </c>
      <c r="X135" s="56">
        <v>10.0</v>
      </c>
      <c r="AF135" s="18" t="s">
        <v>124</v>
      </c>
      <c r="AG135" s="28">
        <v>43902.0</v>
      </c>
    </row>
    <row r="136">
      <c r="B136" s="51" t="s">
        <v>1049</v>
      </c>
      <c r="C136" s="47" t="s">
        <v>558</v>
      </c>
      <c r="D136" s="25" t="s">
        <v>816</v>
      </c>
      <c r="G136" s="18" t="s">
        <v>1050</v>
      </c>
      <c r="J136" s="51" t="s">
        <v>1054</v>
      </c>
      <c r="K136" s="60"/>
      <c r="L136" s="18">
        <v>2013.0</v>
      </c>
      <c r="S136" s="18">
        <v>1.75</v>
      </c>
      <c r="T136" s="23" t="s">
        <v>1051</v>
      </c>
      <c r="V136" s="56">
        <v>17.4</v>
      </c>
      <c r="W136" s="56">
        <v>35.2</v>
      </c>
      <c r="X136" s="56">
        <v>42.8</v>
      </c>
      <c r="AF136" s="18" t="s">
        <v>124</v>
      </c>
      <c r="AG136" s="28">
        <v>43902.0</v>
      </c>
    </row>
    <row r="137">
      <c r="B137" s="51" t="s">
        <v>1049</v>
      </c>
      <c r="C137" s="47" t="s">
        <v>558</v>
      </c>
      <c r="D137" s="25" t="s">
        <v>816</v>
      </c>
      <c r="G137" s="18" t="s">
        <v>1055</v>
      </c>
      <c r="J137" s="51" t="s">
        <v>1054</v>
      </c>
      <c r="K137" s="60"/>
      <c r="L137" s="18">
        <v>2013.0</v>
      </c>
      <c r="S137" s="18">
        <v>1.4</v>
      </c>
      <c r="T137" s="23" t="s">
        <v>1051</v>
      </c>
      <c r="V137" s="56">
        <v>26.0</v>
      </c>
      <c r="W137" s="56">
        <v>59.0</v>
      </c>
      <c r="X137" s="56">
        <v>15.0</v>
      </c>
      <c r="AF137" s="18" t="s">
        <v>124</v>
      </c>
      <c r="AG137" s="28">
        <v>43902.0</v>
      </c>
    </row>
    <row r="138">
      <c r="B138" s="51" t="s">
        <v>1049</v>
      </c>
      <c r="C138" s="49" t="s">
        <v>411</v>
      </c>
      <c r="D138" s="25" t="s">
        <v>1056</v>
      </c>
      <c r="G138" s="18" t="s">
        <v>1050</v>
      </c>
      <c r="J138" s="51" t="s">
        <v>627</v>
      </c>
      <c r="K138" s="60"/>
      <c r="L138" s="18">
        <v>2016.0</v>
      </c>
      <c r="S138" s="18">
        <v>1.2</v>
      </c>
      <c r="T138" s="23" t="s">
        <v>1051</v>
      </c>
      <c r="V138" s="56">
        <v>22.0</v>
      </c>
      <c r="W138" s="56">
        <v>64.0</v>
      </c>
      <c r="X138" s="56">
        <v>13.5</v>
      </c>
      <c r="AF138" s="18" t="s">
        <v>124</v>
      </c>
      <c r="AG138" s="28">
        <v>43902.0</v>
      </c>
    </row>
    <row r="139">
      <c r="B139" s="51" t="s">
        <v>1049</v>
      </c>
      <c r="C139" s="50" t="s">
        <v>224</v>
      </c>
      <c r="D139" s="25" t="s">
        <v>226</v>
      </c>
      <c r="G139" s="18" t="s">
        <v>1057</v>
      </c>
      <c r="J139" s="32" t="s">
        <v>756</v>
      </c>
      <c r="K139" s="60"/>
      <c r="L139" s="18">
        <v>2014.0</v>
      </c>
      <c r="S139" s="18">
        <v>1.8</v>
      </c>
      <c r="T139" s="23" t="s">
        <v>1051</v>
      </c>
      <c r="V139" s="56">
        <v>10.5</v>
      </c>
      <c r="W139" s="56">
        <v>89.0</v>
      </c>
      <c r="X139" s="56">
        <v>0.0</v>
      </c>
      <c r="AF139" s="18" t="s">
        <v>124</v>
      </c>
      <c r="AG139" s="28">
        <v>43902.0</v>
      </c>
      <c r="AH139" s="18" t="s">
        <v>1058</v>
      </c>
    </row>
    <row r="140">
      <c r="B140" s="51" t="s">
        <v>1059</v>
      </c>
      <c r="C140" s="50" t="s">
        <v>224</v>
      </c>
      <c r="D140" s="25" t="s">
        <v>226</v>
      </c>
      <c r="G140" s="18" t="s">
        <v>31</v>
      </c>
      <c r="J140" s="32" t="s">
        <v>1060</v>
      </c>
      <c r="K140" s="60"/>
      <c r="L140" s="18">
        <v>2011.0</v>
      </c>
      <c r="S140" s="18">
        <v>1.7</v>
      </c>
      <c r="T140" s="23" t="s">
        <v>1051</v>
      </c>
      <c r="V140" s="56">
        <v>5.0</v>
      </c>
      <c r="W140" s="56">
        <v>80.0</v>
      </c>
      <c r="X140" s="56">
        <v>15.0</v>
      </c>
      <c r="AF140" s="18" t="s">
        <v>124</v>
      </c>
      <c r="AG140" s="28">
        <v>43902.0</v>
      </c>
      <c r="AH140" s="18" t="s">
        <v>1058</v>
      </c>
    </row>
    <row r="141">
      <c r="B141" s="51" t="s">
        <v>1059</v>
      </c>
      <c r="C141" s="50" t="s">
        <v>224</v>
      </c>
      <c r="D141" s="25" t="s">
        <v>226</v>
      </c>
      <c r="G141" s="18" t="s">
        <v>31</v>
      </c>
      <c r="J141" s="32" t="s">
        <v>173</v>
      </c>
      <c r="K141" s="60"/>
      <c r="L141" s="18">
        <v>2011.0</v>
      </c>
      <c r="S141" s="18">
        <v>1.3</v>
      </c>
      <c r="T141" s="23" t="s">
        <v>1051</v>
      </c>
      <c r="V141" s="56">
        <v>4.0</v>
      </c>
      <c r="W141" s="56">
        <v>87.0</v>
      </c>
      <c r="X141" s="56">
        <v>6.0</v>
      </c>
      <c r="AF141" s="18" t="s">
        <v>124</v>
      </c>
      <c r="AG141" s="28">
        <v>43902.0</v>
      </c>
      <c r="AH141" s="18" t="s">
        <v>1058</v>
      </c>
    </row>
    <row r="142">
      <c r="B142" s="51" t="s">
        <v>1061</v>
      </c>
      <c r="C142" s="50" t="s">
        <v>224</v>
      </c>
      <c r="D142" s="25" t="s">
        <v>226</v>
      </c>
      <c r="G142" s="18" t="s">
        <v>31</v>
      </c>
      <c r="J142" s="32" t="s">
        <v>709</v>
      </c>
      <c r="K142" s="60"/>
      <c r="S142" s="18">
        <v>1.8</v>
      </c>
      <c r="T142" s="23" t="s">
        <v>1051</v>
      </c>
      <c r="V142" s="56">
        <v>1.5</v>
      </c>
      <c r="W142" s="56">
        <v>98.5</v>
      </c>
      <c r="X142" s="56">
        <v>0.0</v>
      </c>
      <c r="AF142" s="18" t="s">
        <v>124</v>
      </c>
      <c r="AG142" s="28">
        <v>43902.0</v>
      </c>
      <c r="AH142" s="18" t="s">
        <v>1062</v>
      </c>
    </row>
    <row r="143">
      <c r="B143" s="51" t="s">
        <v>1049</v>
      </c>
      <c r="C143" s="50" t="s">
        <v>224</v>
      </c>
      <c r="D143" s="25" t="s">
        <v>226</v>
      </c>
      <c r="G143" s="18" t="s">
        <v>31</v>
      </c>
      <c r="J143" s="32" t="s">
        <v>1063</v>
      </c>
      <c r="K143" s="60"/>
      <c r="L143" s="18">
        <v>2015.0</v>
      </c>
      <c r="S143" s="18">
        <v>1.6</v>
      </c>
      <c r="T143" s="23" t="s">
        <v>1051</v>
      </c>
      <c r="V143" s="56">
        <v>5.97</v>
      </c>
      <c r="W143" s="56">
        <v>81.2</v>
      </c>
      <c r="X143" s="56">
        <v>12.3</v>
      </c>
      <c r="AF143" s="18" t="s">
        <v>124</v>
      </c>
      <c r="AG143" s="28">
        <v>43902.0</v>
      </c>
      <c r="AH143" s="18" t="s">
        <v>1058</v>
      </c>
    </row>
    <row r="144">
      <c r="B144" s="51" t="s">
        <v>1049</v>
      </c>
      <c r="C144" s="50" t="s">
        <v>224</v>
      </c>
      <c r="D144" s="25" t="s">
        <v>226</v>
      </c>
      <c r="G144" s="18" t="s">
        <v>1050</v>
      </c>
      <c r="J144" s="32" t="s">
        <v>1064</v>
      </c>
      <c r="K144" s="60"/>
      <c r="L144" s="18">
        <v>2016.0</v>
      </c>
      <c r="S144" s="18">
        <v>1.8</v>
      </c>
      <c r="T144" s="23" t="s">
        <v>1051</v>
      </c>
      <c r="V144" s="56">
        <v>4.0</v>
      </c>
      <c r="W144" s="56">
        <v>74.9</v>
      </c>
      <c r="X144" s="56">
        <v>17.0</v>
      </c>
      <c r="AF144" s="18" t="s">
        <v>124</v>
      </c>
      <c r="AG144" s="28">
        <v>43902.0</v>
      </c>
      <c r="AH144" s="18" t="s">
        <v>1058</v>
      </c>
    </row>
    <row r="145">
      <c r="B145" s="51" t="s">
        <v>1049</v>
      </c>
      <c r="C145" s="50" t="s">
        <v>224</v>
      </c>
      <c r="D145" s="25" t="s">
        <v>226</v>
      </c>
      <c r="G145" s="18" t="s">
        <v>1050</v>
      </c>
      <c r="J145" s="32" t="s">
        <v>234</v>
      </c>
      <c r="K145" s="60"/>
      <c r="L145" s="18">
        <v>2014.0</v>
      </c>
      <c r="S145" s="18">
        <v>1.9</v>
      </c>
      <c r="T145" s="23" t="s">
        <v>1051</v>
      </c>
      <c r="V145" s="56">
        <v>10.3</v>
      </c>
      <c r="W145" s="56">
        <v>89.7</v>
      </c>
      <c r="X145" s="56">
        <v>7.7</v>
      </c>
      <c r="AF145" s="18" t="s">
        <v>124</v>
      </c>
      <c r="AG145" s="28">
        <v>43902.0</v>
      </c>
      <c r="AH145" s="18" t="s">
        <v>1058</v>
      </c>
    </row>
    <row r="146">
      <c r="B146" s="51" t="s">
        <v>1049</v>
      </c>
      <c r="C146" s="50" t="s">
        <v>224</v>
      </c>
      <c r="D146" s="25" t="s">
        <v>226</v>
      </c>
      <c r="G146" s="18" t="s">
        <v>1050</v>
      </c>
      <c r="J146" s="32" t="s">
        <v>1065</v>
      </c>
      <c r="K146" s="60"/>
      <c r="L146" s="18">
        <v>2014.0</v>
      </c>
      <c r="S146" s="18">
        <v>1.75</v>
      </c>
      <c r="T146" s="23" t="s">
        <v>1051</v>
      </c>
      <c r="V146" s="56">
        <v>3.75</v>
      </c>
      <c r="W146" s="56">
        <v>75.0</v>
      </c>
      <c r="X146" s="56">
        <v>14.0</v>
      </c>
      <c r="AF146" s="18" t="s">
        <v>124</v>
      </c>
      <c r="AG146" s="28">
        <v>43902.0</v>
      </c>
      <c r="AH146" s="18" t="s">
        <v>1058</v>
      </c>
    </row>
    <row r="147">
      <c r="B147" s="51" t="s">
        <v>1061</v>
      </c>
      <c r="C147" s="50" t="s">
        <v>259</v>
      </c>
      <c r="D147" s="25" t="s">
        <v>1066</v>
      </c>
      <c r="G147" s="18" t="s">
        <v>31</v>
      </c>
      <c r="J147" s="18" t="s">
        <v>1067</v>
      </c>
      <c r="K147" s="60"/>
      <c r="L147" s="18">
        <v>2012.0</v>
      </c>
      <c r="S147" s="18">
        <v>2.2</v>
      </c>
      <c r="T147" s="23" t="s">
        <v>1051</v>
      </c>
      <c r="V147" s="56">
        <v>2.0</v>
      </c>
      <c r="W147" s="56">
        <v>92.5</v>
      </c>
      <c r="X147" s="56">
        <v>5.0</v>
      </c>
      <c r="AF147" s="18" t="s">
        <v>124</v>
      </c>
      <c r="AG147" s="28">
        <v>43902.0</v>
      </c>
      <c r="AH147" s="18" t="s">
        <v>1068</v>
      </c>
    </row>
    <row r="148">
      <c r="B148" s="51" t="s">
        <v>1061</v>
      </c>
      <c r="C148" s="49" t="s">
        <v>317</v>
      </c>
      <c r="D148" s="25" t="s">
        <v>336</v>
      </c>
      <c r="G148" s="18" t="s">
        <v>31</v>
      </c>
      <c r="J148" s="51" t="s">
        <v>173</v>
      </c>
      <c r="K148" s="60"/>
      <c r="S148" s="18">
        <v>2.57</v>
      </c>
      <c r="T148" s="23" t="s">
        <v>1051</v>
      </c>
      <c r="V148" s="56">
        <v>7.0</v>
      </c>
      <c r="W148" s="56">
        <v>93.0</v>
      </c>
      <c r="X148" s="56">
        <v>0.0</v>
      </c>
      <c r="AF148" s="18" t="s">
        <v>124</v>
      </c>
      <c r="AG148" s="28">
        <v>43902.0</v>
      </c>
      <c r="AH148" s="18" t="s">
        <v>1069</v>
      </c>
    </row>
    <row r="149">
      <c r="B149" s="51" t="s">
        <v>1070</v>
      </c>
      <c r="C149" s="49" t="s">
        <v>317</v>
      </c>
      <c r="D149" s="25" t="s">
        <v>336</v>
      </c>
      <c r="G149" s="18" t="s">
        <v>1071</v>
      </c>
      <c r="J149" s="51" t="s">
        <v>343</v>
      </c>
      <c r="K149" s="60"/>
      <c r="L149" s="18">
        <v>2013.0</v>
      </c>
      <c r="S149" s="18">
        <v>1.6</v>
      </c>
      <c r="T149" s="23" t="s">
        <v>1051</v>
      </c>
      <c r="V149" s="56">
        <v>5.0</v>
      </c>
      <c r="W149" s="56">
        <v>92.0</v>
      </c>
      <c r="X149" s="56">
        <v>0.0</v>
      </c>
      <c r="AF149" s="18" t="s">
        <v>124</v>
      </c>
      <c r="AG149" s="28">
        <v>43902.0</v>
      </c>
      <c r="AH149" s="18" t="s">
        <v>1072</v>
      </c>
    </row>
    <row r="150">
      <c r="B150" s="51" t="s">
        <v>1070</v>
      </c>
      <c r="C150" s="24" t="s">
        <v>380</v>
      </c>
      <c r="D150" s="25" t="s">
        <v>807</v>
      </c>
      <c r="G150" s="18" t="s">
        <v>1050</v>
      </c>
      <c r="J150" s="51" t="s">
        <v>1073</v>
      </c>
      <c r="K150" s="60"/>
      <c r="L150" s="18">
        <v>2013.0</v>
      </c>
      <c r="S150" s="18">
        <v>2.0</v>
      </c>
      <c r="T150" s="23" t="s">
        <v>1051</v>
      </c>
      <c r="V150" s="56">
        <v>31.0</v>
      </c>
      <c r="W150" s="56">
        <v>65.6</v>
      </c>
      <c r="X150" s="56">
        <v>3.36</v>
      </c>
      <c r="AF150" s="18" t="s">
        <v>124</v>
      </c>
      <c r="AG150" s="28">
        <v>43902.0</v>
      </c>
      <c r="AH150" s="18" t="s">
        <v>1072</v>
      </c>
    </row>
    <row r="151">
      <c r="B151" s="51" t="s">
        <v>1070</v>
      </c>
      <c r="C151" s="50" t="s">
        <v>248</v>
      </c>
      <c r="D151" s="25" t="s">
        <v>249</v>
      </c>
      <c r="G151" s="18" t="s">
        <v>1050</v>
      </c>
      <c r="J151" s="51" t="s">
        <v>1073</v>
      </c>
      <c r="K151" s="60"/>
      <c r="L151" s="18">
        <v>2013.0</v>
      </c>
      <c r="S151" s="18">
        <v>2.0</v>
      </c>
      <c r="T151" s="23" t="s">
        <v>1051</v>
      </c>
      <c r="V151" s="56">
        <v>31.0</v>
      </c>
      <c r="W151" s="56">
        <v>65.6</v>
      </c>
      <c r="X151" s="56">
        <v>3.36</v>
      </c>
      <c r="AF151" s="18" t="s">
        <v>124</v>
      </c>
      <c r="AG151" s="28">
        <v>43902.0</v>
      </c>
      <c r="AH151" s="18" t="s">
        <v>1072</v>
      </c>
    </row>
    <row r="152">
      <c r="B152" s="51" t="s">
        <v>1074</v>
      </c>
      <c r="C152" s="49" t="s">
        <v>592</v>
      </c>
      <c r="D152" s="25" t="s">
        <v>1075</v>
      </c>
      <c r="G152" s="18" t="s">
        <v>1076</v>
      </c>
      <c r="J152" s="18" t="s">
        <v>1067</v>
      </c>
      <c r="K152" s="60"/>
      <c r="L152" s="18">
        <v>2011.0</v>
      </c>
      <c r="S152" s="18">
        <v>1.86</v>
      </c>
      <c r="T152" s="23" t="s">
        <v>1051</v>
      </c>
      <c r="V152" s="56">
        <v>31.0</v>
      </c>
      <c r="W152" s="56">
        <v>46.0</v>
      </c>
      <c r="X152" s="56">
        <v>23.0</v>
      </c>
      <c r="AF152" s="18" t="s">
        <v>124</v>
      </c>
      <c r="AG152" s="28">
        <v>43902.0</v>
      </c>
      <c r="AH152" s="18" t="s">
        <v>1072</v>
      </c>
    </row>
    <row r="153">
      <c r="B153" s="51" t="s">
        <v>1074</v>
      </c>
      <c r="C153" s="50" t="s">
        <v>470</v>
      </c>
      <c r="D153" s="25" t="s">
        <v>1077</v>
      </c>
      <c r="G153" s="18" t="s">
        <v>31</v>
      </c>
      <c r="J153" s="51" t="s">
        <v>1067</v>
      </c>
      <c r="K153" s="60"/>
      <c r="L153" s="18">
        <v>2015.0</v>
      </c>
      <c r="S153" s="18">
        <v>2.0</v>
      </c>
      <c r="T153" s="23" t="s">
        <v>1051</v>
      </c>
      <c r="V153" s="56">
        <v>20.97</v>
      </c>
      <c r="W153" s="56">
        <v>65.03</v>
      </c>
      <c r="X153" s="56">
        <v>10.0</v>
      </c>
      <c r="AF153" s="18" t="s">
        <v>124</v>
      </c>
      <c r="AG153" s="28">
        <v>43902.0</v>
      </c>
      <c r="AH153" s="18" t="s">
        <v>1072</v>
      </c>
    </row>
    <row r="154">
      <c r="B154" s="51" t="s">
        <v>1074</v>
      </c>
      <c r="C154" s="49" t="s">
        <v>570</v>
      </c>
      <c r="D154" s="25" t="s">
        <v>1078</v>
      </c>
      <c r="G154" s="18" t="s">
        <v>31</v>
      </c>
      <c r="J154" s="51" t="s">
        <v>1079</v>
      </c>
      <c r="K154" s="60"/>
      <c r="L154" s="18">
        <v>2013.0</v>
      </c>
      <c r="S154" s="18">
        <v>1.4</v>
      </c>
      <c r="T154" s="23" t="s">
        <v>1051</v>
      </c>
      <c r="V154" s="56">
        <v>62.5</v>
      </c>
      <c r="W154" s="56">
        <v>37.5</v>
      </c>
      <c r="X154" s="56">
        <v>0.0</v>
      </c>
      <c r="AF154" s="18" t="s">
        <v>124</v>
      </c>
      <c r="AG154" s="28">
        <v>43902.0</v>
      </c>
      <c r="AH154" s="18" t="s">
        <v>1080</v>
      </c>
    </row>
    <row r="155">
      <c r="B155" s="51" t="s">
        <v>1049</v>
      </c>
      <c r="C155" s="61" t="s">
        <v>590</v>
      </c>
      <c r="D155" s="48"/>
      <c r="G155" s="18" t="s">
        <v>1050</v>
      </c>
      <c r="J155" s="51" t="s">
        <v>1067</v>
      </c>
      <c r="K155" s="51" t="s">
        <v>1081</v>
      </c>
      <c r="L155" s="18">
        <v>2013.0</v>
      </c>
      <c r="S155" s="18">
        <v>1.4</v>
      </c>
      <c r="T155" s="23" t="s">
        <v>1051</v>
      </c>
      <c r="V155" s="56">
        <v>53.5</v>
      </c>
      <c r="W155" s="56">
        <v>45.5</v>
      </c>
      <c r="X155" s="56">
        <v>0.0</v>
      </c>
      <c r="AF155" s="18" t="s">
        <v>124</v>
      </c>
      <c r="AG155" s="28">
        <v>43902.0</v>
      </c>
      <c r="AH155" s="18" t="s">
        <v>1082</v>
      </c>
    </row>
    <row r="156">
      <c r="B156" s="51" t="s">
        <v>1074</v>
      </c>
      <c r="C156" s="62" t="s">
        <v>590</v>
      </c>
      <c r="D156" s="48"/>
      <c r="G156" s="18" t="s">
        <v>1050</v>
      </c>
      <c r="J156" s="51" t="s">
        <v>1083</v>
      </c>
      <c r="K156" s="60"/>
      <c r="L156" s="18">
        <v>2014.0</v>
      </c>
      <c r="S156" s="18">
        <v>2.84</v>
      </c>
      <c r="T156" s="23" t="s">
        <v>1051</v>
      </c>
      <c r="V156" s="56">
        <v>64.0</v>
      </c>
      <c r="W156" s="56">
        <v>27.0</v>
      </c>
      <c r="X156" s="56">
        <v>0.0</v>
      </c>
      <c r="AF156" s="18" t="s">
        <v>124</v>
      </c>
      <c r="AG156" s="28">
        <v>43902.0</v>
      </c>
      <c r="AH156" s="18" t="s">
        <v>1084</v>
      </c>
    </row>
    <row r="157">
      <c r="B157" s="51" t="s">
        <v>1074</v>
      </c>
      <c r="C157" s="63" t="s">
        <v>574</v>
      </c>
      <c r="D157" s="48"/>
      <c r="G157" s="18" t="s">
        <v>1050</v>
      </c>
      <c r="J157" s="51" t="s">
        <v>1083</v>
      </c>
      <c r="K157" s="60"/>
      <c r="L157" s="18">
        <v>2014.0</v>
      </c>
      <c r="S157" s="18">
        <v>8.0</v>
      </c>
      <c r="T157" s="18" t="s">
        <v>1085</v>
      </c>
      <c r="V157" s="56">
        <v>17.5</v>
      </c>
      <c r="W157" s="56">
        <v>12.5</v>
      </c>
      <c r="X157" s="56">
        <v>0.0</v>
      </c>
      <c r="AF157" s="18" t="s">
        <v>124</v>
      </c>
      <c r="AG157" s="28">
        <v>43902.0</v>
      </c>
      <c r="AH157" s="18" t="s">
        <v>1084</v>
      </c>
    </row>
    <row r="158">
      <c r="B158" s="51" t="s">
        <v>1049</v>
      </c>
      <c r="C158" s="50" t="s">
        <v>491</v>
      </c>
      <c r="D158" s="25" t="s">
        <v>493</v>
      </c>
      <c r="G158" s="18" t="s">
        <v>1086</v>
      </c>
      <c r="J158" s="51" t="s">
        <v>498</v>
      </c>
      <c r="K158" s="60"/>
      <c r="L158" s="18">
        <v>2013.0</v>
      </c>
      <c r="S158" s="18">
        <v>1.2</v>
      </c>
      <c r="T158" s="23" t="s">
        <v>1051</v>
      </c>
      <c r="V158" s="56">
        <v>33.0</v>
      </c>
      <c r="W158" s="56">
        <v>50.5</v>
      </c>
      <c r="X158" s="56">
        <v>16.5</v>
      </c>
      <c r="AF158" s="18" t="s">
        <v>124</v>
      </c>
      <c r="AG158" s="28">
        <v>43902.0</v>
      </c>
    </row>
    <row r="159">
      <c r="B159" s="51" t="s">
        <v>1049</v>
      </c>
      <c r="C159" s="50" t="s">
        <v>491</v>
      </c>
      <c r="D159" s="25" t="s">
        <v>493</v>
      </c>
      <c r="G159" s="18" t="s">
        <v>1086</v>
      </c>
      <c r="J159" s="51" t="s">
        <v>1067</v>
      </c>
      <c r="K159" s="60"/>
      <c r="L159" s="18">
        <v>2013.0</v>
      </c>
      <c r="S159" s="18">
        <v>1.2</v>
      </c>
      <c r="T159" s="23" t="s">
        <v>1051</v>
      </c>
      <c r="V159" s="56">
        <v>33.0</v>
      </c>
      <c r="W159" s="56">
        <v>50.5</v>
      </c>
      <c r="X159" s="56">
        <v>16.5</v>
      </c>
      <c r="AF159" s="18" t="s">
        <v>124</v>
      </c>
      <c r="AG159" s="28">
        <v>43902.0</v>
      </c>
    </row>
    <row r="160">
      <c r="B160" s="51" t="s">
        <v>1070</v>
      </c>
      <c r="C160" s="50" t="s">
        <v>491</v>
      </c>
      <c r="D160" s="25" t="s">
        <v>493</v>
      </c>
      <c r="G160" s="18" t="s">
        <v>1086</v>
      </c>
      <c r="J160" s="51" t="s">
        <v>1087</v>
      </c>
      <c r="K160" s="60"/>
      <c r="L160" s="18">
        <v>2013.0</v>
      </c>
      <c r="S160" s="18">
        <v>1.25</v>
      </c>
      <c r="T160" s="23" t="s">
        <v>1051</v>
      </c>
      <c r="V160" s="56">
        <v>39.5</v>
      </c>
      <c r="W160" s="56">
        <v>60.5</v>
      </c>
      <c r="X160" s="56">
        <v>0.0</v>
      </c>
      <c r="AF160" s="18" t="s">
        <v>124</v>
      </c>
      <c r="AG160" s="28">
        <v>43902.0</v>
      </c>
      <c r="AH160" s="18" t="s">
        <v>1072</v>
      </c>
    </row>
    <row r="161">
      <c r="B161" s="51" t="s">
        <v>1049</v>
      </c>
      <c r="C161" s="50" t="s">
        <v>591</v>
      </c>
      <c r="D161" s="25" t="s">
        <v>1088</v>
      </c>
      <c r="G161" s="18" t="s">
        <v>1050</v>
      </c>
      <c r="J161" s="51" t="s">
        <v>498</v>
      </c>
      <c r="K161" s="60"/>
      <c r="L161" s="18">
        <v>2014.0</v>
      </c>
      <c r="S161" s="18">
        <v>1.4</v>
      </c>
      <c r="T161" s="23" t="s">
        <v>1051</v>
      </c>
      <c r="V161" s="56">
        <v>66.0</v>
      </c>
      <c r="W161" s="56">
        <v>34.0</v>
      </c>
      <c r="X161" s="56">
        <v>0.0</v>
      </c>
      <c r="AF161" s="18" t="s">
        <v>124</v>
      </c>
      <c r="AG161" s="28">
        <v>43902.0</v>
      </c>
    </row>
    <row r="162">
      <c r="B162" s="51" t="s">
        <v>1061</v>
      </c>
      <c r="C162" s="50" t="s">
        <v>511</v>
      </c>
      <c r="D162" s="25" t="s">
        <v>1089</v>
      </c>
      <c r="G162" s="18" t="s">
        <v>1050</v>
      </c>
      <c r="J162" s="51" t="s">
        <v>1090</v>
      </c>
      <c r="K162" s="60"/>
      <c r="L162" s="18">
        <v>2013.0</v>
      </c>
      <c r="S162" s="18">
        <v>2.37</v>
      </c>
      <c r="T162" s="23" t="s">
        <v>1051</v>
      </c>
      <c r="V162" s="56">
        <v>50.0</v>
      </c>
      <c r="W162" s="56">
        <v>45.0</v>
      </c>
      <c r="X162" s="56">
        <v>0.0</v>
      </c>
      <c r="AF162" s="18" t="s">
        <v>124</v>
      </c>
      <c r="AG162" s="28">
        <v>43902.0</v>
      </c>
      <c r="AH162" s="18" t="s">
        <v>1072</v>
      </c>
    </row>
    <row r="163">
      <c r="B163" s="51" t="s">
        <v>1059</v>
      </c>
      <c r="C163" s="50" t="s">
        <v>568</v>
      </c>
      <c r="D163" s="48"/>
      <c r="G163" s="18" t="s">
        <v>31</v>
      </c>
      <c r="J163" s="51" t="s">
        <v>1067</v>
      </c>
      <c r="K163" s="60"/>
      <c r="S163" s="18">
        <v>0.0</v>
      </c>
      <c r="V163" s="64"/>
      <c r="W163" s="64"/>
      <c r="X163" s="64"/>
      <c r="AF163" s="18" t="s">
        <v>124</v>
      </c>
      <c r="AG163" s="28">
        <v>43902.0</v>
      </c>
      <c r="AH163" s="18" t="s">
        <v>1091</v>
      </c>
    </row>
    <row r="164">
      <c r="B164" s="51" t="s">
        <v>1061</v>
      </c>
      <c r="C164" s="50" t="s">
        <v>568</v>
      </c>
      <c r="D164" s="48"/>
      <c r="G164" s="18" t="s">
        <v>31</v>
      </c>
      <c r="J164" s="51" t="s">
        <v>173</v>
      </c>
      <c r="K164" s="60"/>
      <c r="S164" s="18">
        <v>1.55</v>
      </c>
      <c r="T164" s="23" t="s">
        <v>1051</v>
      </c>
      <c r="V164" s="56">
        <v>0.0</v>
      </c>
      <c r="W164" s="56">
        <v>100.0</v>
      </c>
      <c r="X164" s="56">
        <v>0.0</v>
      </c>
      <c r="AF164" s="18" t="s">
        <v>124</v>
      </c>
      <c r="AG164" s="28">
        <v>43902.0</v>
      </c>
      <c r="AH164" s="18" t="s">
        <v>1092</v>
      </c>
    </row>
    <row r="165">
      <c r="B165" s="51" t="s">
        <v>1070</v>
      </c>
      <c r="C165" s="50" t="s">
        <v>561</v>
      </c>
      <c r="D165" s="48"/>
      <c r="G165" s="18" t="s">
        <v>31</v>
      </c>
      <c r="J165" s="51" t="s">
        <v>1067</v>
      </c>
      <c r="K165" s="60"/>
      <c r="L165" s="18">
        <v>2012.0</v>
      </c>
      <c r="S165" s="18">
        <v>2.0</v>
      </c>
      <c r="T165" s="23" t="s">
        <v>1051</v>
      </c>
      <c r="V165" s="56">
        <v>4.0</v>
      </c>
      <c r="W165" s="56">
        <v>95.0</v>
      </c>
      <c r="X165" s="56">
        <v>0.0</v>
      </c>
      <c r="AF165" s="18" t="s">
        <v>124</v>
      </c>
      <c r="AG165" s="28">
        <v>43902.0</v>
      </c>
      <c r="AH165" s="18" t="s">
        <v>1092</v>
      </c>
    </row>
    <row r="166">
      <c r="B166" s="51" t="s">
        <v>1070</v>
      </c>
      <c r="C166" s="50" t="s">
        <v>561</v>
      </c>
      <c r="D166" s="48"/>
      <c r="G166" s="18" t="s">
        <v>31</v>
      </c>
      <c r="J166" s="51" t="s">
        <v>1093</v>
      </c>
      <c r="K166" s="60"/>
      <c r="L166" s="18">
        <v>2012.0</v>
      </c>
      <c r="S166" s="18">
        <v>2.0</v>
      </c>
      <c r="T166" s="23" t="s">
        <v>1051</v>
      </c>
      <c r="V166" s="56">
        <v>4.0</v>
      </c>
      <c r="W166" s="56">
        <v>95.0</v>
      </c>
      <c r="X166" s="56">
        <v>0.0</v>
      </c>
      <c r="AF166" s="18" t="s">
        <v>124</v>
      </c>
      <c r="AG166" s="28">
        <v>43902.0</v>
      </c>
      <c r="AH166" s="18" t="s">
        <v>1092</v>
      </c>
    </row>
    <row r="167">
      <c r="B167" s="51" t="s">
        <v>1070</v>
      </c>
      <c r="C167" s="50" t="s">
        <v>561</v>
      </c>
      <c r="D167" s="48"/>
      <c r="G167" s="18" t="s">
        <v>31</v>
      </c>
      <c r="J167" s="51" t="s">
        <v>1094</v>
      </c>
      <c r="K167" s="60"/>
      <c r="L167" s="18">
        <v>2012.0</v>
      </c>
      <c r="S167" s="18">
        <v>2.0</v>
      </c>
      <c r="T167" s="23" t="s">
        <v>1051</v>
      </c>
      <c r="V167" s="56">
        <v>4.0</v>
      </c>
      <c r="W167" s="56">
        <v>95.0</v>
      </c>
      <c r="X167" s="56">
        <v>0.0</v>
      </c>
      <c r="AF167" s="18" t="s">
        <v>124</v>
      </c>
      <c r="AG167" s="28">
        <v>43902.0</v>
      </c>
      <c r="AH167" s="18" t="s">
        <v>1092</v>
      </c>
    </row>
    <row r="168">
      <c r="B168" s="51" t="s">
        <v>1061</v>
      </c>
      <c r="C168" s="50" t="s">
        <v>561</v>
      </c>
      <c r="D168" s="48"/>
      <c r="G168" s="18" t="s">
        <v>31</v>
      </c>
      <c r="J168" s="51" t="s">
        <v>1095</v>
      </c>
      <c r="K168" s="60"/>
      <c r="L168" s="18">
        <v>2013.0</v>
      </c>
      <c r="S168" s="18">
        <v>2.3</v>
      </c>
      <c r="T168" s="23" t="s">
        <v>1051</v>
      </c>
      <c r="V168" s="56">
        <v>4.0</v>
      </c>
      <c r="W168" s="56">
        <v>80.0</v>
      </c>
      <c r="X168" s="56">
        <v>0.0</v>
      </c>
      <c r="AF168" s="18" t="s">
        <v>124</v>
      </c>
      <c r="AG168" s="28">
        <v>43902.0</v>
      </c>
      <c r="AH168" s="18" t="s">
        <v>1092</v>
      </c>
    </row>
    <row r="169">
      <c r="B169" s="51" t="s">
        <v>1061</v>
      </c>
      <c r="C169" s="50" t="s">
        <v>561</v>
      </c>
      <c r="D169" s="48"/>
      <c r="G169" s="18" t="s">
        <v>31</v>
      </c>
      <c r="J169" s="51" t="s">
        <v>924</v>
      </c>
      <c r="K169" s="60"/>
      <c r="L169" s="18">
        <v>2016.0</v>
      </c>
      <c r="S169" s="18">
        <v>1.15</v>
      </c>
      <c r="T169" s="18" t="s">
        <v>1096</v>
      </c>
      <c r="V169" s="56">
        <v>100.0</v>
      </c>
      <c r="W169" s="56">
        <v>0.0</v>
      </c>
      <c r="X169" s="56">
        <v>0.0</v>
      </c>
      <c r="AF169" s="18" t="s">
        <v>124</v>
      </c>
      <c r="AG169" s="28">
        <v>43902.0</v>
      </c>
      <c r="AH169" s="18" t="s">
        <v>1092</v>
      </c>
    </row>
    <row r="170">
      <c r="B170" s="51" t="s">
        <v>1070</v>
      </c>
      <c r="C170" s="50" t="s">
        <v>99</v>
      </c>
      <c r="D170" s="25" t="s">
        <v>104</v>
      </c>
      <c r="G170" s="18" t="s">
        <v>1097</v>
      </c>
      <c r="J170" s="32" t="s">
        <v>343</v>
      </c>
      <c r="K170" s="60"/>
      <c r="L170" s="18">
        <v>2016.0</v>
      </c>
      <c r="S170" s="18">
        <v>0.0</v>
      </c>
      <c r="V170" s="64"/>
      <c r="W170" s="64"/>
      <c r="X170" s="64"/>
      <c r="AF170" s="18" t="s">
        <v>124</v>
      </c>
      <c r="AG170" s="28">
        <v>43902.0</v>
      </c>
      <c r="AH170" s="18" t="s">
        <v>1098</v>
      </c>
    </row>
    <row r="171">
      <c r="B171" s="51" t="s">
        <v>1061</v>
      </c>
      <c r="C171" s="50" t="s">
        <v>99</v>
      </c>
      <c r="D171" s="25" t="s">
        <v>104</v>
      </c>
      <c r="G171" s="18" t="s">
        <v>31</v>
      </c>
      <c r="J171" s="32" t="s">
        <v>924</v>
      </c>
      <c r="K171" s="60"/>
      <c r="L171" s="18">
        <v>2016.0</v>
      </c>
      <c r="S171" s="18">
        <v>0.06</v>
      </c>
      <c r="V171" s="56">
        <v>2.19</v>
      </c>
      <c r="W171" s="56">
        <v>97.27</v>
      </c>
      <c r="X171" s="56">
        <v>0.0</v>
      </c>
      <c r="AF171" s="18" t="s">
        <v>124</v>
      </c>
      <c r="AG171" s="28">
        <v>43902.0</v>
      </c>
      <c r="AH171" s="18" t="s">
        <v>1098</v>
      </c>
    </row>
    <row r="172">
      <c r="B172" s="51" t="s">
        <v>1061</v>
      </c>
      <c r="C172" s="50" t="s">
        <v>99</v>
      </c>
      <c r="D172" s="25" t="s">
        <v>104</v>
      </c>
      <c r="G172" s="18" t="s">
        <v>31</v>
      </c>
      <c r="J172" s="32" t="s">
        <v>234</v>
      </c>
      <c r="K172" s="60"/>
      <c r="L172" s="18">
        <v>2016.0</v>
      </c>
      <c r="S172" s="18">
        <v>0.0</v>
      </c>
      <c r="V172" s="64"/>
      <c r="W172" s="64"/>
      <c r="X172" s="64"/>
      <c r="AF172" s="18" t="s">
        <v>124</v>
      </c>
      <c r="AG172" s="28">
        <v>43902.0</v>
      </c>
      <c r="AH172" s="18" t="s">
        <v>1098</v>
      </c>
    </row>
    <row r="173">
      <c r="B173" s="51" t="s">
        <v>1070</v>
      </c>
      <c r="C173" s="50" t="s">
        <v>47</v>
      </c>
      <c r="D173" s="25" t="s">
        <v>166</v>
      </c>
      <c r="G173" s="18" t="s">
        <v>31</v>
      </c>
      <c r="J173" s="32" t="s">
        <v>1067</v>
      </c>
      <c r="K173" s="60"/>
      <c r="L173" s="18">
        <v>2013.0</v>
      </c>
      <c r="S173" s="18">
        <v>1.8</v>
      </c>
      <c r="T173" s="23" t="s">
        <v>1051</v>
      </c>
      <c r="V173" s="56">
        <v>31.0</v>
      </c>
      <c r="W173" s="56">
        <v>69.0</v>
      </c>
      <c r="X173" s="56">
        <v>0.0</v>
      </c>
      <c r="AF173" s="18" t="s">
        <v>124</v>
      </c>
      <c r="AG173" s="28">
        <v>43902.0</v>
      </c>
      <c r="AH173" s="18" t="s">
        <v>1072</v>
      </c>
    </row>
    <row r="174">
      <c r="B174" s="51" t="s">
        <v>1070</v>
      </c>
      <c r="C174" s="50" t="s">
        <v>47</v>
      </c>
      <c r="D174" s="25" t="s">
        <v>166</v>
      </c>
      <c r="G174" s="18" t="s">
        <v>31</v>
      </c>
      <c r="J174" s="32" t="s">
        <v>1060</v>
      </c>
      <c r="K174" s="60"/>
      <c r="L174" s="18">
        <v>2013.0</v>
      </c>
      <c r="S174" s="18">
        <v>1.2</v>
      </c>
      <c r="T174" s="23" t="s">
        <v>1051</v>
      </c>
      <c r="V174" s="56">
        <v>18.5</v>
      </c>
      <c r="W174" s="56">
        <v>35.0</v>
      </c>
      <c r="X174" s="56">
        <v>0.0</v>
      </c>
      <c r="AF174" s="18" t="s">
        <v>124</v>
      </c>
      <c r="AG174" s="28">
        <v>43902.0</v>
      </c>
      <c r="AH174" s="18" t="s">
        <v>1072</v>
      </c>
    </row>
    <row r="175">
      <c r="B175" s="51" t="s">
        <v>1074</v>
      </c>
      <c r="C175" s="50" t="s">
        <v>47</v>
      </c>
      <c r="D175" s="25" t="s">
        <v>166</v>
      </c>
      <c r="G175" s="18" t="s">
        <v>31</v>
      </c>
      <c r="J175" s="32" t="s">
        <v>1064</v>
      </c>
      <c r="K175" s="60"/>
      <c r="L175" s="18">
        <v>2014.0</v>
      </c>
      <c r="S175" s="18">
        <v>1.4</v>
      </c>
      <c r="T175" s="23" t="s">
        <v>1051</v>
      </c>
      <c r="V175" s="56">
        <v>9.0</v>
      </c>
      <c r="W175" s="56">
        <v>81.0</v>
      </c>
      <c r="X175" s="56">
        <v>0.0</v>
      </c>
      <c r="AF175" s="18" t="s">
        <v>124</v>
      </c>
      <c r="AG175" s="28">
        <v>43902.0</v>
      </c>
      <c r="AH175" s="18" t="s">
        <v>1072</v>
      </c>
    </row>
    <row r="176">
      <c r="B176" s="51" t="s">
        <v>1070</v>
      </c>
      <c r="C176" s="50" t="s">
        <v>47</v>
      </c>
      <c r="D176" s="25" t="s">
        <v>166</v>
      </c>
      <c r="G176" s="18" t="s">
        <v>31</v>
      </c>
      <c r="J176" s="32" t="s">
        <v>115</v>
      </c>
      <c r="K176" s="60"/>
      <c r="L176" s="18">
        <v>2008.0</v>
      </c>
      <c r="S176" s="18">
        <v>1.5</v>
      </c>
      <c r="T176" s="23" t="s">
        <v>1051</v>
      </c>
      <c r="V176" s="56">
        <v>27.0</v>
      </c>
      <c r="W176" s="56">
        <v>0.0</v>
      </c>
      <c r="X176" s="56">
        <v>0.0</v>
      </c>
      <c r="AF176" s="18" t="s">
        <v>124</v>
      </c>
      <c r="AG176" s="28">
        <v>43902.0</v>
      </c>
      <c r="AH176" s="18" t="s">
        <v>1072</v>
      </c>
    </row>
    <row r="177">
      <c r="B177" s="51" t="s">
        <v>1061</v>
      </c>
      <c r="C177" s="50" t="s">
        <v>47</v>
      </c>
      <c r="D177" s="25" t="s">
        <v>166</v>
      </c>
      <c r="G177" s="18" t="s">
        <v>31</v>
      </c>
      <c r="J177" s="32" t="s">
        <v>343</v>
      </c>
      <c r="K177" s="60"/>
      <c r="S177" s="18">
        <v>1.25</v>
      </c>
      <c r="T177" s="23" t="s">
        <v>1051</v>
      </c>
      <c r="V177" s="56">
        <v>22.0</v>
      </c>
      <c r="W177" s="56">
        <v>78.0</v>
      </c>
      <c r="X177" s="56">
        <v>0.0</v>
      </c>
      <c r="AF177" s="18" t="s">
        <v>124</v>
      </c>
      <c r="AG177" s="28">
        <v>43902.0</v>
      </c>
      <c r="AH177" s="18" t="s">
        <v>1072</v>
      </c>
    </row>
    <row r="178">
      <c r="B178" s="51" t="s">
        <v>1061</v>
      </c>
      <c r="C178" s="50" t="s">
        <v>47</v>
      </c>
      <c r="D178" s="25" t="s">
        <v>166</v>
      </c>
      <c r="G178" s="18" t="s">
        <v>31</v>
      </c>
      <c r="J178" s="32" t="s">
        <v>234</v>
      </c>
      <c r="K178" s="60"/>
      <c r="S178" s="18">
        <v>1.42</v>
      </c>
      <c r="T178" s="23" t="s">
        <v>1051</v>
      </c>
      <c r="V178" s="56">
        <v>27.3</v>
      </c>
      <c r="W178" s="56">
        <v>72.7</v>
      </c>
      <c r="X178" s="56">
        <v>0.0</v>
      </c>
      <c r="AF178" s="18" t="s">
        <v>124</v>
      </c>
      <c r="AG178" s="28">
        <v>43902.0</v>
      </c>
      <c r="AH178" s="18" t="s">
        <v>1072</v>
      </c>
    </row>
    <row r="179">
      <c r="B179" s="51" t="s">
        <v>1061</v>
      </c>
      <c r="C179" s="50" t="s">
        <v>47</v>
      </c>
      <c r="D179" s="25" t="s">
        <v>166</v>
      </c>
      <c r="G179" s="18" t="s">
        <v>31</v>
      </c>
      <c r="J179" s="32" t="s">
        <v>173</v>
      </c>
      <c r="K179" s="60"/>
      <c r="S179" s="18">
        <v>1.6</v>
      </c>
      <c r="T179" s="23" t="s">
        <v>1051</v>
      </c>
      <c r="V179" s="56">
        <v>31.5</v>
      </c>
      <c r="W179" s="56">
        <v>68.5</v>
      </c>
      <c r="X179" s="56">
        <v>0.0</v>
      </c>
      <c r="AF179" s="18" t="s">
        <v>124</v>
      </c>
      <c r="AG179" s="28">
        <v>43902.0</v>
      </c>
      <c r="AH179" s="18" t="s">
        <v>1072</v>
      </c>
    </row>
    <row r="180">
      <c r="B180" s="51" t="s">
        <v>1061</v>
      </c>
      <c r="C180" s="50" t="s">
        <v>47</v>
      </c>
      <c r="D180" s="25" t="s">
        <v>166</v>
      </c>
      <c r="G180" s="18" t="s">
        <v>31</v>
      </c>
      <c r="J180" s="32" t="s">
        <v>1065</v>
      </c>
      <c r="K180" s="60"/>
      <c r="L180" s="18">
        <v>2008.0</v>
      </c>
      <c r="S180" s="18">
        <v>2.3</v>
      </c>
      <c r="T180" s="23" t="s">
        <v>1051</v>
      </c>
      <c r="V180" s="56">
        <v>19.0</v>
      </c>
      <c r="W180" s="56">
        <v>0.0</v>
      </c>
      <c r="X180" s="56">
        <v>0.0</v>
      </c>
      <c r="AF180" s="18" t="s">
        <v>124</v>
      </c>
      <c r="AG180" s="28">
        <v>43902.0</v>
      </c>
      <c r="AH180" s="18" t="s">
        <v>1072</v>
      </c>
    </row>
    <row r="181">
      <c r="B181" s="51" t="s">
        <v>1070</v>
      </c>
      <c r="C181" s="49" t="s">
        <v>441</v>
      </c>
      <c r="D181" s="25" t="s">
        <v>1099</v>
      </c>
      <c r="G181" s="18" t="s">
        <v>1086</v>
      </c>
      <c r="J181" s="51" t="s">
        <v>1067</v>
      </c>
      <c r="K181" s="60"/>
      <c r="L181" s="18">
        <v>2013.0</v>
      </c>
      <c r="S181" s="18">
        <v>2.5</v>
      </c>
      <c r="T181" s="23" t="s">
        <v>1051</v>
      </c>
      <c r="V181" s="56">
        <v>28.8</v>
      </c>
      <c r="W181" s="56">
        <v>71.2</v>
      </c>
      <c r="X181" s="56">
        <v>0.0</v>
      </c>
      <c r="AF181" s="18" t="s">
        <v>124</v>
      </c>
      <c r="AG181" s="28">
        <v>43902.0</v>
      </c>
      <c r="AH181" s="18" t="s">
        <v>1072</v>
      </c>
    </row>
    <row r="182">
      <c r="B182" s="51" t="s">
        <v>1074</v>
      </c>
      <c r="C182" s="50" t="s">
        <v>291</v>
      </c>
      <c r="D182" s="25" t="s">
        <v>663</v>
      </c>
      <c r="G182" s="18" t="s">
        <v>1086</v>
      </c>
      <c r="J182" s="51" t="s">
        <v>1067</v>
      </c>
      <c r="K182" s="60"/>
      <c r="L182" s="18">
        <v>2016.0</v>
      </c>
      <c r="S182" s="18">
        <v>1.16</v>
      </c>
      <c r="T182" s="23" t="s">
        <v>1051</v>
      </c>
      <c r="V182" s="56">
        <v>26.0</v>
      </c>
      <c r="W182" s="56">
        <v>58.4</v>
      </c>
      <c r="X182" s="56">
        <v>15.6</v>
      </c>
      <c r="AF182" s="18" t="s">
        <v>124</v>
      </c>
      <c r="AG182" s="28">
        <v>43902.0</v>
      </c>
      <c r="AH182" s="18" t="s">
        <v>1072</v>
      </c>
    </row>
    <row r="183">
      <c r="B183" s="51" t="s">
        <v>1049</v>
      </c>
      <c r="C183" s="50" t="s">
        <v>291</v>
      </c>
      <c r="D183" s="25" t="s">
        <v>663</v>
      </c>
      <c r="G183" s="18" t="s">
        <v>1050</v>
      </c>
      <c r="J183" s="51" t="s">
        <v>1067</v>
      </c>
      <c r="K183" s="60"/>
      <c r="L183" s="18">
        <v>2016.0</v>
      </c>
      <c r="S183" s="18">
        <v>1.6</v>
      </c>
      <c r="T183" s="23" t="s">
        <v>1051</v>
      </c>
      <c r="V183" s="56">
        <v>25.0</v>
      </c>
      <c r="W183" s="56">
        <v>50.0</v>
      </c>
      <c r="X183" s="56">
        <v>25.0</v>
      </c>
      <c r="AF183" s="18" t="s">
        <v>124</v>
      </c>
      <c r="AG183" s="28">
        <v>43902.0</v>
      </c>
    </row>
    <row r="184">
      <c r="B184" s="51" t="s">
        <v>1049</v>
      </c>
      <c r="C184" s="50" t="s">
        <v>291</v>
      </c>
      <c r="D184" s="25" t="s">
        <v>663</v>
      </c>
      <c r="G184" s="18" t="s">
        <v>1100</v>
      </c>
      <c r="J184" s="51" t="s">
        <v>627</v>
      </c>
      <c r="K184" s="60"/>
      <c r="L184" s="18">
        <v>2015.0</v>
      </c>
      <c r="S184" s="18">
        <v>1.52</v>
      </c>
      <c r="T184" s="23" t="s">
        <v>1051</v>
      </c>
      <c r="V184" s="56">
        <v>17.7</v>
      </c>
      <c r="W184" s="56">
        <v>77.6</v>
      </c>
      <c r="X184" s="56">
        <v>0.0</v>
      </c>
      <c r="AF184" s="18" t="s">
        <v>124</v>
      </c>
      <c r="AG184" s="28">
        <v>43902.0</v>
      </c>
    </row>
    <row r="185">
      <c r="B185" s="51" t="s">
        <v>1049</v>
      </c>
      <c r="C185" s="50" t="s">
        <v>552</v>
      </c>
      <c r="D185" s="25" t="s">
        <v>1101</v>
      </c>
      <c r="G185" s="18" t="s">
        <v>1050</v>
      </c>
      <c r="J185" s="51" t="s">
        <v>343</v>
      </c>
      <c r="K185" s="60"/>
      <c r="S185" s="18">
        <v>1.35</v>
      </c>
      <c r="T185" s="23" t="s">
        <v>1051</v>
      </c>
      <c r="V185" s="56">
        <v>30.0</v>
      </c>
      <c r="W185" s="56">
        <v>38.0</v>
      </c>
      <c r="X185" s="56">
        <v>30.0</v>
      </c>
      <c r="AF185" s="18" t="s">
        <v>124</v>
      </c>
      <c r="AG185" s="28">
        <v>43902.0</v>
      </c>
    </row>
    <row r="186">
      <c r="B186" s="51" t="s">
        <v>1061</v>
      </c>
      <c r="C186" s="65" t="s">
        <v>555</v>
      </c>
      <c r="D186" s="25" t="s">
        <v>1102</v>
      </c>
      <c r="G186" s="18" t="s">
        <v>1050</v>
      </c>
      <c r="J186" s="18" t="s">
        <v>1073</v>
      </c>
      <c r="S186" s="18">
        <v>20.0</v>
      </c>
      <c r="T186" s="18" t="s">
        <v>1103</v>
      </c>
      <c r="V186" s="18">
        <v>0.0</v>
      </c>
      <c r="W186" s="18">
        <v>100.0</v>
      </c>
      <c r="X186" s="18">
        <v>0.0</v>
      </c>
      <c r="AF186" s="18" t="s">
        <v>124</v>
      </c>
      <c r="AG186" s="28">
        <v>43902.0</v>
      </c>
      <c r="AH186" s="18" t="s">
        <v>1104</v>
      </c>
    </row>
    <row r="187">
      <c r="B187" s="51" t="s">
        <v>1061</v>
      </c>
      <c r="C187" s="65" t="s">
        <v>555</v>
      </c>
      <c r="D187" s="25" t="s">
        <v>1105</v>
      </c>
      <c r="G187" s="18" t="s">
        <v>1050</v>
      </c>
      <c r="J187" s="18" t="s">
        <v>1083</v>
      </c>
      <c r="S187" s="18">
        <v>15.0</v>
      </c>
      <c r="T187" s="18" t="s">
        <v>1103</v>
      </c>
      <c r="V187" s="18">
        <v>0.0</v>
      </c>
      <c r="W187" s="18">
        <v>100.0</v>
      </c>
      <c r="X187" s="18">
        <v>0.0</v>
      </c>
      <c r="AF187" s="18" t="s">
        <v>124</v>
      </c>
      <c r="AG187" s="28">
        <v>43902.0</v>
      </c>
      <c r="AH187" s="18" t="s">
        <v>1106</v>
      </c>
    </row>
    <row r="188">
      <c r="B188" s="51" t="s">
        <v>1061</v>
      </c>
      <c r="C188" s="65" t="s">
        <v>555</v>
      </c>
      <c r="D188" s="25" t="s">
        <v>1105</v>
      </c>
      <c r="G188" s="18" t="s">
        <v>1050</v>
      </c>
      <c r="J188" s="18" t="s">
        <v>1065</v>
      </c>
      <c r="S188" s="18">
        <v>15.0</v>
      </c>
      <c r="T188" s="18" t="s">
        <v>1103</v>
      </c>
      <c r="V188" s="18">
        <v>0.0</v>
      </c>
      <c r="W188" s="18">
        <v>100.0</v>
      </c>
      <c r="X188" s="18">
        <v>0.0</v>
      </c>
      <c r="AF188" s="18" t="s">
        <v>124</v>
      </c>
      <c r="AG188" s="28">
        <v>43902.0</v>
      </c>
      <c r="AH188" s="18" t="s">
        <v>1106</v>
      </c>
    </row>
    <row r="189">
      <c r="B189" s="18" t="s">
        <v>1107</v>
      </c>
      <c r="C189" s="50" t="s">
        <v>253</v>
      </c>
      <c r="D189" s="66" t="s">
        <v>513</v>
      </c>
      <c r="F189" s="67" t="s">
        <v>1108</v>
      </c>
      <c r="G189" s="18" t="s">
        <v>1050</v>
      </c>
      <c r="H189" s="67" t="s">
        <v>1109</v>
      </c>
      <c r="J189" s="18" t="s">
        <v>579</v>
      </c>
      <c r="L189" s="18" t="s">
        <v>1110</v>
      </c>
      <c r="M189" s="18">
        <v>6.0</v>
      </c>
      <c r="Q189" s="18" t="s">
        <v>1111</v>
      </c>
      <c r="S189" s="18">
        <v>1.19</v>
      </c>
      <c r="T189" s="18" t="s">
        <v>156</v>
      </c>
      <c r="U189" s="18" t="s">
        <v>1112</v>
      </c>
      <c r="V189" s="18">
        <v>48.9</v>
      </c>
      <c r="W189" s="18">
        <v>47.9</v>
      </c>
      <c r="AF189" s="18" t="s">
        <v>907</v>
      </c>
      <c r="AG189" s="28">
        <v>43928.0</v>
      </c>
    </row>
    <row r="190">
      <c r="C190" s="18" t="s">
        <v>369</v>
      </c>
      <c r="D190" s="66" t="s">
        <v>1113</v>
      </c>
      <c r="G190" s="18" t="s">
        <v>31</v>
      </c>
      <c r="H190" s="18" t="s">
        <v>1114</v>
      </c>
      <c r="J190" s="18" t="s">
        <v>752</v>
      </c>
      <c r="M190" s="18">
        <v>24.0</v>
      </c>
      <c r="P190" s="68" t="s">
        <v>1115</v>
      </c>
      <c r="Q190" s="18" t="s">
        <v>1116</v>
      </c>
      <c r="R190" s="18" t="s">
        <v>1117</v>
      </c>
      <c r="S190" s="18">
        <v>1.8</v>
      </c>
      <c r="T190" s="18" t="s">
        <v>156</v>
      </c>
      <c r="U190" s="18">
        <v>33.0</v>
      </c>
      <c r="V190" s="18">
        <v>31.0</v>
      </c>
      <c r="W190" s="18">
        <v>27.0</v>
      </c>
      <c r="AF190" s="18" t="s">
        <v>907</v>
      </c>
      <c r="AG190" s="28">
        <v>43928.0</v>
      </c>
      <c r="AH190" s="18" t="s">
        <v>1118</v>
      </c>
    </row>
    <row r="191">
      <c r="C191" s="18" t="s">
        <v>545</v>
      </c>
      <c r="D191" s="69" t="s">
        <v>1119</v>
      </c>
      <c r="G191" s="18" t="s">
        <v>31</v>
      </c>
      <c r="H191" s="18" t="s">
        <v>1114</v>
      </c>
      <c r="J191" s="18" t="s">
        <v>752</v>
      </c>
      <c r="M191" s="18">
        <v>24.0</v>
      </c>
      <c r="P191" s="18" t="s">
        <v>1120</v>
      </c>
      <c r="Q191" s="18" t="s">
        <v>1116</v>
      </c>
      <c r="R191" s="18" t="s">
        <v>1117</v>
      </c>
      <c r="S191" s="18">
        <v>3.0</v>
      </c>
      <c r="T191" s="18" t="s">
        <v>156</v>
      </c>
      <c r="U191" s="18">
        <v>32.6</v>
      </c>
      <c r="V191" s="18">
        <v>30.7</v>
      </c>
      <c r="W191" s="18">
        <v>26.7</v>
      </c>
      <c r="X191" s="18">
        <v>0.0</v>
      </c>
      <c r="AF191" s="18" t="s">
        <v>907</v>
      </c>
      <c r="AG191" s="28">
        <v>43928.0</v>
      </c>
      <c r="AH191" s="18" t="s">
        <v>1118</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8.0"/>
    <col customWidth="1" min="2" max="2" width="18.78"/>
  </cols>
  <sheetData>
    <row r="1">
      <c r="A1" s="32" t="s">
        <v>206</v>
      </c>
      <c r="B1" s="32" t="s">
        <v>210</v>
      </c>
      <c r="C1" s="32" t="s">
        <v>211</v>
      </c>
      <c r="D1" s="32" t="s">
        <v>212</v>
      </c>
      <c r="E1" s="32" t="s">
        <v>213</v>
      </c>
      <c r="F1" s="33" t="s">
        <v>214</v>
      </c>
    </row>
    <row r="2">
      <c r="A2" s="32" t="s">
        <v>215</v>
      </c>
      <c r="B2" s="31" t="s">
        <v>216</v>
      </c>
      <c r="C2" s="31">
        <v>2287.0</v>
      </c>
      <c r="D2" s="32" t="s">
        <v>217</v>
      </c>
      <c r="E2" s="32" t="s">
        <v>218</v>
      </c>
      <c r="F2" s="34">
        <v>11.0</v>
      </c>
    </row>
    <row r="3">
      <c r="A3" s="32" t="s">
        <v>220</v>
      </c>
      <c r="B3" s="31" t="s">
        <v>221</v>
      </c>
      <c r="C3" s="31">
        <v>1082.0</v>
      </c>
      <c r="D3" s="32" t="s">
        <v>223</v>
      </c>
      <c r="E3" s="32" t="s">
        <v>225</v>
      </c>
      <c r="F3" s="34">
        <v>53.0</v>
      </c>
    </row>
    <row r="4">
      <c r="A4" s="32" t="s">
        <v>47</v>
      </c>
      <c r="B4" s="31" t="s">
        <v>227</v>
      </c>
      <c r="C4" s="31">
        <v>6085.0</v>
      </c>
      <c r="D4" s="32" t="s">
        <v>228</v>
      </c>
      <c r="E4" s="32" t="s">
        <v>218</v>
      </c>
      <c r="F4" s="34">
        <v>45.0</v>
      </c>
    </row>
    <row r="5">
      <c r="A5" s="32" t="s">
        <v>229</v>
      </c>
      <c r="B5" s="31" t="s">
        <v>231</v>
      </c>
      <c r="C5" s="31">
        <v>2165.0</v>
      </c>
      <c r="D5" s="32" t="s">
        <v>217</v>
      </c>
      <c r="E5" s="32" t="s">
        <v>225</v>
      </c>
      <c r="F5" s="34">
        <v>11.0</v>
      </c>
    </row>
    <row r="6">
      <c r="A6" s="32" t="s">
        <v>224</v>
      </c>
      <c r="B6" s="31" t="s">
        <v>233</v>
      </c>
      <c r="C6" s="31">
        <v>1818.0</v>
      </c>
      <c r="D6" s="32" t="s">
        <v>217</v>
      </c>
      <c r="E6" s="32" t="s">
        <v>218</v>
      </c>
      <c r="F6" s="34">
        <v>12.0</v>
      </c>
    </row>
    <row r="7">
      <c r="A7" s="32" t="s">
        <v>39</v>
      </c>
      <c r="B7" s="31" t="s">
        <v>235</v>
      </c>
      <c r="C7" s="31">
        <v>2084.0</v>
      </c>
      <c r="D7" s="32" t="s">
        <v>217</v>
      </c>
      <c r="E7" s="32" t="s">
        <v>218</v>
      </c>
      <c r="F7" s="34">
        <v>11.0</v>
      </c>
    </row>
    <row r="8">
      <c r="A8" s="32" t="s">
        <v>237</v>
      </c>
      <c r="B8" s="31" t="s">
        <v>238</v>
      </c>
      <c r="C8" s="31">
        <v>1670.0</v>
      </c>
      <c r="D8" s="32" t="s">
        <v>223</v>
      </c>
      <c r="E8" s="32" t="s">
        <v>225</v>
      </c>
      <c r="F8" s="34">
        <v>56.0</v>
      </c>
    </row>
    <row r="9">
      <c r="A9" s="32" t="s">
        <v>241</v>
      </c>
      <c r="B9" s="31" t="s">
        <v>242</v>
      </c>
      <c r="C9" s="31">
        <v>2327.0</v>
      </c>
      <c r="D9" s="32" t="s">
        <v>217</v>
      </c>
      <c r="E9" s="32" t="s">
        <v>225</v>
      </c>
      <c r="F9" s="34">
        <v>11.0</v>
      </c>
    </row>
    <row r="10">
      <c r="A10" s="32" t="s">
        <v>243</v>
      </c>
      <c r="B10" s="31" t="s">
        <v>244</v>
      </c>
      <c r="C10" s="31">
        <v>1648.0</v>
      </c>
      <c r="D10" s="32" t="s">
        <v>217</v>
      </c>
      <c r="E10" s="32" t="s">
        <v>218</v>
      </c>
      <c r="F10" s="34">
        <v>11.0</v>
      </c>
    </row>
    <row r="11">
      <c r="A11" s="32" t="s">
        <v>245</v>
      </c>
      <c r="B11" s="31" t="s">
        <v>246</v>
      </c>
      <c r="C11" s="31">
        <v>1989.0</v>
      </c>
      <c r="D11" s="32" t="s">
        <v>217</v>
      </c>
      <c r="E11" s="32" t="s">
        <v>218</v>
      </c>
      <c r="F11" s="35"/>
    </row>
    <row r="12">
      <c r="A12" s="32" t="s">
        <v>250</v>
      </c>
      <c r="B12" s="31" t="s">
        <v>251</v>
      </c>
      <c r="C12" s="31">
        <v>1678.0</v>
      </c>
      <c r="D12" s="32" t="s">
        <v>217</v>
      </c>
      <c r="E12" s="32" t="s">
        <v>218</v>
      </c>
      <c r="F12" s="34">
        <v>13.0</v>
      </c>
    </row>
    <row r="13">
      <c r="A13" s="32" t="s">
        <v>253</v>
      </c>
      <c r="B13" s="31" t="s">
        <v>254</v>
      </c>
      <c r="C13" s="31">
        <v>7038.0</v>
      </c>
      <c r="D13" s="32" t="s">
        <v>217</v>
      </c>
      <c r="E13" s="32" t="s">
        <v>257</v>
      </c>
      <c r="F13" s="34">
        <v>23.0</v>
      </c>
    </row>
    <row r="14">
      <c r="A14" s="32" t="s">
        <v>259</v>
      </c>
      <c r="B14" s="31" t="s">
        <v>260</v>
      </c>
      <c r="C14" s="31">
        <v>1244.0</v>
      </c>
      <c r="D14" s="32" t="s">
        <v>217</v>
      </c>
      <c r="E14" s="32" t="s">
        <v>218</v>
      </c>
      <c r="F14" s="34">
        <v>13.0</v>
      </c>
    </row>
    <row r="15">
      <c r="A15" s="32" t="s">
        <v>262</v>
      </c>
      <c r="B15" s="31" t="s">
        <v>264</v>
      </c>
      <c r="C15" s="31">
        <v>1694.0</v>
      </c>
      <c r="D15" s="32" t="s">
        <v>217</v>
      </c>
      <c r="E15" s="32" t="s">
        <v>218</v>
      </c>
      <c r="F15" s="34">
        <v>11.0</v>
      </c>
    </row>
    <row r="16">
      <c r="A16" s="32" t="s">
        <v>265</v>
      </c>
      <c r="B16" s="31">
        <v>1917993.0</v>
      </c>
      <c r="C16" s="31">
        <v>2591.0</v>
      </c>
      <c r="D16" s="32" t="s">
        <v>223</v>
      </c>
      <c r="E16" s="32" t="s">
        <v>225</v>
      </c>
      <c r="F16" s="34">
        <v>55.0</v>
      </c>
    </row>
    <row r="17">
      <c r="A17" s="32" t="s">
        <v>267</v>
      </c>
      <c r="B17" s="31">
        <v>1711344.0</v>
      </c>
      <c r="C17" s="31">
        <v>8447.0</v>
      </c>
      <c r="D17" s="32" t="s">
        <v>228</v>
      </c>
      <c r="E17" s="32" t="s">
        <v>218</v>
      </c>
      <c r="F17" s="34">
        <v>41.0</v>
      </c>
    </row>
    <row r="18">
      <c r="A18" s="32" t="s">
        <v>269</v>
      </c>
      <c r="B18" s="31" t="s">
        <v>270</v>
      </c>
      <c r="C18" s="31">
        <v>1648.0</v>
      </c>
      <c r="D18" s="32" t="s">
        <v>217</v>
      </c>
      <c r="E18" s="32" t="s">
        <v>218</v>
      </c>
      <c r="F18" s="34">
        <v>25.0</v>
      </c>
    </row>
    <row r="19">
      <c r="A19" s="32" t="s">
        <v>272</v>
      </c>
      <c r="B19" s="31" t="s">
        <v>273</v>
      </c>
      <c r="C19" s="31">
        <v>1357.0</v>
      </c>
      <c r="D19" s="32" t="s">
        <v>217</v>
      </c>
      <c r="E19" s="32" t="s">
        <v>218</v>
      </c>
      <c r="F19" s="34">
        <v>13.0</v>
      </c>
    </row>
    <row r="20">
      <c r="A20" s="32" t="s">
        <v>276</v>
      </c>
      <c r="B20" s="31" t="s">
        <v>277</v>
      </c>
      <c r="C20" s="31">
        <v>511.0</v>
      </c>
      <c r="D20" s="32" t="s">
        <v>223</v>
      </c>
      <c r="E20" s="32" t="s">
        <v>225</v>
      </c>
      <c r="F20" s="34">
        <v>54.0</v>
      </c>
    </row>
    <row r="21">
      <c r="A21" s="32" t="s">
        <v>279</v>
      </c>
      <c r="B21" s="31" t="s">
        <v>280</v>
      </c>
      <c r="C21" s="31">
        <v>4232.0</v>
      </c>
      <c r="D21" s="32" t="s">
        <v>223</v>
      </c>
      <c r="E21" s="32" t="s">
        <v>225</v>
      </c>
      <c r="F21" s="34">
        <v>58.0</v>
      </c>
    </row>
    <row r="22">
      <c r="A22" s="32" t="s">
        <v>283</v>
      </c>
      <c r="B22" s="31" t="s">
        <v>284</v>
      </c>
      <c r="C22" s="31">
        <v>1726.0</v>
      </c>
      <c r="D22" s="32" t="s">
        <v>217</v>
      </c>
      <c r="E22" s="32" t="s">
        <v>218</v>
      </c>
      <c r="F22" s="34">
        <v>12.0</v>
      </c>
    </row>
    <row r="23">
      <c r="A23" s="32" t="s">
        <v>287</v>
      </c>
      <c r="B23" s="31">
        <v>852925.0</v>
      </c>
      <c r="C23" s="31">
        <v>1642.0</v>
      </c>
      <c r="D23" s="32" t="s">
        <v>223</v>
      </c>
      <c r="E23" s="32" t="s">
        <v>225</v>
      </c>
      <c r="F23" s="34">
        <v>56.0</v>
      </c>
    </row>
    <row r="24">
      <c r="A24" s="32" t="s">
        <v>291</v>
      </c>
      <c r="B24" s="31" t="s">
        <v>292</v>
      </c>
      <c r="C24" s="31">
        <v>4573.0</v>
      </c>
      <c r="D24" s="32" t="s">
        <v>217</v>
      </c>
      <c r="E24" s="32" t="s">
        <v>257</v>
      </c>
      <c r="F24" s="34">
        <v>23.0</v>
      </c>
    </row>
    <row r="25">
      <c r="A25" s="32" t="s">
        <v>294</v>
      </c>
      <c r="B25" s="31">
        <v>783534.0</v>
      </c>
      <c r="C25" s="31">
        <v>3011.0</v>
      </c>
      <c r="D25" s="32" t="s">
        <v>217</v>
      </c>
      <c r="E25" s="32" t="s">
        <v>218</v>
      </c>
      <c r="F25" s="34">
        <v>11.0</v>
      </c>
    </row>
    <row r="26">
      <c r="A26" s="32" t="s">
        <v>295</v>
      </c>
      <c r="B26" s="31" t="s">
        <v>296</v>
      </c>
      <c r="C26" s="31">
        <v>3564.0</v>
      </c>
      <c r="D26" s="32" t="s">
        <v>217</v>
      </c>
      <c r="E26" s="32" t="s">
        <v>257</v>
      </c>
      <c r="F26" s="34">
        <v>39.0</v>
      </c>
    </row>
    <row r="27">
      <c r="A27" s="32" t="s">
        <v>297</v>
      </c>
      <c r="B27" s="31" t="s">
        <v>298</v>
      </c>
      <c r="C27" s="31">
        <v>12705.0</v>
      </c>
      <c r="D27" s="32" t="s">
        <v>228</v>
      </c>
      <c r="E27" s="32" t="s">
        <v>218</v>
      </c>
      <c r="F27" s="34">
        <v>41.0</v>
      </c>
    </row>
    <row r="28">
      <c r="A28" s="32" t="s">
        <v>99</v>
      </c>
      <c r="B28" s="31" t="s">
        <v>299</v>
      </c>
      <c r="C28" s="31">
        <v>8386.0</v>
      </c>
      <c r="D28" s="32" t="s">
        <v>228</v>
      </c>
      <c r="E28" s="32" t="s">
        <v>218</v>
      </c>
      <c r="F28" s="34">
        <v>45.0</v>
      </c>
    </row>
    <row r="29">
      <c r="A29" s="32" t="s">
        <v>301</v>
      </c>
      <c r="B29" s="31" t="s">
        <v>302</v>
      </c>
      <c r="C29" s="31">
        <v>4233.0</v>
      </c>
      <c r="D29" s="32" t="s">
        <v>217</v>
      </c>
      <c r="E29" s="32" t="s">
        <v>218</v>
      </c>
      <c r="F29" s="34">
        <v>11.0</v>
      </c>
    </row>
    <row r="30">
      <c r="A30" s="32" t="s">
        <v>304</v>
      </c>
      <c r="B30" s="31" t="s">
        <v>305</v>
      </c>
      <c r="C30" s="31">
        <v>1908.0</v>
      </c>
      <c r="D30" s="32" t="s">
        <v>217</v>
      </c>
      <c r="E30" s="32" t="s">
        <v>218</v>
      </c>
      <c r="F30" s="34">
        <v>11.0</v>
      </c>
    </row>
    <row r="31">
      <c r="A31" s="32" t="s">
        <v>307</v>
      </c>
      <c r="B31" s="31" t="s">
        <v>308</v>
      </c>
      <c r="C31" s="31">
        <v>2122.0</v>
      </c>
      <c r="D31" s="32" t="s">
        <v>223</v>
      </c>
      <c r="E31" s="32" t="s">
        <v>225</v>
      </c>
      <c r="F31" s="34">
        <v>53.0</v>
      </c>
    </row>
    <row r="32">
      <c r="A32" s="32" t="s">
        <v>310</v>
      </c>
      <c r="B32" s="31">
        <v>509610.0</v>
      </c>
      <c r="C32" s="31">
        <v>2372.0</v>
      </c>
      <c r="D32" s="32" t="s">
        <v>217</v>
      </c>
      <c r="E32" s="32" t="s">
        <v>218</v>
      </c>
      <c r="F32" s="34">
        <v>13.0</v>
      </c>
    </row>
    <row r="33">
      <c r="A33" s="32" t="s">
        <v>312</v>
      </c>
      <c r="B33" s="31" t="s">
        <v>313</v>
      </c>
      <c r="C33" s="31">
        <v>1643.0</v>
      </c>
      <c r="D33" s="32" t="s">
        <v>217</v>
      </c>
      <c r="E33" s="32" t="s">
        <v>218</v>
      </c>
      <c r="F33" s="34">
        <v>11.0</v>
      </c>
    </row>
    <row r="34">
      <c r="A34" s="32" t="s">
        <v>314</v>
      </c>
      <c r="B34" s="31">
        <v>459537.0</v>
      </c>
      <c r="C34" s="31">
        <v>2229.0</v>
      </c>
      <c r="D34" s="32" t="s">
        <v>217</v>
      </c>
      <c r="E34" s="32" t="s">
        <v>257</v>
      </c>
      <c r="F34" s="34">
        <v>13.0</v>
      </c>
    </row>
    <row r="35">
      <c r="A35" s="32" t="s">
        <v>317</v>
      </c>
      <c r="B35" s="31">
        <v>449113.0</v>
      </c>
      <c r="C35" s="31">
        <v>1540.0</v>
      </c>
      <c r="D35" s="32" t="s">
        <v>217</v>
      </c>
      <c r="E35" s="32" t="s">
        <v>218</v>
      </c>
      <c r="F35" s="34">
        <v>13.0</v>
      </c>
    </row>
    <row r="36">
      <c r="A36" s="32" t="s">
        <v>319</v>
      </c>
      <c r="B36" s="31" t="s">
        <v>320</v>
      </c>
      <c r="C36" s="31">
        <v>2861.0</v>
      </c>
      <c r="D36" s="32" t="s">
        <v>217</v>
      </c>
      <c r="E36" s="32" t="s">
        <v>257</v>
      </c>
      <c r="F36" s="34">
        <v>13.0</v>
      </c>
    </row>
    <row r="37">
      <c r="A37" s="32" t="s">
        <v>322</v>
      </c>
      <c r="B37" s="31" t="s">
        <v>323</v>
      </c>
      <c r="C37" s="31">
        <v>2408.0</v>
      </c>
      <c r="D37" s="32" t="s">
        <v>223</v>
      </c>
      <c r="E37" s="32" t="s">
        <v>225</v>
      </c>
      <c r="F37" s="34">
        <v>56.0</v>
      </c>
    </row>
    <row r="38">
      <c r="A38" s="32" t="s">
        <v>325</v>
      </c>
      <c r="B38" s="31">
        <v>406048.0</v>
      </c>
      <c r="C38" s="31">
        <v>2719.0</v>
      </c>
      <c r="D38" s="32" t="s">
        <v>217</v>
      </c>
      <c r="E38" s="32" t="s">
        <v>218</v>
      </c>
      <c r="F38" s="34">
        <v>12.0</v>
      </c>
    </row>
    <row r="39">
      <c r="A39" s="32" t="s">
        <v>327</v>
      </c>
      <c r="B39" s="31" t="s">
        <v>328</v>
      </c>
      <c r="C39" s="31">
        <v>2281.0</v>
      </c>
      <c r="D39" s="32" t="s">
        <v>217</v>
      </c>
      <c r="E39" s="32" t="s">
        <v>218</v>
      </c>
      <c r="F39" s="34">
        <v>13.0</v>
      </c>
    </row>
    <row r="40">
      <c r="A40" s="32" t="s">
        <v>330</v>
      </c>
      <c r="B40" s="31" t="s">
        <v>331</v>
      </c>
      <c r="C40" s="31">
        <v>1212.0</v>
      </c>
      <c r="D40" s="32" t="s">
        <v>217</v>
      </c>
      <c r="E40" s="32" t="s">
        <v>218</v>
      </c>
      <c r="F40" s="34">
        <v>11.0</v>
      </c>
    </row>
    <row r="41">
      <c r="A41" s="32" t="s">
        <v>333</v>
      </c>
      <c r="B41" s="31" t="s">
        <v>334</v>
      </c>
      <c r="C41" s="31">
        <v>2376.0</v>
      </c>
      <c r="D41" s="32" t="s">
        <v>217</v>
      </c>
      <c r="E41" s="32" t="s">
        <v>218</v>
      </c>
      <c r="F41" s="34">
        <v>13.0</v>
      </c>
    </row>
    <row r="42">
      <c r="A42" s="32" t="s">
        <v>337</v>
      </c>
      <c r="B42" s="31" t="s">
        <v>338</v>
      </c>
      <c r="C42" s="31">
        <v>7680.0</v>
      </c>
      <c r="D42" s="32" t="s">
        <v>223</v>
      </c>
      <c r="E42" s="32" t="s">
        <v>225</v>
      </c>
      <c r="F42" s="34">
        <v>54.0</v>
      </c>
    </row>
    <row r="43">
      <c r="A43" s="32" t="s">
        <v>340</v>
      </c>
      <c r="B43" s="31" t="s">
        <v>341</v>
      </c>
      <c r="C43" s="31">
        <v>2363.0</v>
      </c>
      <c r="D43" s="32" t="s">
        <v>217</v>
      </c>
      <c r="E43" s="32" t="s">
        <v>218</v>
      </c>
      <c r="F43" s="34">
        <v>11.0</v>
      </c>
    </row>
    <row r="44">
      <c r="A44" s="32" t="s">
        <v>345</v>
      </c>
      <c r="B44" s="31" t="s">
        <v>347</v>
      </c>
      <c r="C44" s="31">
        <v>9494.0</v>
      </c>
      <c r="D44" s="32" t="s">
        <v>348</v>
      </c>
      <c r="E44" s="32" t="s">
        <v>257</v>
      </c>
      <c r="F44" s="34">
        <v>72.0</v>
      </c>
    </row>
    <row r="45">
      <c r="A45" s="32" t="s">
        <v>351</v>
      </c>
      <c r="B45" s="31" t="s">
        <v>352</v>
      </c>
      <c r="C45" s="31">
        <v>4762.0</v>
      </c>
      <c r="D45" s="32" t="s">
        <v>217</v>
      </c>
      <c r="E45" s="32" t="s">
        <v>257</v>
      </c>
      <c r="F45" s="34">
        <v>13.0</v>
      </c>
    </row>
    <row r="46">
      <c r="A46" s="32" t="s">
        <v>353</v>
      </c>
      <c r="B46" s="31">
        <v>315906.0</v>
      </c>
      <c r="C46" s="31">
        <v>16990.0</v>
      </c>
      <c r="D46" s="32" t="s">
        <v>217</v>
      </c>
      <c r="E46" s="32" t="s">
        <v>257</v>
      </c>
      <c r="F46" s="34">
        <v>13.0</v>
      </c>
    </row>
    <row r="47">
      <c r="A47" s="32" t="s">
        <v>355</v>
      </c>
      <c r="B47" s="31" t="s">
        <v>356</v>
      </c>
      <c r="C47" s="31">
        <v>7564.0</v>
      </c>
      <c r="D47" s="32" t="s">
        <v>217</v>
      </c>
      <c r="E47" s="32" t="s">
        <v>257</v>
      </c>
      <c r="F47" s="34">
        <v>22.0</v>
      </c>
    </row>
    <row r="48">
      <c r="A48" s="32" t="s">
        <v>358</v>
      </c>
      <c r="B48" s="31" t="s">
        <v>359</v>
      </c>
      <c r="C48" s="31">
        <v>1228.0</v>
      </c>
      <c r="D48" s="32" t="s">
        <v>217</v>
      </c>
      <c r="E48" s="32" t="s">
        <v>218</v>
      </c>
      <c r="F48" s="34">
        <v>33.0</v>
      </c>
    </row>
    <row r="49">
      <c r="A49" s="32" t="s">
        <v>360</v>
      </c>
      <c r="B49" s="31" t="s">
        <v>362</v>
      </c>
      <c r="C49" s="31">
        <v>2814.0</v>
      </c>
      <c r="D49" s="32" t="s">
        <v>217</v>
      </c>
      <c r="E49" s="32" t="s">
        <v>218</v>
      </c>
      <c r="F49" s="34">
        <v>13.0</v>
      </c>
    </row>
    <row r="50">
      <c r="A50" s="32" t="s">
        <v>363</v>
      </c>
      <c r="B50" s="31">
        <v>239024.0</v>
      </c>
      <c r="C50" s="31">
        <v>1113.0</v>
      </c>
      <c r="D50" s="32" t="s">
        <v>223</v>
      </c>
      <c r="E50" s="32" t="s">
        <v>366</v>
      </c>
      <c r="F50" s="34">
        <v>52.0</v>
      </c>
    </row>
    <row r="51">
      <c r="A51" s="32" t="s">
        <v>369</v>
      </c>
      <c r="B51" s="31" t="s">
        <v>370</v>
      </c>
      <c r="C51" s="31">
        <v>8131.0</v>
      </c>
      <c r="D51" s="32" t="s">
        <v>228</v>
      </c>
      <c r="E51" s="32" t="s">
        <v>218</v>
      </c>
      <c r="F51" s="34">
        <v>41.0</v>
      </c>
    </row>
    <row r="52">
      <c r="A52" s="32" t="s">
        <v>248</v>
      </c>
      <c r="B52" s="31" t="s">
        <v>372</v>
      </c>
      <c r="C52" s="31">
        <v>4948.0</v>
      </c>
      <c r="D52" s="32" t="s">
        <v>217</v>
      </c>
      <c r="E52" s="32" t="s">
        <v>257</v>
      </c>
      <c r="F52" s="34">
        <v>33.0</v>
      </c>
    </row>
    <row r="53">
      <c r="A53" s="32" t="s">
        <v>377</v>
      </c>
      <c r="B53" s="31">
        <v>234358.0</v>
      </c>
      <c r="C53" s="31">
        <v>8687.0</v>
      </c>
      <c r="D53" s="32" t="s">
        <v>228</v>
      </c>
      <c r="E53" s="32" t="s">
        <v>218</v>
      </c>
      <c r="F53" s="34">
        <v>41.0</v>
      </c>
    </row>
    <row r="54">
      <c r="A54" s="32" t="s">
        <v>380</v>
      </c>
      <c r="B54" s="31" t="s">
        <v>381</v>
      </c>
      <c r="C54" s="31">
        <v>4732.0</v>
      </c>
      <c r="D54" s="32" t="s">
        <v>217</v>
      </c>
      <c r="E54" s="32" t="s">
        <v>257</v>
      </c>
      <c r="F54" s="34">
        <v>33.0</v>
      </c>
    </row>
    <row r="55">
      <c r="A55" s="32" t="s">
        <v>383</v>
      </c>
      <c r="B55" s="31" t="s">
        <v>384</v>
      </c>
      <c r="C55" s="31">
        <v>2081.0</v>
      </c>
      <c r="D55" s="32" t="s">
        <v>217</v>
      </c>
      <c r="E55" s="32" t="s">
        <v>218</v>
      </c>
      <c r="F55" s="34">
        <v>13.0</v>
      </c>
    </row>
    <row r="56">
      <c r="A56" s="32" t="s">
        <v>386</v>
      </c>
      <c r="B56" s="31" t="s">
        <v>387</v>
      </c>
      <c r="C56" s="31">
        <v>3404.0</v>
      </c>
      <c r="D56" s="32" t="s">
        <v>217</v>
      </c>
      <c r="E56" s="32" t="s">
        <v>257</v>
      </c>
      <c r="F56" s="34">
        <v>33.0</v>
      </c>
    </row>
    <row r="57">
      <c r="A57" s="32" t="s">
        <v>389</v>
      </c>
      <c r="B57" s="31">
        <v>197980.0</v>
      </c>
      <c r="C57" s="31">
        <v>2172.0</v>
      </c>
      <c r="D57" s="32" t="s">
        <v>217</v>
      </c>
      <c r="E57" s="32" t="s">
        <v>257</v>
      </c>
      <c r="F57" s="34">
        <v>33.0</v>
      </c>
    </row>
    <row r="58">
      <c r="A58" s="32" t="s">
        <v>391</v>
      </c>
      <c r="B58" s="31" t="s">
        <v>393</v>
      </c>
      <c r="C58" s="31">
        <v>11297.0</v>
      </c>
      <c r="D58" s="32" t="s">
        <v>223</v>
      </c>
      <c r="E58" s="32" t="s">
        <v>366</v>
      </c>
      <c r="F58" s="34">
        <v>52.0</v>
      </c>
    </row>
    <row r="59">
      <c r="A59" s="32" t="s">
        <v>395</v>
      </c>
      <c r="B59" s="31">
        <v>183590.0</v>
      </c>
      <c r="C59" s="31">
        <v>3043.0</v>
      </c>
      <c r="D59" s="32" t="s">
        <v>223</v>
      </c>
      <c r="E59" s="32" t="s">
        <v>225</v>
      </c>
      <c r="F59" s="34">
        <v>55.0</v>
      </c>
    </row>
    <row r="60">
      <c r="A60" s="32" t="s">
        <v>397</v>
      </c>
      <c r="B60" s="31">
        <v>176762.0</v>
      </c>
      <c r="C60" s="31">
        <v>6331.0</v>
      </c>
      <c r="D60" s="32" t="s">
        <v>399</v>
      </c>
      <c r="E60" s="32" t="s">
        <v>400</v>
      </c>
      <c r="F60" s="34">
        <v>76.0</v>
      </c>
    </row>
    <row r="61">
      <c r="A61" s="32" t="s">
        <v>402</v>
      </c>
      <c r="B61" s="31" t="s">
        <v>403</v>
      </c>
      <c r="C61" s="31">
        <v>2562.0</v>
      </c>
      <c r="D61" s="32" t="s">
        <v>217</v>
      </c>
      <c r="E61" s="32" t="s">
        <v>218</v>
      </c>
      <c r="F61" s="34">
        <v>13.0</v>
      </c>
    </row>
    <row r="62">
      <c r="A62" s="32" t="s">
        <v>406</v>
      </c>
      <c r="B62" s="31" t="s">
        <v>407</v>
      </c>
      <c r="C62" s="31">
        <v>2268.0</v>
      </c>
      <c r="D62" s="32" t="s">
        <v>217</v>
      </c>
      <c r="E62" s="32" t="s">
        <v>257</v>
      </c>
      <c r="F62" s="34">
        <v>33.0</v>
      </c>
    </row>
    <row r="63">
      <c r="A63" s="32" t="s">
        <v>411</v>
      </c>
      <c r="B63" s="31" t="s">
        <v>413</v>
      </c>
      <c r="C63" s="31">
        <v>6599.0</v>
      </c>
      <c r="D63" s="32" t="s">
        <v>217</v>
      </c>
      <c r="E63" s="32" t="s">
        <v>257</v>
      </c>
      <c r="F63" s="34">
        <v>23.0</v>
      </c>
    </row>
    <row r="64">
      <c r="A64" s="32" t="s">
        <v>416</v>
      </c>
      <c r="B64" s="31" t="s">
        <v>417</v>
      </c>
      <c r="C64" s="31">
        <v>1799.0</v>
      </c>
      <c r="D64" s="32" t="s">
        <v>223</v>
      </c>
      <c r="E64" s="32" t="s">
        <v>225</v>
      </c>
      <c r="F64" s="34">
        <v>54.0</v>
      </c>
    </row>
    <row r="65">
      <c r="A65" s="32" t="s">
        <v>418</v>
      </c>
      <c r="B65" s="31">
        <v>157712.0</v>
      </c>
      <c r="C65" s="31">
        <v>4325.0</v>
      </c>
      <c r="D65" s="32" t="s">
        <v>228</v>
      </c>
      <c r="E65" s="32" t="s">
        <v>218</v>
      </c>
      <c r="F65" s="34">
        <v>42.0</v>
      </c>
    </row>
    <row r="66">
      <c r="A66" s="32" t="s">
        <v>420</v>
      </c>
      <c r="B66" s="31">
        <v>138900.0</v>
      </c>
      <c r="C66" s="31">
        <v>7769.0</v>
      </c>
      <c r="D66" s="32" t="s">
        <v>217</v>
      </c>
      <c r="E66" s="32" t="s">
        <v>257</v>
      </c>
      <c r="F66" s="34">
        <v>37.0</v>
      </c>
    </row>
    <row r="67">
      <c r="A67" s="32" t="s">
        <v>422</v>
      </c>
      <c r="B67" s="31">
        <v>134939.0</v>
      </c>
      <c r="C67" s="31">
        <v>1393.0</v>
      </c>
      <c r="D67" s="32" t="s">
        <v>223</v>
      </c>
      <c r="E67" s="32" t="s">
        <v>225</v>
      </c>
      <c r="F67" s="34">
        <v>53.0</v>
      </c>
    </row>
    <row r="68">
      <c r="A68" s="32" t="s">
        <v>424</v>
      </c>
      <c r="B68" s="31">
        <v>125000.0</v>
      </c>
      <c r="C68" s="31">
        <v>7300.0</v>
      </c>
      <c r="D68" s="32" t="s">
        <v>217</v>
      </c>
      <c r="E68" s="32" t="s">
        <v>257</v>
      </c>
      <c r="F68" s="34">
        <v>37.0</v>
      </c>
    </row>
    <row r="69">
      <c r="A69" s="32" t="s">
        <v>427</v>
      </c>
      <c r="B69" s="31" t="s">
        <v>428</v>
      </c>
      <c r="C69" s="31">
        <v>595.0</v>
      </c>
      <c r="D69" s="32" t="s">
        <v>223</v>
      </c>
      <c r="E69" s="32" t="s">
        <v>225</v>
      </c>
      <c r="F69" s="34">
        <v>54.0</v>
      </c>
    </row>
    <row r="70">
      <c r="A70" s="32" t="s">
        <v>430</v>
      </c>
      <c r="B70" s="31" t="s">
        <v>432</v>
      </c>
      <c r="C70" s="31">
        <v>3544.0</v>
      </c>
      <c r="D70" s="32" t="s">
        <v>434</v>
      </c>
      <c r="E70" s="32" t="s">
        <v>434</v>
      </c>
      <c r="F70" s="34">
        <v>77.0</v>
      </c>
    </row>
    <row r="71">
      <c r="A71" s="32" t="s">
        <v>435</v>
      </c>
      <c r="B71" s="31">
        <v>116251.0</v>
      </c>
      <c r="C71" s="31">
        <v>6406.0</v>
      </c>
      <c r="D71" s="32" t="s">
        <v>228</v>
      </c>
      <c r="E71" s="32" t="s">
        <v>218</v>
      </c>
      <c r="F71" s="34">
        <v>42.0</v>
      </c>
    </row>
    <row r="72">
      <c r="A72" s="32" t="s">
        <v>195</v>
      </c>
      <c r="B72" s="31" t="s">
        <v>438</v>
      </c>
      <c r="C72" s="31">
        <v>7431.0</v>
      </c>
      <c r="D72" s="32" t="s">
        <v>228</v>
      </c>
      <c r="E72" s="32" t="s">
        <v>218</v>
      </c>
      <c r="F72" s="34">
        <v>45.0</v>
      </c>
    </row>
    <row r="73">
      <c r="A73" s="32" t="s">
        <v>441</v>
      </c>
      <c r="B73" s="31" t="s">
        <v>442</v>
      </c>
      <c r="C73" s="31">
        <v>5564.0</v>
      </c>
      <c r="D73" s="32" t="s">
        <v>217</v>
      </c>
      <c r="E73" s="32" t="s">
        <v>257</v>
      </c>
      <c r="F73" s="34">
        <v>21.0</v>
      </c>
    </row>
    <row r="74">
      <c r="A74" s="32" t="s">
        <v>443</v>
      </c>
      <c r="B74" s="31">
        <v>112101.0</v>
      </c>
      <c r="C74" s="31">
        <v>1364.0</v>
      </c>
      <c r="D74" s="32" t="s">
        <v>217</v>
      </c>
      <c r="E74" s="32" t="s">
        <v>218</v>
      </c>
      <c r="F74" s="34">
        <v>13.0</v>
      </c>
    </row>
    <row r="75">
      <c r="A75" s="32" t="s">
        <v>445</v>
      </c>
      <c r="B75" s="31" t="s">
        <v>446</v>
      </c>
      <c r="C75" s="31">
        <v>9152.0</v>
      </c>
      <c r="D75" s="32" t="s">
        <v>448</v>
      </c>
      <c r="E75" s="32" t="s">
        <v>257</v>
      </c>
      <c r="F75" s="34">
        <v>71.0</v>
      </c>
    </row>
    <row r="76">
      <c r="A76" s="32" t="s">
        <v>449</v>
      </c>
      <c r="B76" s="31" t="s">
        <v>450</v>
      </c>
      <c r="C76" s="31">
        <v>1960.0</v>
      </c>
      <c r="D76" s="32" t="s">
        <v>217</v>
      </c>
      <c r="E76" s="32" t="s">
        <v>218</v>
      </c>
      <c r="F76" s="34">
        <v>13.0</v>
      </c>
    </row>
    <row r="77">
      <c r="A77" s="32" t="s">
        <v>145</v>
      </c>
      <c r="B77" s="31" t="s">
        <v>452</v>
      </c>
      <c r="C77" s="31">
        <v>1044.0</v>
      </c>
      <c r="D77" s="32" t="s">
        <v>223</v>
      </c>
      <c r="E77" s="32" t="s">
        <v>225</v>
      </c>
      <c r="F77" s="34">
        <v>54.0</v>
      </c>
    </row>
    <row r="78">
      <c r="A78" s="32" t="s">
        <v>454</v>
      </c>
      <c r="B78" s="31">
        <v>95691.0</v>
      </c>
      <c r="C78" s="31">
        <v>1460.0</v>
      </c>
      <c r="D78" s="32" t="s">
        <v>223</v>
      </c>
      <c r="E78" s="32" t="s">
        <v>225</v>
      </c>
      <c r="F78" s="34">
        <v>51.0</v>
      </c>
    </row>
    <row r="79">
      <c r="A79" s="32" t="s">
        <v>456</v>
      </c>
      <c r="B79" s="31" t="s">
        <v>457</v>
      </c>
      <c r="C79" s="31">
        <v>7794.0</v>
      </c>
      <c r="D79" s="32" t="s">
        <v>228</v>
      </c>
      <c r="E79" s="32" t="s">
        <v>218</v>
      </c>
      <c r="F79" s="34">
        <v>42.0</v>
      </c>
    </row>
    <row r="80">
      <c r="A80" s="32" t="s">
        <v>461</v>
      </c>
      <c r="B80" s="31" t="s">
        <v>462</v>
      </c>
      <c r="C80" s="31">
        <v>2240.0</v>
      </c>
      <c r="D80" s="32" t="s">
        <v>217</v>
      </c>
      <c r="E80" s="32" t="s">
        <v>257</v>
      </c>
      <c r="F80" s="34">
        <v>33.0</v>
      </c>
    </row>
    <row r="81">
      <c r="A81" s="32" t="s">
        <v>465</v>
      </c>
      <c r="B81" s="31">
        <v>86176.0</v>
      </c>
      <c r="C81" s="31">
        <v>6490.0</v>
      </c>
      <c r="D81" s="32" t="s">
        <v>223</v>
      </c>
      <c r="E81" s="32" t="s">
        <v>225</v>
      </c>
      <c r="F81" s="34">
        <v>54.0</v>
      </c>
    </row>
    <row r="82">
      <c r="A82" s="32" t="s">
        <v>467</v>
      </c>
      <c r="B82" s="31" t="s">
        <v>468</v>
      </c>
      <c r="C82" s="31">
        <v>4524.0</v>
      </c>
      <c r="D82" s="32" t="s">
        <v>217</v>
      </c>
      <c r="E82" s="32" t="s">
        <v>257</v>
      </c>
      <c r="F82" s="34">
        <v>25.0</v>
      </c>
    </row>
    <row r="83">
      <c r="A83" s="32" t="s">
        <v>470</v>
      </c>
      <c r="B83" s="31" t="s">
        <v>472</v>
      </c>
      <c r="C83" s="31">
        <v>2535.0</v>
      </c>
      <c r="D83" s="32" t="s">
        <v>217</v>
      </c>
      <c r="E83" s="32" t="s">
        <v>257</v>
      </c>
      <c r="F83" s="34">
        <v>33.0</v>
      </c>
    </row>
    <row r="84">
      <c r="A84" s="32" t="s">
        <v>474</v>
      </c>
      <c r="B84" s="31">
        <v>72664.0</v>
      </c>
      <c r="C84" s="31">
        <v>4307.0</v>
      </c>
      <c r="D84" s="32" t="s">
        <v>475</v>
      </c>
      <c r="E84" s="32" t="s">
        <v>225</v>
      </c>
      <c r="F84" s="34">
        <v>77.0</v>
      </c>
    </row>
    <row r="85">
      <c r="A85" s="32" t="s">
        <v>477</v>
      </c>
      <c r="B85" s="31" t="s">
        <v>478</v>
      </c>
      <c r="C85" s="31">
        <v>910.0</v>
      </c>
      <c r="D85" s="32" t="s">
        <v>217</v>
      </c>
      <c r="E85" s="32" t="s">
        <v>225</v>
      </c>
      <c r="F85" s="34">
        <v>11.0</v>
      </c>
    </row>
    <row r="86">
      <c r="A86" s="32" t="s">
        <v>480</v>
      </c>
      <c r="B86" s="31" t="s">
        <v>481</v>
      </c>
      <c r="C86" s="31">
        <v>801.0</v>
      </c>
      <c r="D86" s="32" t="s">
        <v>223</v>
      </c>
      <c r="E86" s="32" t="s">
        <v>225</v>
      </c>
      <c r="F86" s="34">
        <v>56.0</v>
      </c>
    </row>
    <row r="87">
      <c r="A87" s="32" t="s">
        <v>483</v>
      </c>
      <c r="B87" s="31">
        <v>59900.0</v>
      </c>
      <c r="C87" s="31">
        <v>7948.0</v>
      </c>
      <c r="D87" s="32" t="s">
        <v>217</v>
      </c>
      <c r="E87" s="32" t="s">
        <v>257</v>
      </c>
      <c r="F87" s="34">
        <v>33.0</v>
      </c>
    </row>
    <row r="88">
      <c r="A88" s="32" t="s">
        <v>484</v>
      </c>
      <c r="B88" s="31">
        <v>58866.0</v>
      </c>
      <c r="C88" s="31">
        <v>748.0</v>
      </c>
      <c r="D88" s="32" t="s">
        <v>223</v>
      </c>
      <c r="E88" s="32" t="s">
        <v>225</v>
      </c>
      <c r="F88" s="34">
        <v>51.0</v>
      </c>
    </row>
    <row r="89">
      <c r="A89" s="32" t="s">
        <v>365</v>
      </c>
      <c r="B89" s="31" t="s">
        <v>487</v>
      </c>
      <c r="C89" s="31">
        <v>6843.0</v>
      </c>
      <c r="D89" s="32" t="s">
        <v>217</v>
      </c>
      <c r="E89" s="32" t="s">
        <v>257</v>
      </c>
      <c r="F89" s="34">
        <v>31.0</v>
      </c>
    </row>
    <row r="90">
      <c r="A90" s="32" t="s">
        <v>489</v>
      </c>
      <c r="B90" s="31" t="s">
        <v>490</v>
      </c>
      <c r="C90" s="31">
        <v>7527.0</v>
      </c>
      <c r="D90" s="32" t="s">
        <v>217</v>
      </c>
      <c r="E90" s="32" t="s">
        <v>257</v>
      </c>
      <c r="F90" s="34">
        <v>13.0</v>
      </c>
    </row>
    <row r="91">
      <c r="A91" s="32" t="s">
        <v>494</v>
      </c>
      <c r="B91" s="31">
        <v>57567.0</v>
      </c>
      <c r="C91" s="31">
        <v>6625.0</v>
      </c>
      <c r="D91" s="32" t="s">
        <v>217</v>
      </c>
      <c r="E91" s="32" t="s">
        <v>257</v>
      </c>
      <c r="F91" s="34">
        <v>31.0</v>
      </c>
    </row>
    <row r="92">
      <c r="A92" s="32" t="s">
        <v>495</v>
      </c>
      <c r="B92" s="31" t="s">
        <v>496</v>
      </c>
      <c r="C92" s="31">
        <v>8413.0</v>
      </c>
      <c r="D92" s="32" t="s">
        <v>228</v>
      </c>
      <c r="E92" s="32" t="s">
        <v>218</v>
      </c>
      <c r="F92" s="34">
        <v>45.0</v>
      </c>
    </row>
    <row r="93">
      <c r="A93" s="32" t="s">
        <v>499</v>
      </c>
      <c r="B93" s="31">
        <v>55776.0</v>
      </c>
      <c r="C93" s="31">
        <v>7304.0</v>
      </c>
      <c r="D93" s="32" t="s">
        <v>228</v>
      </c>
      <c r="E93" s="32" t="s">
        <v>218</v>
      </c>
      <c r="F93" s="34">
        <v>45.0</v>
      </c>
    </row>
    <row r="94">
      <c r="A94" s="32" t="s">
        <v>502</v>
      </c>
      <c r="B94" s="31" t="s">
        <v>503</v>
      </c>
      <c r="C94" s="31">
        <v>1848.0</v>
      </c>
      <c r="D94" s="32" t="s">
        <v>217</v>
      </c>
      <c r="E94" s="32" t="s">
        <v>218</v>
      </c>
      <c r="F94" s="34">
        <v>13.0</v>
      </c>
    </row>
    <row r="95">
      <c r="A95" s="32" t="s">
        <v>504</v>
      </c>
      <c r="B95" s="31" t="s">
        <v>505</v>
      </c>
      <c r="C95" s="31">
        <v>1221.0</v>
      </c>
      <c r="D95" s="32" t="s">
        <v>217</v>
      </c>
      <c r="E95" s="32" t="s">
        <v>218</v>
      </c>
      <c r="F95" s="34">
        <v>12.0</v>
      </c>
    </row>
    <row r="96">
      <c r="A96" s="32" t="s">
        <v>506</v>
      </c>
      <c r="B96" s="31">
        <v>49500.0</v>
      </c>
      <c r="C96" s="31">
        <v>472.0</v>
      </c>
      <c r="D96" s="32" t="s">
        <v>223</v>
      </c>
      <c r="E96" s="32" t="s">
        <v>225</v>
      </c>
      <c r="F96" s="34">
        <v>54.0</v>
      </c>
    </row>
    <row r="97">
      <c r="A97" s="32" t="s">
        <v>507</v>
      </c>
      <c r="B97" s="31">
        <v>49181.0</v>
      </c>
      <c r="C97" s="31">
        <v>9654.0</v>
      </c>
      <c r="D97" s="32" t="s">
        <v>348</v>
      </c>
      <c r="E97" s="32" t="s">
        <v>218</v>
      </c>
      <c r="F97" s="34">
        <v>72.0</v>
      </c>
    </row>
    <row r="98">
      <c r="A98" s="32" t="s">
        <v>508</v>
      </c>
      <c r="B98" s="31" t="s">
        <v>509</v>
      </c>
      <c r="C98" s="31">
        <v>2805.0</v>
      </c>
      <c r="D98" s="32" t="s">
        <v>223</v>
      </c>
      <c r="E98" s="32" t="s">
        <v>225</v>
      </c>
      <c r="F98" s="34">
        <v>56.0</v>
      </c>
    </row>
    <row r="99">
      <c r="A99" s="32" t="s">
        <v>511</v>
      </c>
      <c r="B99" s="31" t="s">
        <v>512</v>
      </c>
      <c r="C99" s="31">
        <v>2829.0</v>
      </c>
      <c r="D99" s="32" t="s">
        <v>217</v>
      </c>
      <c r="E99" s="32" t="s">
        <v>257</v>
      </c>
      <c r="F99" s="34">
        <v>37.0</v>
      </c>
    </row>
    <row r="100">
      <c r="A100" s="32" t="s">
        <v>514</v>
      </c>
      <c r="B100" s="31">
        <v>43596.0</v>
      </c>
      <c r="C100" s="31">
        <v>2418.0</v>
      </c>
      <c r="D100" s="32" t="s">
        <v>217</v>
      </c>
      <c r="E100" s="32" t="s">
        <v>218</v>
      </c>
      <c r="F100" s="34">
        <v>11.0</v>
      </c>
    </row>
    <row r="101">
      <c r="A101" s="32" t="s">
        <v>515</v>
      </c>
      <c r="B101" s="31">
        <v>43150.0</v>
      </c>
      <c r="C101" s="31">
        <v>1745.0</v>
      </c>
      <c r="D101" s="32" t="s">
        <v>516</v>
      </c>
      <c r="E101" s="32" t="s">
        <v>225</v>
      </c>
      <c r="F101" s="34">
        <v>74.0</v>
      </c>
    </row>
    <row r="102">
      <c r="A102" s="32" t="s">
        <v>517</v>
      </c>
      <c r="B102" s="31">
        <v>40543.0</v>
      </c>
      <c r="C102" s="31">
        <v>7772.0</v>
      </c>
      <c r="D102" s="32" t="s">
        <v>228</v>
      </c>
      <c r="E102" s="32" t="s">
        <v>218</v>
      </c>
      <c r="F102" s="34">
        <v>41.0</v>
      </c>
    </row>
    <row r="103">
      <c r="A103" s="32" t="s">
        <v>520</v>
      </c>
      <c r="B103" s="31">
        <v>39450.0</v>
      </c>
      <c r="C103" s="31">
        <v>13015.0</v>
      </c>
      <c r="D103" s="32" t="s">
        <v>217</v>
      </c>
      <c r="E103" s="32" t="s">
        <v>257</v>
      </c>
      <c r="F103" s="34">
        <v>31.0</v>
      </c>
    </row>
    <row r="104">
      <c r="A104" s="32" t="s">
        <v>522</v>
      </c>
      <c r="B104" s="31">
        <v>37076.0</v>
      </c>
      <c r="C104" s="31">
        <v>1812.0</v>
      </c>
      <c r="D104" s="32" t="s">
        <v>217</v>
      </c>
      <c r="E104" s="32" t="s">
        <v>218</v>
      </c>
      <c r="F104" s="34">
        <v>11.0</v>
      </c>
    </row>
    <row r="105">
      <c r="A105" s="32" t="s">
        <v>524</v>
      </c>
      <c r="B105" s="31">
        <v>34700.0</v>
      </c>
      <c r="C105" s="31">
        <v>1834.0</v>
      </c>
      <c r="D105" s="32" t="s">
        <v>217</v>
      </c>
      <c r="E105" s="32" t="s">
        <v>366</v>
      </c>
      <c r="F105" s="34">
        <v>13.0</v>
      </c>
    </row>
    <row r="106">
      <c r="A106" s="32" t="s">
        <v>525</v>
      </c>
      <c r="B106" s="31" t="s">
        <v>526</v>
      </c>
      <c r="C106" s="31">
        <v>2694.0</v>
      </c>
      <c r="D106" s="32" t="s">
        <v>217</v>
      </c>
      <c r="E106" s="32" t="s">
        <v>257</v>
      </c>
      <c r="F106" s="34">
        <v>33.0</v>
      </c>
    </row>
    <row r="107">
      <c r="A107" s="32" t="s">
        <v>527</v>
      </c>
      <c r="B107" s="31" t="s">
        <v>528</v>
      </c>
      <c r="C107" s="31">
        <v>2921.0</v>
      </c>
      <c r="D107" s="32" t="s">
        <v>228</v>
      </c>
      <c r="E107" s="32" t="s">
        <v>218</v>
      </c>
      <c r="F107" s="34">
        <v>45.0</v>
      </c>
    </row>
    <row r="108">
      <c r="A108" s="32" t="s">
        <v>529</v>
      </c>
      <c r="B108" s="31">
        <v>29734.0</v>
      </c>
      <c r="C108" s="31">
        <v>2583.0</v>
      </c>
      <c r="D108" s="32" t="s">
        <v>223</v>
      </c>
      <c r="E108" s="32" t="s">
        <v>225</v>
      </c>
      <c r="F108" s="34">
        <v>51.0</v>
      </c>
    </row>
    <row r="109">
      <c r="A109" s="32" t="s">
        <v>530</v>
      </c>
      <c r="B109" s="31" t="s">
        <v>531</v>
      </c>
      <c r="C109" s="31">
        <v>205.0</v>
      </c>
      <c r="D109" s="32" t="s">
        <v>223</v>
      </c>
      <c r="E109" s="32" t="s">
        <v>225</v>
      </c>
      <c r="F109" s="34">
        <v>53.0</v>
      </c>
    </row>
    <row r="110">
      <c r="A110" s="32" t="s">
        <v>532</v>
      </c>
      <c r="B110" s="31" t="s">
        <v>533</v>
      </c>
      <c r="C110" s="31">
        <v>2191.0</v>
      </c>
      <c r="D110" s="32" t="s">
        <v>217</v>
      </c>
      <c r="E110" s="32" t="s">
        <v>218</v>
      </c>
      <c r="F110" s="34">
        <v>13.0</v>
      </c>
    </row>
    <row r="111">
      <c r="A111" s="32" t="s">
        <v>535</v>
      </c>
      <c r="B111" s="31" t="s">
        <v>536</v>
      </c>
      <c r="C111" s="31">
        <v>2579.0</v>
      </c>
      <c r="D111" s="32" t="s">
        <v>217</v>
      </c>
      <c r="E111" s="32" t="s">
        <v>257</v>
      </c>
      <c r="F111" s="34">
        <v>37.0</v>
      </c>
    </row>
    <row r="112">
      <c r="A112" s="32" t="s">
        <v>539</v>
      </c>
      <c r="B112" s="31">
        <v>26969.0</v>
      </c>
      <c r="C112" s="31">
        <v>5071.0</v>
      </c>
      <c r="D112" s="32" t="s">
        <v>217</v>
      </c>
      <c r="E112" s="32" t="s">
        <v>218</v>
      </c>
      <c r="F112" s="34">
        <v>33.0</v>
      </c>
    </row>
    <row r="113">
      <c r="A113" s="32" t="s">
        <v>541</v>
      </c>
      <c r="B113" s="31" t="s">
        <v>543</v>
      </c>
      <c r="C113" s="31">
        <v>17655.0</v>
      </c>
      <c r="D113" s="32" t="s">
        <v>217</v>
      </c>
      <c r="E113" s="32" t="s">
        <v>257</v>
      </c>
      <c r="F113" s="34">
        <v>36.0</v>
      </c>
    </row>
    <row r="114">
      <c r="A114" s="42" t="s">
        <v>545</v>
      </c>
      <c r="B114" s="43"/>
      <c r="C114" s="43"/>
      <c r="D114" s="42" t="s">
        <v>228</v>
      </c>
      <c r="E114" s="42" t="s">
        <v>218</v>
      </c>
      <c r="F114" s="33">
        <v>41.0</v>
      </c>
    </row>
    <row r="115">
      <c r="A115" s="42" t="s">
        <v>491</v>
      </c>
      <c r="B115" s="43"/>
      <c r="C115" s="43"/>
      <c r="D115" s="42" t="s">
        <v>217</v>
      </c>
      <c r="E115" s="42" t="s">
        <v>257</v>
      </c>
      <c r="F115" s="33">
        <v>23.0</v>
      </c>
    </row>
    <row r="116">
      <c r="A116" s="42" t="s">
        <v>549</v>
      </c>
      <c r="B116" s="43"/>
      <c r="C116" s="43"/>
      <c r="D116" s="42" t="s">
        <v>228</v>
      </c>
      <c r="E116" s="42" t="s">
        <v>218</v>
      </c>
      <c r="F116" s="33">
        <v>45.0</v>
      </c>
    </row>
    <row r="117">
      <c r="A117" s="42" t="s">
        <v>551</v>
      </c>
      <c r="B117" s="43"/>
      <c r="C117" s="43"/>
      <c r="D117" s="42" t="s">
        <v>217</v>
      </c>
      <c r="E117" s="42" t="s">
        <v>257</v>
      </c>
      <c r="F117" s="33">
        <v>32.0</v>
      </c>
    </row>
    <row r="118">
      <c r="A118" s="42" t="s">
        <v>552</v>
      </c>
      <c r="B118" s="43"/>
      <c r="C118" s="43"/>
      <c r="D118" s="42" t="s">
        <v>217</v>
      </c>
      <c r="E118" s="42" t="s">
        <v>257</v>
      </c>
      <c r="F118" s="33">
        <v>25.0</v>
      </c>
    </row>
    <row r="119">
      <c r="A119" s="42" t="s">
        <v>555</v>
      </c>
      <c r="B119" s="43"/>
      <c r="C119" s="43"/>
      <c r="D119" s="42" t="s">
        <v>217</v>
      </c>
      <c r="E119" s="42" t="s">
        <v>257</v>
      </c>
      <c r="F119" s="33">
        <v>36.0</v>
      </c>
    </row>
    <row r="120">
      <c r="A120" s="42" t="s">
        <v>558</v>
      </c>
      <c r="B120" s="43"/>
      <c r="C120" s="43"/>
      <c r="D120" s="42" t="s">
        <v>217</v>
      </c>
      <c r="E120" s="42" t="s">
        <v>257</v>
      </c>
      <c r="F120" s="33">
        <v>23.0</v>
      </c>
    </row>
    <row r="121">
      <c r="A121" s="42" t="s">
        <v>559</v>
      </c>
      <c r="B121" s="43"/>
      <c r="C121" s="43"/>
      <c r="D121" s="42" t="s">
        <v>217</v>
      </c>
      <c r="E121" s="42" t="s">
        <v>218</v>
      </c>
      <c r="F121" s="33">
        <v>13.0</v>
      </c>
    </row>
    <row r="122">
      <c r="A122" s="42" t="s">
        <v>561</v>
      </c>
      <c r="B122" s="43"/>
      <c r="C122" s="43"/>
      <c r="D122" s="42" t="s">
        <v>228</v>
      </c>
      <c r="E122" s="42" t="s">
        <v>218</v>
      </c>
      <c r="F122" s="33">
        <v>41.0</v>
      </c>
    </row>
    <row r="123">
      <c r="A123" s="42" t="s">
        <v>563</v>
      </c>
      <c r="B123" s="43"/>
      <c r="C123" s="43"/>
      <c r="D123" s="42" t="s">
        <v>228</v>
      </c>
      <c r="E123" s="42" t="s">
        <v>218</v>
      </c>
      <c r="F123" s="33">
        <v>42.0</v>
      </c>
    </row>
    <row r="124">
      <c r="A124" s="42" t="s">
        <v>565</v>
      </c>
      <c r="B124" s="43"/>
      <c r="C124" s="43"/>
      <c r="D124" s="42" t="s">
        <v>228</v>
      </c>
      <c r="E124" s="42" t="s">
        <v>218</v>
      </c>
      <c r="F124" s="33">
        <v>45.0</v>
      </c>
    </row>
    <row r="125">
      <c r="A125" s="42" t="s">
        <v>566</v>
      </c>
      <c r="B125" s="43"/>
      <c r="C125" s="43"/>
      <c r="D125" s="42" t="s">
        <v>228</v>
      </c>
      <c r="E125" s="42" t="s">
        <v>218</v>
      </c>
      <c r="F125" s="33">
        <v>45.0</v>
      </c>
    </row>
    <row r="126">
      <c r="A126" s="42" t="s">
        <v>42</v>
      </c>
      <c r="B126" s="43"/>
      <c r="C126" s="43"/>
      <c r="D126" s="42" t="s">
        <v>217</v>
      </c>
      <c r="E126" s="42" t="s">
        <v>218</v>
      </c>
      <c r="F126" s="33">
        <v>13.0</v>
      </c>
    </row>
    <row r="127">
      <c r="A127" s="42" t="s">
        <v>568</v>
      </c>
      <c r="B127" s="43"/>
      <c r="C127" s="43"/>
      <c r="D127" s="42" t="s">
        <v>228</v>
      </c>
      <c r="E127" s="42" t="s">
        <v>218</v>
      </c>
      <c r="F127" s="33">
        <v>41.0</v>
      </c>
    </row>
    <row r="128">
      <c r="A128" s="42" t="s">
        <v>570</v>
      </c>
      <c r="B128" s="43"/>
      <c r="C128" s="43"/>
      <c r="D128" s="42" t="s">
        <v>217</v>
      </c>
      <c r="E128" s="42" t="s">
        <v>257</v>
      </c>
      <c r="F128" s="33">
        <v>22.0</v>
      </c>
    </row>
    <row r="129">
      <c r="A129" s="42" t="s">
        <v>572</v>
      </c>
      <c r="B129" s="43"/>
      <c r="C129" s="43"/>
      <c r="D129" s="42" t="s">
        <v>228</v>
      </c>
      <c r="E129" s="42" t="s">
        <v>218</v>
      </c>
      <c r="F129" s="33">
        <v>45.0</v>
      </c>
    </row>
    <row r="130">
      <c r="A130" s="42" t="s">
        <v>17</v>
      </c>
      <c r="B130" s="43"/>
      <c r="C130" s="43"/>
      <c r="D130" s="42" t="s">
        <v>217</v>
      </c>
      <c r="E130" s="42" t="s">
        <v>218</v>
      </c>
      <c r="F130" s="33">
        <v>12.0</v>
      </c>
    </row>
    <row r="131">
      <c r="A131" s="44" t="s">
        <v>574</v>
      </c>
      <c r="B131" s="43"/>
      <c r="C131" s="43"/>
      <c r="D131" s="43" t="str">
        <f t="shared" ref="D131:F131" si="1">D13</f>
        <v>Teleost</v>
      </c>
      <c r="E131" s="43" t="str">
        <f t="shared" si="1"/>
        <v>Carnivorous</v>
      </c>
      <c r="F131" s="35">
        <f t="shared" si="1"/>
        <v>23</v>
      </c>
    </row>
    <row r="132">
      <c r="A132" s="42" t="s">
        <v>585</v>
      </c>
      <c r="B132" s="43"/>
      <c r="C132" s="43"/>
      <c r="D132" s="43" t="str">
        <f t="shared" ref="D132:F132" si="2">D56</f>
        <v>Teleost</v>
      </c>
      <c r="E132" s="43" t="str">
        <f t="shared" si="2"/>
        <v>Carnivorous</v>
      </c>
      <c r="F132" s="35">
        <f t="shared" si="2"/>
        <v>33</v>
      </c>
    </row>
    <row r="133">
      <c r="A133" s="42" t="s">
        <v>588</v>
      </c>
      <c r="B133" s="43"/>
      <c r="C133" s="43"/>
      <c r="D133" s="42" t="s">
        <v>217</v>
      </c>
      <c r="E133" s="42" t="s">
        <v>257</v>
      </c>
      <c r="F133" s="33">
        <v>33.0</v>
      </c>
    </row>
    <row r="134">
      <c r="A134" s="42" t="s">
        <v>590</v>
      </c>
      <c r="B134" s="43"/>
      <c r="C134" s="43"/>
      <c r="D134" s="42" t="s">
        <v>217</v>
      </c>
      <c r="E134" s="42" t="s">
        <v>257</v>
      </c>
      <c r="F134" s="33">
        <v>33.0</v>
      </c>
    </row>
    <row r="135">
      <c r="A135" s="42" t="s">
        <v>591</v>
      </c>
      <c r="B135" s="43"/>
      <c r="C135" s="43"/>
      <c r="D135" s="42" t="s">
        <v>217</v>
      </c>
      <c r="E135" s="42" t="s">
        <v>257</v>
      </c>
      <c r="F135" s="33">
        <v>34.0</v>
      </c>
    </row>
    <row r="136">
      <c r="A136" s="45" t="s">
        <v>592</v>
      </c>
      <c r="B136" s="43"/>
      <c r="C136" s="43"/>
      <c r="D136" s="42" t="s">
        <v>217</v>
      </c>
      <c r="E136" s="42" t="s">
        <v>257</v>
      </c>
      <c r="F136" s="33">
        <v>33.0</v>
      </c>
    </row>
    <row r="137">
      <c r="A137" s="43"/>
      <c r="B137" s="43"/>
      <c r="C137" s="43"/>
      <c r="D137" s="43"/>
      <c r="E137" s="43"/>
      <c r="F137" s="46"/>
    </row>
    <row r="138">
      <c r="A138" s="43"/>
      <c r="B138" s="43"/>
      <c r="C138" s="43"/>
      <c r="D138" s="43"/>
      <c r="E138" s="43"/>
      <c r="F138" s="46"/>
    </row>
    <row r="139">
      <c r="A139" s="43"/>
      <c r="B139" s="43"/>
      <c r="C139" s="43"/>
      <c r="D139" s="43"/>
      <c r="E139" s="43"/>
      <c r="F139" s="46"/>
    </row>
    <row r="140">
      <c r="A140" s="43"/>
      <c r="B140" s="43"/>
      <c r="C140" s="43"/>
      <c r="D140" s="43"/>
      <c r="E140" s="43"/>
      <c r="F140" s="46"/>
    </row>
    <row r="141">
      <c r="A141" s="43"/>
      <c r="B141" s="43"/>
      <c r="C141" s="43"/>
      <c r="D141" s="43"/>
      <c r="E141" s="43"/>
      <c r="F141" s="46"/>
    </row>
    <row r="142">
      <c r="A142" s="43"/>
      <c r="B142" s="43"/>
      <c r="C142" s="43"/>
      <c r="D142" s="43"/>
      <c r="E142" s="43"/>
      <c r="F142" s="46"/>
    </row>
    <row r="143">
      <c r="A143" s="43"/>
      <c r="B143" s="43"/>
      <c r="C143" s="43"/>
      <c r="D143" s="43"/>
      <c r="E143" s="43"/>
      <c r="F143" s="46"/>
    </row>
    <row r="144">
      <c r="A144" s="43"/>
      <c r="B144" s="43"/>
      <c r="C144" s="43"/>
      <c r="D144" s="43"/>
      <c r="E144" s="43"/>
      <c r="F144" s="46"/>
    </row>
    <row r="145">
      <c r="A145" s="43"/>
      <c r="B145" s="43"/>
      <c r="C145" s="43"/>
      <c r="D145" s="43"/>
      <c r="E145" s="43"/>
      <c r="F145" s="46"/>
    </row>
    <row r="146">
      <c r="A146" s="43"/>
      <c r="B146" s="43"/>
      <c r="C146" s="43"/>
      <c r="D146" s="43"/>
      <c r="E146" s="43"/>
      <c r="F146" s="46"/>
    </row>
    <row r="147">
      <c r="A147" s="43"/>
      <c r="B147" s="43"/>
      <c r="C147" s="43"/>
      <c r="D147" s="43"/>
      <c r="E147" s="43"/>
      <c r="F147" s="46"/>
    </row>
    <row r="148">
      <c r="A148" s="43"/>
      <c r="B148" s="43"/>
      <c r="C148" s="43"/>
      <c r="D148" s="43"/>
      <c r="E148" s="43"/>
      <c r="F148" s="46"/>
    </row>
    <row r="149">
      <c r="A149" s="43"/>
      <c r="B149" s="43"/>
      <c r="C149" s="43"/>
      <c r="D149" s="43"/>
      <c r="E149" s="43"/>
      <c r="F149" s="46"/>
    </row>
    <row r="150">
      <c r="A150" s="43"/>
      <c r="B150" s="43"/>
      <c r="C150" s="43"/>
      <c r="D150" s="43"/>
      <c r="E150" s="43"/>
      <c r="F150" s="46"/>
    </row>
    <row r="151">
      <c r="A151" s="43"/>
      <c r="B151" s="43"/>
      <c r="C151" s="43"/>
      <c r="D151" s="43"/>
      <c r="E151" s="43"/>
      <c r="F151" s="46"/>
    </row>
    <row r="152">
      <c r="A152" s="43"/>
      <c r="B152" s="43"/>
      <c r="C152" s="43"/>
      <c r="D152" s="43"/>
      <c r="E152" s="43"/>
      <c r="F152" s="46"/>
    </row>
    <row r="153">
      <c r="A153" s="43"/>
      <c r="B153" s="43"/>
      <c r="C153" s="43"/>
      <c r="D153" s="43"/>
      <c r="E153" s="43"/>
      <c r="F153" s="46"/>
    </row>
    <row r="154">
      <c r="A154" s="43"/>
      <c r="B154" s="43"/>
      <c r="C154" s="43"/>
      <c r="D154" s="43"/>
      <c r="E154" s="43"/>
      <c r="F154" s="46"/>
    </row>
    <row r="155">
      <c r="A155" s="43"/>
      <c r="B155" s="43"/>
      <c r="C155" s="43"/>
      <c r="D155" s="43"/>
      <c r="E155" s="43"/>
      <c r="F155" s="46"/>
    </row>
    <row r="156">
      <c r="A156" s="43"/>
      <c r="B156" s="43"/>
      <c r="C156" s="43"/>
      <c r="D156" s="43"/>
      <c r="E156" s="43"/>
      <c r="F156" s="46"/>
    </row>
    <row r="157">
      <c r="A157" s="43"/>
      <c r="B157" s="43"/>
      <c r="C157" s="43"/>
      <c r="D157" s="43"/>
      <c r="E157" s="43"/>
      <c r="F157" s="46"/>
    </row>
    <row r="158">
      <c r="A158" s="43"/>
      <c r="B158" s="43"/>
      <c r="C158" s="43"/>
      <c r="D158" s="43"/>
      <c r="E158" s="43"/>
      <c r="F158" s="46"/>
    </row>
    <row r="159">
      <c r="A159" s="43"/>
      <c r="B159" s="43"/>
      <c r="C159" s="43"/>
      <c r="D159" s="43"/>
      <c r="E159" s="43"/>
      <c r="F159" s="46"/>
    </row>
    <row r="160">
      <c r="A160" s="43"/>
      <c r="B160" s="43"/>
      <c r="C160" s="43"/>
      <c r="D160" s="43"/>
      <c r="E160" s="43"/>
      <c r="F160" s="46"/>
    </row>
    <row r="161">
      <c r="A161" s="43"/>
      <c r="B161" s="43"/>
      <c r="C161" s="43"/>
      <c r="D161" s="43"/>
      <c r="E161" s="43"/>
      <c r="F161" s="46"/>
    </row>
    <row r="162">
      <c r="A162" s="43"/>
      <c r="B162" s="43"/>
      <c r="C162" s="43"/>
      <c r="D162" s="43"/>
      <c r="E162" s="43"/>
      <c r="F162" s="46"/>
    </row>
    <row r="163">
      <c r="A163" s="43"/>
      <c r="B163" s="43"/>
      <c r="C163" s="43"/>
      <c r="D163" s="43"/>
      <c r="E163" s="43"/>
      <c r="F163" s="46"/>
    </row>
    <row r="164">
      <c r="A164" s="43"/>
      <c r="B164" s="43"/>
      <c r="C164" s="43"/>
      <c r="D164" s="43"/>
      <c r="E164" s="43"/>
      <c r="F164" s="46"/>
    </row>
    <row r="165">
      <c r="A165" s="43"/>
      <c r="B165" s="43"/>
      <c r="C165" s="43"/>
      <c r="D165" s="43"/>
      <c r="E165" s="43"/>
      <c r="F165" s="46"/>
    </row>
    <row r="166">
      <c r="A166" s="43"/>
      <c r="B166" s="43"/>
      <c r="C166" s="43"/>
      <c r="D166" s="43"/>
      <c r="E166" s="43"/>
      <c r="F166" s="46"/>
    </row>
    <row r="167">
      <c r="A167" s="43"/>
      <c r="B167" s="43"/>
      <c r="C167" s="43"/>
      <c r="D167" s="43"/>
      <c r="E167" s="43"/>
      <c r="F167" s="46"/>
    </row>
    <row r="168">
      <c r="A168" s="43"/>
      <c r="B168" s="43"/>
      <c r="C168" s="43"/>
      <c r="D168" s="43"/>
      <c r="E168" s="43"/>
      <c r="F168" s="46"/>
    </row>
    <row r="169">
      <c r="A169" s="43"/>
      <c r="B169" s="43"/>
      <c r="C169" s="43"/>
      <c r="D169" s="43"/>
      <c r="E169" s="43"/>
      <c r="F169" s="46"/>
    </row>
    <row r="170">
      <c r="A170" s="43"/>
      <c r="B170" s="43"/>
      <c r="C170" s="43"/>
      <c r="D170" s="43"/>
      <c r="E170" s="43"/>
      <c r="F170" s="46"/>
    </row>
    <row r="171">
      <c r="A171" s="43"/>
      <c r="B171" s="43"/>
      <c r="C171" s="43"/>
      <c r="D171" s="43"/>
      <c r="E171" s="43"/>
      <c r="F171" s="46"/>
    </row>
    <row r="172">
      <c r="A172" s="43"/>
      <c r="B172" s="43"/>
      <c r="C172" s="43"/>
      <c r="D172" s="43"/>
      <c r="E172" s="43"/>
      <c r="F172" s="46"/>
    </row>
    <row r="173">
      <c r="A173" s="43"/>
      <c r="B173" s="43"/>
      <c r="C173" s="43"/>
      <c r="D173" s="43"/>
      <c r="E173" s="43"/>
      <c r="F173" s="46"/>
    </row>
    <row r="174">
      <c r="A174" s="43"/>
      <c r="B174" s="43"/>
      <c r="C174" s="43"/>
      <c r="D174" s="43"/>
      <c r="E174" s="43"/>
      <c r="F174" s="46"/>
    </row>
    <row r="175">
      <c r="A175" s="43"/>
      <c r="B175" s="43"/>
      <c r="C175" s="43"/>
      <c r="D175" s="43"/>
      <c r="E175" s="43"/>
      <c r="F175" s="46"/>
    </row>
    <row r="176">
      <c r="A176" s="43"/>
      <c r="B176" s="43"/>
      <c r="C176" s="43"/>
      <c r="D176" s="43"/>
      <c r="E176" s="43"/>
      <c r="F176" s="46"/>
    </row>
    <row r="177">
      <c r="A177" s="43"/>
      <c r="B177" s="43"/>
      <c r="C177" s="43"/>
      <c r="D177" s="43"/>
      <c r="E177" s="43"/>
      <c r="F177" s="46"/>
    </row>
    <row r="178">
      <c r="A178" s="43"/>
      <c r="B178" s="43"/>
      <c r="C178" s="43"/>
      <c r="D178" s="43"/>
      <c r="E178" s="43"/>
      <c r="F178" s="46"/>
    </row>
    <row r="179">
      <c r="A179" s="43"/>
      <c r="B179" s="43"/>
      <c r="C179" s="43"/>
      <c r="D179" s="43"/>
      <c r="E179" s="43"/>
      <c r="F179" s="46"/>
    </row>
    <row r="180">
      <c r="A180" s="43"/>
      <c r="B180" s="43"/>
      <c r="C180" s="43"/>
      <c r="D180" s="43"/>
      <c r="E180" s="43"/>
      <c r="F180" s="46"/>
    </row>
    <row r="181">
      <c r="A181" s="43"/>
      <c r="B181" s="43"/>
      <c r="C181" s="43"/>
      <c r="D181" s="43"/>
      <c r="E181" s="43"/>
      <c r="F181" s="46"/>
    </row>
    <row r="182">
      <c r="A182" s="43"/>
      <c r="B182" s="43"/>
      <c r="C182" s="43"/>
      <c r="D182" s="43"/>
      <c r="E182" s="43"/>
      <c r="F182" s="46"/>
    </row>
    <row r="183">
      <c r="A183" s="43"/>
      <c r="B183" s="43"/>
      <c r="C183" s="43"/>
      <c r="D183" s="43"/>
      <c r="E183" s="43"/>
      <c r="F183" s="46"/>
    </row>
    <row r="184">
      <c r="A184" s="43"/>
      <c r="B184" s="43"/>
      <c r="C184" s="43"/>
      <c r="D184" s="43"/>
      <c r="E184" s="43"/>
      <c r="F184" s="46"/>
    </row>
    <row r="185">
      <c r="A185" s="43"/>
      <c r="B185" s="43"/>
      <c r="C185" s="43"/>
      <c r="D185" s="43"/>
      <c r="E185" s="43"/>
      <c r="F185" s="46"/>
    </row>
    <row r="186">
      <c r="A186" s="43"/>
      <c r="B186" s="43"/>
      <c r="C186" s="43"/>
      <c r="D186" s="43"/>
      <c r="E186" s="43"/>
      <c r="F186" s="46"/>
    </row>
    <row r="187">
      <c r="A187" s="43"/>
      <c r="B187" s="43"/>
      <c r="C187" s="43"/>
      <c r="D187" s="43"/>
      <c r="E187" s="43"/>
      <c r="F187" s="46"/>
    </row>
    <row r="188">
      <c r="A188" s="43"/>
      <c r="B188" s="43"/>
      <c r="C188" s="43"/>
      <c r="D188" s="43"/>
      <c r="E188" s="43"/>
      <c r="F188" s="46"/>
    </row>
    <row r="189">
      <c r="A189" s="43"/>
      <c r="B189" s="43"/>
      <c r="C189" s="43"/>
      <c r="D189" s="43"/>
      <c r="E189" s="43"/>
      <c r="F189" s="46"/>
    </row>
    <row r="190">
      <c r="A190" s="43"/>
      <c r="B190" s="43"/>
      <c r="C190" s="43"/>
      <c r="D190" s="43"/>
      <c r="E190" s="43"/>
      <c r="F190" s="46"/>
    </row>
    <row r="191">
      <c r="A191" s="43"/>
      <c r="B191" s="43"/>
      <c r="C191" s="43"/>
      <c r="D191" s="43"/>
      <c r="E191" s="43"/>
      <c r="F191" s="46"/>
    </row>
    <row r="192">
      <c r="A192" s="43"/>
      <c r="B192" s="43"/>
      <c r="C192" s="43"/>
      <c r="D192" s="43"/>
      <c r="E192" s="43"/>
      <c r="F192" s="46"/>
    </row>
    <row r="193">
      <c r="A193" s="43"/>
      <c r="B193" s="43"/>
      <c r="C193" s="43"/>
      <c r="D193" s="43"/>
      <c r="E193" s="43"/>
      <c r="F193" s="46"/>
    </row>
    <row r="194">
      <c r="A194" s="43"/>
      <c r="B194" s="43"/>
      <c r="C194" s="43"/>
      <c r="D194" s="43"/>
      <c r="E194" s="43"/>
      <c r="F194" s="46"/>
    </row>
    <row r="195">
      <c r="A195" s="43"/>
      <c r="B195" s="43"/>
      <c r="C195" s="43"/>
      <c r="D195" s="43"/>
      <c r="E195" s="43"/>
      <c r="F195" s="46"/>
    </row>
    <row r="196">
      <c r="A196" s="43"/>
      <c r="B196" s="43"/>
      <c r="C196" s="43"/>
      <c r="D196" s="43"/>
      <c r="E196" s="43"/>
      <c r="F196" s="46"/>
    </row>
    <row r="197">
      <c r="A197" s="43"/>
      <c r="B197" s="43"/>
      <c r="C197" s="43"/>
      <c r="D197" s="43"/>
      <c r="E197" s="43"/>
      <c r="F197" s="46"/>
    </row>
    <row r="198">
      <c r="A198" s="43"/>
      <c r="B198" s="43"/>
      <c r="C198" s="43"/>
      <c r="D198" s="43"/>
      <c r="E198" s="43"/>
      <c r="F198" s="46"/>
    </row>
    <row r="199">
      <c r="A199" s="43"/>
      <c r="B199" s="43"/>
      <c r="C199" s="43"/>
      <c r="D199" s="43"/>
      <c r="E199" s="43"/>
      <c r="F199" s="46"/>
    </row>
    <row r="200">
      <c r="A200" s="43"/>
      <c r="B200" s="43"/>
      <c r="C200" s="43"/>
      <c r="D200" s="43"/>
      <c r="E200" s="43"/>
      <c r="F200" s="46"/>
    </row>
    <row r="201">
      <c r="A201" s="43"/>
      <c r="B201" s="43"/>
      <c r="C201" s="43"/>
      <c r="D201" s="43"/>
      <c r="E201" s="43"/>
      <c r="F201" s="46"/>
    </row>
    <row r="202">
      <c r="A202" s="43"/>
      <c r="B202" s="43"/>
      <c r="C202" s="43"/>
      <c r="D202" s="43"/>
      <c r="E202" s="43"/>
      <c r="F202" s="46"/>
    </row>
    <row r="203">
      <c r="A203" s="43"/>
      <c r="B203" s="43"/>
      <c r="C203" s="43"/>
      <c r="D203" s="43"/>
      <c r="E203" s="43"/>
      <c r="F203" s="46"/>
    </row>
    <row r="204">
      <c r="A204" s="43"/>
      <c r="B204" s="43"/>
      <c r="C204" s="43"/>
      <c r="D204" s="43"/>
      <c r="E204" s="43"/>
      <c r="F204" s="46"/>
    </row>
    <row r="205">
      <c r="A205" s="43"/>
      <c r="B205" s="43"/>
      <c r="C205" s="43"/>
      <c r="D205" s="43"/>
      <c r="E205" s="43"/>
      <c r="F205" s="46"/>
    </row>
    <row r="206">
      <c r="A206" s="43"/>
      <c r="B206" s="43"/>
      <c r="C206" s="43"/>
      <c r="D206" s="43"/>
      <c r="E206" s="43"/>
      <c r="F206" s="46"/>
    </row>
    <row r="207">
      <c r="A207" s="43"/>
      <c r="B207" s="43"/>
      <c r="C207" s="43"/>
      <c r="D207" s="43"/>
      <c r="E207" s="43"/>
      <c r="F207" s="46"/>
    </row>
    <row r="208">
      <c r="A208" s="43"/>
      <c r="B208" s="43"/>
      <c r="C208" s="43"/>
      <c r="D208" s="43"/>
      <c r="E208" s="43"/>
      <c r="F208" s="46"/>
    </row>
    <row r="209">
      <c r="A209" s="43"/>
      <c r="B209" s="43"/>
      <c r="C209" s="43"/>
      <c r="D209" s="43"/>
      <c r="E209" s="43"/>
      <c r="F209" s="46"/>
    </row>
    <row r="210">
      <c r="A210" s="43"/>
      <c r="B210" s="43"/>
      <c r="C210" s="43"/>
      <c r="D210" s="43"/>
      <c r="E210" s="43"/>
      <c r="F210" s="46"/>
    </row>
    <row r="211">
      <c r="A211" s="43"/>
      <c r="B211" s="43"/>
      <c r="C211" s="43"/>
      <c r="D211" s="43"/>
      <c r="E211" s="43"/>
      <c r="F211" s="46"/>
    </row>
    <row r="212">
      <c r="A212" s="43"/>
      <c r="B212" s="43"/>
      <c r="C212" s="43"/>
      <c r="D212" s="43"/>
      <c r="E212" s="43"/>
      <c r="F212" s="46"/>
    </row>
    <row r="213">
      <c r="A213" s="43"/>
      <c r="B213" s="43"/>
      <c r="C213" s="43"/>
      <c r="D213" s="43"/>
      <c r="E213" s="43"/>
      <c r="F213" s="46"/>
    </row>
    <row r="214">
      <c r="A214" s="43"/>
      <c r="B214" s="43"/>
      <c r="C214" s="43"/>
      <c r="D214" s="43"/>
      <c r="E214" s="43"/>
      <c r="F214" s="46"/>
    </row>
    <row r="215">
      <c r="A215" s="43"/>
      <c r="B215" s="43"/>
      <c r="C215" s="43"/>
      <c r="D215" s="43"/>
      <c r="E215" s="43"/>
      <c r="F215" s="46"/>
    </row>
    <row r="216">
      <c r="A216" s="43"/>
      <c r="B216" s="43"/>
      <c r="C216" s="43"/>
      <c r="D216" s="43"/>
      <c r="E216" s="43"/>
      <c r="F216" s="46"/>
    </row>
    <row r="217">
      <c r="A217" s="43"/>
      <c r="B217" s="43"/>
      <c r="C217" s="43"/>
      <c r="D217" s="43"/>
      <c r="E217" s="43"/>
      <c r="F217" s="46"/>
    </row>
    <row r="218">
      <c r="A218" s="43"/>
      <c r="B218" s="43"/>
      <c r="C218" s="43"/>
      <c r="D218" s="43"/>
      <c r="E218" s="43"/>
      <c r="F218" s="46"/>
    </row>
    <row r="219">
      <c r="A219" s="43"/>
      <c r="B219" s="43"/>
      <c r="C219" s="43"/>
      <c r="D219" s="43"/>
      <c r="E219" s="43"/>
      <c r="F219" s="46"/>
    </row>
    <row r="220">
      <c r="A220" s="43"/>
      <c r="B220" s="43"/>
      <c r="C220" s="43"/>
      <c r="D220" s="43"/>
      <c r="E220" s="43"/>
      <c r="F220" s="46"/>
    </row>
    <row r="221">
      <c r="A221" s="43"/>
      <c r="B221" s="43"/>
      <c r="C221" s="43"/>
      <c r="D221" s="43"/>
      <c r="E221" s="43"/>
      <c r="F221" s="46"/>
    </row>
    <row r="222">
      <c r="A222" s="43"/>
      <c r="B222" s="43"/>
      <c r="C222" s="43"/>
      <c r="D222" s="43"/>
      <c r="E222" s="43"/>
      <c r="F222" s="46"/>
    </row>
    <row r="223">
      <c r="A223" s="43"/>
      <c r="B223" s="43"/>
      <c r="C223" s="43"/>
      <c r="D223" s="43"/>
      <c r="E223" s="43"/>
      <c r="F223" s="46"/>
    </row>
    <row r="224">
      <c r="A224" s="43"/>
      <c r="B224" s="43"/>
      <c r="C224" s="43"/>
      <c r="D224" s="43"/>
      <c r="E224" s="43"/>
      <c r="F224" s="46"/>
    </row>
    <row r="225">
      <c r="A225" s="43"/>
      <c r="B225" s="43"/>
      <c r="C225" s="43"/>
      <c r="D225" s="43"/>
      <c r="E225" s="43"/>
      <c r="F225" s="46"/>
    </row>
    <row r="226">
      <c r="A226" s="43"/>
      <c r="B226" s="43"/>
      <c r="C226" s="43"/>
      <c r="D226" s="43"/>
      <c r="E226" s="43"/>
      <c r="F226" s="46"/>
    </row>
    <row r="227">
      <c r="A227" s="43"/>
      <c r="B227" s="43"/>
      <c r="C227" s="43"/>
      <c r="D227" s="43"/>
      <c r="E227" s="43"/>
      <c r="F227" s="46"/>
    </row>
    <row r="228">
      <c r="A228" s="43"/>
      <c r="B228" s="43"/>
      <c r="C228" s="43"/>
      <c r="D228" s="43"/>
      <c r="E228" s="43"/>
      <c r="F228" s="46"/>
    </row>
    <row r="229">
      <c r="A229" s="43"/>
      <c r="B229" s="43"/>
      <c r="C229" s="43"/>
      <c r="D229" s="43"/>
      <c r="E229" s="43"/>
      <c r="F229" s="46"/>
    </row>
    <row r="230">
      <c r="A230" s="43"/>
      <c r="B230" s="43"/>
      <c r="C230" s="43"/>
      <c r="D230" s="43"/>
      <c r="E230" s="43"/>
      <c r="F230" s="46"/>
    </row>
    <row r="231">
      <c r="A231" s="43"/>
      <c r="B231" s="43"/>
      <c r="C231" s="43"/>
      <c r="D231" s="43"/>
      <c r="E231" s="43"/>
      <c r="F231" s="46"/>
    </row>
    <row r="232">
      <c r="A232" s="43"/>
      <c r="B232" s="43"/>
      <c r="C232" s="43"/>
      <c r="D232" s="43"/>
      <c r="E232" s="43"/>
      <c r="F232" s="46"/>
    </row>
    <row r="233">
      <c r="A233" s="43"/>
      <c r="B233" s="43"/>
      <c r="C233" s="43"/>
      <c r="D233" s="43"/>
      <c r="E233" s="43"/>
      <c r="F233" s="46"/>
    </row>
    <row r="234">
      <c r="A234" s="43"/>
      <c r="B234" s="43"/>
      <c r="C234" s="43"/>
      <c r="D234" s="43"/>
      <c r="E234" s="43"/>
      <c r="F234" s="46"/>
    </row>
    <row r="235">
      <c r="A235" s="43"/>
      <c r="B235" s="43"/>
      <c r="C235" s="43"/>
      <c r="D235" s="43"/>
      <c r="E235" s="43"/>
      <c r="F235" s="46"/>
    </row>
    <row r="236">
      <c r="A236" s="43"/>
      <c r="B236" s="43"/>
      <c r="C236" s="43"/>
      <c r="D236" s="43"/>
      <c r="E236" s="43"/>
      <c r="F236" s="46"/>
    </row>
    <row r="237">
      <c r="A237" s="43"/>
      <c r="B237" s="43"/>
      <c r="C237" s="43"/>
      <c r="D237" s="43"/>
      <c r="E237" s="43"/>
      <c r="F237" s="46"/>
    </row>
    <row r="238">
      <c r="A238" s="43"/>
      <c r="B238" s="43"/>
      <c r="C238" s="43"/>
      <c r="D238" s="43"/>
      <c r="E238" s="43"/>
      <c r="F238" s="46"/>
    </row>
    <row r="239">
      <c r="A239" s="43"/>
      <c r="B239" s="43"/>
      <c r="C239" s="43"/>
      <c r="D239" s="43"/>
      <c r="E239" s="43"/>
      <c r="F239" s="46"/>
    </row>
    <row r="240">
      <c r="A240" s="43"/>
      <c r="B240" s="43"/>
      <c r="C240" s="43"/>
      <c r="D240" s="43"/>
      <c r="E240" s="43"/>
      <c r="F240" s="46"/>
    </row>
    <row r="241">
      <c r="A241" s="43"/>
      <c r="B241" s="43"/>
      <c r="C241" s="43"/>
      <c r="D241" s="43"/>
      <c r="E241" s="43"/>
      <c r="F241" s="46"/>
    </row>
    <row r="242">
      <c r="A242" s="43"/>
      <c r="B242" s="43"/>
      <c r="C242" s="43"/>
      <c r="D242" s="43"/>
      <c r="E242" s="43"/>
      <c r="F242" s="46"/>
    </row>
    <row r="243">
      <c r="A243" s="43"/>
      <c r="B243" s="43"/>
      <c r="C243" s="43"/>
      <c r="D243" s="43"/>
      <c r="E243" s="43"/>
      <c r="F243" s="46"/>
    </row>
    <row r="244">
      <c r="A244" s="43"/>
      <c r="B244" s="43"/>
      <c r="C244" s="43"/>
      <c r="D244" s="43"/>
      <c r="E244" s="43"/>
      <c r="F244" s="46"/>
    </row>
    <row r="245">
      <c r="A245" s="43"/>
      <c r="B245" s="43"/>
      <c r="C245" s="43"/>
      <c r="D245" s="43"/>
      <c r="E245" s="43"/>
      <c r="F245" s="46"/>
    </row>
    <row r="246">
      <c r="A246" s="43"/>
      <c r="B246" s="43"/>
      <c r="C246" s="43"/>
      <c r="D246" s="43"/>
      <c r="E246" s="43"/>
      <c r="F246" s="46"/>
    </row>
    <row r="247">
      <c r="A247" s="43"/>
      <c r="B247" s="43"/>
      <c r="C247" s="43"/>
      <c r="D247" s="43"/>
      <c r="E247" s="43"/>
      <c r="F247" s="46"/>
    </row>
    <row r="248">
      <c r="A248" s="43"/>
      <c r="B248" s="43"/>
      <c r="C248" s="43"/>
      <c r="D248" s="43"/>
      <c r="E248" s="43"/>
      <c r="F248" s="46"/>
    </row>
    <row r="249">
      <c r="A249" s="43"/>
      <c r="B249" s="43"/>
      <c r="C249" s="43"/>
      <c r="D249" s="43"/>
      <c r="E249" s="43"/>
      <c r="F249" s="46"/>
    </row>
    <row r="250">
      <c r="A250" s="43"/>
      <c r="B250" s="43"/>
      <c r="C250" s="43"/>
      <c r="D250" s="43"/>
      <c r="E250" s="43"/>
      <c r="F250" s="46"/>
    </row>
    <row r="251">
      <c r="A251" s="43"/>
      <c r="B251" s="43"/>
      <c r="C251" s="43"/>
      <c r="D251" s="43"/>
      <c r="E251" s="43"/>
      <c r="F251" s="46"/>
    </row>
    <row r="252">
      <c r="A252" s="43"/>
      <c r="B252" s="43"/>
      <c r="C252" s="43"/>
      <c r="D252" s="43"/>
      <c r="E252" s="43"/>
      <c r="F252" s="46"/>
    </row>
    <row r="253">
      <c r="A253" s="43"/>
      <c r="B253" s="43"/>
      <c r="C253" s="43"/>
      <c r="D253" s="43"/>
      <c r="E253" s="43"/>
      <c r="F253" s="46"/>
    </row>
    <row r="254">
      <c r="A254" s="43"/>
      <c r="B254" s="43"/>
      <c r="C254" s="43"/>
      <c r="D254" s="43"/>
      <c r="E254" s="43"/>
      <c r="F254" s="46"/>
    </row>
    <row r="255">
      <c r="A255" s="43"/>
      <c r="B255" s="43"/>
      <c r="C255" s="43"/>
      <c r="D255" s="43"/>
      <c r="E255" s="43"/>
      <c r="F255" s="46"/>
    </row>
    <row r="256">
      <c r="A256" s="43"/>
      <c r="B256" s="43"/>
      <c r="C256" s="43"/>
      <c r="D256" s="43"/>
      <c r="E256" s="43"/>
      <c r="F256" s="46"/>
    </row>
    <row r="257">
      <c r="A257" s="43"/>
      <c r="B257" s="43"/>
      <c r="C257" s="43"/>
      <c r="D257" s="43"/>
      <c r="E257" s="43"/>
      <c r="F257" s="46"/>
    </row>
    <row r="258">
      <c r="A258" s="43"/>
      <c r="B258" s="43"/>
      <c r="C258" s="43"/>
      <c r="D258" s="43"/>
      <c r="E258" s="43"/>
      <c r="F258" s="46"/>
    </row>
    <row r="259">
      <c r="A259" s="43"/>
      <c r="B259" s="43"/>
      <c r="C259" s="43"/>
      <c r="D259" s="43"/>
      <c r="E259" s="43"/>
      <c r="F259" s="46"/>
    </row>
    <row r="260">
      <c r="A260" s="43"/>
      <c r="B260" s="43"/>
      <c r="C260" s="43"/>
      <c r="D260" s="43"/>
      <c r="E260" s="43"/>
      <c r="F260" s="46"/>
    </row>
    <row r="261">
      <c r="A261" s="43"/>
      <c r="B261" s="43"/>
      <c r="C261" s="43"/>
      <c r="D261" s="43"/>
      <c r="E261" s="43"/>
      <c r="F261" s="46"/>
    </row>
    <row r="262">
      <c r="A262" s="43"/>
      <c r="B262" s="43"/>
      <c r="C262" s="43"/>
      <c r="D262" s="43"/>
      <c r="E262" s="43"/>
      <c r="F262" s="46"/>
    </row>
    <row r="263">
      <c r="A263" s="43"/>
      <c r="B263" s="43"/>
      <c r="C263" s="43"/>
      <c r="D263" s="43"/>
      <c r="E263" s="43"/>
      <c r="F263" s="46"/>
    </row>
    <row r="264">
      <c r="A264" s="43"/>
      <c r="B264" s="43"/>
      <c r="C264" s="43"/>
      <c r="D264" s="43"/>
      <c r="E264" s="43"/>
      <c r="F264" s="46"/>
    </row>
    <row r="265">
      <c r="A265" s="43"/>
      <c r="B265" s="43"/>
      <c r="C265" s="43"/>
      <c r="D265" s="43"/>
      <c r="E265" s="43"/>
      <c r="F265" s="46"/>
    </row>
    <row r="266">
      <c r="A266" s="43"/>
      <c r="B266" s="43"/>
      <c r="C266" s="43"/>
      <c r="D266" s="43"/>
      <c r="E266" s="43"/>
      <c r="F266" s="46"/>
    </row>
    <row r="267">
      <c r="A267" s="43"/>
      <c r="B267" s="43"/>
      <c r="C267" s="43"/>
      <c r="D267" s="43"/>
      <c r="E267" s="43"/>
      <c r="F267" s="46"/>
    </row>
    <row r="268">
      <c r="A268" s="43"/>
      <c r="B268" s="43"/>
      <c r="C268" s="43"/>
      <c r="D268" s="43"/>
      <c r="E268" s="43"/>
      <c r="F268" s="46"/>
    </row>
    <row r="269">
      <c r="A269" s="43"/>
      <c r="B269" s="43"/>
      <c r="C269" s="43"/>
      <c r="D269" s="43"/>
      <c r="E269" s="43"/>
      <c r="F269" s="46"/>
    </row>
    <row r="270">
      <c r="A270" s="43"/>
      <c r="B270" s="43"/>
      <c r="C270" s="43"/>
      <c r="D270" s="43"/>
      <c r="E270" s="43"/>
      <c r="F270" s="46"/>
    </row>
    <row r="271">
      <c r="A271" s="43"/>
      <c r="B271" s="43"/>
      <c r="C271" s="43"/>
      <c r="D271" s="43"/>
      <c r="E271" s="43"/>
      <c r="F271" s="46"/>
    </row>
    <row r="272">
      <c r="A272" s="43"/>
      <c r="B272" s="43"/>
      <c r="C272" s="43"/>
      <c r="D272" s="43"/>
      <c r="E272" s="43"/>
      <c r="F272" s="46"/>
    </row>
    <row r="273">
      <c r="A273" s="43"/>
      <c r="B273" s="43"/>
      <c r="C273" s="43"/>
      <c r="D273" s="43"/>
      <c r="E273" s="43"/>
      <c r="F273" s="46"/>
    </row>
    <row r="274">
      <c r="A274" s="43"/>
      <c r="B274" s="43"/>
      <c r="C274" s="43"/>
      <c r="D274" s="43"/>
      <c r="E274" s="43"/>
      <c r="F274" s="46"/>
    </row>
    <row r="275">
      <c r="A275" s="43"/>
      <c r="B275" s="43"/>
      <c r="C275" s="43"/>
      <c r="D275" s="43"/>
      <c r="E275" s="43"/>
      <c r="F275" s="46"/>
    </row>
    <row r="276">
      <c r="A276" s="43"/>
      <c r="B276" s="43"/>
      <c r="C276" s="43"/>
      <c r="D276" s="43"/>
      <c r="E276" s="43"/>
      <c r="F276" s="46"/>
    </row>
    <row r="277">
      <c r="A277" s="43"/>
      <c r="B277" s="43"/>
      <c r="C277" s="43"/>
      <c r="D277" s="43"/>
      <c r="E277" s="43"/>
      <c r="F277" s="46"/>
    </row>
    <row r="278">
      <c r="A278" s="43"/>
      <c r="B278" s="43"/>
      <c r="C278" s="43"/>
      <c r="D278" s="43"/>
      <c r="E278" s="43"/>
      <c r="F278" s="46"/>
    </row>
    <row r="279">
      <c r="A279" s="43"/>
      <c r="B279" s="43"/>
      <c r="C279" s="43"/>
      <c r="D279" s="43"/>
      <c r="E279" s="43"/>
      <c r="F279" s="46"/>
    </row>
    <row r="280">
      <c r="A280" s="43"/>
      <c r="B280" s="43"/>
      <c r="C280" s="43"/>
      <c r="D280" s="43"/>
      <c r="E280" s="43"/>
      <c r="F280" s="46"/>
    </row>
    <row r="281">
      <c r="A281" s="43"/>
      <c r="B281" s="43"/>
      <c r="C281" s="43"/>
      <c r="D281" s="43"/>
      <c r="E281" s="43"/>
      <c r="F281" s="46"/>
    </row>
    <row r="282">
      <c r="A282" s="43"/>
      <c r="B282" s="43"/>
      <c r="C282" s="43"/>
      <c r="D282" s="43"/>
      <c r="E282" s="43"/>
      <c r="F282" s="46"/>
    </row>
    <row r="283">
      <c r="A283" s="43"/>
      <c r="B283" s="43"/>
      <c r="C283" s="43"/>
      <c r="D283" s="43"/>
      <c r="E283" s="43"/>
      <c r="F283" s="46"/>
    </row>
    <row r="284">
      <c r="A284" s="43"/>
      <c r="B284" s="43"/>
      <c r="C284" s="43"/>
      <c r="D284" s="43"/>
      <c r="E284" s="43"/>
      <c r="F284" s="46"/>
    </row>
    <row r="285">
      <c r="A285" s="43"/>
      <c r="B285" s="43"/>
      <c r="C285" s="43"/>
      <c r="D285" s="43"/>
      <c r="E285" s="43"/>
      <c r="F285" s="46"/>
    </row>
    <row r="286">
      <c r="A286" s="43"/>
      <c r="B286" s="43"/>
      <c r="C286" s="43"/>
      <c r="D286" s="43"/>
      <c r="E286" s="43"/>
      <c r="F286" s="46"/>
    </row>
    <row r="287">
      <c r="A287" s="43"/>
      <c r="B287" s="43"/>
      <c r="C287" s="43"/>
      <c r="D287" s="43"/>
      <c r="E287" s="43"/>
      <c r="F287" s="46"/>
    </row>
    <row r="288">
      <c r="A288" s="43"/>
      <c r="B288" s="43"/>
      <c r="C288" s="43"/>
      <c r="D288" s="43"/>
      <c r="E288" s="43"/>
      <c r="F288" s="46"/>
    </row>
    <row r="289">
      <c r="A289" s="43"/>
      <c r="B289" s="43"/>
      <c r="C289" s="43"/>
      <c r="D289" s="43"/>
      <c r="E289" s="43"/>
      <c r="F289" s="46"/>
    </row>
    <row r="290">
      <c r="A290" s="43"/>
      <c r="B290" s="43"/>
      <c r="C290" s="43"/>
      <c r="D290" s="43"/>
      <c r="E290" s="43"/>
      <c r="F290" s="46"/>
    </row>
    <row r="291">
      <c r="A291" s="43"/>
      <c r="B291" s="43"/>
      <c r="C291" s="43"/>
      <c r="D291" s="43"/>
      <c r="E291" s="43"/>
      <c r="F291" s="46"/>
    </row>
    <row r="292">
      <c r="A292" s="43"/>
      <c r="B292" s="43"/>
      <c r="C292" s="43"/>
      <c r="D292" s="43"/>
      <c r="E292" s="43"/>
      <c r="F292" s="46"/>
    </row>
    <row r="293">
      <c r="A293" s="43"/>
      <c r="B293" s="43"/>
      <c r="C293" s="43"/>
      <c r="D293" s="43"/>
      <c r="E293" s="43"/>
      <c r="F293" s="46"/>
    </row>
    <row r="294">
      <c r="A294" s="43"/>
      <c r="B294" s="43"/>
      <c r="C294" s="43"/>
      <c r="D294" s="43"/>
      <c r="E294" s="43"/>
      <c r="F294" s="46"/>
    </row>
    <row r="295">
      <c r="A295" s="43"/>
      <c r="B295" s="43"/>
      <c r="C295" s="43"/>
      <c r="D295" s="43"/>
      <c r="E295" s="43"/>
      <c r="F295" s="46"/>
    </row>
    <row r="296">
      <c r="A296" s="43"/>
      <c r="B296" s="43"/>
      <c r="C296" s="43"/>
      <c r="D296" s="43"/>
      <c r="E296" s="43"/>
      <c r="F296" s="46"/>
    </row>
    <row r="297">
      <c r="A297" s="43"/>
      <c r="B297" s="43"/>
      <c r="C297" s="43"/>
      <c r="D297" s="43"/>
      <c r="E297" s="43"/>
      <c r="F297" s="46"/>
    </row>
    <row r="298">
      <c r="A298" s="43"/>
      <c r="B298" s="43"/>
      <c r="C298" s="43"/>
      <c r="D298" s="43"/>
      <c r="E298" s="43"/>
      <c r="F298" s="46"/>
    </row>
    <row r="299">
      <c r="A299" s="43"/>
      <c r="B299" s="43"/>
      <c r="C299" s="43"/>
      <c r="D299" s="43"/>
      <c r="E299" s="43"/>
      <c r="F299" s="46"/>
    </row>
    <row r="300">
      <c r="A300" s="43"/>
      <c r="B300" s="43"/>
      <c r="C300" s="43"/>
      <c r="D300" s="43"/>
      <c r="E300" s="43"/>
      <c r="F300" s="46"/>
    </row>
    <row r="301">
      <c r="A301" s="43"/>
      <c r="B301" s="43"/>
      <c r="C301" s="43"/>
      <c r="D301" s="43"/>
      <c r="E301" s="43"/>
      <c r="F301" s="46"/>
    </row>
    <row r="302">
      <c r="A302" s="43"/>
      <c r="B302" s="43"/>
      <c r="C302" s="43"/>
      <c r="D302" s="43"/>
      <c r="E302" s="43"/>
      <c r="F302" s="46"/>
    </row>
    <row r="303">
      <c r="A303" s="43"/>
      <c r="B303" s="43"/>
      <c r="C303" s="43"/>
      <c r="D303" s="43"/>
      <c r="E303" s="43"/>
      <c r="F303" s="46"/>
    </row>
    <row r="304">
      <c r="A304" s="43"/>
      <c r="B304" s="43"/>
      <c r="C304" s="43"/>
      <c r="D304" s="43"/>
      <c r="E304" s="43"/>
      <c r="F304" s="46"/>
    </row>
    <row r="305">
      <c r="A305" s="43"/>
      <c r="B305" s="43"/>
      <c r="C305" s="43"/>
      <c r="D305" s="43"/>
      <c r="E305" s="43"/>
      <c r="F305" s="46"/>
    </row>
    <row r="306">
      <c r="A306" s="43"/>
      <c r="B306" s="43"/>
      <c r="C306" s="43"/>
      <c r="D306" s="43"/>
      <c r="E306" s="43"/>
      <c r="F306" s="46"/>
    </row>
    <row r="307">
      <c r="A307" s="43"/>
      <c r="B307" s="43"/>
      <c r="C307" s="43"/>
      <c r="D307" s="43"/>
      <c r="E307" s="43"/>
      <c r="F307" s="46"/>
    </row>
    <row r="308">
      <c r="A308" s="43"/>
      <c r="B308" s="43"/>
      <c r="C308" s="43"/>
      <c r="D308" s="43"/>
      <c r="E308" s="43"/>
      <c r="F308" s="46"/>
    </row>
    <row r="309">
      <c r="A309" s="43"/>
      <c r="B309" s="43"/>
      <c r="C309" s="43"/>
      <c r="D309" s="43"/>
      <c r="E309" s="43"/>
      <c r="F309" s="46"/>
    </row>
    <row r="310">
      <c r="A310" s="43"/>
      <c r="B310" s="43"/>
      <c r="C310" s="43"/>
      <c r="D310" s="43"/>
      <c r="E310" s="43"/>
      <c r="F310" s="46"/>
    </row>
    <row r="311">
      <c r="A311" s="43"/>
      <c r="B311" s="43"/>
      <c r="C311" s="43"/>
      <c r="D311" s="43"/>
      <c r="E311" s="43"/>
      <c r="F311" s="46"/>
    </row>
    <row r="312">
      <c r="A312" s="43"/>
      <c r="B312" s="43"/>
      <c r="C312" s="43"/>
      <c r="D312" s="43"/>
      <c r="E312" s="43"/>
      <c r="F312" s="46"/>
    </row>
    <row r="313">
      <c r="A313" s="43"/>
      <c r="B313" s="43"/>
      <c r="C313" s="43"/>
      <c r="D313" s="43"/>
      <c r="E313" s="43"/>
      <c r="F313" s="46"/>
    </row>
    <row r="314">
      <c r="A314" s="43"/>
      <c r="B314" s="43"/>
      <c r="C314" s="43"/>
      <c r="D314" s="43"/>
      <c r="E314" s="43"/>
      <c r="F314" s="46"/>
    </row>
    <row r="315">
      <c r="A315" s="43"/>
      <c r="B315" s="43"/>
      <c r="C315" s="43"/>
      <c r="D315" s="43"/>
      <c r="E315" s="43"/>
      <c r="F315" s="46"/>
    </row>
    <row r="316">
      <c r="A316" s="43"/>
      <c r="B316" s="43"/>
      <c r="C316" s="43"/>
      <c r="D316" s="43"/>
      <c r="E316" s="43"/>
      <c r="F316" s="46"/>
    </row>
    <row r="317">
      <c r="A317" s="43"/>
      <c r="B317" s="43"/>
      <c r="C317" s="43"/>
      <c r="D317" s="43"/>
      <c r="E317" s="43"/>
      <c r="F317" s="46"/>
    </row>
    <row r="318">
      <c r="A318" s="43"/>
      <c r="B318" s="43"/>
      <c r="C318" s="43"/>
      <c r="D318" s="43"/>
      <c r="E318" s="43"/>
      <c r="F318" s="46"/>
    </row>
    <row r="319">
      <c r="A319" s="43"/>
      <c r="B319" s="43"/>
      <c r="C319" s="43"/>
      <c r="D319" s="43"/>
      <c r="E319" s="43"/>
      <c r="F319" s="46"/>
    </row>
    <row r="320">
      <c r="A320" s="43"/>
      <c r="B320" s="43"/>
      <c r="C320" s="43"/>
      <c r="D320" s="43"/>
      <c r="E320" s="43"/>
      <c r="F320" s="46"/>
    </row>
    <row r="321">
      <c r="A321" s="43"/>
      <c r="B321" s="43"/>
      <c r="C321" s="43"/>
      <c r="D321" s="43"/>
      <c r="E321" s="43"/>
      <c r="F321" s="46"/>
    </row>
    <row r="322">
      <c r="A322" s="43"/>
      <c r="B322" s="43"/>
      <c r="C322" s="43"/>
      <c r="D322" s="43"/>
      <c r="E322" s="43"/>
      <c r="F322" s="46"/>
    </row>
    <row r="323">
      <c r="A323" s="43"/>
      <c r="B323" s="43"/>
      <c r="C323" s="43"/>
      <c r="D323" s="43"/>
      <c r="E323" s="43"/>
      <c r="F323" s="46"/>
    </row>
    <row r="324">
      <c r="A324" s="43"/>
      <c r="B324" s="43"/>
      <c r="C324" s="43"/>
      <c r="D324" s="43"/>
      <c r="E324" s="43"/>
      <c r="F324" s="46"/>
    </row>
    <row r="325">
      <c r="A325" s="43"/>
      <c r="B325" s="43"/>
      <c r="C325" s="43"/>
      <c r="D325" s="43"/>
      <c r="E325" s="43"/>
      <c r="F325" s="46"/>
    </row>
    <row r="326">
      <c r="A326" s="43"/>
      <c r="B326" s="43"/>
      <c r="C326" s="43"/>
      <c r="D326" s="43"/>
      <c r="E326" s="43"/>
      <c r="F326" s="46"/>
    </row>
    <row r="327">
      <c r="A327" s="43"/>
      <c r="B327" s="43"/>
      <c r="C327" s="43"/>
      <c r="D327" s="43"/>
      <c r="E327" s="43"/>
      <c r="F327" s="46"/>
    </row>
    <row r="328">
      <c r="A328" s="43"/>
      <c r="B328" s="43"/>
      <c r="C328" s="43"/>
      <c r="D328" s="43"/>
      <c r="E328" s="43"/>
      <c r="F328" s="46"/>
    </row>
    <row r="329">
      <c r="A329" s="43"/>
      <c r="B329" s="43"/>
      <c r="C329" s="43"/>
      <c r="D329" s="43"/>
      <c r="E329" s="43"/>
      <c r="F329" s="46"/>
    </row>
    <row r="330">
      <c r="A330" s="43"/>
      <c r="B330" s="43"/>
      <c r="C330" s="43"/>
      <c r="D330" s="43"/>
      <c r="E330" s="43"/>
      <c r="F330" s="46"/>
    </row>
    <row r="331">
      <c r="A331" s="43"/>
      <c r="B331" s="43"/>
      <c r="C331" s="43"/>
      <c r="D331" s="43"/>
      <c r="E331" s="43"/>
      <c r="F331" s="46"/>
    </row>
    <row r="332">
      <c r="A332" s="43"/>
      <c r="B332" s="43"/>
      <c r="C332" s="43"/>
      <c r="D332" s="43"/>
      <c r="E332" s="43"/>
      <c r="F332" s="46"/>
    </row>
    <row r="333">
      <c r="A333" s="43"/>
      <c r="B333" s="43"/>
      <c r="C333" s="43"/>
      <c r="D333" s="43"/>
      <c r="E333" s="43"/>
      <c r="F333" s="46"/>
    </row>
    <row r="334">
      <c r="A334" s="43"/>
      <c r="B334" s="43"/>
      <c r="C334" s="43"/>
      <c r="D334" s="43"/>
      <c r="E334" s="43"/>
      <c r="F334" s="46"/>
    </row>
    <row r="335">
      <c r="A335" s="43"/>
      <c r="B335" s="43"/>
      <c r="C335" s="43"/>
      <c r="D335" s="43"/>
      <c r="E335" s="43"/>
      <c r="F335" s="46"/>
    </row>
    <row r="336">
      <c r="A336" s="43"/>
      <c r="B336" s="43"/>
      <c r="C336" s="43"/>
      <c r="D336" s="43"/>
      <c r="E336" s="43"/>
      <c r="F336" s="46"/>
    </row>
    <row r="337">
      <c r="A337" s="43"/>
      <c r="B337" s="43"/>
      <c r="C337" s="43"/>
      <c r="D337" s="43"/>
      <c r="E337" s="43"/>
      <c r="F337" s="46"/>
    </row>
    <row r="338">
      <c r="A338" s="43"/>
      <c r="B338" s="43"/>
      <c r="C338" s="43"/>
      <c r="D338" s="43"/>
      <c r="E338" s="43"/>
      <c r="F338" s="46"/>
    </row>
    <row r="339">
      <c r="A339" s="43"/>
      <c r="B339" s="43"/>
      <c r="C339" s="43"/>
      <c r="D339" s="43"/>
      <c r="E339" s="43"/>
      <c r="F339" s="46"/>
    </row>
    <row r="340">
      <c r="A340" s="43"/>
      <c r="B340" s="43"/>
      <c r="C340" s="43"/>
      <c r="D340" s="43"/>
      <c r="E340" s="43"/>
      <c r="F340" s="46"/>
    </row>
    <row r="341">
      <c r="A341" s="43"/>
      <c r="B341" s="43"/>
      <c r="C341" s="43"/>
      <c r="D341" s="43"/>
      <c r="E341" s="43"/>
      <c r="F341" s="46"/>
    </row>
    <row r="342">
      <c r="A342" s="43"/>
      <c r="B342" s="43"/>
      <c r="C342" s="43"/>
      <c r="D342" s="43"/>
      <c r="E342" s="43"/>
      <c r="F342" s="46"/>
    </row>
    <row r="343">
      <c r="A343" s="43"/>
      <c r="B343" s="43"/>
      <c r="C343" s="43"/>
      <c r="D343" s="43"/>
      <c r="E343" s="43"/>
      <c r="F343" s="46"/>
    </row>
    <row r="344">
      <c r="A344" s="43"/>
      <c r="B344" s="43"/>
      <c r="C344" s="43"/>
      <c r="D344" s="43"/>
      <c r="E344" s="43"/>
      <c r="F344" s="46"/>
    </row>
    <row r="345">
      <c r="A345" s="43"/>
      <c r="B345" s="43"/>
      <c r="C345" s="43"/>
      <c r="D345" s="43"/>
      <c r="E345" s="43"/>
      <c r="F345" s="46"/>
    </row>
    <row r="346">
      <c r="A346" s="43"/>
      <c r="B346" s="43"/>
      <c r="C346" s="43"/>
      <c r="D346" s="43"/>
      <c r="E346" s="43"/>
      <c r="F346" s="46"/>
    </row>
    <row r="347">
      <c r="A347" s="43"/>
      <c r="B347" s="43"/>
      <c r="C347" s="43"/>
      <c r="D347" s="43"/>
      <c r="E347" s="43"/>
      <c r="F347" s="46"/>
    </row>
    <row r="348">
      <c r="A348" s="43"/>
      <c r="B348" s="43"/>
      <c r="C348" s="43"/>
      <c r="D348" s="43"/>
      <c r="E348" s="43"/>
      <c r="F348" s="46"/>
    </row>
    <row r="349">
      <c r="A349" s="43"/>
      <c r="B349" s="43"/>
      <c r="C349" s="43"/>
      <c r="D349" s="43"/>
      <c r="E349" s="43"/>
      <c r="F349" s="46"/>
    </row>
    <row r="350">
      <c r="A350" s="43"/>
      <c r="B350" s="43"/>
      <c r="C350" s="43"/>
      <c r="D350" s="43"/>
      <c r="E350" s="43"/>
      <c r="F350" s="46"/>
    </row>
    <row r="351">
      <c r="A351" s="43"/>
      <c r="B351" s="43"/>
      <c r="C351" s="43"/>
      <c r="D351" s="43"/>
      <c r="E351" s="43"/>
      <c r="F351" s="46"/>
    </row>
    <row r="352">
      <c r="A352" s="43"/>
      <c r="B352" s="43"/>
      <c r="C352" s="43"/>
      <c r="D352" s="43"/>
      <c r="E352" s="43"/>
      <c r="F352" s="46"/>
    </row>
    <row r="353">
      <c r="A353" s="43"/>
      <c r="B353" s="43"/>
      <c r="C353" s="43"/>
      <c r="D353" s="43"/>
      <c r="E353" s="43"/>
      <c r="F353" s="46"/>
    </row>
    <row r="354">
      <c r="A354" s="43"/>
      <c r="B354" s="43"/>
      <c r="C354" s="43"/>
      <c r="D354" s="43"/>
      <c r="E354" s="43"/>
      <c r="F354" s="46"/>
    </row>
    <row r="355">
      <c r="A355" s="43"/>
      <c r="B355" s="43"/>
      <c r="C355" s="43"/>
      <c r="D355" s="43"/>
      <c r="E355" s="43"/>
      <c r="F355" s="46"/>
    </row>
    <row r="356">
      <c r="A356" s="43"/>
      <c r="B356" s="43"/>
      <c r="C356" s="43"/>
      <c r="D356" s="43"/>
      <c r="E356" s="43"/>
      <c r="F356" s="46"/>
    </row>
    <row r="357">
      <c r="A357" s="43"/>
      <c r="B357" s="43"/>
      <c r="C357" s="43"/>
      <c r="D357" s="43"/>
      <c r="E357" s="43"/>
      <c r="F357" s="46"/>
    </row>
    <row r="358">
      <c r="A358" s="43"/>
      <c r="B358" s="43"/>
      <c r="C358" s="43"/>
      <c r="D358" s="43"/>
      <c r="E358" s="43"/>
      <c r="F358" s="46"/>
    </row>
    <row r="359">
      <c r="A359" s="43"/>
      <c r="B359" s="43"/>
      <c r="C359" s="43"/>
      <c r="D359" s="43"/>
      <c r="E359" s="43"/>
      <c r="F359" s="46"/>
    </row>
    <row r="360">
      <c r="A360" s="43"/>
      <c r="B360" s="43"/>
      <c r="C360" s="43"/>
      <c r="D360" s="43"/>
      <c r="E360" s="43"/>
      <c r="F360" s="46"/>
    </row>
    <row r="361">
      <c r="A361" s="43"/>
      <c r="B361" s="43"/>
      <c r="C361" s="43"/>
      <c r="D361" s="43"/>
      <c r="E361" s="43"/>
      <c r="F361" s="46"/>
    </row>
    <row r="362">
      <c r="A362" s="43"/>
      <c r="B362" s="43"/>
      <c r="C362" s="43"/>
      <c r="D362" s="43"/>
      <c r="E362" s="43"/>
      <c r="F362" s="46"/>
    </row>
    <row r="363">
      <c r="A363" s="43"/>
      <c r="B363" s="43"/>
      <c r="C363" s="43"/>
      <c r="D363" s="43"/>
      <c r="E363" s="43"/>
      <c r="F363" s="46"/>
    </row>
    <row r="364">
      <c r="A364" s="43"/>
      <c r="B364" s="43"/>
      <c r="C364" s="43"/>
      <c r="D364" s="43"/>
      <c r="E364" s="43"/>
      <c r="F364" s="46"/>
    </row>
    <row r="365">
      <c r="A365" s="43"/>
      <c r="B365" s="43"/>
      <c r="C365" s="43"/>
      <c r="D365" s="43"/>
      <c r="E365" s="43"/>
      <c r="F365" s="46"/>
    </row>
    <row r="366">
      <c r="A366" s="43"/>
      <c r="B366" s="43"/>
      <c r="C366" s="43"/>
      <c r="D366" s="43"/>
      <c r="E366" s="43"/>
      <c r="F366" s="46"/>
    </row>
    <row r="367">
      <c r="A367" s="43"/>
      <c r="B367" s="43"/>
      <c r="C367" s="43"/>
      <c r="D367" s="43"/>
      <c r="E367" s="43"/>
      <c r="F367" s="46"/>
    </row>
    <row r="368">
      <c r="A368" s="43"/>
      <c r="B368" s="43"/>
      <c r="C368" s="43"/>
      <c r="D368" s="43"/>
      <c r="E368" s="43"/>
      <c r="F368" s="46"/>
    </row>
    <row r="369">
      <c r="A369" s="43"/>
      <c r="B369" s="43"/>
      <c r="C369" s="43"/>
      <c r="D369" s="43"/>
      <c r="E369" s="43"/>
      <c r="F369" s="46"/>
    </row>
    <row r="370">
      <c r="A370" s="43"/>
      <c r="B370" s="43"/>
      <c r="C370" s="43"/>
      <c r="D370" s="43"/>
      <c r="E370" s="43"/>
      <c r="F370" s="46"/>
    </row>
    <row r="371">
      <c r="A371" s="43"/>
      <c r="B371" s="43"/>
      <c r="C371" s="43"/>
      <c r="D371" s="43"/>
      <c r="E371" s="43"/>
      <c r="F371" s="46"/>
    </row>
    <row r="372">
      <c r="A372" s="43"/>
      <c r="B372" s="43"/>
      <c r="C372" s="43"/>
      <c r="D372" s="43"/>
      <c r="E372" s="43"/>
      <c r="F372" s="46"/>
    </row>
    <row r="373">
      <c r="A373" s="43"/>
      <c r="B373" s="43"/>
      <c r="C373" s="43"/>
      <c r="D373" s="43"/>
      <c r="E373" s="43"/>
      <c r="F373" s="46"/>
    </row>
    <row r="374">
      <c r="A374" s="43"/>
      <c r="B374" s="43"/>
      <c r="C374" s="43"/>
      <c r="D374" s="43"/>
      <c r="E374" s="43"/>
      <c r="F374" s="46"/>
    </row>
    <row r="375">
      <c r="A375" s="43"/>
      <c r="B375" s="43"/>
      <c r="C375" s="43"/>
      <c r="D375" s="43"/>
      <c r="E375" s="43"/>
      <c r="F375" s="46"/>
    </row>
    <row r="376">
      <c r="A376" s="43"/>
      <c r="B376" s="43"/>
      <c r="C376" s="43"/>
      <c r="D376" s="43"/>
      <c r="E376" s="43"/>
      <c r="F376" s="46"/>
    </row>
    <row r="377">
      <c r="A377" s="43"/>
      <c r="B377" s="43"/>
      <c r="C377" s="43"/>
      <c r="D377" s="43"/>
      <c r="E377" s="43"/>
      <c r="F377" s="46"/>
    </row>
    <row r="378">
      <c r="A378" s="43"/>
      <c r="B378" s="43"/>
      <c r="C378" s="43"/>
      <c r="D378" s="43"/>
      <c r="E378" s="43"/>
      <c r="F378" s="46"/>
    </row>
    <row r="379">
      <c r="A379" s="43"/>
      <c r="B379" s="43"/>
      <c r="C379" s="43"/>
      <c r="D379" s="43"/>
      <c r="E379" s="43"/>
      <c r="F379" s="46"/>
    </row>
    <row r="380">
      <c r="A380" s="43"/>
      <c r="B380" s="43"/>
      <c r="C380" s="43"/>
      <c r="D380" s="43"/>
      <c r="E380" s="43"/>
      <c r="F380" s="46"/>
    </row>
    <row r="381">
      <c r="A381" s="43"/>
      <c r="B381" s="43"/>
      <c r="C381" s="43"/>
      <c r="D381" s="43"/>
      <c r="E381" s="43"/>
      <c r="F381" s="46"/>
    </row>
    <row r="382">
      <c r="A382" s="43"/>
      <c r="B382" s="43"/>
      <c r="C382" s="43"/>
      <c r="D382" s="43"/>
      <c r="E382" s="43"/>
      <c r="F382" s="46"/>
    </row>
    <row r="383">
      <c r="A383" s="43"/>
      <c r="B383" s="43"/>
      <c r="C383" s="43"/>
      <c r="D383" s="43"/>
      <c r="E383" s="43"/>
      <c r="F383" s="46"/>
    </row>
    <row r="384">
      <c r="A384" s="43"/>
      <c r="B384" s="43"/>
      <c r="C384" s="43"/>
      <c r="D384" s="43"/>
      <c r="E384" s="43"/>
      <c r="F384" s="46"/>
    </row>
    <row r="385">
      <c r="A385" s="43"/>
      <c r="B385" s="43"/>
      <c r="C385" s="43"/>
      <c r="D385" s="43"/>
      <c r="E385" s="43"/>
      <c r="F385" s="46"/>
    </row>
    <row r="386">
      <c r="A386" s="43"/>
      <c r="B386" s="43"/>
      <c r="C386" s="43"/>
      <c r="D386" s="43"/>
      <c r="E386" s="43"/>
      <c r="F386" s="46"/>
    </row>
    <row r="387">
      <c r="A387" s="43"/>
      <c r="B387" s="43"/>
      <c r="C387" s="43"/>
      <c r="D387" s="43"/>
      <c r="E387" s="43"/>
      <c r="F387" s="46"/>
    </row>
    <row r="388">
      <c r="A388" s="43"/>
      <c r="B388" s="43"/>
      <c r="C388" s="43"/>
      <c r="D388" s="43"/>
      <c r="E388" s="43"/>
      <c r="F388" s="46"/>
    </row>
    <row r="389">
      <c r="A389" s="43"/>
      <c r="B389" s="43"/>
      <c r="C389" s="43"/>
      <c r="D389" s="43"/>
      <c r="E389" s="43"/>
      <c r="F389" s="46"/>
    </row>
    <row r="390">
      <c r="A390" s="43"/>
      <c r="B390" s="43"/>
      <c r="C390" s="43"/>
      <c r="D390" s="43"/>
      <c r="E390" s="43"/>
      <c r="F390" s="46"/>
    </row>
    <row r="391">
      <c r="A391" s="43"/>
      <c r="B391" s="43"/>
      <c r="C391" s="43"/>
      <c r="D391" s="43"/>
      <c r="E391" s="43"/>
      <c r="F391" s="46"/>
    </row>
    <row r="392">
      <c r="A392" s="43"/>
      <c r="B392" s="43"/>
      <c r="C392" s="43"/>
      <c r="D392" s="43"/>
      <c r="E392" s="43"/>
      <c r="F392" s="46"/>
    </row>
    <row r="393">
      <c r="A393" s="43"/>
      <c r="B393" s="43"/>
      <c r="C393" s="43"/>
      <c r="D393" s="43"/>
      <c r="E393" s="43"/>
      <c r="F393" s="46"/>
    </row>
    <row r="394">
      <c r="A394" s="43"/>
      <c r="B394" s="43"/>
      <c r="C394" s="43"/>
      <c r="D394" s="43"/>
      <c r="E394" s="43"/>
      <c r="F394" s="46"/>
    </row>
    <row r="395">
      <c r="A395" s="43"/>
      <c r="B395" s="43"/>
      <c r="C395" s="43"/>
      <c r="D395" s="43"/>
      <c r="E395" s="43"/>
      <c r="F395" s="46"/>
    </row>
    <row r="396">
      <c r="A396" s="43"/>
      <c r="B396" s="43"/>
      <c r="C396" s="43"/>
      <c r="D396" s="43"/>
      <c r="E396" s="43"/>
      <c r="F396" s="46"/>
    </row>
    <row r="397">
      <c r="A397" s="43"/>
      <c r="B397" s="43"/>
      <c r="C397" s="43"/>
      <c r="D397" s="43"/>
      <c r="E397" s="43"/>
      <c r="F397" s="46"/>
    </row>
    <row r="398">
      <c r="A398" s="43"/>
      <c r="B398" s="43"/>
      <c r="C398" s="43"/>
      <c r="D398" s="43"/>
      <c r="E398" s="43"/>
      <c r="F398" s="46"/>
    </row>
    <row r="399">
      <c r="A399" s="43"/>
      <c r="B399" s="43"/>
      <c r="C399" s="43"/>
      <c r="D399" s="43"/>
      <c r="E399" s="43"/>
      <c r="F399" s="46"/>
    </row>
    <row r="400">
      <c r="A400" s="43"/>
      <c r="B400" s="43"/>
      <c r="C400" s="43"/>
      <c r="D400" s="43"/>
      <c r="E400" s="43"/>
      <c r="F400" s="46"/>
    </row>
    <row r="401">
      <c r="A401" s="43"/>
      <c r="B401" s="43"/>
      <c r="C401" s="43"/>
      <c r="D401" s="43"/>
      <c r="E401" s="43"/>
      <c r="F401" s="46"/>
    </row>
    <row r="402">
      <c r="A402" s="43"/>
      <c r="B402" s="43"/>
      <c r="C402" s="43"/>
      <c r="D402" s="43"/>
      <c r="E402" s="43"/>
      <c r="F402" s="46"/>
    </row>
    <row r="403">
      <c r="A403" s="43"/>
      <c r="B403" s="43"/>
      <c r="C403" s="43"/>
      <c r="D403" s="43"/>
      <c r="E403" s="43"/>
      <c r="F403" s="46"/>
    </row>
    <row r="404">
      <c r="A404" s="43"/>
      <c r="B404" s="43"/>
      <c r="C404" s="43"/>
      <c r="D404" s="43"/>
      <c r="E404" s="43"/>
      <c r="F404" s="46"/>
    </row>
    <row r="405">
      <c r="A405" s="43"/>
      <c r="B405" s="43"/>
      <c r="C405" s="43"/>
      <c r="D405" s="43"/>
      <c r="E405" s="43"/>
      <c r="F405" s="46"/>
    </row>
    <row r="406">
      <c r="A406" s="43"/>
      <c r="B406" s="43"/>
      <c r="C406" s="43"/>
      <c r="D406" s="43"/>
      <c r="E406" s="43"/>
      <c r="F406" s="46"/>
    </row>
    <row r="407">
      <c r="A407" s="43"/>
      <c r="B407" s="43"/>
      <c r="C407" s="43"/>
      <c r="D407" s="43"/>
      <c r="E407" s="43"/>
      <c r="F407" s="46"/>
    </row>
    <row r="408">
      <c r="A408" s="43"/>
      <c r="B408" s="43"/>
      <c r="C408" s="43"/>
      <c r="D408" s="43"/>
      <c r="E408" s="43"/>
      <c r="F408" s="46"/>
    </row>
    <row r="409">
      <c r="A409" s="43"/>
      <c r="B409" s="43"/>
      <c r="C409" s="43"/>
      <c r="D409" s="43"/>
      <c r="E409" s="43"/>
      <c r="F409" s="46"/>
    </row>
    <row r="410">
      <c r="A410" s="43"/>
      <c r="B410" s="43"/>
      <c r="C410" s="43"/>
      <c r="D410" s="43"/>
      <c r="E410" s="43"/>
      <c r="F410" s="46"/>
    </row>
    <row r="411">
      <c r="A411" s="43"/>
      <c r="B411" s="43"/>
      <c r="C411" s="43"/>
      <c r="D411" s="43"/>
      <c r="E411" s="43"/>
      <c r="F411" s="46"/>
    </row>
    <row r="412">
      <c r="A412" s="43"/>
      <c r="B412" s="43"/>
      <c r="C412" s="43"/>
      <c r="D412" s="43"/>
      <c r="E412" s="43"/>
      <c r="F412" s="46"/>
    </row>
    <row r="413">
      <c r="A413" s="43"/>
      <c r="B413" s="43"/>
      <c r="C413" s="43"/>
      <c r="D413" s="43"/>
      <c r="E413" s="43"/>
      <c r="F413" s="46"/>
    </row>
    <row r="414">
      <c r="A414" s="43"/>
      <c r="B414" s="43"/>
      <c r="C414" s="43"/>
      <c r="D414" s="43"/>
      <c r="E414" s="43"/>
      <c r="F414" s="46"/>
    </row>
    <row r="415">
      <c r="A415" s="43"/>
      <c r="B415" s="43"/>
      <c r="C415" s="43"/>
      <c r="D415" s="43"/>
      <c r="E415" s="43"/>
      <c r="F415" s="46"/>
    </row>
    <row r="416">
      <c r="A416" s="43"/>
      <c r="B416" s="43"/>
      <c r="C416" s="43"/>
      <c r="D416" s="43"/>
      <c r="E416" s="43"/>
      <c r="F416" s="46"/>
    </row>
    <row r="417">
      <c r="A417" s="43"/>
      <c r="B417" s="43"/>
      <c r="C417" s="43"/>
      <c r="D417" s="43"/>
      <c r="E417" s="43"/>
      <c r="F417" s="46"/>
    </row>
    <row r="418">
      <c r="A418" s="43"/>
      <c r="B418" s="43"/>
      <c r="C418" s="43"/>
      <c r="D418" s="43"/>
      <c r="E418" s="43"/>
      <c r="F418" s="46"/>
    </row>
    <row r="419">
      <c r="A419" s="43"/>
      <c r="B419" s="43"/>
      <c r="C419" s="43"/>
      <c r="D419" s="43"/>
      <c r="E419" s="43"/>
      <c r="F419" s="46"/>
    </row>
    <row r="420">
      <c r="A420" s="43"/>
      <c r="B420" s="43"/>
      <c r="C420" s="43"/>
      <c r="D420" s="43"/>
      <c r="E420" s="43"/>
      <c r="F420" s="46"/>
    </row>
    <row r="421">
      <c r="A421" s="43"/>
      <c r="B421" s="43"/>
      <c r="C421" s="43"/>
      <c r="D421" s="43"/>
      <c r="E421" s="43"/>
      <c r="F421" s="46"/>
    </row>
    <row r="422">
      <c r="A422" s="43"/>
      <c r="B422" s="43"/>
      <c r="C422" s="43"/>
      <c r="D422" s="43"/>
      <c r="E422" s="43"/>
      <c r="F422" s="46"/>
    </row>
    <row r="423">
      <c r="A423" s="43"/>
      <c r="B423" s="43"/>
      <c r="C423" s="43"/>
      <c r="D423" s="43"/>
      <c r="E423" s="43"/>
      <c r="F423" s="46"/>
    </row>
    <row r="424">
      <c r="A424" s="43"/>
      <c r="B424" s="43"/>
      <c r="C424" s="43"/>
      <c r="D424" s="43"/>
      <c r="E424" s="43"/>
      <c r="F424" s="46"/>
    </row>
    <row r="425">
      <c r="A425" s="43"/>
      <c r="B425" s="43"/>
      <c r="C425" s="43"/>
      <c r="D425" s="43"/>
      <c r="E425" s="43"/>
      <c r="F425" s="46"/>
    </row>
    <row r="426">
      <c r="A426" s="43"/>
      <c r="B426" s="43"/>
      <c r="C426" s="43"/>
      <c r="D426" s="43"/>
      <c r="E426" s="43"/>
      <c r="F426" s="46"/>
    </row>
    <row r="427">
      <c r="A427" s="43"/>
      <c r="B427" s="43"/>
      <c r="C427" s="43"/>
      <c r="D427" s="43"/>
      <c r="E427" s="43"/>
      <c r="F427" s="46"/>
    </row>
    <row r="428">
      <c r="A428" s="43"/>
      <c r="B428" s="43"/>
      <c r="C428" s="43"/>
      <c r="D428" s="43"/>
      <c r="E428" s="43"/>
      <c r="F428" s="46"/>
    </row>
    <row r="429">
      <c r="A429" s="43"/>
      <c r="B429" s="43"/>
      <c r="C429" s="43"/>
      <c r="D429" s="43"/>
      <c r="E429" s="43"/>
      <c r="F429" s="46"/>
    </row>
    <row r="430">
      <c r="A430" s="43"/>
      <c r="B430" s="43"/>
      <c r="C430" s="43"/>
      <c r="D430" s="43"/>
      <c r="E430" s="43"/>
      <c r="F430" s="46"/>
    </row>
    <row r="431">
      <c r="A431" s="43"/>
      <c r="B431" s="43"/>
      <c r="C431" s="43"/>
      <c r="D431" s="43"/>
      <c r="E431" s="43"/>
      <c r="F431" s="46"/>
    </row>
    <row r="432">
      <c r="A432" s="43"/>
      <c r="B432" s="43"/>
      <c r="C432" s="43"/>
      <c r="D432" s="43"/>
      <c r="E432" s="43"/>
      <c r="F432" s="46"/>
    </row>
    <row r="433">
      <c r="A433" s="43"/>
      <c r="B433" s="43"/>
      <c r="C433" s="43"/>
      <c r="D433" s="43"/>
      <c r="E433" s="43"/>
      <c r="F433" s="46"/>
    </row>
    <row r="434">
      <c r="A434" s="43"/>
      <c r="B434" s="43"/>
      <c r="C434" s="43"/>
      <c r="D434" s="43"/>
      <c r="E434" s="43"/>
      <c r="F434" s="46"/>
    </row>
    <row r="435">
      <c r="A435" s="43"/>
      <c r="B435" s="43"/>
      <c r="C435" s="43"/>
      <c r="D435" s="43"/>
      <c r="E435" s="43"/>
      <c r="F435" s="46"/>
    </row>
    <row r="436">
      <c r="A436" s="43"/>
      <c r="B436" s="43"/>
      <c r="C436" s="43"/>
      <c r="D436" s="43"/>
      <c r="E436" s="43"/>
      <c r="F436" s="46"/>
    </row>
    <row r="437">
      <c r="A437" s="43"/>
      <c r="B437" s="43"/>
      <c r="C437" s="43"/>
      <c r="D437" s="43"/>
      <c r="E437" s="43"/>
      <c r="F437" s="46"/>
    </row>
    <row r="438">
      <c r="A438" s="43"/>
      <c r="B438" s="43"/>
      <c r="C438" s="43"/>
      <c r="D438" s="43"/>
      <c r="E438" s="43"/>
      <c r="F438" s="46"/>
    </row>
    <row r="439">
      <c r="A439" s="43"/>
      <c r="B439" s="43"/>
      <c r="C439" s="43"/>
      <c r="D439" s="43"/>
      <c r="E439" s="43"/>
      <c r="F439" s="46"/>
    </row>
    <row r="440">
      <c r="A440" s="43"/>
      <c r="B440" s="43"/>
      <c r="C440" s="43"/>
      <c r="D440" s="43"/>
      <c r="E440" s="43"/>
      <c r="F440" s="46"/>
    </row>
    <row r="441">
      <c r="A441" s="43"/>
      <c r="B441" s="43"/>
      <c r="C441" s="43"/>
      <c r="D441" s="43"/>
      <c r="E441" s="43"/>
      <c r="F441" s="46"/>
    </row>
    <row r="442">
      <c r="A442" s="43"/>
      <c r="B442" s="43"/>
      <c r="C442" s="43"/>
      <c r="D442" s="43"/>
      <c r="E442" s="43"/>
      <c r="F442" s="46"/>
    </row>
    <row r="443">
      <c r="A443" s="43"/>
      <c r="B443" s="43"/>
      <c r="C443" s="43"/>
      <c r="D443" s="43"/>
      <c r="E443" s="43"/>
      <c r="F443" s="46"/>
    </row>
    <row r="444">
      <c r="A444" s="43"/>
      <c r="B444" s="43"/>
      <c r="C444" s="43"/>
      <c r="D444" s="43"/>
      <c r="E444" s="43"/>
      <c r="F444" s="46"/>
    </row>
    <row r="445">
      <c r="A445" s="43"/>
      <c r="B445" s="43"/>
      <c r="C445" s="43"/>
      <c r="D445" s="43"/>
      <c r="E445" s="43"/>
      <c r="F445" s="46"/>
    </row>
    <row r="446">
      <c r="A446" s="43"/>
      <c r="B446" s="43"/>
      <c r="C446" s="43"/>
      <c r="D446" s="43"/>
      <c r="E446" s="43"/>
      <c r="F446" s="46"/>
    </row>
    <row r="447">
      <c r="A447" s="43"/>
      <c r="B447" s="43"/>
      <c r="C447" s="43"/>
      <c r="D447" s="43"/>
      <c r="E447" s="43"/>
      <c r="F447" s="46"/>
    </row>
    <row r="448">
      <c r="A448" s="43"/>
      <c r="B448" s="43"/>
      <c r="C448" s="43"/>
      <c r="D448" s="43"/>
      <c r="E448" s="43"/>
      <c r="F448" s="46"/>
    </row>
    <row r="449">
      <c r="A449" s="43"/>
      <c r="B449" s="43"/>
      <c r="C449" s="43"/>
      <c r="D449" s="43"/>
      <c r="E449" s="43"/>
      <c r="F449" s="46"/>
    </row>
    <row r="450">
      <c r="A450" s="43"/>
      <c r="B450" s="43"/>
      <c r="C450" s="43"/>
      <c r="D450" s="43"/>
      <c r="E450" s="43"/>
      <c r="F450" s="46"/>
    </row>
    <row r="451">
      <c r="A451" s="43"/>
      <c r="B451" s="43"/>
      <c r="C451" s="43"/>
      <c r="D451" s="43"/>
      <c r="E451" s="43"/>
      <c r="F451" s="46"/>
    </row>
    <row r="452">
      <c r="A452" s="43"/>
      <c r="B452" s="43"/>
      <c r="C452" s="43"/>
      <c r="D452" s="43"/>
      <c r="E452" s="43"/>
      <c r="F452" s="46"/>
    </row>
    <row r="453">
      <c r="A453" s="43"/>
      <c r="B453" s="43"/>
      <c r="C453" s="43"/>
      <c r="D453" s="43"/>
      <c r="E453" s="43"/>
      <c r="F453" s="46"/>
    </row>
    <row r="454">
      <c r="A454" s="43"/>
      <c r="B454" s="43"/>
      <c r="C454" s="43"/>
      <c r="D454" s="43"/>
      <c r="E454" s="43"/>
      <c r="F454" s="46"/>
    </row>
    <row r="455">
      <c r="A455" s="43"/>
      <c r="B455" s="43"/>
      <c r="C455" s="43"/>
      <c r="D455" s="43"/>
      <c r="E455" s="43"/>
      <c r="F455" s="46"/>
    </row>
    <row r="456">
      <c r="A456" s="43"/>
      <c r="B456" s="43"/>
      <c r="C456" s="43"/>
      <c r="D456" s="43"/>
      <c r="E456" s="43"/>
      <c r="F456" s="46"/>
    </row>
    <row r="457">
      <c r="A457" s="43"/>
      <c r="B457" s="43"/>
      <c r="C457" s="43"/>
      <c r="D457" s="43"/>
      <c r="E457" s="43"/>
      <c r="F457" s="46"/>
    </row>
    <row r="458">
      <c r="A458" s="43"/>
      <c r="B458" s="43"/>
      <c r="C458" s="43"/>
      <c r="D458" s="43"/>
      <c r="E458" s="43"/>
      <c r="F458" s="46"/>
    </row>
    <row r="459">
      <c r="A459" s="43"/>
      <c r="B459" s="43"/>
      <c r="C459" s="43"/>
      <c r="D459" s="43"/>
      <c r="E459" s="43"/>
      <c r="F459" s="46"/>
    </row>
    <row r="460">
      <c r="A460" s="43"/>
      <c r="B460" s="43"/>
      <c r="C460" s="43"/>
      <c r="D460" s="43"/>
      <c r="E460" s="43"/>
      <c r="F460" s="46"/>
    </row>
    <row r="461">
      <c r="A461" s="43"/>
      <c r="B461" s="43"/>
      <c r="C461" s="43"/>
      <c r="D461" s="43"/>
      <c r="E461" s="43"/>
      <c r="F461" s="46"/>
    </row>
    <row r="462">
      <c r="A462" s="43"/>
      <c r="B462" s="43"/>
      <c r="C462" s="43"/>
      <c r="D462" s="43"/>
      <c r="E462" s="43"/>
      <c r="F462" s="46"/>
    </row>
    <row r="463">
      <c r="A463" s="43"/>
      <c r="B463" s="43"/>
      <c r="C463" s="43"/>
      <c r="D463" s="43"/>
      <c r="E463" s="43"/>
      <c r="F463" s="46"/>
    </row>
    <row r="464">
      <c r="A464" s="43"/>
      <c r="B464" s="43"/>
      <c r="C464" s="43"/>
      <c r="D464" s="43"/>
      <c r="E464" s="43"/>
      <c r="F464" s="46"/>
    </row>
    <row r="465">
      <c r="A465" s="43"/>
      <c r="B465" s="43"/>
      <c r="C465" s="43"/>
      <c r="D465" s="43"/>
      <c r="E465" s="43"/>
      <c r="F465" s="46"/>
    </row>
    <row r="466">
      <c r="A466" s="43"/>
      <c r="B466" s="43"/>
      <c r="C466" s="43"/>
      <c r="D466" s="43"/>
      <c r="E466" s="43"/>
      <c r="F466" s="46"/>
    </row>
    <row r="467">
      <c r="A467" s="43"/>
      <c r="B467" s="43"/>
      <c r="C467" s="43"/>
      <c r="D467" s="43"/>
      <c r="E467" s="43"/>
      <c r="F467" s="46"/>
    </row>
    <row r="468">
      <c r="A468" s="43"/>
      <c r="B468" s="43"/>
      <c r="C468" s="43"/>
      <c r="D468" s="43"/>
      <c r="E468" s="43"/>
      <c r="F468" s="46"/>
    </row>
    <row r="469">
      <c r="A469" s="43"/>
      <c r="B469" s="43"/>
      <c r="C469" s="43"/>
      <c r="D469" s="43"/>
      <c r="E469" s="43"/>
      <c r="F469" s="46"/>
    </row>
    <row r="470">
      <c r="A470" s="43"/>
      <c r="B470" s="43"/>
      <c r="C470" s="43"/>
      <c r="D470" s="43"/>
      <c r="E470" s="43"/>
      <c r="F470" s="46"/>
    </row>
    <row r="471">
      <c r="A471" s="43"/>
      <c r="B471" s="43"/>
      <c r="C471" s="43"/>
      <c r="D471" s="43"/>
      <c r="E471" s="43"/>
      <c r="F471" s="46"/>
    </row>
    <row r="472">
      <c r="A472" s="43"/>
      <c r="B472" s="43"/>
      <c r="C472" s="43"/>
      <c r="D472" s="43"/>
      <c r="E472" s="43"/>
      <c r="F472" s="46"/>
    </row>
    <row r="473">
      <c r="A473" s="43"/>
      <c r="B473" s="43"/>
      <c r="C473" s="43"/>
      <c r="D473" s="43"/>
      <c r="E473" s="43"/>
      <c r="F473" s="46"/>
    </row>
    <row r="474">
      <c r="A474" s="43"/>
      <c r="B474" s="43"/>
      <c r="C474" s="43"/>
      <c r="D474" s="43"/>
      <c r="E474" s="43"/>
      <c r="F474" s="46"/>
    </row>
    <row r="475">
      <c r="A475" s="43"/>
      <c r="B475" s="43"/>
      <c r="C475" s="43"/>
      <c r="D475" s="43"/>
      <c r="E475" s="43"/>
      <c r="F475" s="46"/>
    </row>
    <row r="476">
      <c r="A476" s="43"/>
      <c r="B476" s="43"/>
      <c r="C476" s="43"/>
      <c r="D476" s="43"/>
      <c r="E476" s="43"/>
      <c r="F476" s="46"/>
    </row>
    <row r="477">
      <c r="A477" s="43"/>
      <c r="B477" s="43"/>
      <c r="C477" s="43"/>
      <c r="D477" s="43"/>
      <c r="E477" s="43"/>
      <c r="F477" s="46"/>
    </row>
    <row r="478">
      <c r="A478" s="43"/>
      <c r="B478" s="43"/>
      <c r="C478" s="43"/>
      <c r="D478" s="43"/>
      <c r="E478" s="43"/>
      <c r="F478" s="46"/>
    </row>
    <row r="479">
      <c r="A479" s="43"/>
      <c r="B479" s="43"/>
      <c r="C479" s="43"/>
      <c r="D479" s="43"/>
      <c r="E479" s="43"/>
      <c r="F479" s="46"/>
    </row>
    <row r="480">
      <c r="A480" s="43"/>
      <c r="B480" s="43"/>
      <c r="C480" s="43"/>
      <c r="D480" s="43"/>
      <c r="E480" s="43"/>
      <c r="F480" s="46"/>
    </row>
    <row r="481">
      <c r="A481" s="43"/>
      <c r="B481" s="43"/>
      <c r="C481" s="43"/>
      <c r="D481" s="43"/>
      <c r="E481" s="43"/>
      <c r="F481" s="46"/>
    </row>
    <row r="482">
      <c r="A482" s="43"/>
      <c r="B482" s="43"/>
      <c r="C482" s="43"/>
      <c r="D482" s="43"/>
      <c r="E482" s="43"/>
      <c r="F482" s="46"/>
    </row>
    <row r="483">
      <c r="A483" s="43"/>
      <c r="B483" s="43"/>
      <c r="C483" s="43"/>
      <c r="D483" s="43"/>
      <c r="E483" s="43"/>
      <c r="F483" s="46"/>
    </row>
    <row r="484">
      <c r="A484" s="43"/>
      <c r="B484" s="43"/>
      <c r="C484" s="43"/>
      <c r="D484" s="43"/>
      <c r="E484" s="43"/>
      <c r="F484" s="46"/>
    </row>
    <row r="485">
      <c r="A485" s="43"/>
      <c r="B485" s="43"/>
      <c r="C485" s="43"/>
      <c r="D485" s="43"/>
      <c r="E485" s="43"/>
      <c r="F485" s="46"/>
    </row>
    <row r="486">
      <c r="A486" s="43"/>
      <c r="B486" s="43"/>
      <c r="C486" s="43"/>
      <c r="D486" s="43"/>
      <c r="E486" s="43"/>
      <c r="F486" s="46"/>
    </row>
    <row r="487">
      <c r="A487" s="43"/>
      <c r="B487" s="43"/>
      <c r="C487" s="43"/>
      <c r="D487" s="43"/>
      <c r="E487" s="43"/>
      <c r="F487" s="46"/>
    </row>
    <row r="488">
      <c r="A488" s="43"/>
      <c r="B488" s="43"/>
      <c r="C488" s="43"/>
      <c r="D488" s="43"/>
      <c r="E488" s="43"/>
      <c r="F488" s="46"/>
    </row>
    <row r="489">
      <c r="A489" s="43"/>
      <c r="B489" s="43"/>
      <c r="C489" s="43"/>
      <c r="D489" s="43"/>
      <c r="E489" s="43"/>
      <c r="F489" s="46"/>
    </row>
    <row r="490">
      <c r="A490" s="43"/>
      <c r="B490" s="43"/>
      <c r="C490" s="43"/>
      <c r="D490" s="43"/>
      <c r="E490" s="43"/>
      <c r="F490" s="46"/>
    </row>
    <row r="491">
      <c r="A491" s="43"/>
      <c r="B491" s="43"/>
      <c r="C491" s="43"/>
      <c r="D491" s="43"/>
      <c r="E491" s="43"/>
      <c r="F491" s="46"/>
    </row>
    <row r="492">
      <c r="A492" s="43"/>
      <c r="B492" s="43"/>
      <c r="C492" s="43"/>
      <c r="D492" s="43"/>
      <c r="E492" s="43"/>
      <c r="F492" s="46"/>
    </row>
    <row r="493">
      <c r="A493" s="43"/>
      <c r="B493" s="43"/>
      <c r="C493" s="43"/>
      <c r="D493" s="43"/>
      <c r="E493" s="43"/>
      <c r="F493" s="46"/>
    </row>
    <row r="494">
      <c r="A494" s="43"/>
      <c r="B494" s="43"/>
      <c r="C494" s="43"/>
      <c r="D494" s="43"/>
      <c r="E494" s="43"/>
      <c r="F494" s="46"/>
    </row>
    <row r="495">
      <c r="A495" s="43"/>
      <c r="B495" s="43"/>
      <c r="C495" s="43"/>
      <c r="D495" s="43"/>
      <c r="E495" s="43"/>
      <c r="F495" s="46"/>
    </row>
    <row r="496">
      <c r="A496" s="43"/>
      <c r="B496" s="43"/>
      <c r="C496" s="43"/>
      <c r="D496" s="43"/>
      <c r="E496" s="43"/>
      <c r="F496" s="46"/>
    </row>
    <row r="497">
      <c r="A497" s="43"/>
      <c r="B497" s="43"/>
      <c r="C497" s="43"/>
      <c r="D497" s="43"/>
      <c r="E497" s="43"/>
      <c r="F497" s="46"/>
    </row>
    <row r="498">
      <c r="A498" s="43"/>
      <c r="B498" s="43"/>
      <c r="C498" s="43"/>
      <c r="D498" s="43"/>
      <c r="E498" s="43"/>
      <c r="F498" s="46"/>
    </row>
    <row r="499">
      <c r="A499" s="43"/>
      <c r="B499" s="43"/>
      <c r="C499" s="43"/>
      <c r="D499" s="43"/>
      <c r="E499" s="43"/>
      <c r="F499" s="46"/>
    </row>
    <row r="500">
      <c r="A500" s="43"/>
      <c r="B500" s="43"/>
      <c r="C500" s="43"/>
      <c r="D500" s="43"/>
      <c r="E500" s="43"/>
      <c r="F500" s="46"/>
    </row>
    <row r="501">
      <c r="A501" s="43"/>
      <c r="B501" s="43"/>
      <c r="C501" s="43"/>
      <c r="D501" s="43"/>
      <c r="E501" s="43"/>
      <c r="F501" s="46"/>
    </row>
    <row r="502">
      <c r="A502" s="43"/>
      <c r="B502" s="43"/>
      <c r="C502" s="43"/>
      <c r="D502" s="43"/>
      <c r="E502" s="43"/>
      <c r="F502" s="46"/>
    </row>
    <row r="503">
      <c r="A503" s="43"/>
      <c r="B503" s="43"/>
      <c r="C503" s="43"/>
      <c r="D503" s="43"/>
      <c r="E503" s="43"/>
      <c r="F503" s="46"/>
    </row>
    <row r="504">
      <c r="A504" s="43"/>
      <c r="B504" s="43"/>
      <c r="C504" s="43"/>
      <c r="D504" s="43"/>
      <c r="E504" s="43"/>
      <c r="F504" s="46"/>
    </row>
    <row r="505">
      <c r="A505" s="43"/>
      <c r="B505" s="43"/>
      <c r="C505" s="43"/>
      <c r="D505" s="43"/>
      <c r="E505" s="43"/>
      <c r="F505" s="46"/>
    </row>
    <row r="506">
      <c r="A506" s="43"/>
      <c r="B506" s="43"/>
      <c r="C506" s="43"/>
      <c r="D506" s="43"/>
      <c r="E506" s="43"/>
      <c r="F506" s="46"/>
    </row>
    <row r="507">
      <c r="A507" s="43"/>
      <c r="B507" s="43"/>
      <c r="C507" s="43"/>
      <c r="D507" s="43"/>
      <c r="E507" s="43"/>
      <c r="F507" s="46"/>
    </row>
    <row r="508">
      <c r="A508" s="43"/>
      <c r="B508" s="43"/>
      <c r="C508" s="43"/>
      <c r="D508" s="43"/>
      <c r="E508" s="43"/>
      <c r="F508" s="46"/>
    </row>
    <row r="509">
      <c r="A509" s="43"/>
      <c r="B509" s="43"/>
      <c r="C509" s="43"/>
      <c r="D509" s="43"/>
      <c r="E509" s="43"/>
      <c r="F509" s="46"/>
    </row>
    <row r="510">
      <c r="A510" s="43"/>
      <c r="B510" s="43"/>
      <c r="C510" s="43"/>
      <c r="D510" s="43"/>
      <c r="E510" s="43"/>
      <c r="F510" s="46"/>
    </row>
    <row r="511">
      <c r="A511" s="43"/>
      <c r="B511" s="43"/>
      <c r="C511" s="43"/>
      <c r="D511" s="43"/>
      <c r="E511" s="43"/>
      <c r="F511" s="46"/>
    </row>
    <row r="512">
      <c r="A512" s="43"/>
      <c r="B512" s="43"/>
      <c r="C512" s="43"/>
      <c r="D512" s="43"/>
      <c r="E512" s="43"/>
      <c r="F512" s="46"/>
    </row>
    <row r="513">
      <c r="A513" s="43"/>
      <c r="B513" s="43"/>
      <c r="C513" s="43"/>
      <c r="D513" s="43"/>
      <c r="E513" s="43"/>
      <c r="F513" s="46"/>
    </row>
    <row r="514">
      <c r="A514" s="43"/>
      <c r="B514" s="43"/>
      <c r="C514" s="43"/>
      <c r="D514" s="43"/>
      <c r="E514" s="43"/>
      <c r="F514" s="46"/>
    </row>
    <row r="515">
      <c r="A515" s="43"/>
      <c r="B515" s="43"/>
      <c r="C515" s="43"/>
      <c r="D515" s="43"/>
      <c r="E515" s="43"/>
      <c r="F515" s="46"/>
    </row>
    <row r="516">
      <c r="A516" s="43"/>
      <c r="B516" s="43"/>
      <c r="C516" s="43"/>
      <c r="D516" s="43"/>
      <c r="E516" s="43"/>
      <c r="F516" s="46"/>
    </row>
    <row r="517">
      <c r="A517" s="43"/>
      <c r="B517" s="43"/>
      <c r="C517" s="43"/>
      <c r="D517" s="43"/>
      <c r="E517" s="43"/>
      <c r="F517" s="46"/>
    </row>
    <row r="518">
      <c r="A518" s="43"/>
      <c r="B518" s="43"/>
      <c r="C518" s="43"/>
      <c r="D518" s="43"/>
      <c r="E518" s="43"/>
      <c r="F518" s="46"/>
    </row>
    <row r="519">
      <c r="A519" s="43"/>
      <c r="B519" s="43"/>
      <c r="C519" s="43"/>
      <c r="D519" s="43"/>
      <c r="E519" s="43"/>
      <c r="F519" s="46"/>
    </row>
    <row r="520">
      <c r="A520" s="43"/>
      <c r="B520" s="43"/>
      <c r="C520" s="43"/>
      <c r="D520" s="43"/>
      <c r="E520" s="43"/>
      <c r="F520" s="46"/>
    </row>
    <row r="521">
      <c r="A521" s="43"/>
      <c r="B521" s="43"/>
      <c r="C521" s="43"/>
      <c r="D521" s="43"/>
      <c r="E521" s="43"/>
      <c r="F521" s="46"/>
    </row>
    <row r="522">
      <c r="A522" s="43"/>
      <c r="B522" s="43"/>
      <c r="C522" s="43"/>
      <c r="D522" s="43"/>
      <c r="E522" s="43"/>
      <c r="F522" s="46"/>
    </row>
    <row r="523">
      <c r="A523" s="43"/>
      <c r="B523" s="43"/>
      <c r="C523" s="43"/>
      <c r="D523" s="43"/>
      <c r="E523" s="43"/>
      <c r="F523" s="46"/>
    </row>
    <row r="524">
      <c r="A524" s="43"/>
      <c r="B524" s="43"/>
      <c r="C524" s="43"/>
      <c r="D524" s="43"/>
      <c r="E524" s="43"/>
      <c r="F524" s="46"/>
    </row>
    <row r="525">
      <c r="A525" s="43"/>
      <c r="B525" s="43"/>
      <c r="C525" s="43"/>
      <c r="D525" s="43"/>
      <c r="E525" s="43"/>
      <c r="F525" s="46"/>
    </row>
    <row r="526">
      <c r="A526" s="43"/>
      <c r="B526" s="43"/>
      <c r="C526" s="43"/>
      <c r="D526" s="43"/>
      <c r="E526" s="43"/>
      <c r="F526" s="46"/>
    </row>
    <row r="527">
      <c r="A527" s="43"/>
      <c r="B527" s="43"/>
      <c r="C527" s="43"/>
      <c r="D527" s="43"/>
      <c r="E527" s="43"/>
      <c r="F527" s="46"/>
    </row>
    <row r="528">
      <c r="A528" s="43"/>
      <c r="B528" s="43"/>
      <c r="C528" s="43"/>
      <c r="D528" s="43"/>
      <c r="E528" s="43"/>
      <c r="F528" s="46"/>
    </row>
    <row r="529">
      <c r="A529" s="43"/>
      <c r="B529" s="43"/>
      <c r="C529" s="43"/>
      <c r="D529" s="43"/>
      <c r="E529" s="43"/>
      <c r="F529" s="46"/>
    </row>
    <row r="530">
      <c r="A530" s="43"/>
      <c r="B530" s="43"/>
      <c r="C530" s="43"/>
      <c r="D530" s="43"/>
      <c r="E530" s="43"/>
      <c r="F530" s="46"/>
    </row>
    <row r="531">
      <c r="A531" s="43"/>
      <c r="B531" s="43"/>
      <c r="C531" s="43"/>
      <c r="D531" s="43"/>
      <c r="E531" s="43"/>
      <c r="F531" s="46"/>
    </row>
    <row r="532">
      <c r="A532" s="43"/>
      <c r="B532" s="43"/>
      <c r="C532" s="43"/>
      <c r="D532" s="43"/>
      <c r="E532" s="43"/>
      <c r="F532" s="46"/>
    </row>
    <row r="533">
      <c r="A533" s="43"/>
      <c r="B533" s="43"/>
      <c r="C533" s="43"/>
      <c r="D533" s="43"/>
      <c r="E533" s="43"/>
      <c r="F533" s="46"/>
    </row>
    <row r="534">
      <c r="A534" s="43"/>
      <c r="B534" s="43"/>
      <c r="C534" s="43"/>
      <c r="D534" s="43"/>
      <c r="E534" s="43"/>
      <c r="F534" s="46"/>
    </row>
    <row r="535">
      <c r="A535" s="43"/>
      <c r="B535" s="43"/>
      <c r="C535" s="43"/>
      <c r="D535" s="43"/>
      <c r="E535" s="43"/>
      <c r="F535" s="46"/>
    </row>
    <row r="536">
      <c r="A536" s="43"/>
      <c r="B536" s="43"/>
      <c r="C536" s="43"/>
      <c r="D536" s="43"/>
      <c r="E536" s="43"/>
      <c r="F536" s="46"/>
    </row>
    <row r="537">
      <c r="A537" s="43"/>
      <c r="B537" s="43"/>
      <c r="C537" s="43"/>
      <c r="D537" s="43"/>
      <c r="E537" s="43"/>
      <c r="F537" s="46"/>
    </row>
    <row r="538">
      <c r="A538" s="43"/>
      <c r="B538" s="43"/>
      <c r="C538" s="43"/>
      <c r="D538" s="43"/>
      <c r="E538" s="43"/>
      <c r="F538" s="46"/>
    </row>
    <row r="539">
      <c r="A539" s="43"/>
      <c r="B539" s="43"/>
      <c r="C539" s="43"/>
      <c r="D539" s="43"/>
      <c r="E539" s="43"/>
      <c r="F539" s="46"/>
    </row>
    <row r="540">
      <c r="A540" s="43"/>
      <c r="B540" s="43"/>
      <c r="C540" s="43"/>
      <c r="D540" s="43"/>
      <c r="E540" s="43"/>
      <c r="F540" s="46"/>
    </row>
    <row r="541">
      <c r="A541" s="43"/>
      <c r="B541" s="43"/>
      <c r="C541" s="43"/>
      <c r="D541" s="43"/>
      <c r="E541" s="43"/>
      <c r="F541" s="46"/>
    </row>
    <row r="542">
      <c r="A542" s="43"/>
      <c r="B542" s="43"/>
      <c r="C542" s="43"/>
      <c r="D542" s="43"/>
      <c r="E542" s="43"/>
      <c r="F542" s="46"/>
    </row>
    <row r="543">
      <c r="A543" s="43"/>
      <c r="B543" s="43"/>
      <c r="C543" s="43"/>
      <c r="D543" s="43"/>
      <c r="E543" s="43"/>
      <c r="F543" s="46"/>
    </row>
    <row r="544">
      <c r="A544" s="43"/>
      <c r="B544" s="43"/>
      <c r="C544" s="43"/>
      <c r="D544" s="43"/>
      <c r="E544" s="43"/>
      <c r="F544" s="46"/>
    </row>
    <row r="545">
      <c r="A545" s="43"/>
      <c r="B545" s="43"/>
      <c r="C545" s="43"/>
      <c r="D545" s="43"/>
      <c r="E545" s="43"/>
      <c r="F545" s="46"/>
    </row>
    <row r="546">
      <c r="A546" s="43"/>
      <c r="B546" s="43"/>
      <c r="C546" s="43"/>
      <c r="D546" s="43"/>
      <c r="E546" s="43"/>
      <c r="F546" s="46"/>
    </row>
    <row r="547">
      <c r="A547" s="43"/>
      <c r="B547" s="43"/>
      <c r="C547" s="43"/>
      <c r="D547" s="43"/>
      <c r="E547" s="43"/>
      <c r="F547" s="46"/>
    </row>
    <row r="548">
      <c r="A548" s="43"/>
      <c r="B548" s="43"/>
      <c r="C548" s="43"/>
      <c r="D548" s="43"/>
      <c r="E548" s="43"/>
      <c r="F548" s="46"/>
    </row>
    <row r="549">
      <c r="A549" s="43"/>
      <c r="B549" s="43"/>
      <c r="C549" s="43"/>
      <c r="D549" s="43"/>
      <c r="E549" s="43"/>
      <c r="F549" s="46"/>
    </row>
    <row r="550">
      <c r="A550" s="43"/>
      <c r="B550" s="43"/>
      <c r="C550" s="43"/>
      <c r="D550" s="43"/>
      <c r="E550" s="43"/>
      <c r="F550" s="46"/>
    </row>
    <row r="551">
      <c r="A551" s="43"/>
      <c r="B551" s="43"/>
      <c r="C551" s="43"/>
      <c r="D551" s="43"/>
      <c r="E551" s="43"/>
      <c r="F551" s="46"/>
    </row>
    <row r="552">
      <c r="A552" s="43"/>
      <c r="B552" s="43"/>
      <c r="C552" s="43"/>
      <c r="D552" s="43"/>
      <c r="E552" s="43"/>
      <c r="F552" s="46"/>
    </row>
    <row r="553">
      <c r="A553" s="43"/>
      <c r="B553" s="43"/>
      <c r="C553" s="43"/>
      <c r="D553" s="43"/>
      <c r="E553" s="43"/>
      <c r="F553" s="46"/>
    </row>
    <row r="554">
      <c r="A554" s="43"/>
      <c r="B554" s="43"/>
      <c r="C554" s="43"/>
      <c r="D554" s="43"/>
      <c r="E554" s="43"/>
      <c r="F554" s="46"/>
    </row>
    <row r="555">
      <c r="A555" s="43"/>
      <c r="B555" s="43"/>
      <c r="C555" s="43"/>
      <c r="D555" s="43"/>
      <c r="E555" s="43"/>
      <c r="F555" s="46"/>
    </row>
    <row r="556">
      <c r="A556" s="43"/>
      <c r="B556" s="43"/>
      <c r="C556" s="43"/>
      <c r="D556" s="43"/>
      <c r="E556" s="43"/>
      <c r="F556" s="46"/>
    </row>
    <row r="557">
      <c r="A557" s="43"/>
      <c r="B557" s="43"/>
      <c r="C557" s="43"/>
      <c r="D557" s="43"/>
      <c r="E557" s="43"/>
      <c r="F557" s="46"/>
    </row>
    <row r="558">
      <c r="A558" s="43"/>
      <c r="B558" s="43"/>
      <c r="C558" s="43"/>
      <c r="D558" s="43"/>
      <c r="E558" s="43"/>
      <c r="F558" s="46"/>
    </row>
    <row r="559">
      <c r="A559" s="43"/>
      <c r="B559" s="43"/>
      <c r="C559" s="43"/>
      <c r="D559" s="43"/>
      <c r="E559" s="43"/>
      <c r="F559" s="46"/>
    </row>
    <row r="560">
      <c r="A560" s="43"/>
      <c r="B560" s="43"/>
      <c r="C560" s="43"/>
      <c r="D560" s="43"/>
      <c r="E560" s="43"/>
      <c r="F560" s="46"/>
    </row>
    <row r="561">
      <c r="A561" s="43"/>
      <c r="B561" s="43"/>
      <c r="C561" s="43"/>
      <c r="D561" s="43"/>
      <c r="E561" s="43"/>
      <c r="F561" s="46"/>
    </row>
    <row r="562">
      <c r="A562" s="43"/>
      <c r="B562" s="43"/>
      <c r="C562" s="43"/>
      <c r="D562" s="43"/>
      <c r="E562" s="43"/>
      <c r="F562" s="46"/>
    </row>
    <row r="563">
      <c r="A563" s="43"/>
      <c r="B563" s="43"/>
      <c r="C563" s="43"/>
      <c r="D563" s="43"/>
      <c r="E563" s="43"/>
      <c r="F563" s="46"/>
    </row>
    <row r="564">
      <c r="A564" s="43"/>
      <c r="B564" s="43"/>
      <c r="C564" s="43"/>
      <c r="D564" s="43"/>
      <c r="E564" s="43"/>
      <c r="F564" s="46"/>
    </row>
    <row r="565">
      <c r="A565" s="43"/>
      <c r="B565" s="43"/>
      <c r="C565" s="43"/>
      <c r="D565" s="43"/>
      <c r="E565" s="43"/>
      <c r="F565" s="46"/>
    </row>
    <row r="566">
      <c r="A566" s="43"/>
      <c r="B566" s="43"/>
      <c r="C566" s="43"/>
      <c r="D566" s="43"/>
      <c r="E566" s="43"/>
      <c r="F566" s="46"/>
    </row>
    <row r="567">
      <c r="A567" s="43"/>
      <c r="B567" s="43"/>
      <c r="C567" s="43"/>
      <c r="D567" s="43"/>
      <c r="E567" s="43"/>
      <c r="F567" s="46"/>
    </row>
    <row r="568">
      <c r="A568" s="43"/>
      <c r="B568" s="43"/>
      <c r="C568" s="43"/>
      <c r="D568" s="43"/>
      <c r="E568" s="43"/>
      <c r="F568" s="46"/>
    </row>
    <row r="569">
      <c r="A569" s="43"/>
      <c r="B569" s="43"/>
      <c r="C569" s="43"/>
      <c r="D569" s="43"/>
      <c r="E569" s="43"/>
      <c r="F569" s="46"/>
    </row>
    <row r="570">
      <c r="A570" s="43"/>
      <c r="B570" s="43"/>
      <c r="C570" s="43"/>
      <c r="D570" s="43"/>
      <c r="E570" s="43"/>
      <c r="F570" s="46"/>
    </row>
    <row r="571">
      <c r="A571" s="43"/>
      <c r="B571" s="43"/>
      <c r="C571" s="43"/>
      <c r="D571" s="43"/>
      <c r="E571" s="43"/>
      <c r="F571" s="46"/>
    </row>
    <row r="572">
      <c r="A572" s="43"/>
      <c r="B572" s="43"/>
      <c r="C572" s="43"/>
      <c r="D572" s="43"/>
      <c r="E572" s="43"/>
      <c r="F572" s="46"/>
    </row>
    <row r="573">
      <c r="A573" s="43"/>
      <c r="B573" s="43"/>
      <c r="C573" s="43"/>
      <c r="D573" s="43"/>
      <c r="E573" s="43"/>
      <c r="F573" s="46"/>
    </row>
    <row r="574">
      <c r="A574" s="43"/>
      <c r="B574" s="43"/>
      <c r="C574" s="43"/>
      <c r="D574" s="43"/>
      <c r="E574" s="43"/>
      <c r="F574" s="46"/>
    </row>
    <row r="575">
      <c r="A575" s="43"/>
      <c r="B575" s="43"/>
      <c r="C575" s="43"/>
      <c r="D575" s="43"/>
      <c r="E575" s="43"/>
      <c r="F575" s="46"/>
    </row>
    <row r="576">
      <c r="A576" s="43"/>
      <c r="B576" s="43"/>
      <c r="C576" s="43"/>
      <c r="D576" s="43"/>
      <c r="E576" s="43"/>
      <c r="F576" s="46"/>
    </row>
    <row r="577">
      <c r="A577" s="43"/>
      <c r="B577" s="43"/>
      <c r="C577" s="43"/>
      <c r="D577" s="43"/>
      <c r="E577" s="43"/>
      <c r="F577" s="46"/>
    </row>
    <row r="578">
      <c r="A578" s="43"/>
      <c r="B578" s="43"/>
      <c r="C578" s="43"/>
      <c r="D578" s="43"/>
      <c r="E578" s="43"/>
      <c r="F578" s="46"/>
    </row>
    <row r="579">
      <c r="A579" s="43"/>
      <c r="B579" s="43"/>
      <c r="C579" s="43"/>
      <c r="D579" s="43"/>
      <c r="E579" s="43"/>
      <c r="F579" s="46"/>
    </row>
    <row r="580">
      <c r="A580" s="43"/>
      <c r="B580" s="43"/>
      <c r="C580" s="43"/>
      <c r="D580" s="43"/>
      <c r="E580" s="43"/>
      <c r="F580" s="46"/>
    </row>
    <row r="581">
      <c r="A581" s="43"/>
      <c r="B581" s="43"/>
      <c r="C581" s="43"/>
      <c r="D581" s="43"/>
      <c r="E581" s="43"/>
      <c r="F581" s="46"/>
    </row>
    <row r="582">
      <c r="A582" s="43"/>
      <c r="B582" s="43"/>
      <c r="C582" s="43"/>
      <c r="D582" s="43"/>
      <c r="E582" s="43"/>
      <c r="F582" s="46"/>
    </row>
    <row r="583">
      <c r="A583" s="43"/>
      <c r="B583" s="43"/>
      <c r="C583" s="43"/>
      <c r="D583" s="43"/>
      <c r="E583" s="43"/>
      <c r="F583" s="46"/>
    </row>
    <row r="584">
      <c r="A584" s="43"/>
      <c r="B584" s="43"/>
      <c r="C584" s="43"/>
      <c r="D584" s="43"/>
      <c r="E584" s="43"/>
      <c r="F584" s="46"/>
    </row>
    <row r="585">
      <c r="A585" s="43"/>
      <c r="B585" s="43"/>
      <c r="C585" s="43"/>
      <c r="D585" s="43"/>
      <c r="E585" s="43"/>
      <c r="F585" s="46"/>
    </row>
    <row r="586">
      <c r="A586" s="43"/>
      <c r="B586" s="43"/>
      <c r="C586" s="43"/>
      <c r="D586" s="43"/>
      <c r="E586" s="43"/>
      <c r="F586" s="46"/>
    </row>
    <row r="587">
      <c r="A587" s="43"/>
      <c r="B587" s="43"/>
      <c r="C587" s="43"/>
      <c r="D587" s="43"/>
      <c r="E587" s="43"/>
      <c r="F587" s="46"/>
    </row>
    <row r="588">
      <c r="A588" s="43"/>
      <c r="B588" s="43"/>
      <c r="C588" s="43"/>
      <c r="D588" s="43"/>
      <c r="E588" s="43"/>
      <c r="F588" s="46"/>
    </row>
    <row r="589">
      <c r="A589" s="43"/>
      <c r="B589" s="43"/>
      <c r="C589" s="43"/>
      <c r="D589" s="43"/>
      <c r="E589" s="43"/>
      <c r="F589" s="46"/>
    </row>
    <row r="590">
      <c r="A590" s="43"/>
      <c r="B590" s="43"/>
      <c r="C590" s="43"/>
      <c r="D590" s="43"/>
      <c r="E590" s="43"/>
      <c r="F590" s="46"/>
    </row>
    <row r="591">
      <c r="A591" s="43"/>
      <c r="B591" s="43"/>
      <c r="C591" s="43"/>
      <c r="D591" s="43"/>
      <c r="E591" s="43"/>
      <c r="F591" s="46"/>
    </row>
    <row r="592">
      <c r="A592" s="43"/>
      <c r="B592" s="43"/>
      <c r="C592" s="43"/>
      <c r="D592" s="43"/>
      <c r="E592" s="43"/>
      <c r="F592" s="46"/>
    </row>
    <row r="593">
      <c r="A593" s="43"/>
      <c r="B593" s="43"/>
      <c r="C593" s="43"/>
      <c r="D593" s="43"/>
      <c r="E593" s="43"/>
      <c r="F593" s="46"/>
    </row>
    <row r="594">
      <c r="A594" s="43"/>
      <c r="B594" s="43"/>
      <c r="C594" s="43"/>
      <c r="D594" s="43"/>
      <c r="E594" s="43"/>
      <c r="F594" s="46"/>
    </row>
    <row r="595">
      <c r="A595" s="43"/>
      <c r="B595" s="43"/>
      <c r="C595" s="43"/>
      <c r="D595" s="43"/>
      <c r="E595" s="43"/>
      <c r="F595" s="46"/>
    </row>
    <row r="596">
      <c r="A596" s="43"/>
      <c r="B596" s="43"/>
      <c r="C596" s="43"/>
      <c r="D596" s="43"/>
      <c r="E596" s="43"/>
      <c r="F596" s="46"/>
    </row>
    <row r="597">
      <c r="A597" s="43"/>
      <c r="B597" s="43"/>
      <c r="C597" s="43"/>
      <c r="D597" s="43"/>
      <c r="E597" s="43"/>
      <c r="F597" s="46"/>
    </row>
    <row r="598">
      <c r="A598" s="43"/>
      <c r="B598" s="43"/>
      <c r="C598" s="43"/>
      <c r="D598" s="43"/>
      <c r="E598" s="43"/>
      <c r="F598" s="46"/>
    </row>
    <row r="599">
      <c r="A599" s="43"/>
      <c r="B599" s="43"/>
      <c r="C599" s="43"/>
      <c r="D599" s="43"/>
      <c r="E599" s="43"/>
      <c r="F599" s="46"/>
    </row>
    <row r="600">
      <c r="A600" s="43"/>
      <c r="B600" s="43"/>
      <c r="C600" s="43"/>
      <c r="D600" s="43"/>
      <c r="E600" s="43"/>
      <c r="F600" s="46"/>
    </row>
    <row r="601">
      <c r="A601" s="43"/>
      <c r="B601" s="43"/>
      <c r="C601" s="43"/>
      <c r="D601" s="43"/>
      <c r="E601" s="43"/>
      <c r="F601" s="46"/>
    </row>
    <row r="602">
      <c r="A602" s="43"/>
      <c r="B602" s="43"/>
      <c r="C602" s="43"/>
      <c r="D602" s="43"/>
      <c r="E602" s="43"/>
      <c r="F602" s="46"/>
    </row>
    <row r="603">
      <c r="A603" s="43"/>
      <c r="B603" s="43"/>
      <c r="C603" s="43"/>
      <c r="D603" s="43"/>
      <c r="E603" s="43"/>
      <c r="F603" s="46"/>
    </row>
    <row r="604">
      <c r="A604" s="43"/>
      <c r="B604" s="43"/>
      <c r="C604" s="43"/>
      <c r="D604" s="43"/>
      <c r="E604" s="43"/>
      <c r="F604" s="46"/>
    </row>
    <row r="605">
      <c r="A605" s="43"/>
      <c r="B605" s="43"/>
      <c r="C605" s="43"/>
      <c r="D605" s="43"/>
      <c r="E605" s="43"/>
      <c r="F605" s="46"/>
    </row>
    <row r="606">
      <c r="A606" s="43"/>
      <c r="B606" s="43"/>
      <c r="C606" s="43"/>
      <c r="D606" s="43"/>
      <c r="E606" s="43"/>
      <c r="F606" s="46"/>
    </row>
    <row r="607">
      <c r="A607" s="43"/>
      <c r="B607" s="43"/>
      <c r="C607" s="43"/>
      <c r="D607" s="43"/>
      <c r="E607" s="43"/>
      <c r="F607" s="46"/>
    </row>
    <row r="608">
      <c r="A608" s="43"/>
      <c r="B608" s="43"/>
      <c r="C608" s="43"/>
      <c r="D608" s="43"/>
      <c r="E608" s="43"/>
      <c r="F608" s="46"/>
    </row>
    <row r="609">
      <c r="A609" s="43"/>
      <c r="B609" s="43"/>
      <c r="C609" s="43"/>
      <c r="D609" s="43"/>
      <c r="E609" s="43"/>
      <c r="F609" s="46"/>
    </row>
    <row r="610">
      <c r="A610" s="43"/>
      <c r="B610" s="43"/>
      <c r="C610" s="43"/>
      <c r="D610" s="43"/>
      <c r="E610" s="43"/>
      <c r="F610" s="46"/>
    </row>
    <row r="611">
      <c r="A611" s="43"/>
      <c r="B611" s="43"/>
      <c r="C611" s="43"/>
      <c r="D611" s="43"/>
      <c r="E611" s="43"/>
      <c r="F611" s="46"/>
    </row>
    <row r="612">
      <c r="A612" s="43"/>
      <c r="B612" s="43"/>
      <c r="C612" s="43"/>
      <c r="D612" s="43"/>
      <c r="E612" s="43"/>
      <c r="F612" s="46"/>
    </row>
    <row r="613">
      <c r="A613" s="43"/>
      <c r="B613" s="43"/>
      <c r="C613" s="43"/>
      <c r="D613" s="43"/>
      <c r="E613" s="43"/>
      <c r="F613" s="46"/>
    </row>
    <row r="614">
      <c r="A614" s="43"/>
      <c r="B614" s="43"/>
      <c r="C614" s="43"/>
      <c r="D614" s="43"/>
      <c r="E614" s="43"/>
      <c r="F614" s="46"/>
    </row>
    <row r="615">
      <c r="A615" s="43"/>
      <c r="B615" s="43"/>
      <c r="C615" s="43"/>
      <c r="D615" s="43"/>
      <c r="E615" s="43"/>
      <c r="F615" s="46"/>
    </row>
    <row r="616">
      <c r="A616" s="43"/>
      <c r="B616" s="43"/>
      <c r="C616" s="43"/>
      <c r="D616" s="43"/>
      <c r="E616" s="43"/>
      <c r="F616" s="46"/>
    </row>
    <row r="617">
      <c r="A617" s="43"/>
      <c r="B617" s="43"/>
      <c r="C617" s="43"/>
      <c r="D617" s="43"/>
      <c r="E617" s="43"/>
      <c r="F617" s="46"/>
    </row>
    <row r="618">
      <c r="A618" s="43"/>
      <c r="B618" s="43"/>
      <c r="C618" s="43"/>
      <c r="D618" s="43"/>
      <c r="E618" s="43"/>
      <c r="F618" s="46"/>
    </row>
    <row r="619">
      <c r="A619" s="43"/>
      <c r="B619" s="43"/>
      <c r="C619" s="43"/>
      <c r="D619" s="43"/>
      <c r="E619" s="43"/>
      <c r="F619" s="46"/>
    </row>
    <row r="620">
      <c r="A620" s="43"/>
      <c r="B620" s="43"/>
      <c r="C620" s="43"/>
      <c r="D620" s="43"/>
      <c r="E620" s="43"/>
      <c r="F620" s="46"/>
    </row>
    <row r="621">
      <c r="A621" s="43"/>
      <c r="B621" s="43"/>
      <c r="C621" s="43"/>
      <c r="D621" s="43"/>
      <c r="E621" s="43"/>
      <c r="F621" s="46"/>
    </row>
    <row r="622">
      <c r="A622" s="43"/>
      <c r="B622" s="43"/>
      <c r="C622" s="43"/>
      <c r="D622" s="43"/>
      <c r="E622" s="43"/>
      <c r="F622" s="46"/>
    </row>
    <row r="623">
      <c r="A623" s="43"/>
      <c r="B623" s="43"/>
      <c r="C623" s="43"/>
      <c r="D623" s="43"/>
      <c r="E623" s="43"/>
      <c r="F623" s="46"/>
    </row>
    <row r="624">
      <c r="A624" s="43"/>
      <c r="B624" s="43"/>
      <c r="C624" s="43"/>
      <c r="D624" s="43"/>
      <c r="E624" s="43"/>
      <c r="F624" s="46"/>
    </row>
    <row r="625">
      <c r="A625" s="43"/>
      <c r="B625" s="43"/>
      <c r="C625" s="43"/>
      <c r="D625" s="43"/>
      <c r="E625" s="43"/>
      <c r="F625" s="46"/>
    </row>
    <row r="626">
      <c r="A626" s="43"/>
      <c r="B626" s="43"/>
      <c r="C626" s="43"/>
      <c r="D626" s="43"/>
      <c r="E626" s="43"/>
      <c r="F626" s="46"/>
    </row>
    <row r="627">
      <c r="A627" s="43"/>
      <c r="B627" s="43"/>
      <c r="C627" s="43"/>
      <c r="D627" s="43"/>
      <c r="E627" s="43"/>
      <c r="F627" s="46"/>
    </row>
    <row r="628">
      <c r="A628" s="43"/>
      <c r="B628" s="43"/>
      <c r="C628" s="43"/>
      <c r="D628" s="43"/>
      <c r="E628" s="43"/>
      <c r="F628" s="46"/>
    </row>
    <row r="629">
      <c r="A629" s="43"/>
      <c r="B629" s="43"/>
      <c r="C629" s="43"/>
      <c r="D629" s="43"/>
      <c r="E629" s="43"/>
      <c r="F629" s="46"/>
    </row>
    <row r="630">
      <c r="A630" s="43"/>
      <c r="B630" s="43"/>
      <c r="C630" s="43"/>
      <c r="D630" s="43"/>
      <c r="E630" s="43"/>
      <c r="F630" s="46"/>
    </row>
    <row r="631">
      <c r="A631" s="43"/>
      <c r="B631" s="43"/>
      <c r="C631" s="43"/>
      <c r="D631" s="43"/>
      <c r="E631" s="43"/>
      <c r="F631" s="46"/>
    </row>
    <row r="632">
      <c r="A632" s="43"/>
      <c r="B632" s="43"/>
      <c r="C632" s="43"/>
      <c r="D632" s="43"/>
      <c r="E632" s="43"/>
      <c r="F632" s="46"/>
    </row>
    <row r="633">
      <c r="A633" s="43"/>
      <c r="B633" s="43"/>
      <c r="C633" s="43"/>
      <c r="D633" s="43"/>
      <c r="E633" s="43"/>
      <c r="F633" s="46"/>
    </row>
    <row r="634">
      <c r="A634" s="43"/>
      <c r="B634" s="43"/>
      <c r="C634" s="43"/>
      <c r="D634" s="43"/>
      <c r="E634" s="43"/>
      <c r="F634" s="46"/>
    </row>
    <row r="635">
      <c r="A635" s="43"/>
      <c r="B635" s="43"/>
      <c r="C635" s="43"/>
      <c r="D635" s="43"/>
      <c r="E635" s="43"/>
      <c r="F635" s="46"/>
    </row>
    <row r="636">
      <c r="A636" s="43"/>
      <c r="B636" s="43"/>
      <c r="C636" s="43"/>
      <c r="D636" s="43"/>
      <c r="E636" s="43"/>
      <c r="F636" s="46"/>
    </row>
    <row r="637">
      <c r="A637" s="43"/>
      <c r="B637" s="43"/>
      <c r="C637" s="43"/>
      <c r="D637" s="43"/>
      <c r="E637" s="43"/>
      <c r="F637" s="46"/>
    </row>
    <row r="638">
      <c r="A638" s="43"/>
      <c r="B638" s="43"/>
      <c r="C638" s="43"/>
      <c r="D638" s="43"/>
      <c r="E638" s="43"/>
      <c r="F638" s="46"/>
    </row>
    <row r="639">
      <c r="A639" s="43"/>
      <c r="B639" s="43"/>
      <c r="C639" s="43"/>
      <c r="D639" s="43"/>
      <c r="E639" s="43"/>
      <c r="F639" s="46"/>
    </row>
    <row r="640">
      <c r="A640" s="43"/>
      <c r="B640" s="43"/>
      <c r="C640" s="43"/>
      <c r="D640" s="43"/>
      <c r="E640" s="43"/>
      <c r="F640" s="46"/>
    </row>
    <row r="641">
      <c r="A641" s="43"/>
      <c r="B641" s="43"/>
      <c r="C641" s="43"/>
      <c r="D641" s="43"/>
      <c r="E641" s="43"/>
      <c r="F641" s="46"/>
    </row>
    <row r="642">
      <c r="A642" s="43"/>
      <c r="B642" s="43"/>
      <c r="C642" s="43"/>
      <c r="D642" s="43"/>
      <c r="E642" s="43"/>
      <c r="F642" s="46"/>
    </row>
    <row r="643">
      <c r="A643" s="43"/>
      <c r="B643" s="43"/>
      <c r="C643" s="43"/>
      <c r="D643" s="43"/>
      <c r="E643" s="43"/>
      <c r="F643" s="46"/>
    </row>
    <row r="644">
      <c r="A644" s="43"/>
      <c r="B644" s="43"/>
      <c r="C644" s="43"/>
      <c r="D644" s="43"/>
      <c r="E644" s="43"/>
      <c r="F644" s="46"/>
    </row>
    <row r="645">
      <c r="A645" s="43"/>
      <c r="B645" s="43"/>
      <c r="C645" s="43"/>
      <c r="D645" s="43"/>
      <c r="E645" s="43"/>
      <c r="F645" s="46"/>
    </row>
    <row r="646">
      <c r="A646" s="43"/>
      <c r="B646" s="43"/>
      <c r="C646" s="43"/>
      <c r="D646" s="43"/>
      <c r="E646" s="43"/>
      <c r="F646" s="46"/>
    </row>
    <row r="647">
      <c r="A647" s="43"/>
      <c r="B647" s="43"/>
      <c r="C647" s="43"/>
      <c r="D647" s="43"/>
      <c r="E647" s="43"/>
      <c r="F647" s="46"/>
    </row>
    <row r="648">
      <c r="A648" s="43"/>
      <c r="B648" s="43"/>
      <c r="C648" s="43"/>
      <c r="D648" s="43"/>
      <c r="E648" s="43"/>
      <c r="F648" s="46"/>
    </row>
    <row r="649">
      <c r="A649" s="43"/>
      <c r="B649" s="43"/>
      <c r="C649" s="43"/>
      <c r="D649" s="43"/>
      <c r="E649" s="43"/>
      <c r="F649" s="46"/>
    </row>
    <row r="650">
      <c r="A650" s="43"/>
      <c r="B650" s="43"/>
      <c r="C650" s="43"/>
      <c r="D650" s="43"/>
      <c r="E650" s="43"/>
      <c r="F650" s="46"/>
    </row>
    <row r="651">
      <c r="A651" s="43"/>
      <c r="B651" s="43"/>
      <c r="C651" s="43"/>
      <c r="D651" s="43"/>
      <c r="E651" s="43"/>
      <c r="F651" s="46"/>
    </row>
    <row r="652">
      <c r="A652" s="43"/>
      <c r="B652" s="43"/>
      <c r="C652" s="43"/>
      <c r="D652" s="43"/>
      <c r="E652" s="43"/>
      <c r="F652" s="46"/>
    </row>
    <row r="653">
      <c r="A653" s="43"/>
      <c r="B653" s="43"/>
      <c r="C653" s="43"/>
      <c r="D653" s="43"/>
      <c r="E653" s="43"/>
      <c r="F653" s="46"/>
    </row>
    <row r="654">
      <c r="A654" s="43"/>
      <c r="B654" s="43"/>
      <c r="C654" s="43"/>
      <c r="D654" s="43"/>
      <c r="E654" s="43"/>
      <c r="F654" s="46"/>
    </row>
    <row r="655">
      <c r="A655" s="43"/>
      <c r="B655" s="43"/>
      <c r="C655" s="43"/>
      <c r="D655" s="43"/>
      <c r="E655" s="43"/>
      <c r="F655" s="46"/>
    </row>
    <row r="656">
      <c r="A656" s="43"/>
      <c r="B656" s="43"/>
      <c r="C656" s="43"/>
      <c r="D656" s="43"/>
      <c r="E656" s="43"/>
      <c r="F656" s="46"/>
    </row>
    <row r="657">
      <c r="A657" s="43"/>
      <c r="B657" s="43"/>
      <c r="C657" s="43"/>
      <c r="D657" s="43"/>
      <c r="E657" s="43"/>
      <c r="F657" s="46"/>
    </row>
    <row r="658">
      <c r="A658" s="43"/>
      <c r="B658" s="43"/>
      <c r="C658" s="43"/>
      <c r="D658" s="43"/>
      <c r="E658" s="43"/>
      <c r="F658" s="46"/>
    </row>
    <row r="659">
      <c r="A659" s="43"/>
      <c r="B659" s="43"/>
      <c r="C659" s="43"/>
      <c r="D659" s="43"/>
      <c r="E659" s="43"/>
      <c r="F659" s="46"/>
    </row>
    <row r="660">
      <c r="A660" s="43"/>
      <c r="B660" s="43"/>
      <c r="C660" s="43"/>
      <c r="D660" s="43"/>
      <c r="E660" s="43"/>
      <c r="F660" s="46"/>
    </row>
    <row r="661">
      <c r="A661" s="43"/>
      <c r="B661" s="43"/>
      <c r="C661" s="43"/>
      <c r="D661" s="43"/>
      <c r="E661" s="43"/>
      <c r="F661" s="46"/>
    </row>
    <row r="662">
      <c r="A662" s="43"/>
      <c r="B662" s="43"/>
      <c r="C662" s="43"/>
      <c r="D662" s="43"/>
      <c r="E662" s="43"/>
      <c r="F662" s="46"/>
    </row>
    <row r="663">
      <c r="A663" s="43"/>
      <c r="B663" s="43"/>
      <c r="C663" s="43"/>
      <c r="D663" s="43"/>
      <c r="E663" s="43"/>
      <c r="F663" s="46"/>
    </row>
    <row r="664">
      <c r="A664" s="43"/>
      <c r="B664" s="43"/>
      <c r="C664" s="43"/>
      <c r="D664" s="43"/>
      <c r="E664" s="43"/>
      <c r="F664" s="46"/>
    </row>
    <row r="665">
      <c r="A665" s="43"/>
      <c r="B665" s="43"/>
      <c r="C665" s="43"/>
      <c r="D665" s="43"/>
      <c r="E665" s="43"/>
      <c r="F665" s="46"/>
    </row>
    <row r="666">
      <c r="A666" s="43"/>
      <c r="B666" s="43"/>
      <c r="C666" s="43"/>
      <c r="D666" s="43"/>
      <c r="E666" s="43"/>
      <c r="F666" s="46"/>
    </row>
    <row r="667">
      <c r="A667" s="43"/>
      <c r="B667" s="43"/>
      <c r="C667" s="43"/>
      <c r="D667" s="43"/>
      <c r="E667" s="43"/>
      <c r="F667" s="46"/>
    </row>
    <row r="668">
      <c r="A668" s="43"/>
      <c r="B668" s="43"/>
      <c r="C668" s="43"/>
      <c r="D668" s="43"/>
      <c r="E668" s="43"/>
      <c r="F668" s="46"/>
    </row>
    <row r="669">
      <c r="A669" s="43"/>
      <c r="B669" s="43"/>
      <c r="C669" s="43"/>
      <c r="D669" s="43"/>
      <c r="E669" s="43"/>
      <c r="F669" s="46"/>
    </row>
    <row r="670">
      <c r="A670" s="43"/>
      <c r="B670" s="43"/>
      <c r="C670" s="43"/>
      <c r="D670" s="43"/>
      <c r="E670" s="43"/>
      <c r="F670" s="46"/>
    </row>
    <row r="671">
      <c r="A671" s="43"/>
      <c r="B671" s="43"/>
      <c r="C671" s="43"/>
      <c r="D671" s="43"/>
      <c r="E671" s="43"/>
      <c r="F671" s="46"/>
    </row>
    <row r="672">
      <c r="A672" s="43"/>
      <c r="B672" s="43"/>
      <c r="C672" s="43"/>
      <c r="D672" s="43"/>
      <c r="E672" s="43"/>
      <c r="F672" s="46"/>
    </row>
    <row r="673">
      <c r="A673" s="43"/>
      <c r="B673" s="43"/>
      <c r="C673" s="43"/>
      <c r="D673" s="43"/>
      <c r="E673" s="43"/>
      <c r="F673" s="46"/>
    </row>
    <row r="674">
      <c r="A674" s="43"/>
      <c r="B674" s="43"/>
      <c r="C674" s="43"/>
      <c r="D674" s="43"/>
      <c r="E674" s="43"/>
      <c r="F674" s="46"/>
    </row>
    <row r="675">
      <c r="A675" s="43"/>
      <c r="B675" s="43"/>
      <c r="C675" s="43"/>
      <c r="D675" s="43"/>
      <c r="E675" s="43"/>
      <c r="F675" s="46"/>
    </row>
    <row r="676">
      <c r="A676" s="43"/>
      <c r="B676" s="43"/>
      <c r="C676" s="43"/>
      <c r="D676" s="43"/>
      <c r="E676" s="43"/>
      <c r="F676" s="46"/>
    </row>
    <row r="677">
      <c r="A677" s="43"/>
      <c r="B677" s="43"/>
      <c r="C677" s="43"/>
      <c r="D677" s="43"/>
      <c r="E677" s="43"/>
      <c r="F677" s="46"/>
    </row>
    <row r="678">
      <c r="A678" s="43"/>
      <c r="B678" s="43"/>
      <c r="C678" s="43"/>
      <c r="D678" s="43"/>
      <c r="E678" s="43"/>
      <c r="F678" s="46"/>
    </row>
    <row r="679">
      <c r="A679" s="43"/>
      <c r="B679" s="43"/>
      <c r="C679" s="43"/>
      <c r="D679" s="43"/>
      <c r="E679" s="43"/>
      <c r="F679" s="46"/>
    </row>
    <row r="680">
      <c r="A680" s="43"/>
      <c r="B680" s="43"/>
      <c r="C680" s="43"/>
      <c r="D680" s="43"/>
      <c r="E680" s="43"/>
      <c r="F680" s="46"/>
    </row>
    <row r="681">
      <c r="A681" s="43"/>
      <c r="B681" s="43"/>
      <c r="C681" s="43"/>
      <c r="D681" s="43"/>
      <c r="E681" s="43"/>
      <c r="F681" s="46"/>
    </row>
    <row r="682">
      <c r="A682" s="43"/>
      <c r="B682" s="43"/>
      <c r="C682" s="43"/>
      <c r="D682" s="43"/>
      <c r="E682" s="43"/>
      <c r="F682" s="46"/>
    </row>
    <row r="683">
      <c r="A683" s="43"/>
      <c r="B683" s="43"/>
      <c r="C683" s="43"/>
      <c r="D683" s="43"/>
      <c r="E683" s="43"/>
      <c r="F683" s="46"/>
    </row>
    <row r="684">
      <c r="A684" s="43"/>
      <c r="B684" s="43"/>
      <c r="C684" s="43"/>
      <c r="D684" s="43"/>
      <c r="E684" s="43"/>
      <c r="F684" s="46"/>
    </row>
    <row r="685">
      <c r="A685" s="43"/>
      <c r="B685" s="43"/>
      <c r="C685" s="43"/>
      <c r="D685" s="43"/>
      <c r="E685" s="43"/>
      <c r="F685" s="46"/>
    </row>
    <row r="686">
      <c r="A686" s="43"/>
      <c r="B686" s="43"/>
      <c r="C686" s="43"/>
      <c r="D686" s="43"/>
      <c r="E686" s="43"/>
      <c r="F686" s="46"/>
    </row>
    <row r="687">
      <c r="A687" s="43"/>
      <c r="B687" s="43"/>
      <c r="C687" s="43"/>
      <c r="D687" s="43"/>
      <c r="E687" s="43"/>
      <c r="F687" s="46"/>
    </row>
    <row r="688">
      <c r="A688" s="43"/>
      <c r="B688" s="43"/>
      <c r="C688" s="43"/>
      <c r="D688" s="43"/>
      <c r="E688" s="43"/>
      <c r="F688" s="46"/>
    </row>
    <row r="689">
      <c r="A689" s="43"/>
      <c r="B689" s="43"/>
      <c r="C689" s="43"/>
      <c r="D689" s="43"/>
      <c r="E689" s="43"/>
      <c r="F689" s="46"/>
    </row>
    <row r="690">
      <c r="A690" s="43"/>
      <c r="B690" s="43"/>
      <c r="C690" s="43"/>
      <c r="D690" s="43"/>
      <c r="E690" s="43"/>
      <c r="F690" s="46"/>
    </row>
    <row r="691">
      <c r="A691" s="43"/>
      <c r="B691" s="43"/>
      <c r="C691" s="43"/>
      <c r="D691" s="43"/>
      <c r="E691" s="43"/>
      <c r="F691" s="46"/>
    </row>
    <row r="692">
      <c r="A692" s="43"/>
      <c r="B692" s="43"/>
      <c r="C692" s="43"/>
      <c r="D692" s="43"/>
      <c r="E692" s="43"/>
      <c r="F692" s="46"/>
    </row>
    <row r="693">
      <c r="A693" s="43"/>
      <c r="B693" s="43"/>
      <c r="C693" s="43"/>
      <c r="D693" s="43"/>
      <c r="E693" s="43"/>
      <c r="F693" s="46"/>
    </row>
    <row r="694">
      <c r="A694" s="43"/>
      <c r="B694" s="43"/>
      <c r="C694" s="43"/>
      <c r="D694" s="43"/>
      <c r="E694" s="43"/>
      <c r="F694" s="46"/>
    </row>
    <row r="695">
      <c r="A695" s="43"/>
      <c r="B695" s="43"/>
      <c r="C695" s="43"/>
      <c r="D695" s="43"/>
      <c r="E695" s="43"/>
      <c r="F695" s="46"/>
    </row>
    <row r="696">
      <c r="A696" s="43"/>
      <c r="B696" s="43"/>
      <c r="C696" s="43"/>
      <c r="D696" s="43"/>
      <c r="E696" s="43"/>
      <c r="F696" s="46"/>
    </row>
    <row r="697">
      <c r="A697" s="43"/>
      <c r="B697" s="43"/>
      <c r="C697" s="43"/>
      <c r="D697" s="43"/>
      <c r="E697" s="43"/>
      <c r="F697" s="46"/>
    </row>
    <row r="698">
      <c r="A698" s="43"/>
      <c r="B698" s="43"/>
      <c r="C698" s="43"/>
      <c r="D698" s="43"/>
      <c r="E698" s="43"/>
      <c r="F698" s="46"/>
    </row>
    <row r="699">
      <c r="A699" s="43"/>
      <c r="B699" s="43"/>
      <c r="C699" s="43"/>
      <c r="D699" s="43"/>
      <c r="E699" s="43"/>
      <c r="F699" s="46"/>
    </row>
    <row r="700">
      <c r="A700" s="43"/>
      <c r="B700" s="43"/>
      <c r="C700" s="43"/>
      <c r="D700" s="43"/>
      <c r="E700" s="43"/>
      <c r="F700" s="46"/>
    </row>
    <row r="701">
      <c r="A701" s="43"/>
      <c r="B701" s="43"/>
      <c r="C701" s="43"/>
      <c r="D701" s="43"/>
      <c r="E701" s="43"/>
      <c r="F701" s="46"/>
    </row>
    <row r="702">
      <c r="A702" s="43"/>
      <c r="B702" s="43"/>
      <c r="C702" s="43"/>
      <c r="D702" s="43"/>
      <c r="E702" s="43"/>
      <c r="F702" s="46"/>
    </row>
    <row r="703">
      <c r="A703" s="43"/>
      <c r="B703" s="43"/>
      <c r="C703" s="43"/>
      <c r="D703" s="43"/>
      <c r="E703" s="43"/>
      <c r="F703" s="46"/>
    </row>
    <row r="704">
      <c r="A704" s="43"/>
      <c r="B704" s="43"/>
      <c r="C704" s="43"/>
      <c r="D704" s="43"/>
      <c r="E704" s="43"/>
      <c r="F704" s="46"/>
    </row>
    <row r="705">
      <c r="A705" s="43"/>
      <c r="B705" s="43"/>
      <c r="C705" s="43"/>
      <c r="D705" s="43"/>
      <c r="E705" s="43"/>
      <c r="F705" s="46"/>
    </row>
    <row r="706">
      <c r="A706" s="43"/>
      <c r="B706" s="43"/>
      <c r="C706" s="43"/>
      <c r="D706" s="43"/>
      <c r="E706" s="43"/>
      <c r="F706" s="46"/>
    </row>
    <row r="707">
      <c r="A707" s="43"/>
      <c r="B707" s="43"/>
      <c r="C707" s="43"/>
      <c r="D707" s="43"/>
      <c r="E707" s="43"/>
      <c r="F707" s="46"/>
    </row>
    <row r="708">
      <c r="A708" s="43"/>
      <c r="B708" s="43"/>
      <c r="C708" s="43"/>
      <c r="D708" s="43"/>
      <c r="E708" s="43"/>
      <c r="F708" s="46"/>
    </row>
    <row r="709">
      <c r="A709" s="43"/>
      <c r="B709" s="43"/>
      <c r="C709" s="43"/>
      <c r="D709" s="43"/>
      <c r="E709" s="43"/>
      <c r="F709" s="46"/>
    </row>
    <row r="710">
      <c r="A710" s="43"/>
      <c r="B710" s="43"/>
      <c r="C710" s="43"/>
      <c r="D710" s="43"/>
      <c r="E710" s="43"/>
      <c r="F710" s="46"/>
    </row>
    <row r="711">
      <c r="A711" s="43"/>
      <c r="B711" s="43"/>
      <c r="C711" s="43"/>
      <c r="D711" s="43"/>
      <c r="E711" s="43"/>
      <c r="F711" s="46"/>
    </row>
    <row r="712">
      <c r="A712" s="43"/>
      <c r="B712" s="43"/>
      <c r="C712" s="43"/>
      <c r="D712" s="43"/>
      <c r="E712" s="43"/>
      <c r="F712" s="46"/>
    </row>
    <row r="713">
      <c r="A713" s="43"/>
      <c r="B713" s="43"/>
      <c r="C713" s="43"/>
      <c r="D713" s="43"/>
      <c r="E713" s="43"/>
      <c r="F713" s="46"/>
    </row>
    <row r="714">
      <c r="A714" s="43"/>
      <c r="B714" s="43"/>
      <c r="C714" s="43"/>
      <c r="D714" s="43"/>
      <c r="E714" s="43"/>
      <c r="F714" s="46"/>
    </row>
    <row r="715">
      <c r="A715" s="43"/>
      <c r="B715" s="43"/>
      <c r="C715" s="43"/>
      <c r="D715" s="43"/>
      <c r="E715" s="43"/>
      <c r="F715" s="46"/>
    </row>
    <row r="716">
      <c r="A716" s="43"/>
      <c r="B716" s="43"/>
      <c r="C716" s="43"/>
      <c r="D716" s="43"/>
      <c r="E716" s="43"/>
      <c r="F716" s="46"/>
    </row>
    <row r="717">
      <c r="A717" s="43"/>
      <c r="B717" s="43"/>
      <c r="C717" s="43"/>
      <c r="D717" s="43"/>
      <c r="E717" s="43"/>
      <c r="F717" s="46"/>
    </row>
    <row r="718">
      <c r="A718" s="43"/>
      <c r="B718" s="43"/>
      <c r="C718" s="43"/>
      <c r="D718" s="43"/>
      <c r="E718" s="43"/>
      <c r="F718" s="46"/>
    </row>
    <row r="719">
      <c r="A719" s="43"/>
      <c r="B719" s="43"/>
      <c r="C719" s="43"/>
      <c r="D719" s="43"/>
      <c r="E719" s="43"/>
      <c r="F719" s="46"/>
    </row>
    <row r="720">
      <c r="A720" s="43"/>
      <c r="B720" s="43"/>
      <c r="C720" s="43"/>
      <c r="D720" s="43"/>
      <c r="E720" s="43"/>
      <c r="F720" s="46"/>
    </row>
    <row r="721">
      <c r="A721" s="43"/>
      <c r="B721" s="43"/>
      <c r="C721" s="43"/>
      <c r="D721" s="43"/>
      <c r="E721" s="43"/>
      <c r="F721" s="46"/>
    </row>
    <row r="722">
      <c r="A722" s="43"/>
      <c r="B722" s="43"/>
      <c r="C722" s="43"/>
      <c r="D722" s="43"/>
      <c r="E722" s="43"/>
      <c r="F722" s="46"/>
    </row>
    <row r="723">
      <c r="A723" s="43"/>
      <c r="B723" s="43"/>
      <c r="C723" s="43"/>
      <c r="D723" s="43"/>
      <c r="E723" s="43"/>
      <c r="F723" s="46"/>
    </row>
    <row r="724">
      <c r="A724" s="43"/>
      <c r="B724" s="43"/>
      <c r="C724" s="43"/>
      <c r="D724" s="43"/>
      <c r="E724" s="43"/>
      <c r="F724" s="46"/>
    </row>
    <row r="725">
      <c r="A725" s="43"/>
      <c r="B725" s="43"/>
      <c r="C725" s="43"/>
      <c r="D725" s="43"/>
      <c r="E725" s="43"/>
      <c r="F725" s="46"/>
    </row>
    <row r="726">
      <c r="A726" s="43"/>
      <c r="B726" s="43"/>
      <c r="C726" s="43"/>
      <c r="D726" s="43"/>
      <c r="E726" s="43"/>
      <c r="F726" s="46"/>
    </row>
    <row r="727">
      <c r="A727" s="43"/>
      <c r="B727" s="43"/>
      <c r="C727" s="43"/>
      <c r="D727" s="43"/>
      <c r="E727" s="43"/>
      <c r="F727" s="46"/>
    </row>
    <row r="728">
      <c r="A728" s="43"/>
      <c r="B728" s="43"/>
      <c r="C728" s="43"/>
      <c r="D728" s="43"/>
      <c r="E728" s="43"/>
      <c r="F728" s="46"/>
    </row>
    <row r="729">
      <c r="A729" s="43"/>
      <c r="B729" s="43"/>
      <c r="C729" s="43"/>
      <c r="D729" s="43"/>
      <c r="E729" s="43"/>
      <c r="F729" s="46"/>
    </row>
    <row r="730">
      <c r="A730" s="43"/>
      <c r="B730" s="43"/>
      <c r="C730" s="43"/>
      <c r="D730" s="43"/>
      <c r="E730" s="43"/>
      <c r="F730" s="46"/>
    </row>
    <row r="731">
      <c r="A731" s="43"/>
      <c r="B731" s="43"/>
      <c r="C731" s="43"/>
      <c r="D731" s="43"/>
      <c r="E731" s="43"/>
      <c r="F731" s="46"/>
    </row>
    <row r="732">
      <c r="A732" s="43"/>
      <c r="B732" s="43"/>
      <c r="C732" s="43"/>
      <c r="D732" s="43"/>
      <c r="E732" s="43"/>
      <c r="F732" s="46"/>
    </row>
    <row r="733">
      <c r="A733" s="43"/>
      <c r="B733" s="43"/>
      <c r="C733" s="43"/>
      <c r="D733" s="43"/>
      <c r="E733" s="43"/>
      <c r="F733" s="46"/>
    </row>
    <row r="734">
      <c r="A734" s="43"/>
      <c r="B734" s="43"/>
      <c r="C734" s="43"/>
      <c r="D734" s="43"/>
      <c r="E734" s="43"/>
      <c r="F734" s="46"/>
    </row>
    <row r="735">
      <c r="A735" s="43"/>
      <c r="B735" s="43"/>
      <c r="C735" s="43"/>
      <c r="D735" s="43"/>
      <c r="E735" s="43"/>
      <c r="F735" s="46"/>
    </row>
    <row r="736">
      <c r="A736" s="43"/>
      <c r="B736" s="43"/>
      <c r="C736" s="43"/>
      <c r="D736" s="43"/>
      <c r="E736" s="43"/>
      <c r="F736" s="46"/>
    </row>
    <row r="737">
      <c r="A737" s="43"/>
      <c r="B737" s="43"/>
      <c r="C737" s="43"/>
      <c r="D737" s="43"/>
      <c r="E737" s="43"/>
      <c r="F737" s="46"/>
    </row>
    <row r="738">
      <c r="A738" s="43"/>
      <c r="B738" s="43"/>
      <c r="C738" s="43"/>
      <c r="D738" s="43"/>
      <c r="E738" s="43"/>
      <c r="F738" s="46"/>
    </row>
    <row r="739">
      <c r="A739" s="43"/>
      <c r="B739" s="43"/>
      <c r="C739" s="43"/>
      <c r="D739" s="43"/>
      <c r="E739" s="43"/>
      <c r="F739" s="46"/>
    </row>
    <row r="740">
      <c r="A740" s="43"/>
      <c r="B740" s="43"/>
      <c r="C740" s="43"/>
      <c r="D740" s="43"/>
      <c r="E740" s="43"/>
      <c r="F740" s="46"/>
    </row>
    <row r="741">
      <c r="A741" s="43"/>
      <c r="B741" s="43"/>
      <c r="C741" s="43"/>
      <c r="D741" s="43"/>
      <c r="E741" s="43"/>
      <c r="F741" s="46"/>
    </row>
    <row r="742">
      <c r="A742" s="43"/>
      <c r="B742" s="43"/>
      <c r="C742" s="43"/>
      <c r="D742" s="43"/>
      <c r="E742" s="43"/>
      <c r="F742" s="46"/>
    </row>
    <row r="743">
      <c r="A743" s="43"/>
      <c r="B743" s="43"/>
      <c r="C743" s="43"/>
      <c r="D743" s="43"/>
      <c r="E743" s="43"/>
      <c r="F743" s="46"/>
    </row>
    <row r="744">
      <c r="A744" s="43"/>
      <c r="B744" s="43"/>
      <c r="C744" s="43"/>
      <c r="D744" s="43"/>
      <c r="E744" s="43"/>
      <c r="F744" s="46"/>
    </row>
    <row r="745">
      <c r="A745" s="43"/>
      <c r="B745" s="43"/>
      <c r="C745" s="43"/>
      <c r="D745" s="43"/>
      <c r="E745" s="43"/>
      <c r="F745" s="46"/>
    </row>
    <row r="746">
      <c r="A746" s="43"/>
      <c r="B746" s="43"/>
      <c r="C746" s="43"/>
      <c r="D746" s="43"/>
      <c r="E746" s="43"/>
      <c r="F746" s="46"/>
    </row>
    <row r="747">
      <c r="A747" s="43"/>
      <c r="B747" s="43"/>
      <c r="C747" s="43"/>
      <c r="D747" s="43"/>
      <c r="E747" s="43"/>
      <c r="F747" s="46"/>
    </row>
    <row r="748">
      <c r="A748" s="43"/>
      <c r="B748" s="43"/>
      <c r="C748" s="43"/>
      <c r="D748" s="43"/>
      <c r="E748" s="43"/>
      <c r="F748" s="46"/>
    </row>
    <row r="749">
      <c r="A749" s="43"/>
      <c r="B749" s="43"/>
      <c r="C749" s="43"/>
      <c r="D749" s="43"/>
      <c r="E749" s="43"/>
      <c r="F749" s="46"/>
    </row>
    <row r="750">
      <c r="A750" s="43"/>
      <c r="B750" s="43"/>
      <c r="C750" s="43"/>
      <c r="D750" s="43"/>
      <c r="E750" s="43"/>
      <c r="F750" s="46"/>
    </row>
    <row r="751">
      <c r="A751" s="43"/>
      <c r="B751" s="43"/>
      <c r="C751" s="43"/>
      <c r="D751" s="43"/>
      <c r="E751" s="43"/>
      <c r="F751" s="46"/>
    </row>
    <row r="752">
      <c r="A752" s="43"/>
      <c r="B752" s="43"/>
      <c r="C752" s="43"/>
      <c r="D752" s="43"/>
      <c r="E752" s="43"/>
      <c r="F752" s="46"/>
    </row>
    <row r="753">
      <c r="A753" s="43"/>
      <c r="B753" s="43"/>
      <c r="C753" s="43"/>
      <c r="D753" s="43"/>
      <c r="E753" s="43"/>
      <c r="F753" s="46"/>
    </row>
    <row r="754">
      <c r="A754" s="43"/>
      <c r="B754" s="43"/>
      <c r="C754" s="43"/>
      <c r="D754" s="43"/>
      <c r="E754" s="43"/>
      <c r="F754" s="46"/>
    </row>
    <row r="755">
      <c r="A755" s="43"/>
      <c r="B755" s="43"/>
      <c r="C755" s="43"/>
      <c r="D755" s="43"/>
      <c r="E755" s="43"/>
      <c r="F755" s="46"/>
    </row>
    <row r="756">
      <c r="A756" s="43"/>
      <c r="B756" s="43"/>
      <c r="C756" s="43"/>
      <c r="D756" s="43"/>
      <c r="E756" s="43"/>
      <c r="F756" s="46"/>
    </row>
    <row r="757">
      <c r="A757" s="43"/>
      <c r="B757" s="43"/>
      <c r="C757" s="43"/>
      <c r="D757" s="43"/>
      <c r="E757" s="43"/>
      <c r="F757" s="46"/>
    </row>
    <row r="758">
      <c r="A758" s="43"/>
      <c r="B758" s="43"/>
      <c r="C758" s="43"/>
      <c r="D758" s="43"/>
      <c r="E758" s="43"/>
      <c r="F758" s="46"/>
    </row>
    <row r="759">
      <c r="A759" s="43"/>
      <c r="B759" s="43"/>
      <c r="C759" s="43"/>
      <c r="D759" s="43"/>
      <c r="E759" s="43"/>
      <c r="F759" s="46"/>
    </row>
    <row r="760">
      <c r="A760" s="43"/>
      <c r="B760" s="43"/>
      <c r="C760" s="43"/>
      <c r="D760" s="43"/>
      <c r="E760" s="43"/>
      <c r="F760" s="46"/>
    </row>
    <row r="761">
      <c r="A761" s="43"/>
      <c r="B761" s="43"/>
      <c r="C761" s="43"/>
      <c r="D761" s="43"/>
      <c r="E761" s="43"/>
      <c r="F761" s="46"/>
    </row>
    <row r="762">
      <c r="A762" s="43"/>
      <c r="B762" s="43"/>
      <c r="C762" s="43"/>
      <c r="D762" s="43"/>
      <c r="E762" s="43"/>
      <c r="F762" s="46"/>
    </row>
    <row r="763">
      <c r="A763" s="43"/>
      <c r="B763" s="43"/>
      <c r="C763" s="43"/>
      <c r="D763" s="43"/>
      <c r="E763" s="43"/>
      <c r="F763" s="46"/>
    </row>
    <row r="764">
      <c r="A764" s="43"/>
      <c r="B764" s="43"/>
      <c r="C764" s="43"/>
      <c r="D764" s="43"/>
      <c r="E764" s="43"/>
      <c r="F764" s="46"/>
    </row>
    <row r="765">
      <c r="A765" s="43"/>
      <c r="B765" s="43"/>
      <c r="C765" s="43"/>
      <c r="D765" s="43"/>
      <c r="E765" s="43"/>
      <c r="F765" s="46"/>
    </row>
    <row r="766">
      <c r="A766" s="43"/>
      <c r="B766" s="43"/>
      <c r="C766" s="43"/>
      <c r="D766" s="43"/>
      <c r="E766" s="43"/>
      <c r="F766" s="46"/>
    </row>
    <row r="767">
      <c r="A767" s="43"/>
      <c r="B767" s="43"/>
      <c r="C767" s="43"/>
      <c r="D767" s="43"/>
      <c r="E767" s="43"/>
      <c r="F767" s="46"/>
    </row>
    <row r="768">
      <c r="A768" s="43"/>
      <c r="B768" s="43"/>
      <c r="C768" s="43"/>
      <c r="D768" s="43"/>
      <c r="E768" s="43"/>
      <c r="F768" s="46"/>
    </row>
    <row r="769">
      <c r="A769" s="43"/>
      <c r="B769" s="43"/>
      <c r="C769" s="43"/>
      <c r="D769" s="43"/>
      <c r="E769" s="43"/>
      <c r="F769" s="46"/>
    </row>
    <row r="770">
      <c r="A770" s="43"/>
      <c r="B770" s="43"/>
      <c r="C770" s="43"/>
      <c r="D770" s="43"/>
      <c r="E770" s="43"/>
      <c r="F770" s="46"/>
    </row>
    <row r="771">
      <c r="A771" s="43"/>
      <c r="B771" s="43"/>
      <c r="C771" s="43"/>
      <c r="D771" s="43"/>
      <c r="E771" s="43"/>
      <c r="F771" s="46"/>
    </row>
    <row r="772">
      <c r="A772" s="43"/>
      <c r="B772" s="43"/>
      <c r="C772" s="43"/>
      <c r="D772" s="43"/>
      <c r="E772" s="43"/>
      <c r="F772" s="46"/>
    </row>
    <row r="773">
      <c r="A773" s="43"/>
      <c r="B773" s="43"/>
      <c r="C773" s="43"/>
      <c r="D773" s="43"/>
      <c r="E773" s="43"/>
      <c r="F773" s="46"/>
    </row>
    <row r="774">
      <c r="A774" s="43"/>
      <c r="B774" s="43"/>
      <c r="C774" s="43"/>
      <c r="D774" s="43"/>
      <c r="E774" s="43"/>
      <c r="F774" s="46"/>
    </row>
    <row r="775">
      <c r="A775" s="43"/>
      <c r="B775" s="43"/>
      <c r="C775" s="43"/>
      <c r="D775" s="43"/>
      <c r="E775" s="43"/>
      <c r="F775" s="46"/>
    </row>
    <row r="776">
      <c r="A776" s="43"/>
      <c r="B776" s="43"/>
      <c r="C776" s="43"/>
      <c r="D776" s="43"/>
      <c r="E776" s="43"/>
      <c r="F776" s="46"/>
    </row>
    <row r="777">
      <c r="A777" s="43"/>
      <c r="B777" s="43"/>
      <c r="C777" s="43"/>
      <c r="D777" s="43"/>
      <c r="E777" s="43"/>
      <c r="F777" s="46"/>
    </row>
    <row r="778">
      <c r="A778" s="43"/>
      <c r="B778" s="43"/>
      <c r="C778" s="43"/>
      <c r="D778" s="43"/>
      <c r="E778" s="43"/>
      <c r="F778" s="46"/>
    </row>
    <row r="779">
      <c r="A779" s="43"/>
      <c r="B779" s="43"/>
      <c r="C779" s="43"/>
      <c r="D779" s="43"/>
      <c r="E779" s="43"/>
      <c r="F779" s="46"/>
    </row>
    <row r="780">
      <c r="A780" s="43"/>
      <c r="B780" s="43"/>
      <c r="C780" s="43"/>
      <c r="D780" s="43"/>
      <c r="E780" s="43"/>
      <c r="F780" s="46"/>
    </row>
    <row r="781">
      <c r="A781" s="43"/>
      <c r="B781" s="43"/>
      <c r="C781" s="43"/>
      <c r="D781" s="43"/>
      <c r="E781" s="43"/>
      <c r="F781" s="46"/>
    </row>
    <row r="782">
      <c r="A782" s="43"/>
      <c r="B782" s="43"/>
      <c r="C782" s="43"/>
      <c r="D782" s="43"/>
      <c r="E782" s="43"/>
      <c r="F782" s="46"/>
    </row>
    <row r="783">
      <c r="A783" s="43"/>
      <c r="B783" s="43"/>
      <c r="C783" s="43"/>
      <c r="D783" s="43"/>
      <c r="E783" s="43"/>
      <c r="F783" s="46"/>
    </row>
    <row r="784">
      <c r="A784" s="43"/>
      <c r="B784" s="43"/>
      <c r="C784" s="43"/>
      <c r="D784" s="43"/>
      <c r="E784" s="43"/>
      <c r="F784" s="46"/>
    </row>
    <row r="785">
      <c r="A785" s="43"/>
      <c r="B785" s="43"/>
      <c r="C785" s="43"/>
      <c r="D785" s="43"/>
      <c r="E785" s="43"/>
      <c r="F785" s="46"/>
    </row>
    <row r="786">
      <c r="A786" s="43"/>
      <c r="B786" s="43"/>
      <c r="C786" s="43"/>
      <c r="D786" s="43"/>
      <c r="E786" s="43"/>
      <c r="F786" s="46"/>
    </row>
    <row r="787">
      <c r="A787" s="43"/>
      <c r="B787" s="43"/>
      <c r="C787" s="43"/>
      <c r="D787" s="43"/>
      <c r="E787" s="43"/>
      <c r="F787" s="46"/>
    </row>
    <row r="788">
      <c r="A788" s="43"/>
      <c r="B788" s="43"/>
      <c r="C788" s="43"/>
      <c r="D788" s="43"/>
      <c r="E788" s="43"/>
      <c r="F788" s="46"/>
    </row>
    <row r="789">
      <c r="A789" s="43"/>
      <c r="B789" s="43"/>
      <c r="C789" s="43"/>
      <c r="D789" s="43"/>
      <c r="E789" s="43"/>
      <c r="F789" s="46"/>
    </row>
    <row r="790">
      <c r="A790" s="43"/>
      <c r="B790" s="43"/>
      <c r="C790" s="43"/>
      <c r="D790" s="43"/>
      <c r="E790" s="43"/>
      <c r="F790" s="46"/>
    </row>
    <row r="791">
      <c r="A791" s="43"/>
      <c r="B791" s="43"/>
      <c r="C791" s="43"/>
      <c r="D791" s="43"/>
      <c r="E791" s="43"/>
      <c r="F791" s="46"/>
    </row>
    <row r="792">
      <c r="A792" s="43"/>
      <c r="B792" s="43"/>
      <c r="C792" s="43"/>
      <c r="D792" s="43"/>
      <c r="E792" s="43"/>
      <c r="F792" s="46"/>
    </row>
    <row r="793">
      <c r="A793" s="43"/>
      <c r="B793" s="43"/>
      <c r="C793" s="43"/>
      <c r="D793" s="43"/>
      <c r="E793" s="43"/>
      <c r="F793" s="46"/>
    </row>
    <row r="794">
      <c r="A794" s="43"/>
      <c r="B794" s="43"/>
      <c r="C794" s="43"/>
      <c r="D794" s="43"/>
      <c r="E794" s="43"/>
      <c r="F794" s="46"/>
    </row>
    <row r="795">
      <c r="A795" s="43"/>
      <c r="B795" s="43"/>
      <c r="C795" s="43"/>
      <c r="D795" s="43"/>
      <c r="E795" s="43"/>
      <c r="F795" s="46"/>
    </row>
    <row r="796">
      <c r="A796" s="43"/>
      <c r="B796" s="43"/>
      <c r="C796" s="43"/>
      <c r="D796" s="43"/>
      <c r="E796" s="43"/>
      <c r="F796" s="46"/>
    </row>
    <row r="797">
      <c r="A797" s="43"/>
      <c r="B797" s="43"/>
      <c r="C797" s="43"/>
      <c r="D797" s="43"/>
      <c r="E797" s="43"/>
      <c r="F797" s="46"/>
    </row>
    <row r="798">
      <c r="A798" s="43"/>
      <c r="B798" s="43"/>
      <c r="C798" s="43"/>
      <c r="D798" s="43"/>
      <c r="E798" s="43"/>
      <c r="F798" s="46"/>
    </row>
    <row r="799">
      <c r="A799" s="43"/>
      <c r="B799" s="43"/>
      <c r="C799" s="43"/>
      <c r="D799" s="43"/>
      <c r="E799" s="43"/>
      <c r="F799" s="46"/>
    </row>
    <row r="800">
      <c r="A800" s="43"/>
      <c r="B800" s="43"/>
      <c r="C800" s="43"/>
      <c r="D800" s="43"/>
      <c r="E800" s="43"/>
      <c r="F800" s="46"/>
    </row>
    <row r="801">
      <c r="A801" s="43"/>
      <c r="B801" s="43"/>
      <c r="C801" s="43"/>
      <c r="D801" s="43"/>
      <c r="E801" s="43"/>
      <c r="F801" s="46"/>
    </row>
    <row r="802">
      <c r="A802" s="43"/>
      <c r="B802" s="43"/>
      <c r="C802" s="43"/>
      <c r="D802" s="43"/>
      <c r="E802" s="43"/>
      <c r="F802" s="46"/>
    </row>
    <row r="803">
      <c r="A803" s="43"/>
      <c r="B803" s="43"/>
      <c r="C803" s="43"/>
      <c r="D803" s="43"/>
      <c r="E803" s="43"/>
      <c r="F803" s="46"/>
    </row>
    <row r="804">
      <c r="A804" s="43"/>
      <c r="B804" s="43"/>
      <c r="C804" s="43"/>
      <c r="D804" s="43"/>
      <c r="E804" s="43"/>
      <c r="F804" s="46"/>
    </row>
    <row r="805">
      <c r="A805" s="43"/>
      <c r="B805" s="43"/>
      <c r="C805" s="43"/>
      <c r="D805" s="43"/>
      <c r="E805" s="43"/>
      <c r="F805" s="46"/>
    </row>
    <row r="806">
      <c r="A806" s="43"/>
      <c r="B806" s="43"/>
      <c r="C806" s="43"/>
      <c r="D806" s="43"/>
      <c r="E806" s="43"/>
      <c r="F806" s="46"/>
    </row>
    <row r="807">
      <c r="A807" s="43"/>
      <c r="B807" s="43"/>
      <c r="C807" s="43"/>
      <c r="D807" s="43"/>
      <c r="E807" s="43"/>
      <c r="F807" s="46"/>
    </row>
    <row r="808">
      <c r="A808" s="43"/>
      <c r="B808" s="43"/>
      <c r="C808" s="43"/>
      <c r="D808" s="43"/>
      <c r="E808" s="43"/>
      <c r="F808" s="46"/>
    </row>
    <row r="809">
      <c r="A809" s="43"/>
      <c r="B809" s="43"/>
      <c r="C809" s="43"/>
      <c r="D809" s="43"/>
      <c r="E809" s="43"/>
      <c r="F809" s="46"/>
    </row>
    <row r="810">
      <c r="A810" s="43"/>
      <c r="B810" s="43"/>
      <c r="C810" s="43"/>
      <c r="D810" s="43"/>
      <c r="E810" s="43"/>
      <c r="F810" s="46"/>
    </row>
    <row r="811">
      <c r="A811" s="43"/>
      <c r="B811" s="43"/>
      <c r="C811" s="43"/>
      <c r="D811" s="43"/>
      <c r="E811" s="43"/>
      <c r="F811" s="46"/>
    </row>
    <row r="812">
      <c r="A812" s="43"/>
      <c r="B812" s="43"/>
      <c r="C812" s="43"/>
      <c r="D812" s="43"/>
      <c r="E812" s="43"/>
      <c r="F812" s="46"/>
    </row>
    <row r="813">
      <c r="A813" s="43"/>
      <c r="B813" s="43"/>
      <c r="C813" s="43"/>
      <c r="D813" s="43"/>
      <c r="E813" s="43"/>
      <c r="F813" s="46"/>
    </row>
    <row r="814">
      <c r="A814" s="43"/>
      <c r="B814" s="43"/>
      <c r="C814" s="43"/>
      <c r="D814" s="43"/>
      <c r="E814" s="43"/>
      <c r="F814" s="46"/>
    </row>
    <row r="815">
      <c r="A815" s="43"/>
      <c r="B815" s="43"/>
      <c r="C815" s="43"/>
      <c r="D815" s="43"/>
      <c r="E815" s="43"/>
      <c r="F815" s="46"/>
    </row>
    <row r="816">
      <c r="A816" s="43"/>
      <c r="B816" s="43"/>
      <c r="C816" s="43"/>
      <c r="D816" s="43"/>
      <c r="E816" s="43"/>
      <c r="F816" s="46"/>
    </row>
    <row r="817">
      <c r="A817" s="43"/>
      <c r="B817" s="43"/>
      <c r="C817" s="43"/>
      <c r="D817" s="43"/>
      <c r="E817" s="43"/>
      <c r="F817" s="46"/>
    </row>
    <row r="818">
      <c r="A818" s="43"/>
      <c r="B818" s="43"/>
      <c r="C818" s="43"/>
      <c r="D818" s="43"/>
      <c r="E818" s="43"/>
      <c r="F818" s="46"/>
    </row>
    <row r="819">
      <c r="A819" s="43"/>
      <c r="B819" s="43"/>
      <c r="C819" s="43"/>
      <c r="D819" s="43"/>
      <c r="E819" s="43"/>
      <c r="F819" s="46"/>
    </row>
    <row r="820">
      <c r="A820" s="43"/>
      <c r="B820" s="43"/>
      <c r="C820" s="43"/>
      <c r="D820" s="43"/>
      <c r="E820" s="43"/>
      <c r="F820" s="46"/>
    </row>
    <row r="821">
      <c r="A821" s="43"/>
      <c r="B821" s="43"/>
      <c r="C821" s="43"/>
      <c r="D821" s="43"/>
      <c r="E821" s="43"/>
      <c r="F821" s="46"/>
    </row>
    <row r="822">
      <c r="A822" s="43"/>
      <c r="B822" s="43"/>
      <c r="C822" s="43"/>
      <c r="D822" s="43"/>
      <c r="E822" s="43"/>
      <c r="F822" s="46"/>
    </row>
    <row r="823">
      <c r="A823" s="43"/>
      <c r="B823" s="43"/>
      <c r="C823" s="43"/>
      <c r="D823" s="43"/>
      <c r="E823" s="43"/>
      <c r="F823" s="46"/>
    </row>
    <row r="824">
      <c r="A824" s="43"/>
      <c r="B824" s="43"/>
      <c r="C824" s="43"/>
      <c r="D824" s="43"/>
      <c r="E824" s="43"/>
      <c r="F824" s="46"/>
    </row>
    <row r="825">
      <c r="A825" s="43"/>
      <c r="B825" s="43"/>
      <c r="C825" s="43"/>
      <c r="D825" s="43"/>
      <c r="E825" s="43"/>
      <c r="F825" s="46"/>
    </row>
    <row r="826">
      <c r="A826" s="43"/>
      <c r="B826" s="43"/>
      <c r="C826" s="43"/>
      <c r="D826" s="43"/>
      <c r="E826" s="43"/>
      <c r="F826" s="46"/>
    </row>
    <row r="827">
      <c r="A827" s="43"/>
      <c r="B827" s="43"/>
      <c r="C827" s="43"/>
      <c r="D827" s="43"/>
      <c r="E827" s="43"/>
      <c r="F827" s="46"/>
    </row>
    <row r="828">
      <c r="A828" s="43"/>
      <c r="B828" s="43"/>
      <c r="C828" s="43"/>
      <c r="D828" s="43"/>
      <c r="E828" s="43"/>
      <c r="F828" s="46"/>
    </row>
    <row r="829">
      <c r="A829" s="43"/>
      <c r="B829" s="43"/>
      <c r="C829" s="43"/>
      <c r="D829" s="43"/>
      <c r="E829" s="43"/>
      <c r="F829" s="46"/>
    </row>
    <row r="830">
      <c r="A830" s="43"/>
      <c r="B830" s="43"/>
      <c r="C830" s="43"/>
      <c r="D830" s="43"/>
      <c r="E830" s="43"/>
      <c r="F830" s="46"/>
    </row>
    <row r="831">
      <c r="A831" s="43"/>
      <c r="B831" s="43"/>
      <c r="C831" s="43"/>
      <c r="D831" s="43"/>
      <c r="E831" s="43"/>
      <c r="F831" s="46"/>
    </row>
    <row r="832">
      <c r="A832" s="43"/>
      <c r="B832" s="43"/>
      <c r="C832" s="43"/>
      <c r="D832" s="43"/>
      <c r="E832" s="43"/>
      <c r="F832" s="46"/>
    </row>
    <row r="833">
      <c r="A833" s="43"/>
      <c r="B833" s="43"/>
      <c r="C833" s="43"/>
      <c r="D833" s="43"/>
      <c r="E833" s="43"/>
      <c r="F833" s="46"/>
    </row>
    <row r="834">
      <c r="A834" s="43"/>
      <c r="B834" s="43"/>
      <c r="C834" s="43"/>
      <c r="D834" s="43"/>
      <c r="E834" s="43"/>
      <c r="F834" s="46"/>
    </row>
    <row r="835">
      <c r="A835" s="43"/>
      <c r="B835" s="43"/>
      <c r="C835" s="43"/>
      <c r="D835" s="43"/>
      <c r="E835" s="43"/>
      <c r="F835" s="46"/>
    </row>
    <row r="836">
      <c r="A836" s="43"/>
      <c r="B836" s="43"/>
      <c r="C836" s="43"/>
      <c r="D836" s="43"/>
      <c r="E836" s="43"/>
      <c r="F836" s="46"/>
    </row>
    <row r="837">
      <c r="A837" s="43"/>
      <c r="B837" s="43"/>
      <c r="C837" s="43"/>
      <c r="D837" s="43"/>
      <c r="E837" s="43"/>
      <c r="F837" s="46"/>
    </row>
    <row r="838">
      <c r="A838" s="43"/>
      <c r="B838" s="43"/>
      <c r="C838" s="43"/>
      <c r="D838" s="43"/>
      <c r="E838" s="43"/>
      <c r="F838" s="46"/>
    </row>
    <row r="839">
      <c r="A839" s="43"/>
      <c r="B839" s="43"/>
      <c r="C839" s="43"/>
      <c r="D839" s="43"/>
      <c r="E839" s="43"/>
      <c r="F839" s="46"/>
    </row>
    <row r="840">
      <c r="A840" s="43"/>
      <c r="B840" s="43"/>
      <c r="C840" s="43"/>
      <c r="D840" s="43"/>
      <c r="E840" s="43"/>
      <c r="F840" s="46"/>
    </row>
    <row r="841">
      <c r="A841" s="43"/>
      <c r="B841" s="43"/>
      <c r="C841" s="43"/>
      <c r="D841" s="43"/>
      <c r="E841" s="43"/>
      <c r="F841" s="46"/>
    </row>
    <row r="842">
      <c r="A842" s="43"/>
      <c r="B842" s="43"/>
      <c r="C842" s="43"/>
      <c r="D842" s="43"/>
      <c r="E842" s="43"/>
      <c r="F842" s="46"/>
    </row>
    <row r="843">
      <c r="A843" s="43"/>
      <c r="B843" s="43"/>
      <c r="C843" s="43"/>
      <c r="D843" s="43"/>
      <c r="E843" s="43"/>
      <c r="F843" s="46"/>
    </row>
    <row r="844">
      <c r="A844" s="43"/>
      <c r="B844" s="43"/>
      <c r="C844" s="43"/>
      <c r="D844" s="43"/>
      <c r="E844" s="43"/>
      <c r="F844" s="46"/>
    </row>
    <row r="845">
      <c r="A845" s="43"/>
      <c r="B845" s="43"/>
      <c r="C845" s="43"/>
      <c r="D845" s="43"/>
      <c r="E845" s="43"/>
      <c r="F845" s="46"/>
    </row>
    <row r="846">
      <c r="A846" s="43"/>
      <c r="B846" s="43"/>
      <c r="C846" s="43"/>
      <c r="D846" s="43"/>
      <c r="E846" s="43"/>
      <c r="F846" s="46"/>
    </row>
    <row r="847">
      <c r="A847" s="43"/>
      <c r="B847" s="43"/>
      <c r="C847" s="43"/>
      <c r="D847" s="43"/>
      <c r="E847" s="43"/>
      <c r="F847" s="46"/>
    </row>
    <row r="848">
      <c r="A848" s="43"/>
      <c r="B848" s="43"/>
      <c r="C848" s="43"/>
      <c r="D848" s="43"/>
      <c r="E848" s="43"/>
      <c r="F848" s="46"/>
    </row>
    <row r="849">
      <c r="A849" s="43"/>
      <c r="B849" s="43"/>
      <c r="C849" s="43"/>
      <c r="D849" s="43"/>
      <c r="E849" s="43"/>
      <c r="F849" s="46"/>
    </row>
    <row r="850">
      <c r="A850" s="43"/>
      <c r="B850" s="43"/>
      <c r="C850" s="43"/>
      <c r="D850" s="43"/>
      <c r="E850" s="43"/>
      <c r="F850" s="46"/>
    </row>
    <row r="851">
      <c r="A851" s="43"/>
      <c r="B851" s="43"/>
      <c r="C851" s="43"/>
      <c r="D851" s="43"/>
      <c r="E851" s="43"/>
      <c r="F851" s="46"/>
    </row>
    <row r="852">
      <c r="A852" s="43"/>
      <c r="B852" s="43"/>
      <c r="C852" s="43"/>
      <c r="D852" s="43"/>
      <c r="E852" s="43"/>
      <c r="F852" s="46"/>
    </row>
    <row r="853">
      <c r="A853" s="43"/>
      <c r="B853" s="43"/>
      <c r="C853" s="43"/>
      <c r="D853" s="43"/>
      <c r="E853" s="43"/>
      <c r="F853" s="46"/>
    </row>
    <row r="854">
      <c r="A854" s="43"/>
      <c r="B854" s="43"/>
      <c r="C854" s="43"/>
      <c r="D854" s="43"/>
      <c r="E854" s="43"/>
      <c r="F854" s="46"/>
    </row>
    <row r="855">
      <c r="A855" s="43"/>
      <c r="B855" s="43"/>
      <c r="C855" s="43"/>
      <c r="D855" s="43"/>
      <c r="E855" s="43"/>
      <c r="F855" s="46"/>
    </row>
    <row r="856">
      <c r="A856" s="43"/>
      <c r="B856" s="43"/>
      <c r="C856" s="43"/>
      <c r="D856" s="43"/>
      <c r="E856" s="43"/>
      <c r="F856" s="46"/>
    </row>
    <row r="857">
      <c r="A857" s="43"/>
      <c r="B857" s="43"/>
      <c r="C857" s="43"/>
      <c r="D857" s="43"/>
      <c r="E857" s="43"/>
      <c r="F857" s="46"/>
    </row>
    <row r="858">
      <c r="A858" s="43"/>
      <c r="B858" s="43"/>
      <c r="C858" s="43"/>
      <c r="D858" s="43"/>
      <c r="E858" s="43"/>
      <c r="F858" s="46"/>
    </row>
    <row r="859">
      <c r="A859" s="43"/>
      <c r="B859" s="43"/>
      <c r="C859" s="43"/>
      <c r="D859" s="43"/>
      <c r="E859" s="43"/>
      <c r="F859" s="46"/>
    </row>
    <row r="860">
      <c r="A860" s="43"/>
      <c r="B860" s="43"/>
      <c r="C860" s="43"/>
      <c r="D860" s="43"/>
      <c r="E860" s="43"/>
      <c r="F860" s="46"/>
    </row>
    <row r="861">
      <c r="A861" s="43"/>
      <c r="B861" s="43"/>
      <c r="C861" s="43"/>
      <c r="D861" s="43"/>
      <c r="E861" s="43"/>
      <c r="F861" s="46"/>
    </row>
    <row r="862">
      <c r="A862" s="43"/>
      <c r="B862" s="43"/>
      <c r="C862" s="43"/>
      <c r="D862" s="43"/>
      <c r="E862" s="43"/>
      <c r="F862" s="46"/>
    </row>
    <row r="863">
      <c r="A863" s="43"/>
      <c r="B863" s="43"/>
      <c r="C863" s="43"/>
      <c r="D863" s="43"/>
      <c r="E863" s="43"/>
      <c r="F863" s="46"/>
    </row>
    <row r="864">
      <c r="A864" s="43"/>
      <c r="B864" s="43"/>
      <c r="C864" s="43"/>
      <c r="D864" s="43"/>
      <c r="E864" s="43"/>
      <c r="F864" s="46"/>
    </row>
    <row r="865">
      <c r="A865" s="43"/>
      <c r="B865" s="43"/>
      <c r="C865" s="43"/>
      <c r="D865" s="43"/>
      <c r="E865" s="43"/>
      <c r="F865" s="46"/>
    </row>
    <row r="866">
      <c r="A866" s="43"/>
      <c r="B866" s="43"/>
      <c r="C866" s="43"/>
      <c r="D866" s="43"/>
      <c r="E866" s="43"/>
      <c r="F866" s="46"/>
    </row>
    <row r="867">
      <c r="A867" s="43"/>
      <c r="B867" s="43"/>
      <c r="C867" s="43"/>
      <c r="D867" s="43"/>
      <c r="E867" s="43"/>
      <c r="F867" s="46"/>
    </row>
    <row r="868">
      <c r="A868" s="43"/>
      <c r="B868" s="43"/>
      <c r="C868" s="43"/>
      <c r="D868" s="43"/>
      <c r="E868" s="43"/>
      <c r="F868" s="46"/>
    </row>
    <row r="869">
      <c r="A869" s="43"/>
      <c r="B869" s="43"/>
      <c r="C869" s="43"/>
      <c r="D869" s="43"/>
      <c r="E869" s="43"/>
      <c r="F869" s="46"/>
    </row>
    <row r="870">
      <c r="A870" s="43"/>
      <c r="B870" s="43"/>
      <c r="C870" s="43"/>
      <c r="D870" s="43"/>
      <c r="E870" s="43"/>
      <c r="F870" s="46"/>
    </row>
    <row r="871">
      <c r="A871" s="43"/>
      <c r="B871" s="43"/>
      <c r="C871" s="43"/>
      <c r="D871" s="43"/>
      <c r="E871" s="43"/>
      <c r="F871" s="46"/>
    </row>
    <row r="872">
      <c r="A872" s="43"/>
      <c r="B872" s="43"/>
      <c r="C872" s="43"/>
      <c r="D872" s="43"/>
      <c r="E872" s="43"/>
      <c r="F872" s="46"/>
    </row>
    <row r="873">
      <c r="A873" s="43"/>
      <c r="B873" s="43"/>
      <c r="C873" s="43"/>
      <c r="D873" s="43"/>
      <c r="E873" s="43"/>
      <c r="F873" s="46"/>
    </row>
    <row r="874">
      <c r="A874" s="43"/>
      <c r="B874" s="43"/>
      <c r="C874" s="43"/>
      <c r="D874" s="43"/>
      <c r="E874" s="43"/>
      <c r="F874" s="46"/>
    </row>
    <row r="875">
      <c r="A875" s="43"/>
      <c r="B875" s="43"/>
      <c r="C875" s="43"/>
      <c r="D875" s="43"/>
      <c r="E875" s="43"/>
      <c r="F875" s="46"/>
    </row>
    <row r="876">
      <c r="A876" s="43"/>
      <c r="B876" s="43"/>
      <c r="C876" s="43"/>
      <c r="D876" s="43"/>
      <c r="E876" s="43"/>
      <c r="F876" s="46"/>
    </row>
    <row r="877">
      <c r="A877" s="43"/>
      <c r="B877" s="43"/>
      <c r="C877" s="43"/>
      <c r="D877" s="43"/>
      <c r="E877" s="43"/>
      <c r="F877" s="46"/>
    </row>
    <row r="878">
      <c r="A878" s="43"/>
      <c r="B878" s="43"/>
      <c r="C878" s="43"/>
      <c r="D878" s="43"/>
      <c r="E878" s="43"/>
      <c r="F878" s="46"/>
    </row>
    <row r="879">
      <c r="A879" s="43"/>
      <c r="B879" s="43"/>
      <c r="C879" s="43"/>
      <c r="D879" s="43"/>
      <c r="E879" s="43"/>
      <c r="F879" s="46"/>
    </row>
    <row r="880">
      <c r="A880" s="43"/>
      <c r="B880" s="43"/>
      <c r="C880" s="43"/>
      <c r="D880" s="43"/>
      <c r="E880" s="43"/>
      <c r="F880" s="46"/>
    </row>
    <row r="881">
      <c r="A881" s="43"/>
      <c r="B881" s="43"/>
      <c r="C881" s="43"/>
      <c r="D881" s="43"/>
      <c r="E881" s="43"/>
      <c r="F881" s="46"/>
    </row>
    <row r="882">
      <c r="A882" s="43"/>
      <c r="B882" s="43"/>
      <c r="C882" s="43"/>
      <c r="D882" s="43"/>
      <c r="E882" s="43"/>
      <c r="F882" s="46"/>
    </row>
    <row r="883">
      <c r="A883" s="43"/>
      <c r="B883" s="43"/>
      <c r="C883" s="43"/>
      <c r="D883" s="43"/>
      <c r="E883" s="43"/>
      <c r="F883" s="46"/>
    </row>
    <row r="884">
      <c r="A884" s="43"/>
      <c r="B884" s="43"/>
      <c r="C884" s="43"/>
      <c r="D884" s="43"/>
      <c r="E884" s="43"/>
      <c r="F884" s="46"/>
    </row>
    <row r="885">
      <c r="A885" s="43"/>
      <c r="B885" s="43"/>
      <c r="C885" s="43"/>
      <c r="D885" s="43"/>
      <c r="E885" s="43"/>
      <c r="F885" s="46"/>
    </row>
    <row r="886">
      <c r="A886" s="43"/>
      <c r="B886" s="43"/>
      <c r="C886" s="43"/>
      <c r="D886" s="43"/>
      <c r="E886" s="43"/>
      <c r="F886" s="46"/>
    </row>
    <row r="887">
      <c r="A887" s="43"/>
      <c r="B887" s="43"/>
      <c r="C887" s="43"/>
      <c r="D887" s="43"/>
      <c r="E887" s="43"/>
      <c r="F887" s="46"/>
    </row>
    <row r="888">
      <c r="A888" s="43"/>
      <c r="B888" s="43"/>
      <c r="C888" s="43"/>
      <c r="D888" s="43"/>
      <c r="E888" s="43"/>
      <c r="F888" s="46"/>
    </row>
    <row r="889">
      <c r="A889" s="43"/>
      <c r="B889" s="43"/>
      <c r="C889" s="43"/>
      <c r="D889" s="43"/>
      <c r="E889" s="43"/>
      <c r="F889" s="46"/>
    </row>
    <row r="890">
      <c r="A890" s="43"/>
      <c r="B890" s="43"/>
      <c r="C890" s="43"/>
      <c r="D890" s="43"/>
      <c r="E890" s="43"/>
      <c r="F890" s="46"/>
    </row>
    <row r="891">
      <c r="A891" s="43"/>
      <c r="B891" s="43"/>
      <c r="C891" s="43"/>
      <c r="D891" s="43"/>
      <c r="E891" s="43"/>
      <c r="F891" s="46"/>
    </row>
    <row r="892">
      <c r="A892" s="43"/>
      <c r="B892" s="43"/>
      <c r="C892" s="43"/>
      <c r="D892" s="43"/>
      <c r="E892" s="43"/>
      <c r="F892" s="46"/>
    </row>
    <row r="893">
      <c r="A893" s="43"/>
      <c r="B893" s="43"/>
      <c r="C893" s="43"/>
      <c r="D893" s="43"/>
      <c r="E893" s="43"/>
      <c r="F893" s="46"/>
    </row>
    <row r="894">
      <c r="A894" s="43"/>
      <c r="B894" s="43"/>
      <c r="C894" s="43"/>
      <c r="D894" s="43"/>
      <c r="E894" s="43"/>
      <c r="F894" s="46"/>
    </row>
    <row r="895">
      <c r="A895" s="43"/>
      <c r="B895" s="43"/>
      <c r="C895" s="43"/>
      <c r="D895" s="43"/>
      <c r="E895" s="43"/>
      <c r="F895" s="46"/>
    </row>
    <row r="896">
      <c r="A896" s="43"/>
      <c r="B896" s="43"/>
      <c r="C896" s="43"/>
      <c r="D896" s="43"/>
      <c r="E896" s="43"/>
      <c r="F896" s="46"/>
    </row>
    <row r="897">
      <c r="A897" s="43"/>
      <c r="B897" s="43"/>
      <c r="C897" s="43"/>
      <c r="D897" s="43"/>
      <c r="E897" s="43"/>
      <c r="F897" s="46"/>
    </row>
    <row r="898">
      <c r="A898" s="43"/>
      <c r="B898" s="43"/>
      <c r="C898" s="43"/>
      <c r="D898" s="43"/>
      <c r="E898" s="43"/>
      <c r="F898" s="46"/>
    </row>
    <row r="899">
      <c r="A899" s="43"/>
      <c r="B899" s="43"/>
      <c r="C899" s="43"/>
      <c r="D899" s="43"/>
      <c r="E899" s="43"/>
      <c r="F899" s="46"/>
    </row>
    <row r="900">
      <c r="A900" s="43"/>
      <c r="B900" s="43"/>
      <c r="C900" s="43"/>
      <c r="D900" s="43"/>
      <c r="E900" s="43"/>
      <c r="F900" s="46"/>
    </row>
    <row r="901">
      <c r="A901" s="43"/>
      <c r="B901" s="43"/>
      <c r="C901" s="43"/>
      <c r="D901" s="43"/>
      <c r="E901" s="43"/>
      <c r="F901" s="46"/>
    </row>
    <row r="902">
      <c r="A902" s="43"/>
      <c r="B902" s="43"/>
      <c r="C902" s="43"/>
      <c r="D902" s="43"/>
      <c r="E902" s="43"/>
      <c r="F902" s="46"/>
    </row>
    <row r="903">
      <c r="A903" s="43"/>
      <c r="B903" s="43"/>
      <c r="C903" s="43"/>
      <c r="D903" s="43"/>
      <c r="E903" s="43"/>
      <c r="F903" s="46"/>
    </row>
    <row r="904">
      <c r="A904" s="43"/>
      <c r="B904" s="43"/>
      <c r="C904" s="43"/>
      <c r="D904" s="43"/>
      <c r="E904" s="43"/>
      <c r="F904" s="46"/>
    </row>
    <row r="905">
      <c r="A905" s="43"/>
      <c r="B905" s="43"/>
      <c r="C905" s="43"/>
      <c r="D905" s="43"/>
      <c r="E905" s="43"/>
      <c r="F905" s="46"/>
    </row>
    <row r="906">
      <c r="A906" s="43"/>
      <c r="B906" s="43"/>
      <c r="C906" s="43"/>
      <c r="D906" s="43"/>
      <c r="E906" s="43"/>
      <c r="F906" s="46"/>
    </row>
    <row r="907">
      <c r="A907" s="43"/>
      <c r="B907" s="43"/>
      <c r="C907" s="43"/>
      <c r="D907" s="43"/>
      <c r="E907" s="43"/>
      <c r="F907" s="46"/>
    </row>
    <row r="908">
      <c r="A908" s="43"/>
      <c r="B908" s="43"/>
      <c r="C908" s="43"/>
      <c r="D908" s="43"/>
      <c r="E908" s="43"/>
      <c r="F908" s="46"/>
    </row>
    <row r="909">
      <c r="A909" s="43"/>
      <c r="B909" s="43"/>
      <c r="C909" s="43"/>
      <c r="D909" s="43"/>
      <c r="E909" s="43"/>
      <c r="F909" s="46"/>
    </row>
    <row r="910">
      <c r="A910" s="43"/>
      <c r="B910" s="43"/>
      <c r="C910" s="43"/>
      <c r="D910" s="43"/>
      <c r="E910" s="43"/>
      <c r="F910" s="46"/>
    </row>
    <row r="911">
      <c r="A911" s="43"/>
      <c r="B911" s="43"/>
      <c r="C911" s="43"/>
      <c r="D911" s="43"/>
      <c r="E911" s="43"/>
      <c r="F911" s="46"/>
    </row>
    <row r="912">
      <c r="A912" s="43"/>
      <c r="B912" s="43"/>
      <c r="C912" s="43"/>
      <c r="D912" s="43"/>
      <c r="E912" s="43"/>
      <c r="F912" s="46"/>
    </row>
    <row r="913">
      <c r="A913" s="43"/>
      <c r="B913" s="43"/>
      <c r="C913" s="43"/>
      <c r="D913" s="43"/>
      <c r="E913" s="43"/>
      <c r="F913" s="46"/>
    </row>
    <row r="914">
      <c r="A914" s="43"/>
      <c r="B914" s="43"/>
      <c r="C914" s="43"/>
      <c r="D914" s="43"/>
      <c r="E914" s="43"/>
      <c r="F914" s="46"/>
    </row>
    <row r="915">
      <c r="A915" s="43"/>
      <c r="B915" s="43"/>
      <c r="C915" s="43"/>
      <c r="D915" s="43"/>
      <c r="E915" s="43"/>
      <c r="F915" s="46"/>
    </row>
    <row r="916">
      <c r="A916" s="43"/>
      <c r="B916" s="43"/>
      <c r="C916" s="43"/>
      <c r="D916" s="43"/>
      <c r="E916" s="43"/>
      <c r="F916" s="46"/>
    </row>
    <row r="917">
      <c r="A917" s="43"/>
      <c r="B917" s="43"/>
      <c r="C917" s="43"/>
      <c r="D917" s="43"/>
      <c r="E917" s="43"/>
      <c r="F917" s="46"/>
    </row>
    <row r="918">
      <c r="A918" s="43"/>
      <c r="B918" s="43"/>
      <c r="C918" s="43"/>
      <c r="D918" s="43"/>
      <c r="E918" s="43"/>
      <c r="F918" s="46"/>
    </row>
    <row r="919">
      <c r="A919" s="43"/>
      <c r="B919" s="43"/>
      <c r="C919" s="43"/>
      <c r="D919" s="43"/>
      <c r="E919" s="43"/>
      <c r="F919" s="46"/>
    </row>
    <row r="920">
      <c r="A920" s="43"/>
      <c r="B920" s="43"/>
      <c r="C920" s="43"/>
      <c r="D920" s="43"/>
      <c r="E920" s="43"/>
      <c r="F920" s="46"/>
    </row>
    <row r="921">
      <c r="A921" s="43"/>
      <c r="B921" s="43"/>
      <c r="C921" s="43"/>
      <c r="D921" s="43"/>
      <c r="E921" s="43"/>
      <c r="F921" s="46"/>
    </row>
    <row r="922">
      <c r="A922" s="43"/>
      <c r="B922" s="43"/>
      <c r="C922" s="43"/>
      <c r="D922" s="43"/>
      <c r="E922" s="43"/>
      <c r="F922" s="46"/>
    </row>
    <row r="923">
      <c r="A923" s="43"/>
      <c r="B923" s="43"/>
      <c r="C923" s="43"/>
      <c r="D923" s="43"/>
      <c r="E923" s="43"/>
      <c r="F923" s="46"/>
    </row>
    <row r="924">
      <c r="A924" s="43"/>
      <c r="B924" s="43"/>
      <c r="C924" s="43"/>
      <c r="D924" s="43"/>
      <c r="E924" s="43"/>
      <c r="F924" s="46"/>
    </row>
    <row r="925">
      <c r="A925" s="43"/>
      <c r="B925" s="43"/>
      <c r="C925" s="43"/>
      <c r="D925" s="43"/>
      <c r="E925" s="43"/>
      <c r="F925" s="46"/>
    </row>
    <row r="926">
      <c r="A926" s="43"/>
      <c r="B926" s="43"/>
      <c r="C926" s="43"/>
      <c r="D926" s="43"/>
      <c r="E926" s="43"/>
      <c r="F926" s="46"/>
    </row>
    <row r="927">
      <c r="A927" s="43"/>
      <c r="B927" s="43"/>
      <c r="C927" s="43"/>
      <c r="D927" s="43"/>
      <c r="E927" s="43"/>
      <c r="F927" s="46"/>
    </row>
    <row r="928">
      <c r="A928" s="43"/>
      <c r="B928" s="43"/>
      <c r="C928" s="43"/>
      <c r="D928" s="43"/>
      <c r="E928" s="43"/>
      <c r="F928" s="46"/>
    </row>
    <row r="929">
      <c r="A929" s="43"/>
      <c r="B929" s="43"/>
      <c r="C929" s="43"/>
      <c r="D929" s="43"/>
      <c r="E929" s="43"/>
      <c r="F929" s="46"/>
    </row>
    <row r="930">
      <c r="A930" s="43"/>
      <c r="B930" s="43"/>
      <c r="C930" s="43"/>
      <c r="D930" s="43"/>
      <c r="E930" s="43"/>
      <c r="F930" s="46"/>
    </row>
    <row r="931">
      <c r="A931" s="43"/>
      <c r="B931" s="43"/>
      <c r="C931" s="43"/>
      <c r="D931" s="43"/>
      <c r="E931" s="43"/>
      <c r="F931" s="46"/>
    </row>
    <row r="932">
      <c r="A932" s="43"/>
      <c r="B932" s="43"/>
      <c r="C932" s="43"/>
      <c r="D932" s="43"/>
      <c r="E932" s="43"/>
      <c r="F932" s="46"/>
    </row>
    <row r="933">
      <c r="A933" s="43"/>
      <c r="B933" s="43"/>
      <c r="C933" s="43"/>
      <c r="D933" s="43"/>
      <c r="E933" s="43"/>
      <c r="F933" s="46"/>
    </row>
    <row r="934">
      <c r="A934" s="43"/>
      <c r="B934" s="43"/>
      <c r="C934" s="43"/>
      <c r="D934" s="43"/>
      <c r="E934" s="43"/>
      <c r="F934" s="46"/>
    </row>
    <row r="935">
      <c r="A935" s="43"/>
      <c r="B935" s="43"/>
      <c r="C935" s="43"/>
      <c r="D935" s="43"/>
      <c r="E935" s="43"/>
      <c r="F935" s="46"/>
    </row>
    <row r="936">
      <c r="A936" s="43"/>
      <c r="B936" s="43"/>
      <c r="C936" s="43"/>
      <c r="D936" s="43"/>
      <c r="E936" s="43"/>
      <c r="F936" s="46"/>
    </row>
    <row r="937">
      <c r="A937" s="43"/>
      <c r="B937" s="43"/>
      <c r="C937" s="43"/>
      <c r="D937" s="43"/>
      <c r="E937" s="43"/>
      <c r="F937" s="46"/>
    </row>
    <row r="938">
      <c r="A938" s="43"/>
      <c r="B938" s="43"/>
      <c r="C938" s="43"/>
      <c r="D938" s="43"/>
      <c r="E938" s="43"/>
      <c r="F938" s="46"/>
    </row>
    <row r="939">
      <c r="A939" s="43"/>
      <c r="B939" s="43"/>
      <c r="C939" s="43"/>
      <c r="D939" s="43"/>
      <c r="E939" s="43"/>
      <c r="F939" s="46"/>
    </row>
    <row r="940">
      <c r="A940" s="43"/>
      <c r="B940" s="43"/>
      <c r="C940" s="43"/>
      <c r="D940" s="43"/>
      <c r="E940" s="43"/>
      <c r="F940" s="46"/>
    </row>
    <row r="941">
      <c r="A941" s="43"/>
      <c r="B941" s="43"/>
      <c r="C941" s="43"/>
      <c r="D941" s="43"/>
      <c r="E941" s="43"/>
      <c r="F941" s="46"/>
    </row>
    <row r="942">
      <c r="A942" s="43"/>
      <c r="B942" s="43"/>
      <c r="C942" s="43"/>
      <c r="D942" s="43"/>
      <c r="E942" s="43"/>
      <c r="F942" s="46"/>
    </row>
    <row r="943">
      <c r="A943" s="43"/>
      <c r="B943" s="43"/>
      <c r="C943" s="43"/>
      <c r="D943" s="43"/>
      <c r="E943" s="43"/>
      <c r="F943" s="46"/>
    </row>
    <row r="944">
      <c r="A944" s="43"/>
      <c r="B944" s="43"/>
      <c r="C944" s="43"/>
      <c r="D944" s="43"/>
      <c r="E944" s="43"/>
      <c r="F944" s="46"/>
    </row>
    <row r="945">
      <c r="A945" s="43"/>
      <c r="B945" s="43"/>
      <c r="C945" s="43"/>
      <c r="D945" s="43"/>
      <c r="E945" s="43"/>
      <c r="F945" s="46"/>
    </row>
    <row r="946">
      <c r="A946" s="43"/>
      <c r="B946" s="43"/>
      <c r="C946" s="43"/>
      <c r="D946" s="43"/>
      <c r="E946" s="43"/>
      <c r="F946" s="46"/>
    </row>
    <row r="947">
      <c r="A947" s="43"/>
      <c r="B947" s="43"/>
      <c r="C947" s="43"/>
      <c r="D947" s="43"/>
      <c r="E947" s="43"/>
      <c r="F947" s="46"/>
    </row>
    <row r="948">
      <c r="A948" s="43"/>
      <c r="B948" s="43"/>
      <c r="C948" s="43"/>
      <c r="D948" s="43"/>
      <c r="E948" s="43"/>
      <c r="F948" s="46"/>
    </row>
    <row r="949">
      <c r="A949" s="43"/>
      <c r="B949" s="43"/>
      <c r="C949" s="43"/>
      <c r="D949" s="43"/>
      <c r="E949" s="43"/>
      <c r="F949" s="46"/>
    </row>
    <row r="950">
      <c r="A950" s="43"/>
      <c r="B950" s="43"/>
      <c r="C950" s="43"/>
      <c r="D950" s="43"/>
      <c r="E950" s="43"/>
      <c r="F950" s="46"/>
    </row>
    <row r="951">
      <c r="A951" s="43"/>
      <c r="B951" s="43"/>
      <c r="C951" s="43"/>
      <c r="D951" s="43"/>
      <c r="E951" s="43"/>
      <c r="F951" s="46"/>
    </row>
    <row r="952">
      <c r="A952" s="43"/>
      <c r="B952" s="43"/>
      <c r="C952" s="43"/>
      <c r="D952" s="43"/>
      <c r="E952" s="43"/>
      <c r="F952" s="46"/>
    </row>
    <row r="953">
      <c r="A953" s="43"/>
      <c r="B953" s="43"/>
      <c r="C953" s="43"/>
      <c r="D953" s="43"/>
      <c r="E953" s="43"/>
      <c r="F953" s="46"/>
    </row>
    <row r="954">
      <c r="A954" s="43"/>
      <c r="B954" s="43"/>
      <c r="C954" s="43"/>
      <c r="D954" s="43"/>
      <c r="E954" s="43"/>
      <c r="F954" s="46"/>
    </row>
    <row r="955">
      <c r="A955" s="43"/>
      <c r="B955" s="43"/>
      <c r="C955" s="43"/>
      <c r="D955" s="43"/>
      <c r="E955" s="43"/>
      <c r="F955" s="46"/>
    </row>
    <row r="956">
      <c r="A956" s="43"/>
      <c r="B956" s="43"/>
      <c r="C956" s="43"/>
      <c r="D956" s="43"/>
      <c r="E956" s="43"/>
      <c r="F956" s="46"/>
    </row>
    <row r="957">
      <c r="A957" s="43"/>
      <c r="B957" s="43"/>
      <c r="C957" s="43"/>
      <c r="D957" s="43"/>
      <c r="E957" s="43"/>
      <c r="F957" s="46"/>
    </row>
    <row r="958">
      <c r="A958" s="43"/>
      <c r="B958" s="43"/>
      <c r="C958" s="43"/>
      <c r="D958" s="43"/>
      <c r="E958" s="43"/>
      <c r="F958" s="46"/>
    </row>
    <row r="959">
      <c r="A959" s="43"/>
      <c r="B959" s="43"/>
      <c r="C959" s="43"/>
      <c r="D959" s="43"/>
      <c r="E959" s="43"/>
      <c r="F959" s="46"/>
    </row>
    <row r="960">
      <c r="A960" s="43"/>
      <c r="B960" s="43"/>
      <c r="C960" s="43"/>
      <c r="D960" s="43"/>
      <c r="E960" s="43"/>
      <c r="F960" s="46"/>
    </row>
    <row r="961">
      <c r="A961" s="43"/>
      <c r="B961" s="43"/>
      <c r="C961" s="43"/>
      <c r="D961" s="43"/>
      <c r="E961" s="43"/>
      <c r="F961" s="46"/>
    </row>
    <row r="962">
      <c r="A962" s="43"/>
      <c r="B962" s="43"/>
      <c r="C962" s="43"/>
      <c r="D962" s="43"/>
      <c r="E962" s="43"/>
      <c r="F962" s="46"/>
    </row>
    <row r="963">
      <c r="A963" s="43"/>
      <c r="B963" s="43"/>
      <c r="C963" s="43"/>
      <c r="D963" s="43"/>
      <c r="E963" s="43"/>
      <c r="F963" s="46"/>
    </row>
    <row r="964">
      <c r="A964" s="43"/>
      <c r="B964" s="43"/>
      <c r="C964" s="43"/>
      <c r="D964" s="43"/>
      <c r="E964" s="43"/>
      <c r="F964" s="46"/>
    </row>
    <row r="965">
      <c r="A965" s="43"/>
      <c r="B965" s="43"/>
      <c r="C965" s="43"/>
      <c r="D965" s="43"/>
      <c r="E965" s="43"/>
      <c r="F965" s="46"/>
    </row>
    <row r="966">
      <c r="A966" s="43"/>
      <c r="B966" s="43"/>
      <c r="C966" s="43"/>
      <c r="D966" s="43"/>
      <c r="E966" s="43"/>
      <c r="F966" s="46"/>
    </row>
    <row r="967">
      <c r="A967" s="43"/>
      <c r="B967" s="43"/>
      <c r="C967" s="43"/>
      <c r="D967" s="43"/>
      <c r="E967" s="43"/>
      <c r="F967" s="46"/>
    </row>
    <row r="968">
      <c r="A968" s="43"/>
      <c r="B968" s="43"/>
      <c r="C968" s="43"/>
      <c r="D968" s="43"/>
      <c r="E968" s="43"/>
      <c r="F968" s="46"/>
    </row>
    <row r="969">
      <c r="A969" s="43"/>
      <c r="B969" s="43"/>
      <c r="C969" s="43"/>
      <c r="D969" s="43"/>
      <c r="E969" s="43"/>
      <c r="F969" s="46"/>
    </row>
    <row r="970">
      <c r="A970" s="43"/>
      <c r="B970" s="43"/>
      <c r="C970" s="43"/>
      <c r="D970" s="43"/>
      <c r="E970" s="43"/>
      <c r="F970" s="46"/>
    </row>
    <row r="971">
      <c r="A971" s="43"/>
      <c r="B971" s="43"/>
      <c r="C971" s="43"/>
      <c r="D971" s="43"/>
      <c r="E971" s="43"/>
      <c r="F971" s="46"/>
    </row>
    <row r="972">
      <c r="A972" s="43"/>
      <c r="B972" s="43"/>
      <c r="C972" s="43"/>
      <c r="D972" s="43"/>
      <c r="E972" s="43"/>
      <c r="F972" s="46"/>
    </row>
    <row r="973">
      <c r="A973" s="43"/>
      <c r="B973" s="43"/>
      <c r="C973" s="43"/>
      <c r="D973" s="43"/>
      <c r="E973" s="43"/>
      <c r="F973" s="46"/>
    </row>
    <row r="974">
      <c r="A974" s="43"/>
      <c r="B974" s="43"/>
      <c r="C974" s="43"/>
      <c r="D974" s="43"/>
      <c r="E974" s="43"/>
      <c r="F974" s="46"/>
    </row>
    <row r="975">
      <c r="A975" s="43"/>
      <c r="B975" s="43"/>
      <c r="C975" s="43"/>
      <c r="D975" s="43"/>
      <c r="E975" s="43"/>
      <c r="F975" s="46"/>
    </row>
    <row r="976">
      <c r="A976" s="43"/>
      <c r="B976" s="43"/>
      <c r="C976" s="43"/>
      <c r="D976" s="43"/>
      <c r="E976" s="43"/>
      <c r="F976" s="46"/>
    </row>
    <row r="977">
      <c r="A977" s="43"/>
      <c r="B977" s="43"/>
      <c r="C977" s="43"/>
      <c r="D977" s="43"/>
      <c r="E977" s="43"/>
      <c r="F977" s="46"/>
    </row>
    <row r="978">
      <c r="A978" s="43"/>
      <c r="B978" s="43"/>
      <c r="C978" s="43"/>
      <c r="D978" s="43"/>
      <c r="E978" s="43"/>
      <c r="F978" s="46"/>
    </row>
    <row r="979">
      <c r="A979" s="43"/>
      <c r="B979" s="43"/>
      <c r="C979" s="43"/>
      <c r="D979" s="43"/>
      <c r="E979" s="43"/>
      <c r="F979" s="46"/>
    </row>
    <row r="980">
      <c r="A980" s="43"/>
      <c r="B980" s="43"/>
      <c r="C980" s="43"/>
      <c r="D980" s="43"/>
      <c r="E980" s="43"/>
      <c r="F980" s="46"/>
    </row>
    <row r="981">
      <c r="A981" s="43"/>
      <c r="B981" s="43"/>
      <c r="C981" s="43"/>
      <c r="D981" s="43"/>
      <c r="E981" s="43"/>
      <c r="F981" s="46"/>
    </row>
    <row r="982">
      <c r="A982" s="43"/>
      <c r="B982" s="43"/>
      <c r="C982" s="43"/>
      <c r="D982" s="43"/>
      <c r="E982" s="43"/>
      <c r="F982" s="46"/>
    </row>
    <row r="983">
      <c r="A983" s="43"/>
      <c r="B983" s="43"/>
      <c r="C983" s="43"/>
      <c r="D983" s="43"/>
      <c r="E983" s="43"/>
      <c r="F983" s="46"/>
    </row>
    <row r="984">
      <c r="A984" s="43"/>
      <c r="B984" s="43"/>
      <c r="C984" s="43"/>
      <c r="D984" s="43"/>
      <c r="E984" s="43"/>
      <c r="F984" s="46"/>
    </row>
    <row r="985">
      <c r="A985" s="43"/>
      <c r="B985" s="43"/>
      <c r="C985" s="43"/>
      <c r="D985" s="43"/>
      <c r="E985" s="43"/>
      <c r="F985" s="46"/>
    </row>
    <row r="986">
      <c r="A986" s="43"/>
      <c r="B986" s="43"/>
      <c r="C986" s="43"/>
      <c r="D986" s="43"/>
      <c r="E986" s="43"/>
      <c r="F986" s="46"/>
    </row>
    <row r="987">
      <c r="A987" s="43"/>
      <c r="B987" s="43"/>
      <c r="C987" s="43"/>
      <c r="D987" s="43"/>
      <c r="E987" s="43"/>
      <c r="F987" s="46"/>
    </row>
    <row r="988">
      <c r="A988" s="43"/>
      <c r="B988" s="43"/>
      <c r="C988" s="43"/>
      <c r="D988" s="43"/>
      <c r="E988" s="43"/>
      <c r="F988" s="46"/>
    </row>
    <row r="989">
      <c r="A989" s="43"/>
      <c r="B989" s="43"/>
      <c r="C989" s="43"/>
      <c r="D989" s="43"/>
      <c r="E989" s="43"/>
      <c r="F989" s="46"/>
    </row>
    <row r="990">
      <c r="A990" s="43"/>
      <c r="B990" s="43"/>
      <c r="C990" s="43"/>
      <c r="D990" s="43"/>
      <c r="E990" s="43"/>
      <c r="F990" s="46"/>
    </row>
    <row r="991">
      <c r="A991" s="43"/>
      <c r="B991" s="43"/>
      <c r="C991" s="43"/>
      <c r="D991" s="43"/>
      <c r="E991" s="43"/>
      <c r="F991" s="46"/>
    </row>
    <row r="992">
      <c r="A992" s="43"/>
      <c r="B992" s="43"/>
      <c r="C992" s="43"/>
      <c r="D992" s="43"/>
      <c r="E992" s="43"/>
      <c r="F992" s="46"/>
    </row>
    <row r="993">
      <c r="A993" s="43"/>
      <c r="B993" s="43"/>
      <c r="C993" s="43"/>
      <c r="D993" s="43"/>
      <c r="E993" s="43"/>
      <c r="F993" s="46"/>
    </row>
    <row r="994">
      <c r="A994" s="43"/>
      <c r="B994" s="43"/>
      <c r="C994" s="43"/>
      <c r="D994" s="43"/>
      <c r="E994" s="43"/>
      <c r="F994" s="46"/>
    </row>
    <row r="995">
      <c r="A995" s="43"/>
      <c r="B995" s="43"/>
      <c r="C995" s="43"/>
      <c r="D995" s="43"/>
      <c r="E995" s="43"/>
      <c r="F995" s="46"/>
    </row>
    <row r="996">
      <c r="A996" s="43"/>
      <c r="B996" s="43"/>
      <c r="C996" s="43"/>
      <c r="D996" s="43"/>
      <c r="E996" s="43"/>
      <c r="F996" s="46"/>
    </row>
    <row r="997">
      <c r="A997" s="43"/>
      <c r="B997" s="43"/>
      <c r="C997" s="43"/>
      <c r="D997" s="43"/>
      <c r="E997" s="43"/>
      <c r="F997" s="46"/>
    </row>
    <row r="998">
      <c r="A998" s="43"/>
      <c r="B998" s="43"/>
      <c r="C998" s="43"/>
      <c r="D998" s="43"/>
      <c r="E998" s="43"/>
      <c r="F998" s="46"/>
    </row>
    <row r="999">
      <c r="A999" s="43"/>
      <c r="B999" s="43"/>
      <c r="C999" s="43"/>
      <c r="D999" s="43"/>
      <c r="E999" s="43"/>
      <c r="F999" s="46"/>
    </row>
    <row r="1000">
      <c r="A1000" s="43"/>
      <c r="B1000" s="43"/>
      <c r="C1000" s="43"/>
      <c r="D1000" s="43"/>
      <c r="E1000" s="43"/>
      <c r="F1000" s="4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1.22" defaultRowHeight="15.0"/>
  <sheetData>
    <row r="1">
      <c r="A1" s="13" t="s">
        <v>846</v>
      </c>
      <c r="B1" s="13" t="s">
        <v>4</v>
      </c>
      <c r="C1" s="13" t="s">
        <v>847</v>
      </c>
      <c r="D1" s="13" t="s">
        <v>6</v>
      </c>
      <c r="E1" s="13" t="s">
        <v>7</v>
      </c>
      <c r="F1" s="13" t="s">
        <v>848</v>
      </c>
      <c r="G1" s="13" t="s">
        <v>849</v>
      </c>
      <c r="H1" s="13" t="s">
        <v>55</v>
      </c>
    </row>
    <row r="2">
      <c r="A2" s="18" t="s">
        <v>850</v>
      </c>
    </row>
    <row r="3">
      <c r="A3" s="18" t="s">
        <v>851</v>
      </c>
    </row>
    <row r="4">
      <c r="A4" s="18" t="s">
        <v>852</v>
      </c>
    </row>
    <row r="5">
      <c r="A5" s="18" t="s">
        <v>853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1.22" defaultRowHeight="15.0"/>
  <sheetData>
    <row r="1">
      <c r="A1" s="13" t="s">
        <v>3</v>
      </c>
      <c r="B1" s="13" t="s">
        <v>859</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1.22" defaultRowHeight="15.0"/>
  <sheetData>
    <row r="1">
      <c r="A1" s="13" t="s">
        <v>3</v>
      </c>
      <c r="B1" s="13" t="s">
        <v>876</v>
      </c>
      <c r="C1" s="15"/>
      <c r="D1" s="15"/>
      <c r="E1" s="15"/>
      <c r="F1" s="15"/>
      <c r="G1" s="15"/>
      <c r="H1" s="15"/>
      <c r="I1" s="15"/>
      <c r="J1" s="15"/>
      <c r="K1" s="15"/>
      <c r="L1" s="15"/>
      <c r="M1" s="15"/>
      <c r="N1" s="15"/>
      <c r="O1" s="15"/>
      <c r="P1" s="15"/>
      <c r="Q1" s="15"/>
      <c r="R1" s="15"/>
      <c r="S1" s="15"/>
      <c r="T1" s="15"/>
      <c r="U1" s="15"/>
      <c r="V1" s="15"/>
      <c r="W1" s="15"/>
      <c r="X1" s="15"/>
      <c r="Y1" s="15"/>
      <c r="Z1" s="15"/>
    </row>
  </sheetData>
  <drawing r:id="rId1"/>
</worksheet>
</file>