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Final friday\"/>
    </mc:Choice>
  </mc:AlternateContent>
  <xr:revisionPtr revIDLastSave="0" documentId="13_ncr:1_{0F060D3D-C26A-4CDC-99D4-EBAB24D79F37}" xr6:coauthVersionLast="36" xr6:coauthVersionMax="36" xr10:uidLastSave="{00000000-0000-0000-0000-000000000000}"/>
  <workbookProtection workbookAlgorithmName="SHA-512" workbookHashValue="7yKX8T7n5MrNXrPO6Orzaf7SdRu11T3+XOqLV8BFr0fD8al5STh/ELKFPnUj5rD504WhcsdeFAqD9pebeIdI0A==" workbookSaltValue="GwBmxrjG+tKndHEkfa6Jmg==" workbookSpinCount="100000" lockStructure="1"/>
  <bookViews>
    <workbookView xWindow="0" yWindow="0" windowWidth="28800" windowHeight="11775" tabRatio="391" xr2:uid="{00000000-000D-0000-FFFF-FFFF00000000}"/>
  </bookViews>
  <sheets>
    <sheet name="M08 - Skill mix composition" sheetId="1" r:id="rId1"/>
    <sheet name="M09 - Governance and policies" sheetId="2" r:id="rId2"/>
    <sheet name="M10 - Information Systems" sheetId="3" r:id="rId3"/>
    <sheet name="Validation" sheetId="4" state="hidden" r:id="rId4"/>
    <sheet name="Metadata" sheetId="5" state="hidden" r:id="rId5"/>
  </sheets>
  <definedNames>
    <definedName name="__false">Metadata!$C$331</definedName>
    <definedName name="__true">Metadata!$C$330</definedName>
    <definedName name="_a0Tb0vzKk1m">Metadata!$C$111</definedName>
    <definedName name="_aAaUMHvUPv1">Metadata!$C$25</definedName>
    <definedName name="_ACalScnrl2I">Metadata!$C$192</definedName>
    <definedName name="_Adzexk8xbzD">Metadata!$C$327</definedName>
    <definedName name="_AFIorEPU00q">Metadata!$C$113</definedName>
    <definedName name="_AJBfDthkySs">Metadata!$C$102</definedName>
    <definedName name="_AjeCGGb8H76">Metadata!$C$96</definedName>
    <definedName name="_Ajnw1b8m6eL">Metadata!$C$205</definedName>
    <definedName name="_AK5r5VIXYOW">Metadata!$C$42</definedName>
    <definedName name="_aNIrqpwcKXv">Metadata!$C$306</definedName>
    <definedName name="_apVWLKfARpb">Metadata!$C$168</definedName>
    <definedName name="_AUStREIxT4s">Metadata!$C$166</definedName>
    <definedName name="_av3fkpFxEXj">Metadata!$C$318</definedName>
    <definedName name="_AYWCbVecRKQ">Metadata!$C$313</definedName>
    <definedName name="_aZ7Bm5L90rn">Metadata!$C$256</definedName>
    <definedName name="_AZdPnw0b1lm">Metadata!$C$71</definedName>
    <definedName name="_B4iWc3gcDcn">Metadata!$C$215</definedName>
    <definedName name="_B9p76UEP9T6">Metadata!$C$59</definedName>
    <definedName name="_Bc3mYAhlY1a">Metadata!$C$172</definedName>
    <definedName name="_bcy4159FETR">Metadata!$C$199</definedName>
    <definedName name="_bGA2GtwhrC9">Metadata!$C$31</definedName>
    <definedName name="_BGi4lPgaJ07">Metadata!$C$46</definedName>
    <definedName name="_bGWaeVBrOcc">Metadata!$C$99</definedName>
    <definedName name="_bhkJDAiqVKX">Metadata!$C$162</definedName>
    <definedName name="_BlC8wOVHBlb">Metadata!$C$257</definedName>
    <definedName name="_BLpPqpMtgQY">Metadata!$C$147</definedName>
    <definedName name="_BmTVMvJHVBO">Metadata!$C$201</definedName>
    <definedName name="_bnQX2QIuIY9">Metadata!$C$143</definedName>
    <definedName name="_Bon3xyAAWKf">Metadata!$C$209</definedName>
    <definedName name="_buSEeeViTo3">Metadata!$C$326</definedName>
    <definedName name="_bvyjEfI0d2V">Metadata!$C$190</definedName>
    <definedName name="_BVzmce6DVeS">Metadata!$C$156</definedName>
    <definedName name="_c0hyfYTOuUh">Metadata!$C$20</definedName>
    <definedName name="_c82mDnhUQly">Metadata!$C$90</definedName>
    <definedName name="_cCgL3J7Lsgn">Metadata!$C$272</definedName>
    <definedName name="_CCl7hAqlrmE">Metadata!$C$128</definedName>
    <definedName name="_cfBaKMnsXd1">Metadata!$C$231</definedName>
    <definedName name="_cJU4qStc9QT">Metadata!$C$292</definedName>
    <definedName name="_COs48yLdDvg">Metadata!$C$223</definedName>
    <definedName name="_cpmmPDsQ3uG">Metadata!$C$87</definedName>
    <definedName name="_cRWrIpjzvVl">Metadata!$C$160</definedName>
    <definedName name="_cWrL45je7mw">Metadata!$C$72</definedName>
    <definedName name="_cWUu9JeMtg7">Metadata!$C$5</definedName>
    <definedName name="_cZ8823L0fLJ">Metadata!$C$212</definedName>
    <definedName name="_D4JnxOsqwE4">Metadata!$C$193</definedName>
    <definedName name="_DMyxTSpvKOp">Metadata!$C$45</definedName>
    <definedName name="_dNLjKwsVjod">Metadata!$C$79</definedName>
    <definedName name="_dpcvWc01CeN">Metadata!$C$92</definedName>
    <definedName name="_dscgTvwyCw8">Metadata!$C$100</definedName>
    <definedName name="_DVnpk4xiXGJ">Metadata!$C$280</definedName>
    <definedName name="_DzAOqCf0ots">Metadata!$C$84</definedName>
    <definedName name="_E9G2aQpCs1A">Metadata!$C$153</definedName>
    <definedName name="_e9IoKRAkYLO">Metadata!$C$75</definedName>
    <definedName name="_EB4aSZN0eQr">Metadata!$C$208</definedName>
    <definedName name="_EDHO4qOyY88">Metadata!$C$127</definedName>
    <definedName name="_EGLpIMSAWhx">Metadata!$C$148</definedName>
    <definedName name="_ehNfKt5LpG9">Metadata!$C$178</definedName>
    <definedName name="_ElwEWppmGgv">Metadata!$C$180</definedName>
    <definedName name="_er7MPiN3tdH">Metadata!$C$281</definedName>
    <definedName name="_EubjsxqlA4d">Metadata!$C$203</definedName>
    <definedName name="_EVairjAiRv6">Metadata!$C$18</definedName>
    <definedName name="_eVEK7djdWqV">Metadata!$C$298</definedName>
    <definedName name="_eVp1pvRfPKS">Metadata!$C$319</definedName>
    <definedName name="_EWJZZN7T9IW">Metadata!$C$4</definedName>
    <definedName name="_eyvitcZL4ex">Metadata!$C$157</definedName>
    <definedName name="_f4ZFD2aswys">Metadata!$C$69</definedName>
    <definedName name="_f87mpByuPub">Metadata!$C$32</definedName>
    <definedName name="_false">Metadata!$C$329</definedName>
    <definedName name="_fg8TSIHSGHX">Metadata!$C$150</definedName>
    <definedName name="_fHaKXfcKthe">Metadata!$C$242</definedName>
    <definedName name="_fHXW26zg2U6">Metadata!$C$176</definedName>
    <definedName name="_Fi5lLVwe1Th">Metadata!$C$135</definedName>
    <definedName name="_fIlPGTXBCUm">Metadata!$C$324</definedName>
    <definedName name="_fkrzFaeuYDn">Metadata!$C$317</definedName>
    <definedName name="_FNduj2N3e8s">Metadata!$C$264</definedName>
    <definedName name="_FOJUXD6f6lB">Metadata!$C$202</definedName>
    <definedName name="_Fq9qs6Kn6wN">Metadata!$C$154</definedName>
    <definedName name="_FUieyovDec8">Metadata!$C$275</definedName>
    <definedName name="_FvQ6WiqHbmo">Metadata!$C$19</definedName>
    <definedName name="_fxBC5D01Iem">Metadata!$C$23</definedName>
    <definedName name="_fYeClLy8K2x">Metadata!$C$296</definedName>
    <definedName name="_FZYvE3Jdf8L">Metadata!$C$13</definedName>
    <definedName name="_G037PAPU5dO">Metadata!$C$200</definedName>
    <definedName name="_G3thRWUQAX9">Metadata!$C$138</definedName>
    <definedName name="_g49fuSiB623">Metadata!$C$171</definedName>
    <definedName name="_G8FCnT37gyb">Metadata!$C$234</definedName>
    <definedName name="_G9o5ad4oJJX">Metadata!$C$165</definedName>
    <definedName name="_Gan3VYicAWe">Metadata!$C$217</definedName>
    <definedName name="_gb7vWtO7Wjp">Metadata!$C$325</definedName>
    <definedName name="_gg9DH7dvdeD">Metadata!$C$159</definedName>
    <definedName name="_gMz0MxjZcEt">Metadata!$C$196</definedName>
    <definedName name="_Gnz4lqrVEMf">Metadata!$C$307</definedName>
    <definedName name="_GPyOOoIby8R">Metadata!$C$255</definedName>
    <definedName name="_GrU8zQv510v">Metadata!$C$301</definedName>
    <definedName name="_Gvox4WmLiYC">Metadata!$C$310</definedName>
    <definedName name="_GWQBgBHdbbp">Metadata!$C$184</definedName>
    <definedName name="_gxi9jcBYyrL">Metadata!$C$191</definedName>
    <definedName name="_HDN85xUGB65">Metadata!$C$288</definedName>
    <definedName name="_HfVjCurKxh2">Metadata!$C$186</definedName>
    <definedName name="_hG1CNbw8wSF">Metadata!$C$225</definedName>
    <definedName name="_hgGOTFYZxMO">Metadata!$C$152</definedName>
    <definedName name="_HgQ76w0VONy">Metadata!$C$41</definedName>
    <definedName name="_HizhPCC5Ps5">Metadata!$C$268</definedName>
    <definedName name="_hmZE3mVAZFf">Metadata!$C$97</definedName>
    <definedName name="_hpXoMVtJpT3">Metadata!$C$262</definedName>
    <definedName name="_hR7B1ITcCMe">Metadata!$C$16</definedName>
    <definedName name="_HwqfuL9pQz5">Metadata!$C$299</definedName>
    <definedName name="_HX7fBSMCCbL">Metadata!$C$323</definedName>
    <definedName name="_HYEuE8zV74t">Metadata!$C$260</definedName>
    <definedName name="_I3NxIqG7bD4">Metadata!$C$228</definedName>
    <definedName name="_i3v8r9XNls2">Metadata!$C$251</definedName>
    <definedName name="_I93t0K7b1oN">Metadata!$C$49</definedName>
    <definedName name="_IbGbsybdeou">Metadata!$C$247</definedName>
    <definedName name="_ibGsqmiVkoU">Metadata!$C$185</definedName>
    <definedName name="_IFAb1JUZ0Fz">Metadata!$C$286</definedName>
    <definedName name="_iFaKKDtb7nf">Metadata!$C$236</definedName>
    <definedName name="_IidAimBSgEf">Metadata!$C$38</definedName>
    <definedName name="_IjLnDADGraQ">Metadata!$C$283</definedName>
    <definedName name="_iNT35p3jsEM">Metadata!$C$80</definedName>
    <definedName name="_ipe4pT2TW7G">Metadata!$C$167</definedName>
    <definedName name="_IZSm5iPKkDg">Metadata!$C$213</definedName>
    <definedName name="_IZy3ESdFnp5">Metadata!$C$158</definedName>
    <definedName name="_jCtFxm8aADJ">Metadata!$C$246</definedName>
    <definedName name="_JEHwU064LAj">Metadata!$C$194</definedName>
    <definedName name="_jFOZHDZpjPL">Metadata!$C$68</definedName>
    <definedName name="_JI5lagoUJR4">Metadata!$C$182</definedName>
    <definedName name="_jieOOtItEQg">Metadata!$C$37</definedName>
    <definedName name="_JIr15Xt3EQn">Metadata!$C$133</definedName>
    <definedName name="_jkyBvNzcTLl">Metadata!$C$284</definedName>
    <definedName name="_jlJcFRt3mmg">Metadata!$C$35</definedName>
    <definedName name="_jMGr96nGwHN">Metadata!$C$224</definedName>
    <definedName name="_JQ5qF3mRCMe">Metadata!$C$86</definedName>
    <definedName name="_juBxu3AprlM">Metadata!$C$321</definedName>
    <definedName name="_jVqoXv7rFns">Metadata!$C$174</definedName>
    <definedName name="_JX7HJfPfbog">Metadata!$C$214</definedName>
    <definedName name="_jXQq22U4Y2e">Metadata!$C$114</definedName>
    <definedName name="_jZOt27rWre8">Metadata!$C$169</definedName>
    <definedName name="_JzvGfLYkX17">Metadata!$C$44</definedName>
    <definedName name="_KAUSOoBq5Ft">Metadata!$C$210</definedName>
    <definedName name="_KKBsggVfCTv">Metadata!$C$60</definedName>
    <definedName name="_KOUhvjWIy6V">Metadata!$C$312</definedName>
    <definedName name="_kpFgAwwSjCZ">Metadata!$C$315</definedName>
    <definedName name="_KqaTbKanCG3">Metadata!$C$229</definedName>
    <definedName name="_KrU8C1YTdao">Metadata!$C$320</definedName>
    <definedName name="_KwgjnBBpe5b">Metadata!$C$82</definedName>
    <definedName name="_KyFesytPvpt">Metadata!$C$61</definedName>
    <definedName name="_LAPR4Iu2NVS">Metadata!$C$132</definedName>
    <definedName name="_lbMrRSBsXh3">Metadata!$C$119</definedName>
    <definedName name="_LbWpsX1FJcC">Metadata!$C$74</definedName>
    <definedName name="_lGN2n7pZ6Ua">Metadata!$C$110</definedName>
    <definedName name="_lKZR6UK0afN">Metadata!$C$73</definedName>
    <definedName name="_lnvESj20mWZ">Metadata!$C$211</definedName>
    <definedName name="_LTLHCOHyyWS">Metadata!$C$253</definedName>
    <definedName name="_lVPoUAKCdmU">Metadata!$C$277</definedName>
    <definedName name="_LW954y3FqL8">Metadata!$C$11</definedName>
    <definedName name="_M9HrCkIwaKy">Metadata!$C$302</definedName>
    <definedName name="_Mb9IYOFZYCv">Metadata!$C$122</definedName>
    <definedName name="_mDSuyD9lOM5">Metadata!$C$170</definedName>
    <definedName name="_mhWSEv79IJW">Metadata!$C$279</definedName>
    <definedName name="_MJEntShoQVK">Metadata!$C$95</definedName>
    <definedName name="_Mk7P920hkBa">Metadata!$C$134</definedName>
    <definedName name="_mmJUi0PpvGi">Metadata!$C$198</definedName>
    <definedName name="_mNa42CHbkO7">Metadata!$C$65</definedName>
    <definedName name="_mwwpy9cyOGy">Metadata!$C$26</definedName>
    <definedName name="_myv7amOYTHn">Metadata!$C$108</definedName>
    <definedName name="_n8iofJiiX4T">Metadata!$C$89</definedName>
    <definedName name="_N9i1v07Ro0E">Metadata!$C$250</definedName>
    <definedName name="_ngUSWwX0Oby">Metadata!$C$141</definedName>
    <definedName name="_NhuW760cOQG">Metadata!$C$124</definedName>
    <definedName name="_Nlv8oKkoAwp">Metadata!$C$187</definedName>
    <definedName name="_Nrnay4JA8Ga">Metadata!$C$83</definedName>
    <definedName name="_NUkOvK4bnj2">Metadata!$C$163</definedName>
    <definedName name="_O0hWoXlHhIS">Metadata!$C$227</definedName>
    <definedName name="_O7BGyJhV2Tc">Metadata!$C$230</definedName>
    <definedName name="_OFXJXWnOG0R">Metadata!$C$126</definedName>
    <definedName name="_oLpoOT6tO7g">Metadata!$C$28</definedName>
    <definedName name="_oofyLUJJ6Vy">Metadata!$C$63</definedName>
    <definedName name="_oroMC4mMzMq">Metadata!$C$267</definedName>
    <definedName name="_oWNF4d3PK8C">Metadata!$C$276</definedName>
    <definedName name="_oy494aJtjTB">Metadata!$C$233</definedName>
    <definedName name="_p5z7F51v1ag">Metadata!$C$48</definedName>
    <definedName name="_pbH6bmcioGw">Metadata!$C$118</definedName>
    <definedName name="_PBUMZvqh0r2">Metadata!$C$40</definedName>
    <definedName name="_PevCwH17M73">Metadata!$C$244</definedName>
    <definedName name="_PFAtPR87fHs">Metadata!$C$93</definedName>
    <definedName name="_pfhvgmllA9M">Metadata!$C$70</definedName>
    <definedName name="_pGLy2Zj2lVg">Metadata!$C$291</definedName>
    <definedName name="_PJS910L8KtX">Metadata!$C$314</definedName>
    <definedName name="_pMukkUmnnkh">Metadata!$C$297</definedName>
    <definedName name="_PpjdOoVUc7k">Metadata!$C$131</definedName>
    <definedName name="_PRrdILmQQb3">Metadata!$C$140</definedName>
    <definedName name="_PvrMV4NjbtR">Metadata!$C$322</definedName>
    <definedName name="_PY4aKgi30fr">Metadata!$C$274</definedName>
    <definedName name="_Pz0LCggcqES">Metadata!$C$220</definedName>
    <definedName name="_pZZriU4sY0l">Metadata!$C$221</definedName>
    <definedName name="_q23bFLr2E5D">Metadata!$C$107</definedName>
    <definedName name="_q2HqXV5OO3z">Metadata!$C$287</definedName>
    <definedName name="_q8CUMlpFLtJ">Metadata!$C$21</definedName>
    <definedName name="_Q8De2VxoKXS">Metadata!$C$309</definedName>
    <definedName name="_q9u7nkNkuGy">Metadata!$C$161</definedName>
    <definedName name="_qbqrFLCJewu">Metadata!$C$270</definedName>
    <definedName name="_qFGgohqJuy0">Metadata!$C$47</definedName>
    <definedName name="_QkOClVdLto1">Metadata!$C$241</definedName>
    <definedName name="_QLERXr2o7IE">Metadata!$C$146</definedName>
    <definedName name="_qNxAIa6jvmm">Metadata!$C$30</definedName>
    <definedName name="_QqAzWHtJ8VC">Metadata!$C$282</definedName>
    <definedName name="_QSpLidCdqMU">Metadata!$C$121</definedName>
    <definedName name="_quQpOfBIDFC">Metadata!$C$164</definedName>
    <definedName name="_QuUK6IgR9oZ">Metadata!$C$15</definedName>
    <definedName name="_R6JXOAVTsay">Metadata!$C$14</definedName>
    <definedName name="_rb6V38jgfFc">Metadata!$C$271</definedName>
    <definedName name="_RDiXMdNXg16">Metadata!$C$273</definedName>
    <definedName name="_rEQqufy2KNi">Metadata!$C$222</definedName>
    <definedName name="_RHokurJAbjS">Metadata!$C$36</definedName>
    <definedName name="_Ri2tb7LBVtP">Metadata!$C$151</definedName>
    <definedName name="_risbLwkLwW5">Metadata!$C$7</definedName>
    <definedName name="_RM1vy8bSPE8">Metadata!$C$12</definedName>
    <definedName name="_Rmy6DbwekE1">Metadata!$C$67</definedName>
    <definedName name="_ROVoulCcT0j">Metadata!$C$34</definedName>
    <definedName name="_RTdjvXHJdnH">Metadata!$C$115</definedName>
    <definedName name="_rtLnlu4GUI2">Metadata!$C$219</definedName>
    <definedName name="_RyAd6laKg3U">Metadata!$C$258</definedName>
    <definedName name="_rYm7I91K6Je">Metadata!$C$24</definedName>
    <definedName name="_s1mzBU7YOaZ">Metadata!$C$130</definedName>
    <definedName name="_S52uSY3lb8V">Metadata!$C$311</definedName>
    <definedName name="_SAsS1Kwc4iW">Metadata!$C$263</definedName>
    <definedName name="_sg5v6c9tCZ3">Metadata!$C$91</definedName>
    <definedName name="_shRXArPWh8H">Metadata!$C$116</definedName>
    <definedName name="_SIWjelxSF5N">Metadata!$C$62</definedName>
    <definedName name="_sNmNyudrFxw">Metadata!$C$43</definedName>
    <definedName name="_SnYHrnchKjL">Metadata!$C$304</definedName>
    <definedName name="_SsAjVE1S87E">Metadata!$C$175</definedName>
    <definedName name="_sSIYRwB1r74">Metadata!$C$142</definedName>
    <definedName name="_ST86paYjRHP">Metadata!$C$76</definedName>
    <definedName name="_T1irZBQ9gNW">Metadata!$C$197</definedName>
    <definedName name="_T7tKHiW1Db1">Metadata!$C$78</definedName>
    <definedName name="_tASpRJWiyvN">Metadata!$C$8</definedName>
    <definedName name="_tDFavWinSwr">Metadata!$C$189</definedName>
    <definedName name="_tdwemEgGckz">Metadata!$C$17</definedName>
    <definedName name="_TIhakAVsQwM">Metadata!$C$204</definedName>
    <definedName name="_tKr3k3lbnJJ">Metadata!$C$22</definedName>
    <definedName name="_TldYkeCwb5r">Metadata!$C$117</definedName>
    <definedName name="_tnTRnfd2aVs">Metadata!$C$188</definedName>
    <definedName name="_TpDwlm2Spev">Metadata!$C$308</definedName>
    <definedName name="_Tr4i6jeDDqj">Metadata!$C$81</definedName>
    <definedName name="_true">Metadata!$C$328</definedName>
    <definedName name="_tSBEjAHKj9V">Metadata!$C$259</definedName>
    <definedName name="_tV0rWhHr9cj">Metadata!$C$105</definedName>
    <definedName name="_TWyMjVaaxmT">Metadata!$C$285</definedName>
    <definedName name="_u3GOCB1Hu01">Metadata!$C$103</definedName>
    <definedName name="_u6F6nBWeomT">Metadata!$C$27</definedName>
    <definedName name="_u7H4MyT2Y0A">Metadata!$C$94</definedName>
    <definedName name="_UJVEh0g7qOo">Metadata!$C$145</definedName>
    <definedName name="_UlQiEogy3wG">Metadata!$C$252</definedName>
    <definedName name="_uvTw0Kus5KZ">Metadata!$C$177</definedName>
    <definedName name="_v2B5AtYQV8H">Metadata!$C$206</definedName>
    <definedName name="_VbA9JYedRlP">Metadata!$C$9</definedName>
    <definedName name="_VbbSe7wgS9s">Metadata!$C$77</definedName>
    <definedName name="_vboedbUs1As">Metadata!$C$290</definedName>
    <definedName name="_vg4b11FL2Gl">Metadata!$C$300</definedName>
    <definedName name="_VGOzFKfSazN">Metadata!$C$64</definedName>
    <definedName name="_VJrTuNXAg9G">Metadata!$C$305</definedName>
    <definedName name="_vkXlj7ZPkGi">Metadata!$C$240</definedName>
    <definedName name="_VMqDEughMuP">Metadata!$C$294</definedName>
    <definedName name="_vnbnnSZXGTv">Metadata!$C$136</definedName>
    <definedName name="_VnTycSnraEY">Metadata!$C$144</definedName>
    <definedName name="_VPesUmegQpP">Metadata!$C$101</definedName>
    <definedName name="_vPoFz9J1v6Y">Metadata!$C$232</definedName>
    <definedName name="_VwqhqUCaMgk">Metadata!$C$254</definedName>
    <definedName name="_VYVKdqiXo4b">Metadata!$C$66</definedName>
    <definedName name="_w3IJVQhc8Rm">Metadata!$C$245</definedName>
    <definedName name="_w8SWd1reRm8">Metadata!$C$33</definedName>
    <definedName name="_WApLDd37Yj2">Metadata!$C$173</definedName>
    <definedName name="_WC5rU5fLMzY">Metadata!$C$155</definedName>
    <definedName name="_wDaqByzsz7p">Metadata!$C$39</definedName>
    <definedName name="_wFkq5oB0dFS">Metadata!$C$303</definedName>
    <definedName name="_wimH12ukPK5">Metadata!$C$269</definedName>
    <definedName name="_wj7iV08dvFq">Metadata!$C$266</definedName>
    <definedName name="_wMTP4GblKr8">Metadata!$C$243</definedName>
    <definedName name="_wnuoeS9sVZR">Metadata!$C$226</definedName>
    <definedName name="_Wpzccx0vjIP">Metadata!$C$239</definedName>
    <definedName name="_WtcZBCTspgM">Metadata!$C$293</definedName>
    <definedName name="_wUBWZEHJm6Q">Metadata!$C$237</definedName>
    <definedName name="_WuQvgvXKamv">Metadata!$C$216</definedName>
    <definedName name="_WXGcnQWJ0Qd">Metadata!$C$125</definedName>
    <definedName name="_wyKC2eWRH3y">Metadata!$C$88</definedName>
    <definedName name="_x6DVvicRjYC">Metadata!$C$181</definedName>
    <definedName name="_xb2ezJcUoSR">Metadata!$C$289</definedName>
    <definedName name="_xB6nQN5Wtpg">Metadata!$C$265</definedName>
    <definedName name="_XebDUbuPqVx">Metadata!$C$179</definedName>
    <definedName name="_XEj0ILIlbWO">Metadata!$C$10</definedName>
    <definedName name="_XeWqwCw9G5s">Metadata!$C$137</definedName>
    <definedName name="_Xgr3PJxcWfJ">Metadata!$C$51</definedName>
    <definedName name="_XjHXb0aFH5w">Metadata!$C$112</definedName>
    <definedName name="_XJscL6IuHpd">Metadata!$C$183</definedName>
    <definedName name="_XKKI1hhyFxk">Metadata!$C$123</definedName>
    <definedName name="_xqjIL1cGrl1">Metadata!$C$316</definedName>
    <definedName name="_Xr12mI7VPn3">Metadata!$C$50</definedName>
    <definedName name="_xtrKmZJKljq">Metadata!$C$3</definedName>
    <definedName name="_XYpsN5j30R9">Metadata!$C$207</definedName>
    <definedName name="_Xz7rnovuiOx">Metadata!$C$98</definedName>
    <definedName name="_y582ESg0Vjo">Metadata!$C$109</definedName>
    <definedName name="_Y7EAGQA1bfv">Metadata!$C$52</definedName>
    <definedName name="_Y7fcspgsU43">Metadata!$C$58</definedName>
    <definedName name="_yBqy4nxuOCA">Metadata!$C$248</definedName>
    <definedName name="_Yg9QkNQk9p7">Metadata!$C$129</definedName>
    <definedName name="_YOL13ptz4ef">Metadata!$C$218</definedName>
    <definedName name="_yqQBUxeuga4">Metadata!$C$29</definedName>
    <definedName name="_yzAMOdV0Pmr">Metadata!$C$235</definedName>
    <definedName name="_z51rgcc5R8V">Metadata!$C$149</definedName>
    <definedName name="_z5ouOuycTPO">Metadata!$C$278</definedName>
    <definedName name="_zaluKz5Llai">Metadata!$C$195</definedName>
    <definedName name="_Zav7juzGmEo">Metadata!$C$238</definedName>
    <definedName name="_ZcrjvJaYQb7">Metadata!$C$104</definedName>
    <definedName name="_Zdl3ad7PayF">Metadata!$C$120</definedName>
    <definedName name="_zEYrsiNUGIo">Metadata!$C$139</definedName>
    <definedName name="_zFInPJBZVbN">Metadata!$C$106</definedName>
    <definedName name="_ZgsdoEiTlLq">Metadata!$C$261</definedName>
    <definedName name="_zozZbvSo4Bz">Metadata!$C$6</definedName>
    <definedName name="_ZRxKEGQmkWI">Metadata!$C$249</definedName>
    <definedName name="_zYQqFxQw5jj">Metadata!$C$295</definedName>
    <definedName name="_ZzoDfdWIt6z">Metadata!$C$85</definedName>
  </definedNames>
  <calcPr calcId="191029"/>
</workbook>
</file>

<file path=xl/calcChain.xml><?xml version="1.0" encoding="utf-8"?>
<calcChain xmlns="http://schemas.openxmlformats.org/spreadsheetml/2006/main">
  <c r="G4" i="4" l="1"/>
  <c r="G3" i="4"/>
  <c r="C4" i="3" l="1"/>
  <c r="C4" i="2"/>
  <c r="F4" i="1"/>
  <c r="A1" i="4"/>
  <c r="D2" i="4"/>
  <c r="A3" i="4"/>
  <c r="C3" i="4"/>
  <c r="E3" i="4"/>
  <c r="F3" i="4"/>
  <c r="A4" i="4"/>
  <c r="E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I4" i="3" l="1"/>
  <c r="I4" i="2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D25" i="1" s="1"/>
  <c r="AC24" i="1"/>
  <c r="AC23" i="1"/>
  <c r="AC22" i="1"/>
  <c r="AC21" i="1"/>
  <c r="AC20" i="1"/>
  <c r="AC16" i="1"/>
  <c r="AC15" i="1"/>
  <c r="V15" i="1"/>
  <c r="AC14" i="1"/>
  <c r="AC13" i="1"/>
  <c r="W13" i="1"/>
  <c r="V13" i="1"/>
  <c r="U13" i="1"/>
  <c r="AC12" i="1"/>
  <c r="AC11" i="1"/>
  <c r="AC10" i="1"/>
  <c r="AC9" i="1"/>
  <c r="AD8" i="1"/>
  <c r="AC8" i="1"/>
  <c r="AC7" i="1"/>
  <c r="AC6" i="1"/>
  <c r="AC5" i="1"/>
  <c r="AC4" i="1"/>
  <c r="AD3" i="1"/>
  <c r="AC3" i="1"/>
  <c r="AC2" i="1"/>
  <c r="AD2" i="1" s="1"/>
  <c r="AE2" i="1" s="1"/>
  <c r="W26" i="1"/>
  <c r="V26" i="1"/>
  <c r="AD27" i="1" l="1"/>
  <c r="AD252" i="1"/>
  <c r="AD44" i="1"/>
  <c r="AD52" i="1"/>
  <c r="AD76" i="1"/>
  <c r="AD228" i="1"/>
  <c r="AD16" i="1"/>
  <c r="AD59" i="1"/>
  <c r="AD21" i="1"/>
  <c r="AD11" i="1"/>
  <c r="AD51" i="1"/>
  <c r="AD31" i="1"/>
  <c r="AD47" i="1"/>
  <c r="AD71" i="1"/>
  <c r="AD167" i="1"/>
  <c r="AD183" i="1"/>
  <c r="AD199" i="1"/>
  <c r="AD215" i="1"/>
  <c r="AD223" i="1"/>
  <c r="AD231" i="1"/>
  <c r="AD247" i="1"/>
  <c r="AD263" i="1"/>
  <c r="AD13" i="1"/>
  <c r="AD39" i="1"/>
  <c r="AD55" i="1"/>
  <c r="AD63" i="1"/>
  <c r="AD151" i="1"/>
  <c r="AD159" i="1"/>
  <c r="AD191" i="1"/>
  <c r="AD9" i="1"/>
  <c r="AD29" i="1"/>
  <c r="AD50" i="1"/>
  <c r="AD87" i="1"/>
  <c r="AD107" i="1"/>
  <c r="AD123" i="1"/>
  <c r="AD139" i="1"/>
  <c r="AD157" i="1"/>
  <c r="AD180" i="1"/>
  <c r="AD212" i="1"/>
  <c r="AD221" i="1"/>
  <c r="AD235" i="1"/>
  <c r="AD255" i="1"/>
  <c r="AD12" i="1"/>
  <c r="AD190" i="1"/>
  <c r="AD261" i="1"/>
  <c r="AD20" i="1"/>
  <c r="AD37" i="1"/>
  <c r="AD88" i="1"/>
  <c r="AD108" i="1"/>
  <c r="AD112" i="1"/>
  <c r="AD116" i="1"/>
  <c r="AD136" i="1"/>
  <c r="AD140" i="1"/>
  <c r="AD149" i="1"/>
  <c r="AD154" i="1"/>
  <c r="AD163" i="1"/>
  <c r="AD172" i="1"/>
  <c r="AD181" i="1"/>
  <c r="AD186" i="1"/>
  <c r="AD195" i="1"/>
  <c r="AD204" i="1"/>
  <c r="AD209" i="1"/>
  <c r="AD213" i="1"/>
  <c r="AD218" i="1"/>
  <c r="AD227" i="1"/>
  <c r="AD236" i="1"/>
  <c r="AD241" i="1"/>
  <c r="AD246" i="1"/>
  <c r="AD257" i="1"/>
  <c r="AD262" i="1"/>
  <c r="AD269" i="1"/>
  <c r="AD22" i="1"/>
  <c r="AD57" i="1"/>
  <c r="AD75" i="1"/>
  <c r="AD95" i="1"/>
  <c r="AD115" i="1"/>
  <c r="AD127" i="1"/>
  <c r="AD148" i="1"/>
  <c r="AD171" i="1"/>
  <c r="AD189" i="1"/>
  <c r="AD226" i="1"/>
  <c r="AD158" i="1"/>
  <c r="AD222" i="1"/>
  <c r="AD26" i="1"/>
  <c r="AD62" i="1"/>
  <c r="AD80" i="1"/>
  <c r="AD100" i="1"/>
  <c r="AD128" i="1"/>
  <c r="AE3" i="1"/>
  <c r="F4" i="3"/>
  <c r="F4" i="2"/>
  <c r="AD34" i="1"/>
  <c r="AD38" i="1"/>
  <c r="AD41" i="1"/>
  <c r="AD45" i="1"/>
  <c r="AD66" i="1"/>
  <c r="AD70" i="1"/>
  <c r="AD73" i="1"/>
  <c r="AD77" i="1"/>
  <c r="AD85" i="1"/>
  <c r="AD93" i="1"/>
  <c r="AD101" i="1"/>
  <c r="AD109" i="1"/>
  <c r="AD117" i="1"/>
  <c r="AD125" i="1"/>
  <c r="AD133" i="1"/>
  <c r="AD141" i="1"/>
  <c r="AD146" i="1"/>
  <c r="AD155" i="1"/>
  <c r="AD164" i="1"/>
  <c r="AD173" i="1"/>
  <c r="AD178" i="1"/>
  <c r="AD187" i="1"/>
  <c r="AD196" i="1"/>
  <c r="AD201" i="1"/>
  <c r="AD205" i="1"/>
  <c r="AD210" i="1"/>
  <c r="AD219" i="1"/>
  <c r="AD233" i="1"/>
  <c r="AD237" i="1"/>
  <c r="AD242" i="1"/>
  <c r="AD258" i="1"/>
  <c r="AD36" i="1"/>
  <c r="AD68" i="1"/>
  <c r="AD83" i="1"/>
  <c r="AD103" i="1"/>
  <c r="AD119" i="1"/>
  <c r="AD135" i="1"/>
  <c r="AD194" i="1"/>
  <c r="AD217" i="1"/>
  <c r="AD250" i="1"/>
  <c r="AD268" i="1"/>
  <c r="AD33" i="1"/>
  <c r="AD69" i="1"/>
  <c r="AD96" i="1"/>
  <c r="AD120" i="1"/>
  <c r="AD150" i="1"/>
  <c r="AD182" i="1"/>
  <c r="AD4" i="1"/>
  <c r="AD105" i="1"/>
  <c r="AD97" i="1"/>
  <c r="AD89" i="1"/>
  <c r="AD81" i="1"/>
  <c r="AD267" i="1"/>
  <c r="AD259" i="1"/>
  <c r="AD251" i="1"/>
  <c r="AD243" i="1"/>
  <c r="AD168" i="1"/>
  <c r="AD160" i="1"/>
  <c r="AD152" i="1"/>
  <c r="AD144" i="1"/>
  <c r="AD7" i="1"/>
  <c r="AD10" i="1"/>
  <c r="AD24" i="1"/>
  <c r="AD56" i="1"/>
  <c r="AD142" i="1"/>
  <c r="AD174" i="1"/>
  <c r="AD206" i="1"/>
  <c r="AD238" i="1"/>
  <c r="AD253" i="1"/>
  <c r="AD54" i="1"/>
  <c r="AD99" i="1"/>
  <c r="AD162" i="1"/>
  <c r="AD203" i="1"/>
  <c r="AD40" i="1"/>
  <c r="AD72" i="1"/>
  <c r="AD245" i="1"/>
  <c r="AD6" i="1"/>
  <c r="AE20" i="1" s="1"/>
  <c r="AD14" i="1"/>
  <c r="AD65" i="1"/>
  <c r="AD92" i="1"/>
  <c r="AD132" i="1"/>
  <c r="AD23" i="1"/>
  <c r="AD48" i="1"/>
  <c r="AD214" i="1"/>
  <c r="AE4" i="1"/>
  <c r="AD15" i="1"/>
  <c r="AD28" i="1"/>
  <c r="AD35" i="1"/>
  <c r="AD42" i="1"/>
  <c r="AD46" i="1"/>
  <c r="AD49" i="1"/>
  <c r="AD53" i="1"/>
  <c r="AD60" i="1"/>
  <c r="AD67" i="1"/>
  <c r="AD74" i="1"/>
  <c r="AD78" i="1"/>
  <c r="AD82" i="1"/>
  <c r="AD86" i="1"/>
  <c r="AD90" i="1"/>
  <c r="AD94" i="1"/>
  <c r="AD98" i="1"/>
  <c r="AD102" i="1"/>
  <c r="AD106" i="1"/>
  <c r="AD110" i="1"/>
  <c r="AD114" i="1"/>
  <c r="AD118" i="1"/>
  <c r="AD122" i="1"/>
  <c r="AD126" i="1"/>
  <c r="AD130" i="1"/>
  <c r="AD134" i="1"/>
  <c r="AD138" i="1"/>
  <c r="AD147" i="1"/>
  <c r="AD156" i="1"/>
  <c r="AD165" i="1"/>
  <c r="AD170" i="1"/>
  <c r="AD179" i="1"/>
  <c r="AD188" i="1"/>
  <c r="AD197" i="1"/>
  <c r="AD202" i="1"/>
  <c r="AD211" i="1"/>
  <c r="AD220" i="1"/>
  <c r="AD225" i="1"/>
  <c r="AD229" i="1"/>
  <c r="AD234" i="1"/>
  <c r="AD249" i="1"/>
  <c r="AD254" i="1"/>
  <c r="AD265" i="1"/>
  <c r="AD43" i="1"/>
  <c r="AD61" i="1"/>
  <c r="AD79" i="1"/>
  <c r="AD91" i="1"/>
  <c r="AD111" i="1"/>
  <c r="AD131" i="1"/>
  <c r="AD30" i="1"/>
  <c r="AD58" i="1"/>
  <c r="AD84" i="1"/>
  <c r="AD104" i="1"/>
  <c r="AD124" i="1"/>
  <c r="AD193" i="1"/>
  <c r="AE9" i="1"/>
  <c r="AD5" i="1"/>
  <c r="AE10" i="1" s="1"/>
  <c r="AD32" i="1"/>
  <c r="AD64" i="1"/>
  <c r="AD143" i="1"/>
  <c r="AD166" i="1"/>
  <c r="AD175" i="1"/>
  <c r="AD198" i="1"/>
  <c r="AD207" i="1"/>
  <c r="AD230" i="1"/>
  <c r="AD239" i="1"/>
  <c r="AD244" i="1"/>
  <c r="AD260" i="1"/>
  <c r="AD266" i="1"/>
  <c r="AD176" i="1"/>
  <c r="AD184" i="1"/>
  <c r="AD192" i="1"/>
  <c r="AD200" i="1"/>
  <c r="AD208" i="1"/>
  <c r="AD216" i="1"/>
  <c r="AD224" i="1"/>
  <c r="AD232" i="1"/>
  <c r="AD240" i="1"/>
  <c r="AD248" i="1"/>
  <c r="AD256" i="1"/>
  <c r="AD264" i="1"/>
  <c r="AD113" i="1"/>
  <c r="AD121" i="1"/>
  <c r="AD129" i="1"/>
  <c r="AD137" i="1"/>
  <c r="AD145" i="1"/>
  <c r="AD153" i="1"/>
  <c r="AD161" i="1"/>
  <c r="AD169" i="1"/>
  <c r="AD177" i="1"/>
  <c r="AD185" i="1"/>
  <c r="AE15" i="1" l="1"/>
  <c r="AE30" i="1"/>
  <c r="AE69" i="1"/>
  <c r="AE25" i="1"/>
  <c r="AE27" i="1"/>
  <c r="AE245" i="1"/>
  <c r="AE28" i="1"/>
  <c r="AE156" i="1"/>
  <c r="AE203" i="1"/>
  <c r="AE223" i="1"/>
  <c r="AE66" i="1"/>
  <c r="AE168" i="1"/>
  <c r="AE117" i="1"/>
  <c r="AE152" i="1"/>
  <c r="AE211" i="1"/>
  <c r="AE167" i="1"/>
  <c r="AE138" i="1"/>
  <c r="AE241" i="1"/>
  <c r="AE100" i="1"/>
  <c r="AE224" i="1"/>
  <c r="AE160" i="1"/>
  <c r="AE113" i="1"/>
  <c r="AE81" i="1"/>
  <c r="AE38" i="1"/>
  <c r="AE240" i="1"/>
  <c r="AE208" i="1"/>
  <c r="AE176" i="1"/>
  <c r="AE148" i="1"/>
  <c r="AE68" i="1"/>
  <c r="AE5" i="1"/>
  <c r="AE185" i="1"/>
  <c r="AE8" i="1"/>
  <c r="AE13" i="1"/>
  <c r="AE212" i="1"/>
  <c r="AE180" i="1"/>
  <c r="AE153" i="1"/>
  <c r="AE54" i="1"/>
  <c r="AE36" i="1"/>
  <c r="AE16" i="1"/>
  <c r="AE260" i="1"/>
  <c r="AE61" i="1"/>
  <c r="AE22" i="1"/>
  <c r="AE244" i="1"/>
  <c r="AE32" i="1"/>
  <c r="AE217" i="1"/>
  <c r="AE144" i="1"/>
  <c r="AE57" i="1"/>
  <c r="AE29" i="1"/>
  <c r="AE64" i="1"/>
  <c r="AE11" i="1"/>
  <c r="AE92" i="1"/>
  <c r="AE12" i="1"/>
  <c r="AE14" i="1"/>
  <c r="AE134" i="1"/>
  <c r="AE119" i="1"/>
  <c r="AE258" i="1"/>
  <c r="AE228" i="1"/>
  <c r="AE48" i="1"/>
  <c r="AE147" i="1"/>
  <c r="AE265" i="1"/>
  <c r="AE202" i="1"/>
  <c r="AE189" i="1"/>
  <c r="AE155" i="1"/>
  <c r="AE219" i="1"/>
  <c r="AE86" i="1"/>
  <c r="AE150" i="1"/>
  <c r="AE214" i="1"/>
  <c r="AE268" i="1"/>
  <c r="AE175" i="1"/>
  <c r="AE239" i="1"/>
  <c r="AE71" i="1"/>
  <c r="AE24" i="1"/>
  <c r="AE82" i="1"/>
  <c r="AE146" i="1"/>
  <c r="AE210" i="1"/>
  <c r="AE7" i="1"/>
  <c r="AE132" i="1"/>
  <c r="AE6" i="1"/>
  <c r="AE88" i="1"/>
  <c r="AE109" i="1"/>
  <c r="AE77" i="1"/>
  <c r="AE257" i="1"/>
  <c r="AE80" i="1"/>
  <c r="AE262" i="1"/>
  <c r="AE181" i="1"/>
  <c r="AE78" i="1"/>
  <c r="AE231" i="1"/>
  <c r="AE266" i="1"/>
  <c r="AE193" i="1"/>
  <c r="AE253" i="1"/>
  <c r="AE91" i="1"/>
  <c r="AE188" i="1"/>
  <c r="AE247" i="1"/>
  <c r="AE173" i="1"/>
  <c r="AE198" i="1"/>
  <c r="AE41" i="1"/>
  <c r="AE206" i="1"/>
  <c r="AE74" i="1"/>
  <c r="AE99" i="1"/>
  <c r="AE227" i="1"/>
  <c r="AE222" i="1"/>
  <c r="AE183" i="1"/>
  <c r="AE26" i="1"/>
  <c r="AE154" i="1"/>
  <c r="AE177" i="1"/>
  <c r="AE40" i="1"/>
  <c r="AE201" i="1"/>
  <c r="AE73" i="1"/>
  <c r="AE184" i="1"/>
  <c r="AE60" i="1"/>
  <c r="AE141" i="1"/>
  <c r="AE205" i="1"/>
  <c r="AE269" i="1"/>
  <c r="AE43" i="1"/>
  <c r="AE107" i="1"/>
  <c r="AE171" i="1"/>
  <c r="AE235" i="1"/>
  <c r="AE102" i="1"/>
  <c r="AE166" i="1"/>
  <c r="AE230" i="1"/>
  <c r="AE127" i="1"/>
  <c r="AE191" i="1"/>
  <c r="AE255" i="1"/>
  <c r="AE87" i="1"/>
  <c r="AE34" i="1"/>
  <c r="AE98" i="1"/>
  <c r="AE162" i="1"/>
  <c r="AE226" i="1"/>
  <c r="AE236" i="1"/>
  <c r="AE112" i="1"/>
  <c r="AE145" i="1"/>
  <c r="AE65" i="1"/>
  <c r="AE196" i="1"/>
  <c r="AE133" i="1"/>
  <c r="AE101" i="1"/>
  <c r="AE70" i="1"/>
  <c r="AE209" i="1"/>
  <c r="AE44" i="1"/>
  <c r="AE72" i="1"/>
  <c r="AE139" i="1"/>
  <c r="AE159" i="1"/>
  <c r="AE130" i="1"/>
  <c r="AE104" i="1"/>
  <c r="AE37" i="1"/>
  <c r="AE249" i="1"/>
  <c r="AE261" i="1"/>
  <c r="AE105" i="1"/>
  <c r="AE232" i="1"/>
  <c r="AE225" i="1"/>
  <c r="AE149" i="1"/>
  <c r="AE115" i="1"/>
  <c r="AE110" i="1"/>
  <c r="AE135" i="1"/>
  <c r="AE95" i="1"/>
  <c r="AE106" i="1"/>
  <c r="AE234" i="1"/>
  <c r="AE204" i="1"/>
  <c r="AE96" i="1"/>
  <c r="AE136" i="1"/>
  <c r="AE192" i="1"/>
  <c r="AE129" i="1"/>
  <c r="AE97" i="1"/>
  <c r="AE252" i="1"/>
  <c r="AE23" i="1"/>
  <c r="AE237" i="1"/>
  <c r="AE267" i="1"/>
  <c r="AE47" i="1"/>
  <c r="AE194" i="1"/>
  <c r="AE108" i="1"/>
  <c r="AE85" i="1"/>
  <c r="AE83" i="1"/>
  <c r="AE142" i="1"/>
  <c r="AE63" i="1"/>
  <c r="AE140" i="1"/>
  <c r="AE197" i="1"/>
  <c r="AE163" i="1"/>
  <c r="AE94" i="1"/>
  <c r="AE55" i="1"/>
  <c r="AE79" i="1"/>
  <c r="AE90" i="1"/>
  <c r="AE218" i="1"/>
  <c r="AE124" i="1"/>
  <c r="AE76" i="1"/>
  <c r="AE137" i="1"/>
  <c r="AE213" i="1"/>
  <c r="AE51" i="1"/>
  <c r="AE243" i="1"/>
  <c r="AE238" i="1"/>
  <c r="AE199" i="1"/>
  <c r="AE42" i="1"/>
  <c r="AE170" i="1"/>
  <c r="AE220" i="1"/>
  <c r="AE49" i="1"/>
  <c r="AE221" i="1"/>
  <c r="AE59" i="1"/>
  <c r="AE187" i="1"/>
  <c r="AE118" i="1"/>
  <c r="AE143" i="1"/>
  <c r="AE31" i="1"/>
  <c r="AE50" i="1"/>
  <c r="AE242" i="1"/>
  <c r="AE128" i="1"/>
  <c r="AE33" i="1"/>
  <c r="AE125" i="1"/>
  <c r="AE93" i="1"/>
  <c r="AE52" i="1"/>
  <c r="AE21" i="1"/>
  <c r="AE75" i="1"/>
  <c r="AE164" i="1"/>
  <c r="AE35" i="1"/>
  <c r="AE158" i="1"/>
  <c r="AE53" i="1"/>
  <c r="AE248" i="1"/>
  <c r="AE179" i="1"/>
  <c r="AE174" i="1"/>
  <c r="AE263" i="1"/>
  <c r="AE157" i="1"/>
  <c r="AE256" i="1"/>
  <c r="AE123" i="1"/>
  <c r="AE251" i="1"/>
  <c r="AE182" i="1"/>
  <c r="AE246" i="1"/>
  <c r="AE207" i="1"/>
  <c r="AE103" i="1"/>
  <c r="AE114" i="1"/>
  <c r="AE178" i="1"/>
  <c r="AE200" i="1"/>
  <c r="AE84" i="1"/>
  <c r="AE216" i="1"/>
  <c r="AE161" i="1"/>
  <c r="AE46" i="1"/>
  <c r="AE165" i="1"/>
  <c r="AE229" i="1"/>
  <c r="AE264" i="1"/>
  <c r="AE67" i="1"/>
  <c r="AE131" i="1"/>
  <c r="AE195" i="1"/>
  <c r="AE259" i="1"/>
  <c r="AE126" i="1"/>
  <c r="AE190" i="1"/>
  <c r="AE254" i="1"/>
  <c r="AE151" i="1"/>
  <c r="AE215" i="1"/>
  <c r="AE39" i="1"/>
  <c r="AE111" i="1"/>
  <c r="AE58" i="1"/>
  <c r="AE122" i="1"/>
  <c r="AE186" i="1"/>
  <c r="AE250" i="1"/>
  <c r="AE172" i="1"/>
  <c r="AE62" i="1"/>
  <c r="AE116" i="1"/>
  <c r="AE233" i="1"/>
  <c r="AE169" i="1"/>
  <c r="AE121" i="1"/>
  <c r="AE89" i="1"/>
  <c r="AE45" i="1"/>
  <c r="AE120" i="1"/>
  <c r="AE56" i="1"/>
</calcChain>
</file>

<file path=xl/sharedStrings.xml><?xml version="1.0" encoding="utf-8"?>
<sst xmlns="http://schemas.openxmlformats.org/spreadsheetml/2006/main" count="2238" uniqueCount="992">
  <si>
    <t xml:space="preserve">NATIONAL  HEALTH WORKFORCE ACCOUNTS DATA </t>
  </si>
  <si>
    <t>REGION:</t>
  </si>
  <si>
    <t>COUNTRY:</t>
  </si>
  <si>
    <t>PERIOD: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</si>
  <si>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</si>
  <si>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</si>
  <si>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</si>
  <si>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</si>
  <si>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</si>
  <si>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</si>
  <si>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</si>
  <si>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</si>
  <si>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</si>
  <si>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</si>
  <si>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</si>
  <si>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</si>
  <si>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</si>
  <si>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</si>
  <si>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</si>
  <si>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</si>
  <si>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</si>
  <si>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</si>
  <si>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</si>
  <si>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</si>
  <si>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</si>
  <si>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</si>
  <si>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</si>
  <si>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</si>
  <si>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</si>
  <si>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</si>
  <si>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</si>
  <si>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</si>
  <si>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</si>
  <si>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</si>
  <si>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</si>
  <si>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</si>
  <si>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</si>
  <si>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</si>
  <si>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</si>
  <si>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</si>
  <si>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</si>
  <si>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</si>
  <si>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</si>
  <si>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</si>
  <si>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</si>
  <si>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</si>
  <si>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</si>
  <si>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</si>
  <si>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</si>
  <si>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</si>
  <si>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</si>
  <si>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</si>
  <si>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</si>
  <si>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</si>
  <si>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</si>
  <si>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</si>
  <si>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</si>
  <si>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</si>
  <si>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</si>
  <si>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</si>
  <si>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</si>
  <si>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</si>
  <si>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</si>
  <si>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</si>
  <si>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</si>
  <si>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</si>
  <si>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</si>
  <si>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</si>
  <si>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</si>
  <si>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</si>
  <si>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</si>
  <si>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</si>
  <si>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</si>
  <si>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</si>
  <si>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</si>
  <si>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</si>
  <si>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</si>
  <si>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</si>
  <si>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</si>
  <si>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</si>
  <si>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</si>
  <si>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</si>
  <si>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</si>
  <si>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</si>
  <si>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</si>
  <si>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</si>
  <si>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</si>
  <si>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</si>
  <si>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</si>
  <si>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</si>
  <si>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</si>
  <si>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</si>
  <si>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</si>
  <si>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</si>
  <si>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</si>
  <si>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</si>
  <si>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</si>
  <si>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</si>
  <si>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</si>
  <si>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</si>
  <si>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</si>
  <si>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</si>
  <si>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</si>
  <si>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</si>
  <si>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</si>
  <si>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</si>
  <si>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</si>
  <si>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</si>
  <si>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</si>
  <si>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</si>
  <si>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</si>
  <si>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</si>
  <si>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</si>
  <si>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</si>
  <si>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</si>
  <si>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</si>
  <si>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</si>
  <si>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</si>
  <si>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</si>
  <si>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</si>
  <si>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</si>
  <si>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</si>
  <si>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</si>
  <si>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</si>
  <si>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</si>
  <si>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</si>
  <si>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</si>
  <si>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</si>
  <si>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</si>
  <si>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</si>
  <si>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</si>
  <si>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</si>
  <si>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</si>
  <si>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</si>
  <si>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</si>
  <si>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</si>
  <si>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</si>
  <si>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</si>
  <si>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</si>
  <si>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</si>
  <si>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</si>
  <si>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</si>
  <si>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</si>
  <si>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</si>
  <si>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</si>
  <si>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</si>
  <si>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</si>
  <si>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</si>
  <si>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</si>
  <si>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</si>
  <si>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</si>
  <si>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</si>
  <si>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</si>
  <si>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</si>
  <si>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</si>
  <si>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</si>
  <si>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</si>
  <si>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</si>
  <si>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</si>
  <si>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</si>
  <si>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</si>
  <si>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</si>
  <si>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</si>
  <si>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</si>
  <si>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</si>
  <si>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</si>
  <si>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</si>
  <si>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</si>
  <si>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</si>
  <si>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</si>
  <si>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</si>
  <si>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</si>
  <si>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</si>
  <si>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</si>
  <si>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</si>
  <si>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</si>
  <si>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</si>
  <si>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</si>
  <si>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</si>
  <si>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</si>
  <si>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</si>
  <si>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</si>
  <si>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</si>
  <si>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</si>
  <si>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</si>
  <si>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</si>
  <si>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</si>
  <si>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</si>
  <si>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</si>
  <si>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</si>
  <si>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</si>
  <si>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</si>
  <si>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</si>
  <si>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</si>
  <si>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</si>
  <si>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</si>
  <si>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</si>
  <si>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</si>
  <si>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</si>
  <si>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</si>
  <si>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</si>
  <si>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</si>
  <si>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</si>
  <si>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</si>
  <si>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</si>
  <si>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</si>
  <si>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</si>
  <si>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</si>
  <si>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</si>
  <si>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</si>
  <si>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</si>
  <si>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</si>
  <si>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</si>
  <si>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</si>
  <si>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</si>
  <si>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</si>
  <si>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</si>
  <si>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</si>
  <si>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</si>
  <si>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</si>
  <si>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</si>
  <si>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</si>
  <si>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</si>
  <si>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</si>
  <si>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</si>
  <si>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</si>
  <si>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</si>
  <si>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</si>
  <si>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</si>
  <si>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</si>
  <si>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</si>
  <si>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</si>
  <si>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</si>
  <si>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</si>
  <si>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</si>
  <si>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</si>
  <si>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</si>
  <si>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</si>
  <si>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</si>
  <si>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</si>
  <si>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</si>
  <si>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</si>
  <si>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</si>
  <si>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</si>
  <si>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</si>
  <si>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</si>
  <si>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</si>
  <si>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</si>
  <si>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</si>
  <si>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</si>
  <si>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</si>
  <si>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</si>
  <si>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</si>
  <si>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</si>
  <si>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</si>
  <si>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</si>
  <si>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</si>
  <si>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</si>
  <si>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</si>
  <si>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</si>
  <si>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</si>
  <si>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</si>
  <si>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</si>
  <si>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</si>
  <si>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</si>
  <si>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</si>
  <si>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</si>
  <si>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</si>
  <si>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</si>
  <si>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</si>
  <si>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</si>
  <si>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</si>
  <si>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</si>
  <si>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</si>
  <si>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</si>
  <si>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</si>
  <si>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</si>
  <si>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</si>
  <si>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</si>
  <si>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</si>
  <si>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</si>
  <si>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</si>
  <si>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</si>
  <si>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</si>
  <si>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</si>
  <si>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</si>
  <si>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</si>
  <si>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</si>
  <si>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</si>
  <si>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</si>
  <si>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</si>
  <si>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</si>
  <si>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</si>
  <si>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</si>
  <si>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</si>
  <si>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</si>
  <si>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</si>
  <si>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</si>
  <si>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</si>
  <si>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</si>
  <si>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</si>
  <si>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</si>
  <si>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</si>
  <si>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</si>
  <si>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</si>
  <si>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</si>
  <si>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</si>
  <si>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</si>
  <si>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</si>
  <si>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</si>
  <si>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</si>
  <si>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</si>
  <si>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</si>
  <si>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</si>
  <si>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</si>
  <si>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</si>
  <si>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</si>
  <si>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</si>
  <si>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</si>
  <si>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</si>
  <si>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</si>
  <si>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</si>
  <si>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</si>
  <si>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</si>
  <si>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</si>
  <si>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</si>
  <si>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</si>
  <si>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</si>
  <si>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</si>
  <si>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</si>
  <si>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</si>
  <si>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</si>
  <si>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</si>
  <si>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</si>
  <si>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</si>
  <si>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</si>
  <si>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</si>
  <si>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</si>
  <si>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</si>
  <si>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</si>
  <si>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</si>
  <si>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</si>
  <si>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</si>
  <si>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</si>
  <si>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</si>
  <si>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</si>
  <si>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</si>
  <si>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</si>
  <si>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</si>
  <si>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</si>
  <si>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</si>
  <si>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</si>
  <si>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</si>
  <si>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</si>
  <si>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</si>
  <si>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</si>
  <si>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</si>
  <si>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</si>
  <si>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</si>
  <si>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</si>
  <si>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</si>
  <si>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</si>
  <si>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</si>
  <si>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</si>
  <si>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</si>
  <si>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</si>
  <si>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</si>
  <si>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</si>
  <si>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</si>
  <si>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</si>
  <si>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</si>
  <si>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</si>
  <si>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</si>
  <si>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</si>
  <si>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</si>
  <si>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</si>
  <si>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</si>
  <si>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</si>
  <si>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</si>
  <si>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</si>
  <si>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</si>
  <si>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</si>
  <si>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</si>
  <si>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</si>
  <si>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</si>
  <si>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</si>
  <si>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</si>
  <si>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</si>
  <si>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</si>
  <si>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</si>
  <si>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</si>
  <si>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</si>
  <si>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</si>
  <si>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</si>
  <si>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</si>
  <si>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</si>
  <si>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</si>
  <si>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</si>
  <si>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</si>
  <si>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</si>
  <si>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</si>
  <si>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</si>
  <si>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</si>
  <si>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</si>
  <si>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</si>
  <si>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</si>
  <si>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</si>
  <si>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</si>
  <si>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</si>
  <si>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</si>
  <si>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</si>
  <si>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</si>
  <si>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</si>
  <si>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</si>
  <si>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</si>
  <si>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</si>
  <si>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</si>
  <si>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</si>
  <si>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</si>
  <si>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</si>
  <si>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</si>
  <si>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</si>
  <si>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</si>
  <si>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</si>
  <si>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</si>
  <si>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</si>
  <si>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</si>
  <si>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</si>
  <si>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</si>
  <si>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</si>
  <si>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</si>
  <si>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</si>
  <si>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</si>
  <si>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</si>
  <si>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</si>
  <si>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</si>
  <si>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</si>
  <si>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</si>
  <si>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</si>
  <si>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</si>
  <si>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</si>
  <si>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</si>
  <si>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</si>
  <si>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</si>
  <si>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</si>
  <si>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</si>
  <si>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</si>
  <si>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</si>
  <si>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</si>
  <si>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</si>
  <si>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</si>
  <si>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</si>
  <si>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</si>
  <si>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</si>
  <si>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</si>
  <si>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</si>
  <si>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</si>
  <si>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</si>
  <si>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</si>
  <si>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</si>
  <si>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</si>
  <si>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</si>
  <si>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</si>
  <si>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</si>
  <si>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</si>
  <si>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</si>
  <si>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</si>
  <si>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</si>
  <si>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</si>
  <si>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</si>
  <si>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</si>
  <si>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</si>
  <si>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</si>
  <si>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</si>
  <si>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</si>
  <si>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</si>
  <si>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</si>
  <si>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</si>
  <si>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</si>
  <si>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</si>
  <si>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</si>
  <si>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</si>
  <si>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</si>
  <si>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</si>
  <si>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</si>
  <si>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</si>
  <si>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</si>
  <si>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</si>
  <si>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</si>
  <si>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</si>
  <si>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</si>
  <si>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</si>
  <si>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</si>
  <si>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</si>
  <si>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</si>
  <si>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</si>
  <si>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</si>
  <si>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</si>
  <si>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</si>
  <si>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</si>
  <si>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</si>
  <si>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</si>
  <si>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</si>
  <si>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</si>
  <si>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</si>
  <si>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</si>
  <si>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</si>
  <si>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</si>
  <si>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</si>
  <si>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</si>
  <si>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</si>
  <si>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</si>
  <si>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</si>
  <si>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</si>
  <si>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</si>
  <si>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</si>
  <si>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</si>
  <si>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</si>
  <si>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</si>
  <si>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</si>
  <si>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</si>
  <si>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</si>
  <si>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</si>
  <si>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</si>
  <si>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</si>
  <si>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</si>
  <si>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</si>
  <si>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</si>
  <si>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</si>
  <si>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</si>
  <si>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</si>
  <si>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</si>
  <si>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</si>
  <si>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</si>
  <si>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</si>
  <si>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</si>
  <si>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myv7amOYTHn</t>
  </si>
  <si>
    <t>HKG</t>
  </si>
  <si>
    <t>y582ESg0Vjo</t>
  </si>
  <si>
    <t>MAC</t>
  </si>
  <si>
    <t>China: Province of Taiwan only</t>
  </si>
  <si>
    <t>a0Tb0vzKk1m</t>
  </si>
  <si>
    <t>XX1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</si>
  <si>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</si>
  <si>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</si>
  <si>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</si>
  <si>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</si>
  <si>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</si>
  <si>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</si>
  <si>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</si>
  <si>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</si>
  <si>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</si>
  <si>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</si>
  <si>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</si>
  <si>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</si>
  <si>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</si>
  <si>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</si>
  <si>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</si>
  <si>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</si>
  <si>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</si>
  <si>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</si>
  <si>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</si>
  <si>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</si>
  <si>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</si>
  <si>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</si>
  <si>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</si>
  <si>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</si>
  <si>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</si>
  <si>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</si>
  <si>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</si>
  <si>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</si>
  <si>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</si>
  <si>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</si>
  <si>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</si>
  <si>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</si>
  <si>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</si>
  <si>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</si>
  <si>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</si>
  <si>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</si>
  <si>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</si>
  <si>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</si>
  <si>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</si>
  <si>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</si>
  <si>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</si>
  <si>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</si>
  <si>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</si>
  <si>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</si>
  <si>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</si>
  <si>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</si>
  <si>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</si>
  <si>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</si>
  <si>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</si>
  <si>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</si>
  <si>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</si>
  <si>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</si>
  <si>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</si>
  <si>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</si>
  <si>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</si>
  <si>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</si>
  <si>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</si>
  <si>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</si>
  <si>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</si>
  <si>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</si>
  <si>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</si>
  <si>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</si>
  <si>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</si>
  <si>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</si>
  <si>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</si>
  <si>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</si>
  <si>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</si>
  <si>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</si>
  <si>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</si>
  <si>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</si>
  <si>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</si>
  <si>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</si>
  <si>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</si>
  <si>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</si>
  <si>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</si>
  <si>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</si>
  <si>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</si>
  <si>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</si>
  <si>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</si>
  <si>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</si>
  <si>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</si>
  <si>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</si>
  <si>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</si>
  <si>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</si>
  <si>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</si>
  <si>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</si>
  <si>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</si>
  <si>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</si>
  <si>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</si>
  <si>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</si>
  <si>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</si>
  <si>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</si>
  <si>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</si>
  <si>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</si>
  <si>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</si>
  <si>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</si>
  <si>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</si>
  <si>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</si>
  <si>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</si>
  <si>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</si>
  <si>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</si>
  <si>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</si>
  <si>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</si>
  <si>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</si>
  <si>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</si>
  <si>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</si>
  <si>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</si>
  <si>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</si>
  <si>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</si>
  <si>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</si>
  <si>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</si>
  <si>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M9HrCkIwaKy</t>
  </si>
  <si>
    <t>VIR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</si>
  <si>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</si>
  <si>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</si>
  <si>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</si>
  <si>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</si>
  <si>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</si>
  <si>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</si>
  <si>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</si>
  <si>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</si>
  <si>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</si>
  <si>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</si>
  <si>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</si>
  <si>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</si>
  <si>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</si>
  <si>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</si>
  <si>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</si>
  <si>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</si>
  <si>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</si>
  <si>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</si>
  <si>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</si>
  <si>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</si>
  <si>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</si>
  <si>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</si>
  <si>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</si>
  <si>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</si>
  <si>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</si>
  <si>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</si>
  <si>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</si>
  <si>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</si>
  <si>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</si>
  <si>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</si>
  <si>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</si>
  <si>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</si>
  <si>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</si>
  <si>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</si>
  <si>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</si>
  <si>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</si>
  <si>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</si>
  <si>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</si>
  <si>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</si>
  <si>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</si>
  <si>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</si>
  <si>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</si>
  <si>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</si>
  <si>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</si>
  <si>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</si>
  <si>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</si>
  <si>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</si>
  <si>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</si>
  <si>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</si>
  <si>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</si>
  <si>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</si>
  <si>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</si>
  <si>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</si>
  <si>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</si>
  <si>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</si>
  <si>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</si>
  <si>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</si>
  <si>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</si>
  <si>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</si>
  <si>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</si>
  <si>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</si>
  <si>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</si>
  <si>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</si>
  <si>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</si>
  <si>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</si>
  <si>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</si>
  <si>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</si>
  <si>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</si>
  <si>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</si>
  <si>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</si>
  <si>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</si>
  <si>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</si>
  <si>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</si>
  <si>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</si>
  <si>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</si>
  <si>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</si>
  <si>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</si>
  <si>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</si>
  <si>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</si>
  <si>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</si>
  <si>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</si>
  <si>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</si>
  <si>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</si>
  <si>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</si>
  <si>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</si>
  <si>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</si>
  <si>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</si>
  <si>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YES</t>
  </si>
  <si>
    <t>NO</t>
  </si>
  <si>
    <t>Item</t>
  </si>
  <si>
    <t>Health Workforce Skill Mix Composition</t>
  </si>
  <si>
    <t>Health Workforce Governance and Policies</t>
  </si>
  <si>
    <t>Health Workforce Information Systems</t>
  </si>
  <si>
    <t>Comments</t>
  </si>
  <si>
    <t>PARTIAL</t>
  </si>
  <si>
    <t>None</t>
  </si>
  <si>
    <t>Limited</t>
  </si>
  <si>
    <t>Developed</t>
  </si>
  <si>
    <t>Demonstrated</t>
  </si>
  <si>
    <t>Sustainable</t>
  </si>
  <si>
    <t>Value</t>
  </si>
  <si>
    <t>Percentage of HWF at the hospitals (8-01)</t>
  </si>
  <si>
    <t>Percentage of health workforce working in residential long-term care facilities (8-02)</t>
  </si>
  <si>
    <t>Percentage of health workforce working in ambulatory health care (8-03)</t>
  </si>
  <si>
    <t>Number of specialist surgical workers (8-04)</t>
  </si>
  <si>
    <t>Number of family medicine practitioners (8-05)</t>
  </si>
  <si>
    <t>Existence of advanced nursing roles (8-06)</t>
  </si>
  <si>
    <t>Availability of human resources to implement IHR (8-07)</t>
  </si>
  <si>
    <t>Applied epidemiology training programme (8-08)</t>
  </si>
  <si>
    <t>Existence of institutional mechanisms to coordinate an intersectoral health workforce agenda (9-01)</t>
  </si>
  <si>
    <t>Existence</t>
  </si>
  <si>
    <t>Existence of a health workforce unit responsible for developing and monitoring policies and plans on health workforce  (9-02)</t>
  </si>
  <si>
    <t>Existence of mechanisms and models for health workforce planning  (9-03)</t>
  </si>
  <si>
    <t>Existence of national education plans for health workers, aligned with the national health plan and the national health workforce strategy/plan  (9-04)</t>
  </si>
  <si>
    <t>Existence of institutional models for assessing and monitoring staffing needs for health service delivery  (9-05)</t>
  </si>
  <si>
    <t>Existence of HRHIS for reporting on International Health Regulations (10-01)</t>
  </si>
  <si>
    <t>Existence of HRHIS for reporting on  the WHO Global Code of Practice on the International Recruitment of Health Personnel (10-02)</t>
  </si>
  <si>
    <t>Existence of HRHIS for reporting on Skilled Attendance at Birth requirements (10-03)</t>
  </si>
  <si>
    <t>Existence of HRHIS for reporting on outputs from education and training institutions (10-04)</t>
  </si>
  <si>
    <t>Existence of HRHIS to track entrants to the labour market (10-05)</t>
  </si>
  <si>
    <t>Existence of HRHIS to track the number of active stock per year (10-06)</t>
  </si>
  <si>
    <t>Existence of HRHIS to track the number of exits per year (10-07)</t>
  </si>
  <si>
    <t>Existence of HRHIS to produce geo-coded location of health facilities (10-08)</t>
  </si>
  <si>
    <t>dNLjKwsVjod</t>
  </si>
  <si>
    <t>Bouvet Island</t>
  </si>
  <si>
    <t>sg5v6c9tCZ3</t>
  </si>
  <si>
    <t>BVT</t>
  </si>
  <si>
    <t>British Indian Ocean Territory</t>
  </si>
  <si>
    <t>PFAtPR87fHs</t>
  </si>
  <si>
    <t>IOT</t>
  </si>
  <si>
    <t>China, Hong Kong SAR</t>
  </si>
  <si>
    <t>China, Macao SAR</t>
  </si>
  <si>
    <t>China, Province of Taiwan</t>
  </si>
  <si>
    <t>lGN2n7pZ6Ua</t>
  </si>
  <si>
    <t>TWN</t>
  </si>
  <si>
    <t>Christmas Island</t>
  </si>
  <si>
    <t>XjHXb0aFH5w</t>
  </si>
  <si>
    <t>CXR</t>
  </si>
  <si>
    <t>Cocos (Keeling) Islands</t>
  </si>
  <si>
    <t>AFIorEPU00q</t>
  </si>
  <si>
    <t>CCK</t>
  </si>
  <si>
    <t>Curaçao</t>
  </si>
  <si>
    <t>Czechia</t>
  </si>
  <si>
    <t>Côte d'Ivoire</t>
  </si>
  <si>
    <t>Eswatini</t>
  </si>
  <si>
    <t>French Southern Territories</t>
  </si>
  <si>
    <t>BLpPqpMtgQY</t>
  </si>
  <si>
    <t>ATF</t>
  </si>
  <si>
    <t>Guernsey</t>
  </si>
  <si>
    <t>NUkOvK4bnj2</t>
  </si>
  <si>
    <t>GGY</t>
  </si>
  <si>
    <t>Heard Island and McDonald Islands</t>
  </si>
  <si>
    <t>apVWLKfARpb</t>
  </si>
  <si>
    <t>HMD</t>
  </si>
  <si>
    <t>Holy See</t>
  </si>
  <si>
    <t>jZOt27rWre8</t>
  </si>
  <si>
    <t>VAT</t>
  </si>
  <si>
    <t>Isle of Man</t>
  </si>
  <si>
    <t>ehNfKt5LpG9</t>
  </si>
  <si>
    <t>IMN</t>
  </si>
  <si>
    <t>Jersey</t>
  </si>
  <si>
    <t>XJscL6IuHpd</t>
  </si>
  <si>
    <t>JEY</t>
  </si>
  <si>
    <t>North Macedonia</t>
  </si>
  <si>
    <t>Pitcairn</t>
  </si>
  <si>
    <t>Réunion</t>
  </si>
  <si>
    <t>Saint Barthélemy</t>
  </si>
  <si>
    <t>GPyOOoIby8R</t>
  </si>
  <si>
    <t>BLM</t>
  </si>
  <si>
    <t>Saint Martin (French part)</t>
  </si>
  <si>
    <t>tSBEjAHKj9V</t>
  </si>
  <si>
    <t>MAF</t>
  </si>
  <si>
    <t>South Georgia and the South Sandwich Islands</t>
  </si>
  <si>
    <t>z5ouOuycTPO</t>
  </si>
  <si>
    <t>SGS</t>
  </si>
  <si>
    <t>Svalbard and Jan Mayen</t>
  </si>
  <si>
    <t>TWyMjVaaxmT</t>
  </si>
  <si>
    <t>SJM</t>
  </si>
  <si>
    <t>US Virgin Islands</t>
  </si>
  <si>
    <t>United Kingdom of Great Britain and Northern Irela</t>
  </si>
  <si>
    <t>United States Minor Outlying Islands</t>
  </si>
  <si>
    <t>KOUhvjWIy6V</t>
  </si>
  <si>
    <t>UMI</t>
  </si>
  <si>
    <t>Wallis and Futuna</t>
  </si>
  <si>
    <t>West Bank and Gaza Strip</t>
  </si>
  <si>
    <t>Western Sahara</t>
  </si>
  <si>
    <t>PvrMV4NjbtR</t>
  </si>
  <si>
    <t>ESH</t>
  </si>
  <si>
    <t>Åland Islands</t>
  </si>
  <si>
    <t>Adzexk8xbzD</t>
  </si>
  <si>
    <t>ALA</t>
  </si>
  <si>
    <t>NHWA_MODULE_8_v1</t>
  </si>
  <si>
    <t>True only</t>
  </si>
  <si>
    <t>Boolean</t>
  </si>
  <si>
    <t>Options</t>
  </si>
  <si>
    <t>Periods</t>
  </si>
  <si>
    <t>Organisation Units</t>
  </si>
  <si>
    <t>No</t>
  </si>
  <si>
    <t>boolean</t>
  </si>
  <si>
    <t>false</t>
  </si>
  <si>
    <t>Yes</t>
  </si>
  <si>
    <t>true</t>
  </si>
  <si>
    <t>organisationUnit</t>
  </si>
  <si>
    <t>TEXT</t>
  </si>
  <si>
    <t>NHWA_None_Limited_Developed_Demonstrated_Sustainable</t>
  </si>
  <si>
    <t>optionSets</t>
  </si>
  <si>
    <t>SIWjelxSF5N</t>
  </si>
  <si>
    <t>Partial</t>
  </si>
  <si>
    <t>categoryOptions</t>
  </si>
  <si>
    <t>KyFesytPvpt</t>
  </si>
  <si>
    <t>KKBsggVfCTv</t>
  </si>
  <si>
    <t>B9p76UEP9T6</t>
  </si>
  <si>
    <t>default</t>
  </si>
  <si>
    <t>Y7fcspgsU43</t>
  </si>
  <si>
    <t>None, Limited, Developed, Demonstrated, Sustainable</t>
  </si>
  <si>
    <t>options</t>
  </si>
  <si>
    <t>Y1gB77iJTiq</t>
  </si>
  <si>
    <t>B1PHM4NGzbS</t>
  </si>
  <si>
    <t>L2wN1LrcVjj</t>
  </si>
  <si>
    <t>aFr1xKtnGEB</t>
  </si>
  <si>
    <t>fbgwOXou1Mq</t>
  </si>
  <si>
    <t>NHWA_No</t>
  </si>
  <si>
    <t>categoryOptionCombos</t>
  </si>
  <si>
    <t>Y7EAGQA1bfv</t>
  </si>
  <si>
    <t>NHWA_Partial</t>
  </si>
  <si>
    <t>Xgr3PJxcWfJ</t>
  </si>
  <si>
    <t>Xr12mI7VPn3</t>
  </si>
  <si>
    <t>NHWA_Yes</t>
  </si>
  <si>
    <t>I93t0K7b1oN</t>
  </si>
  <si>
    <t>NHWA Module 8-10</t>
  </si>
  <si>
    <t>dataSets</t>
  </si>
  <si>
    <t>p5z7F51v1ag</t>
  </si>
  <si>
    <t>HWF Module 8-10</t>
  </si>
  <si>
    <t>dataEntryForms</t>
  </si>
  <si>
    <t>qFGgohqJuy0</t>
  </si>
  <si>
    <t>NHWA_Yes Partial No</t>
  </si>
  <si>
    <t>categories</t>
  </si>
  <si>
    <t>BGi4lPgaJ07</t>
  </si>
  <si>
    <t>DMyxTSpvKOp</t>
  </si>
  <si>
    <t>categoryCombos</t>
  </si>
  <si>
    <t>JzvGfLYkX17</t>
  </si>
  <si>
    <t>sNmNyudrFxw</t>
  </si>
  <si>
    <t>LONG_TEXT</t>
  </si>
  <si>
    <t>Comment of Existence of HRHIS the labour market</t>
  </si>
  <si>
    <t>dataElements</t>
  </si>
  <si>
    <t>AK5r5VIXYOW</t>
  </si>
  <si>
    <t>TRUE_ONLY</t>
  </si>
  <si>
    <t>Institutional models for assessing staff needs</t>
  </si>
  <si>
    <t>HgQ76w0VONy</t>
  </si>
  <si>
    <t>Comment of Applied epidemiology training programme</t>
  </si>
  <si>
    <t>PBUMZvqh0r2</t>
  </si>
  <si>
    <t>National education plans aligned with HWF strategy</t>
  </si>
  <si>
    <t>wDaqByzsz7p</t>
  </si>
  <si>
    <t>HRHIS reporting outputs from training institution</t>
  </si>
  <si>
    <t>IidAimBSgEf</t>
  </si>
  <si>
    <t>Comment of Existence of HRHIS</t>
  </si>
  <si>
    <t>jieOOtItEQg</t>
  </si>
  <si>
    <t>HRHIS reporting WHO global Code of Practice</t>
  </si>
  <si>
    <t>RHokurJAbjS</t>
  </si>
  <si>
    <t>Comment of existence of advanced nursing roles</t>
  </si>
  <si>
    <t>jlJcFRt3mmg</t>
  </si>
  <si>
    <t>Mechanisms to coordinate an intersectoral HWF</t>
  </si>
  <si>
    <t>ROVoulCcT0j</t>
  </si>
  <si>
    <t>HRHIS reporting Skill Attendance at Birth req</t>
  </si>
  <si>
    <t>w8SWd1reRm8</t>
  </si>
  <si>
    <t>HRHIS for reporting on IHR</t>
  </si>
  <si>
    <t>f87mpByuPub</t>
  </si>
  <si>
    <t>Comment of Existence of HRHIS of exits</t>
  </si>
  <si>
    <t>bGA2GtwhrC9</t>
  </si>
  <si>
    <t>HRHIS track the number of exits per year</t>
  </si>
  <si>
    <t>qNxAIa6jvmm</t>
  </si>
  <si>
    <t>Developing and monitoring policies and plan on HWF</t>
  </si>
  <si>
    <t>yqQBUxeuga4</t>
  </si>
  <si>
    <t>Comment of education the health workforce strategy</t>
  </si>
  <si>
    <t>oLpoOT6tO7g</t>
  </si>
  <si>
    <t>epidemiology training</t>
  </si>
  <si>
    <t>u6F6nBWeomT</t>
  </si>
  <si>
    <t>Comment of Existence of outputs from education</t>
  </si>
  <si>
    <t>mwwpy9cyOGy</t>
  </si>
  <si>
    <t>Comment of Existence of HRHIS Birth requirements</t>
  </si>
  <si>
    <t>aAaUMHvUPv1</t>
  </si>
  <si>
    <t>Comment of Availability of human resources IHR</t>
  </si>
  <si>
    <t>rYm7I91K6Je</t>
  </si>
  <si>
    <t>NUMBER</t>
  </si>
  <si>
    <t>% HWF in residential long-term care facilities</t>
  </si>
  <si>
    <t>fxBC5D01Iem</t>
  </si>
  <si>
    <t>Existence of advanced nursing roles</t>
  </si>
  <si>
    <t>tKr3k3lbnJJ</t>
  </si>
  <si>
    <t>HRHIS tracking entrants to the labour market</t>
  </si>
  <si>
    <t>q8CUMlpFLtJ</t>
  </si>
  <si>
    <t>FILE_RESOURCE</t>
  </si>
  <si>
    <t>HWF Module 10 File upload</t>
  </si>
  <si>
    <t>c0hyfYTOuUh</t>
  </si>
  <si>
    <t>HWF Module 8 File upload</t>
  </si>
  <si>
    <t>FvQ6WiqHbmo</t>
  </si>
  <si>
    <t>HR availability to implement IHR</t>
  </si>
  <si>
    <t>EVairjAiRv6</t>
  </si>
  <si>
    <t>Mechanisms and models for HWFplanning</t>
  </si>
  <si>
    <t>tdwemEgGckz</t>
  </si>
  <si>
    <t>HRHIS track the number of active stock per year</t>
  </si>
  <si>
    <t>hR7B1ITcCMe</t>
  </si>
  <si>
    <t>Comment of number of active stock per year</t>
  </si>
  <si>
    <t>QuUK6IgR9oZ</t>
  </si>
  <si>
    <t>Comment of existence plans on health workforce</t>
  </si>
  <si>
    <t>R6JXOAVTsay</t>
  </si>
  <si>
    <t>HRHIS produce geo-coded location of HF</t>
  </si>
  <si>
    <t>FZYvE3Jdf8L</t>
  </si>
  <si>
    <t>Comment of Existence of service delivery</t>
  </si>
  <si>
    <t>RM1vy8bSPE8</t>
  </si>
  <si>
    <t>% HWF at the hospitals</t>
  </si>
  <si>
    <t>LW954y3FqL8</t>
  </si>
  <si>
    <t>INTEGER_ZERO_OR_POSITIVE</t>
  </si>
  <si>
    <t>Number of family medicine practioners</t>
  </si>
  <si>
    <t>XEj0ILIlbWO</t>
  </si>
  <si>
    <t>HWF Module 9 File upload</t>
  </si>
  <si>
    <t>VbA9JYedRlP</t>
  </si>
  <si>
    <t>Comment of HRHIS Recruitment of Health Personnel</t>
  </si>
  <si>
    <t>tASpRJWiyvN</t>
  </si>
  <si>
    <t>Comment of existence health workforce planning</t>
  </si>
  <si>
    <t>risbLwkLwW5</t>
  </si>
  <si>
    <t>Number of specialist surgical workers</t>
  </si>
  <si>
    <t>zozZbvSo4Bz</t>
  </si>
  <si>
    <t>Comment of geo-coded location of health facilities</t>
  </si>
  <si>
    <t>cWUu9JeMtg7</t>
  </si>
  <si>
    <t>% HWF working in ambulatory health care</t>
  </si>
  <si>
    <t>EWJZZN7T9IW</t>
  </si>
  <si>
    <t>Comment of existence mechanisms to coordinate</t>
  </si>
  <si>
    <t>xtrKmZJKljq</t>
  </si>
  <si>
    <t>Possible Values</t>
  </si>
  <si>
    <t>Option Set</t>
  </si>
  <si>
    <t>Value Type</t>
  </si>
  <si>
    <t>Type</t>
  </si>
  <si>
    <t>Identifier</t>
  </si>
  <si>
    <t>☐</t>
  </si>
  <si>
    <t>☒</t>
  </si>
  <si>
    <t>YNP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</si>
</sst>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  <xf numFmtId="0" fontId="10" fillId="0" borderId="0"/>
  </cellStyleXfs>
  <cellXfs count="67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3" borderId="0" xfId="0" applyFill="1" applyProtection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Alignment="1" applyProtection="1">
      <alignment vertical="center"/>
    </xf>
    <xf numFmtId="0" fontId="0" fillId="0" borderId="1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Alignment="1" applyProtection="1">
      <alignment vertical="center" wrapText="1"/>
    </xf>
    <xf numFmtId="0" fontId="0" fillId="0" borderId="1" xfId="0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  <protection hidden="1"/>
    </xf>
    <xf numFmtId="0" fontId="2" fillId="0" borderId="1" xfId="0" applyFont="1" applyBorder="1" applyProtection="1"/>
    <xf numFmtId="0" fontId="0" fillId="4" borderId="1" xfId="0" applyFill="1" applyBorder="1" applyProtection="1">
      <protection locked="0"/>
    </xf>
    <xf numFmtId="0" fontId="0" fillId="4" borderId="1" xfId="0" applyFill="1" applyBorder="1" applyProtection="1"/>
    <xf numFmtId="0" fontId="8" fillId="0" borderId="1" xfId="0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8" fillId="0" borderId="2" xfId="0" applyFont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</xf>
    <xf numFmtId="0" fontId="0" fillId="0" borderId="3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8" fillId="0" borderId="3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9" fillId="0" borderId="0" xfId="0" applyFont="1" applyProtection="1"/>
    <xf numFmtId="0" fontId="0" fillId="0" borderId="1" xfId="0" applyBorder="1" applyProtection="1">
      <protection locked="0"/>
    </xf>
    <xf numFmtId="0" fontId="10" fillId="0" borderId="0" xfId="19"/>
    <xf numFmtId="0" fontId="0" fillId="0" borderId="0" xfId="0" applyBorder="1" applyProtection="1"/>
    <xf numFmtId="0" fontId="8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8" fillId="0" borderId="0" xfId="0" applyFont="1" applyBorder="1" applyProtection="1"/>
    <xf numFmtId="0" fontId="0" fillId="0" borderId="0" xfId="0" applyBorder="1" applyAlignment="1" applyProtection="1">
      <alignment vertical="center"/>
    </xf>
    <xf numFmtId="0" fontId="10" fillId="0" borderId="0" xfId="19" quotePrefix="1"/>
    <xf numFmtId="0" fontId="11" fillId="0" borderId="1" xfId="0" applyFont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0" fontId="6" fillId="0" borderId="0" xfId="9" applyFont="1" applyAlignment="1" applyProtection="1">
      <alignment vertical="center"/>
    </xf>
    <xf numFmtId="0" fontId="3" fillId="0" borderId="0" xfId="9" applyProtection="1"/>
    <xf numFmtId="0" fontId="6" fillId="0" borderId="0" xfId="9" applyFont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1" applyFont="1" applyBorder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/>
    </xf>
    <xf numFmtId="0" fontId="7" fillId="2" borderId="2" xfId="1" applyFont="1" applyBorder="1" applyAlignment="1" applyProtection="1">
      <alignment horizontal="center" vertical="center"/>
    </xf>
    <xf numFmtId="0" fontId="6" fillId="0" borderId="0" xfId="9" applyFont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6" fillId="0" borderId="0" xfId="9" applyFont="1" applyAlignment="1" applyProtection="1">
      <alignment horizontal="center" vertical="center"/>
      <protection hidden="1"/>
    </xf>
    <xf numFmtId="0" fontId="7" fillId="2" borderId="6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8" xfId="1" applyFont="1" applyBorder="1" applyAlignment="1" applyProtection="1">
      <alignment horizontal="center" vertical="center"/>
    </xf>
    <xf numFmtId="0" fontId="7" fillId="2" borderId="9" xfId="1" applyFont="1" applyBorder="1" applyAlignment="1" applyProtection="1">
      <alignment horizontal="center" vertical="center"/>
    </xf>
    <xf numFmtId="0" fontId="7" fillId="2" borderId="10" xfId="1" applyFont="1" applyBorder="1" applyAlignment="1" applyProtection="1">
      <alignment horizontal="center" vertical="center"/>
    </xf>
    <xf numFmtId="0" fontId="7" fillId="2" borderId="11" xfId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7" fillId="2" borderId="4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10" fillId="5" borderId="0" xfId="19" applyFont="1" applyFill="1" applyAlignment="1">
      <alignment horizontal="center" vertical="center" wrapText="1" shrinkToFit="1"/>
    </xf>
  </cellXfs>
  <cellStyles count="20">
    <cellStyle name="40% - Accent1" xfId="1" builtinId="31"/>
    <cellStyle name="Comma [0] 2" xfId="3" xr:uid="{00000000-0005-0000-0000-000001000000}"/>
    <cellStyle name="Comma [0] 3" xfId="4" xr:uid="{00000000-0005-0000-0000-000002000000}"/>
    <cellStyle name="Comma 2" xfId="5" xr:uid="{00000000-0005-0000-0000-000003000000}"/>
    <cellStyle name="Comma 3" xfId="6" xr:uid="{00000000-0005-0000-0000-000004000000}"/>
    <cellStyle name="Comma 4" xfId="7" xr:uid="{00000000-0005-0000-0000-000005000000}"/>
    <cellStyle name="Comma 5" xfId="2" xr:uid="{00000000-0005-0000-0000-000006000000}"/>
    <cellStyle name="flashing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3 2" xfId="11" xr:uid="{00000000-0005-0000-0000-00000B000000}"/>
    <cellStyle name="Normal 4" xfId="12" xr:uid="{00000000-0005-0000-0000-00000C000000}"/>
    <cellStyle name="Normal 4 2" xfId="13" xr:uid="{00000000-0005-0000-0000-00000D000000}"/>
    <cellStyle name="Normal 5" xfId="14" xr:uid="{00000000-0005-0000-0000-00000E000000}"/>
    <cellStyle name="Normal 6" xfId="15" xr:uid="{00000000-0005-0000-0000-00000F000000}"/>
    <cellStyle name="Normal 7" xfId="16" xr:uid="{00000000-0005-0000-0000-000010000000}"/>
    <cellStyle name="Normal 8" xfId="17" xr:uid="{00000000-0005-0000-0000-000011000000}"/>
    <cellStyle name="Normal 9" xfId="19" xr:uid="{0BF13C4D-41B2-4FB2-9FD6-3F2FEF905A4F}"/>
    <cellStyle name="tgl" xfId="18" xr:uid="{00000000-0005-0000-0000-000012000000}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69"/>
  <sheetViews>
    <sheetView tabSelected="1" zoomScaleNormal="100" workbookViewId="0">
      <selection activeCell="C4" sqref="C4"/>
    </sheetView>
  </sheetViews>
  <sheetFormatPr defaultColWidth="9.140625" defaultRowHeight="15" x14ac:dyDescent="0.25"/>
  <cols>
    <col min="1" max="1" width="9.140625" style="2"/>
    <col min="2" max="2" width="10.85546875" style="2" customWidth="1"/>
    <col min="3" max="3" width="62.140625" style="2" customWidth="1"/>
    <col min="4" max="6" width="17" style="2" customWidth="1"/>
    <col min="7" max="7" width="16.42578125" style="2" customWidth="1"/>
    <col min="8" max="8" width="15.5703125" style="2" customWidth="1"/>
    <col min="9" max="9" width="16" style="2" customWidth="1"/>
    <col min="10" max="10" width="10.28515625" style="2" customWidth="1"/>
    <col min="11" max="14" width="9.140625" style="2" customWidth="1"/>
    <col min="15" max="15" width="9.140625" style="2" hidden="1" customWidth="1"/>
    <col min="16" max="16" width="12.5703125" style="2" hidden="1" customWidth="1"/>
    <col min="17" max="17" width="11.5703125" style="2" hidden="1" customWidth="1"/>
    <col min="18" max="18" width="16.28515625" style="2" hidden="1" customWidth="1"/>
    <col min="19" max="19" width="12" style="2" hidden="1" customWidth="1"/>
    <col min="20" max="20" width="12.140625" style="2" hidden="1" customWidth="1"/>
    <col min="21" max="21" width="9.7109375" style="2" hidden="1" customWidth="1"/>
    <col min="22" max="35" width="9.140625" style="2" hidden="1" customWidth="1"/>
    <col min="36" max="36" width="0" style="2" hidden="1" customWidth="1"/>
    <col min="37" max="16384" width="9.140625" style="2"/>
  </cols>
  <sheetData>
    <row r="1" spans="1:31" ht="23.25" x14ac:dyDescent="0.25">
      <c r="A1" s="31" t="s">
        <v>847</v>
      </c>
      <c r="B1" s="52" t="s">
        <v>0</v>
      </c>
      <c r="C1" s="52"/>
      <c r="D1" s="52"/>
      <c r="E1" s="52"/>
      <c r="F1" s="52"/>
      <c r="G1" s="52"/>
      <c r="H1" s="52"/>
      <c r="I1" s="52"/>
      <c r="J1" s="43"/>
      <c r="K1" s="43"/>
      <c r="L1" s="43"/>
      <c r="M1" s="43"/>
      <c r="N1" s="43"/>
      <c r="O1" s="43"/>
      <c r="P1" s="43"/>
      <c r="Q1" s="43"/>
      <c r="R1" s="43"/>
      <c r="T1" s="43"/>
      <c r="U1" s="43"/>
      <c r="V1" s="44"/>
      <c r="W1" s="43"/>
      <c r="X1" s="43"/>
      <c r="Y1" s="2" t="s">
        <v>187</v>
      </c>
      <c r="Z1" s="2" t="s">
        <v>188</v>
      </c>
      <c r="AA1" s="2" t="s">
        <v>189</v>
      </c>
      <c r="AB1" s="2" t="s">
        <v>190</v>
      </c>
    </row>
    <row r="2" spans="1:31" ht="23.25" x14ac:dyDescent="0.25">
      <c r="B2" s="52" t="s">
        <v>746</v>
      </c>
      <c r="C2" s="52"/>
      <c r="D2" s="52"/>
      <c r="E2" s="52"/>
      <c r="F2" s="52"/>
      <c r="G2" s="52"/>
      <c r="H2" s="52"/>
      <c r="I2" s="52"/>
      <c r="J2" s="43"/>
      <c r="K2" s="43"/>
      <c r="L2" s="43"/>
      <c r="M2" s="43"/>
      <c r="N2" s="43"/>
      <c r="O2" s="43"/>
      <c r="P2" s="43"/>
      <c r="Q2" s="43"/>
      <c r="R2" s="43"/>
      <c r="T2" s="43"/>
      <c r="U2" s="43"/>
      <c r="V2" s="43"/>
      <c r="W2" s="43"/>
      <c r="X2" s="43"/>
      <c r="Y2" s="2" t="s">
        <v>81</v>
      </c>
      <c r="Z2" s="2" t="s">
        <v>361</v>
      </c>
      <c r="AA2" s="2" t="s">
        <v>362</v>
      </c>
      <c r="AB2" s="2" t="s">
        <v>363</v>
      </c>
      <c r="AC2" s="2">
        <f t="shared" ref="AC2" si="0">--ISNUMBER(IFERROR(SEARCH($V$1,Y2,1),""))</f>
        <v>1</v>
      </c>
      <c r="AD2" s="2">
        <f>IF(AC2=1,COUNTIF($AC$2:AC2,1),"")</f>
        <v>1</v>
      </c>
      <c r="AE2" s="2" t="str">
        <f>IFERROR(INDEX($Y$2:$Y$253,MATCH(ROWS($AD$2:AD2),$AD$2:$AD$253,0)),"")</f>
        <v>Afghanistan</v>
      </c>
    </row>
    <row r="3" spans="1:31" ht="23.25" x14ac:dyDescent="0.2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2" t="s">
        <v>101</v>
      </c>
      <c r="Z3" s="2" t="s">
        <v>407</v>
      </c>
      <c r="AA3" s="2" t="s">
        <v>408</v>
      </c>
      <c r="AB3" s="2" t="s">
        <v>409</v>
      </c>
      <c r="AC3" s="2">
        <f t="shared" ref="AC3:AC69" si="1">--ISNUMBER(IFERROR(SEARCH($V$1,Y3,1),""))</f>
        <v>1</v>
      </c>
      <c r="AD3" s="2">
        <f>IF(AC3=1,COUNTIF($AC$2:AC3,1),"")</f>
        <v>2</v>
      </c>
      <c r="AE3" s="2" t="str">
        <f>IFERROR(INDEX($Y$2:$Y$253,MATCH(ROWS($AD$2:AD3),$AD$2:$AD$253,0)),"")</f>
        <v>Albania</v>
      </c>
    </row>
    <row r="4" spans="1:31" ht="16.5" customHeight="1" x14ac:dyDescent="0.25">
      <c r="B4" s="17" t="s">
        <v>2</v>
      </c>
      <c r="C4" s="32"/>
      <c r="E4" s="12" t="s">
        <v>1</v>
      </c>
      <c r="F4" s="19" t="str">
        <f>IFERROR(VLOOKUP(C4,Y2:AB252,4,0),"")</f>
        <v/>
      </c>
      <c r="H4" s="17" t="s">
        <v>3</v>
      </c>
      <c r="I4" s="18"/>
      <c r="Y4" s="2" t="s">
        <v>5</v>
      </c>
      <c r="Z4" s="2" t="s">
        <v>191</v>
      </c>
      <c r="AA4" s="2" t="s">
        <v>192</v>
      </c>
      <c r="AB4" s="2" t="s">
        <v>193</v>
      </c>
      <c r="AC4" s="2">
        <f t="shared" si="1"/>
        <v>1</v>
      </c>
      <c r="AD4" s="2">
        <f>IF(AC4=1,COUNTIF($AC$2:AC4,1),"")</f>
        <v>3</v>
      </c>
      <c r="AE4" s="2" t="str">
        <f>IFERROR(INDEX($Y$2:$Y$253,MATCH(ROWS($AD$2:AD4),$AD$2:$AD$253,0)),"")</f>
        <v>Algeria</v>
      </c>
    </row>
    <row r="5" spans="1:31" ht="23.25" x14ac:dyDescent="0.25">
      <c r="B5" s="45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V5" s="2" t="s">
        <v>743</v>
      </c>
      <c r="Y5" s="2" t="s">
        <v>514</v>
      </c>
      <c r="Z5" s="2" t="s">
        <v>515</v>
      </c>
      <c r="AA5" s="2" t="s">
        <v>516</v>
      </c>
      <c r="AB5" s="2" t="s">
        <v>688</v>
      </c>
      <c r="AC5" s="2">
        <f t="shared" si="1"/>
        <v>1</v>
      </c>
      <c r="AD5" s="2">
        <f>IF(AC5=1,COUNTIF($AC$2:AC5,1),"")</f>
        <v>4</v>
      </c>
      <c r="AE5" s="2" t="str">
        <f>IFERROR(INDEX($Y$2:$Y$253,MATCH(ROWS($AD$2:AD5),$AD$2:$AD$253,0)),"")</f>
        <v>American Samoa</v>
      </c>
    </row>
    <row r="6" spans="1:31" ht="15.75" x14ac:dyDescent="0.25">
      <c r="B6" s="48" t="s">
        <v>4</v>
      </c>
      <c r="C6" s="48" t="s">
        <v>745</v>
      </c>
      <c r="D6" s="51" t="s">
        <v>756</v>
      </c>
      <c r="E6" s="24"/>
      <c r="F6" s="25"/>
      <c r="G6" s="25"/>
      <c r="H6" s="25"/>
      <c r="I6" s="8"/>
      <c r="N6" s="5"/>
      <c r="O6" s="5"/>
      <c r="P6" s="5"/>
      <c r="Q6" s="5"/>
      <c r="R6" s="5"/>
      <c r="S6" s="50"/>
      <c r="T6" s="50"/>
      <c r="V6" s="2" t="s">
        <v>750</v>
      </c>
      <c r="Y6" s="2" t="s">
        <v>102</v>
      </c>
      <c r="Z6" s="2" t="s">
        <v>410</v>
      </c>
      <c r="AA6" s="2" t="s">
        <v>411</v>
      </c>
      <c r="AB6" s="2" t="s">
        <v>409</v>
      </c>
      <c r="AC6" s="2">
        <f t="shared" si="1"/>
        <v>1</v>
      </c>
      <c r="AD6" s="2">
        <f>IF(AC6=1,COUNTIF($AC$2:AC6,1),"")</f>
        <v>5</v>
      </c>
      <c r="AE6" s="2" t="str">
        <f>IFERROR(INDEX($Y$2:$Y$253,MATCH(ROWS($AD$2:AD6),$AD$2:$AD$253,0)),"")</f>
        <v>Andorra</v>
      </c>
    </row>
    <row r="7" spans="1:31" ht="15.75" x14ac:dyDescent="0.25">
      <c r="B7" s="48"/>
      <c r="C7" s="48"/>
      <c r="D7" s="51"/>
      <c r="E7" s="24"/>
      <c r="F7" s="25"/>
      <c r="G7" s="25"/>
      <c r="H7" s="25"/>
      <c r="I7" s="8"/>
      <c r="N7" s="41"/>
      <c r="O7" s="41"/>
      <c r="P7" s="6"/>
      <c r="Q7" s="6"/>
      <c r="R7" s="6"/>
      <c r="S7" s="6"/>
      <c r="T7" s="6"/>
      <c r="V7" s="2" t="s">
        <v>744</v>
      </c>
      <c r="Y7" s="2" t="s">
        <v>6</v>
      </c>
      <c r="Z7" s="2" t="s">
        <v>194</v>
      </c>
      <c r="AA7" s="2" t="s">
        <v>195</v>
      </c>
      <c r="AB7" s="2" t="s">
        <v>193</v>
      </c>
      <c r="AC7" s="2">
        <f t="shared" si="1"/>
        <v>1</v>
      </c>
      <c r="AD7" s="2">
        <f>IF(AC7=1,COUNTIF($AC$2:AC7,1),"")</f>
        <v>6</v>
      </c>
      <c r="AE7" s="2" t="str">
        <f>IFERROR(INDEX($Y$2:$Y$253,MATCH(ROWS($AD$2:AD7),$AD$2:$AD$253,0)),"")</f>
        <v>Angola</v>
      </c>
    </row>
    <row r="8" spans="1:31" ht="30" customHeight="1" x14ac:dyDescent="0.25">
      <c r="B8" s="9">
        <v>1</v>
      </c>
      <c r="C8" s="10" t="s">
        <v>757</v>
      </c>
      <c r="D8" s="42"/>
      <c r="E8" s="26"/>
      <c r="F8" s="27"/>
      <c r="G8" s="27"/>
      <c r="H8" s="27"/>
      <c r="I8" s="8"/>
      <c r="N8" s="7"/>
      <c r="O8" s="7"/>
      <c r="P8" s="7"/>
      <c r="Q8" s="7"/>
      <c r="R8" s="7"/>
      <c r="Y8" s="30" t="s">
        <v>518</v>
      </c>
      <c r="Z8" s="30" t="s">
        <v>519</v>
      </c>
      <c r="AA8" s="30" t="s">
        <v>520</v>
      </c>
      <c r="AB8" s="30" t="s">
        <v>291</v>
      </c>
      <c r="AC8" s="2">
        <f t="shared" si="1"/>
        <v>1</v>
      </c>
      <c r="AD8" s="2">
        <f>IF(AC8=1,COUNTIF($AC$2:AC8,1),"")</f>
        <v>7</v>
      </c>
      <c r="AE8" s="2" t="str">
        <f>IFERROR(INDEX($Y$2:$Y$253,MATCH(ROWS($AD$2:AD8),$AD$2:$AD$253,0)),"")</f>
        <v>Anguilla</v>
      </c>
    </row>
    <row r="9" spans="1:31" ht="30" customHeight="1" x14ac:dyDescent="0.25">
      <c r="B9" s="9">
        <v>2</v>
      </c>
      <c r="C9" s="10" t="s">
        <v>758</v>
      </c>
      <c r="D9" s="42"/>
      <c r="E9" s="26"/>
      <c r="F9" s="27"/>
      <c r="G9" s="27"/>
      <c r="H9" s="27"/>
      <c r="I9" s="8"/>
      <c r="N9" s="7"/>
      <c r="O9" s="7"/>
      <c r="P9" s="7"/>
      <c r="Q9" s="7"/>
      <c r="R9" s="7"/>
      <c r="Y9" s="30" t="s">
        <v>47</v>
      </c>
      <c r="Z9" s="30" t="s">
        <v>289</v>
      </c>
      <c r="AA9" s="30" t="s">
        <v>290</v>
      </c>
      <c r="AB9" s="30" t="s">
        <v>291</v>
      </c>
      <c r="AC9" s="2">
        <f t="shared" si="1"/>
        <v>1</v>
      </c>
      <c r="AD9" s="2">
        <f>IF(AC9=1,COUNTIF($AC$2:AC9,1),"")</f>
        <v>8</v>
      </c>
      <c r="AE9" s="2" t="str">
        <f>IFERROR(INDEX($Y$2:$Y$253,MATCH(ROWS($AD$2:AD9),$AD$2:$AD$253,0)),"")</f>
        <v>Antigua and Barbuda</v>
      </c>
    </row>
    <row r="10" spans="1:31" ht="30" customHeight="1" x14ac:dyDescent="0.25">
      <c r="B10" s="9">
        <v>3</v>
      </c>
      <c r="C10" s="10" t="s">
        <v>759</v>
      </c>
      <c r="D10" s="23"/>
      <c r="E10" s="28"/>
      <c r="F10" s="29"/>
      <c r="G10" s="29"/>
      <c r="H10" s="29"/>
      <c r="I10" s="8"/>
      <c r="N10" s="7"/>
      <c r="O10" s="7"/>
      <c r="P10" s="7"/>
      <c r="Q10" s="7"/>
      <c r="R10" s="7"/>
      <c r="S10" s="7"/>
      <c r="T10" s="7"/>
      <c r="V10" s="2">
        <v>1</v>
      </c>
      <c r="Y10" s="30" t="s">
        <v>48</v>
      </c>
      <c r="Z10" s="30" t="s">
        <v>292</v>
      </c>
      <c r="AA10" s="30" t="s">
        <v>293</v>
      </c>
      <c r="AB10" s="30" t="s">
        <v>291</v>
      </c>
      <c r="AC10" s="2">
        <f t="shared" si="1"/>
        <v>1</v>
      </c>
      <c r="AD10" s="2">
        <f>IF(AC10=1,COUNTIF($AC$2:AC10,1),"")</f>
        <v>9</v>
      </c>
      <c r="AE10" s="2" t="str">
        <f>IFERROR(INDEX($Y$2:$Y$253,MATCH(ROWS($AD$2:AD10),$AD$2:$AD$253,0)),"")</f>
        <v>Argentina</v>
      </c>
    </row>
    <row r="11" spans="1:31" ht="30" customHeight="1" x14ac:dyDescent="0.25">
      <c r="B11" s="9">
        <v>4</v>
      </c>
      <c r="C11" s="10" t="s">
        <v>760</v>
      </c>
      <c r="D11" s="23"/>
      <c r="E11" s="28"/>
      <c r="F11" s="29"/>
      <c r="G11" s="29"/>
      <c r="H11" s="29"/>
      <c r="I11" s="8"/>
      <c r="N11" s="7"/>
      <c r="O11" s="7"/>
      <c r="P11" s="7"/>
      <c r="Q11" s="7"/>
      <c r="R11" s="7"/>
      <c r="S11" s="7"/>
      <c r="T11" s="7"/>
      <c r="Y11" s="30" t="s">
        <v>103</v>
      </c>
      <c r="Z11" s="30" t="s">
        <v>412</v>
      </c>
      <c r="AA11" s="30" t="s">
        <v>413</v>
      </c>
      <c r="AB11" s="30" t="s">
        <v>409</v>
      </c>
      <c r="AC11" s="2">
        <f t="shared" si="1"/>
        <v>1</v>
      </c>
      <c r="AD11" s="2">
        <f>IF(AC11=1,COUNTIF($AC$2:AC11,1),"")</f>
        <v>10</v>
      </c>
      <c r="AE11" s="2" t="str">
        <f>IFERROR(INDEX($Y$2:$Y$253,MATCH(ROWS($AD$2:AD11),$AD$2:$AD$253,0)),"")</f>
        <v>Armenia</v>
      </c>
    </row>
    <row r="12" spans="1:31" ht="30" customHeight="1" x14ac:dyDescent="0.25">
      <c r="B12" s="9">
        <v>5</v>
      </c>
      <c r="C12" s="10" t="s">
        <v>761</v>
      </c>
      <c r="D12" s="23"/>
      <c r="E12" s="28"/>
      <c r="F12" s="29"/>
      <c r="G12" s="29"/>
      <c r="H12" s="29"/>
      <c r="I12" s="8"/>
      <c r="N12" s="7"/>
      <c r="O12" s="7"/>
      <c r="P12" s="7"/>
      <c r="Q12" s="7"/>
      <c r="R12" s="7"/>
      <c r="S12" s="7"/>
      <c r="T12" s="7"/>
      <c r="U12" s="2" t="s">
        <v>743</v>
      </c>
      <c r="V12" s="2" t="s">
        <v>750</v>
      </c>
      <c r="W12" s="2" t="s">
        <v>744</v>
      </c>
      <c r="Y12" s="30" t="s">
        <v>521</v>
      </c>
      <c r="Z12" s="30" t="s">
        <v>522</v>
      </c>
      <c r="AA12" s="30" t="s">
        <v>523</v>
      </c>
      <c r="AB12" s="30" t="s">
        <v>291</v>
      </c>
      <c r="AC12" s="2">
        <f t="shared" si="1"/>
        <v>1</v>
      </c>
      <c r="AD12" s="2">
        <f>IF(AC12=1,COUNTIF($AC$2:AC12,1),"")</f>
        <v>11</v>
      </c>
      <c r="AE12" s="2" t="str">
        <f>IFERROR(INDEX($Y$2:$Y$253,MATCH(ROWS($AD$2:AD12),$AD$2:$AD$253,0)),"")</f>
        <v>Aruba</v>
      </c>
    </row>
    <row r="13" spans="1:31" ht="15" customHeight="1" x14ac:dyDescent="0.25">
      <c r="I13" s="8"/>
      <c r="N13" s="7"/>
      <c r="O13" s="7"/>
      <c r="P13" s="7"/>
      <c r="Q13" s="7"/>
      <c r="R13" s="7"/>
      <c r="S13" s="7"/>
      <c r="T13" s="7"/>
      <c r="U13" s="2" t="str">
        <f>IF($V$10=2,"True","")</f>
        <v/>
      </c>
      <c r="V13" s="2" t="str">
        <f>IF($V$10=3,"True","")</f>
        <v/>
      </c>
      <c r="W13" s="2" t="str">
        <f>IF($V$10=4,"True","")</f>
        <v/>
      </c>
      <c r="Y13" s="30" t="s">
        <v>162</v>
      </c>
      <c r="Z13" s="30" t="s">
        <v>686</v>
      </c>
      <c r="AA13" s="30" t="s">
        <v>687</v>
      </c>
      <c r="AB13" s="30" t="s">
        <v>688</v>
      </c>
      <c r="AC13" s="2">
        <f t="shared" si="1"/>
        <v>1</v>
      </c>
      <c r="AD13" s="2">
        <f>IF(AC13=1,COUNTIF($AC$2:AC13,1),"")</f>
        <v>12</v>
      </c>
      <c r="AE13" s="2" t="str">
        <f>IFERROR(INDEX($Y$2:$Y$253,MATCH(ROWS($AD$2:AD13),$AD$2:$AD$253,0)),"")</f>
        <v>Australia</v>
      </c>
    </row>
    <row r="14" spans="1:31" ht="15" customHeight="1" x14ac:dyDescent="0.25">
      <c r="B14" s="48" t="s">
        <v>4</v>
      </c>
      <c r="C14" s="48" t="s">
        <v>745</v>
      </c>
      <c r="D14" s="48" t="s">
        <v>856</v>
      </c>
      <c r="E14" s="48" t="s">
        <v>863</v>
      </c>
      <c r="F14" s="48" t="s">
        <v>853</v>
      </c>
      <c r="G14" s="48" t="s">
        <v>749</v>
      </c>
      <c r="H14" s="48"/>
      <c r="I14" s="48"/>
      <c r="J14" s="48"/>
      <c r="N14" s="7"/>
      <c r="O14" s="7"/>
      <c r="P14" s="7"/>
      <c r="Q14" s="7"/>
      <c r="R14" s="7"/>
      <c r="S14" s="7"/>
      <c r="T14" s="7"/>
      <c r="Y14" s="30" t="s">
        <v>104</v>
      </c>
      <c r="Z14" s="30" t="s">
        <v>414</v>
      </c>
      <c r="AA14" s="30" t="s">
        <v>415</v>
      </c>
      <c r="AB14" s="30" t="s">
        <v>409</v>
      </c>
      <c r="AC14" s="2">
        <f t="shared" si="1"/>
        <v>1</v>
      </c>
      <c r="AD14" s="2">
        <f>IF(AC14=1,COUNTIF($AC$2:AC14,1),"")</f>
        <v>13</v>
      </c>
      <c r="AE14" s="2" t="str">
        <f>IFERROR(INDEX($Y$2:$Y$253,MATCH(ROWS($AD$2:AD14),$AD$2:$AD$253,0)),"")</f>
        <v>Austria</v>
      </c>
    </row>
    <row r="15" spans="1:31" ht="15" customHeight="1" x14ac:dyDescent="0.25">
      <c r="B15" s="48"/>
      <c r="C15" s="48"/>
      <c r="D15" s="48"/>
      <c r="E15" s="48"/>
      <c r="F15" s="48"/>
      <c r="G15" s="48"/>
      <c r="H15" s="48"/>
      <c r="I15" s="48"/>
      <c r="J15" s="48"/>
      <c r="N15" s="7"/>
      <c r="O15" s="7"/>
      <c r="P15" s="7"/>
      <c r="Q15" s="7"/>
      <c r="R15" s="7"/>
      <c r="S15" s="7"/>
      <c r="T15" s="7"/>
      <c r="V15" s="2" t="str">
        <f>""</f>
        <v/>
      </c>
      <c r="Y15" s="30" t="s">
        <v>105</v>
      </c>
      <c r="Z15" s="30" t="s">
        <v>416</v>
      </c>
      <c r="AA15" s="30" t="s">
        <v>417</v>
      </c>
      <c r="AB15" s="30" t="s">
        <v>409</v>
      </c>
      <c r="AC15" s="2">
        <f t="shared" si="1"/>
        <v>1</v>
      </c>
      <c r="AD15" s="2">
        <f>IF(AC15=1,COUNTIF($AC$2:AC15,1),"")</f>
        <v>14</v>
      </c>
      <c r="AE15" s="2" t="str">
        <f>IFERROR(INDEX($Y$2:$Y$253,MATCH(ROWS($AD$2:AD15),$AD$2:$AD$253,0)),"")</f>
        <v>Azerbaijan</v>
      </c>
    </row>
    <row r="16" spans="1:31" ht="30" customHeight="1" x14ac:dyDescent="0.25">
      <c r="B16" s="9">
        <v>6</v>
      </c>
      <c r="C16" s="11" t="s">
        <v>762</v>
      </c>
      <c r="D16" s="40" t="s">
        <v>989</v>
      </c>
      <c r="E16" s="40" t="s">
        <v>989</v>
      </c>
      <c r="F16" s="40" t="s">
        <v>989</v>
      </c>
      <c r="G16" s="53"/>
      <c r="H16" s="53"/>
      <c r="I16" s="53"/>
      <c r="J16" s="53"/>
      <c r="N16" s="7"/>
      <c r="O16" s="7"/>
      <c r="P16" s="7"/>
      <c r="Q16" s="7"/>
      <c r="R16" s="7"/>
      <c r="S16" s="7"/>
      <c r="T16" s="7"/>
      <c r="V16" s="2" t="s">
        <v>751</v>
      </c>
      <c r="Y16" s="30" t="s">
        <v>294</v>
      </c>
      <c r="Z16" s="30" t="s">
        <v>295</v>
      </c>
      <c r="AA16" s="30" t="s">
        <v>296</v>
      </c>
      <c r="AB16" s="30" t="s">
        <v>291</v>
      </c>
      <c r="AC16" s="2">
        <f t="shared" si="1"/>
        <v>1</v>
      </c>
      <c r="AD16" s="2">
        <f>IF(AC16=1,COUNTIF($AC$2:AC16,1),"")</f>
        <v>15</v>
      </c>
      <c r="AE16" s="2" t="str">
        <f>IFERROR(INDEX($Y$2:$Y$253,MATCH(ROWS($AD$2:AD16),$AD$2:$AD$253,0)),"")</f>
        <v>Bahamas</v>
      </c>
    </row>
    <row r="17" spans="1:16384" s="34" customFormat="1" ht="15.75" x14ac:dyDescent="0.25">
      <c r="B17" s="35"/>
      <c r="C17" s="36"/>
      <c r="D17" s="37"/>
      <c r="I17" s="35"/>
      <c r="J17" s="35"/>
      <c r="K17" s="35"/>
      <c r="L17" s="35"/>
      <c r="N17" s="7"/>
      <c r="O17" s="7"/>
      <c r="P17" s="7"/>
      <c r="Q17" s="7"/>
      <c r="R17" s="7"/>
      <c r="S17" s="7"/>
      <c r="T17" s="7"/>
      <c r="Y17" s="38"/>
      <c r="Z17" s="38"/>
      <c r="AA17" s="38"/>
      <c r="AB17" s="38"/>
    </row>
    <row r="18" spans="1:16384" s="7" customFormat="1" ht="15" customHeight="1" x14ac:dyDescent="0.25">
      <c r="A18" s="25"/>
      <c r="B18" s="48" t="s">
        <v>4</v>
      </c>
      <c r="C18" s="48" t="s">
        <v>745</v>
      </c>
      <c r="D18" s="48" t="s">
        <v>766</v>
      </c>
      <c r="E18" s="48"/>
      <c r="F18" s="48"/>
      <c r="G18" s="48" t="s">
        <v>749</v>
      </c>
      <c r="H18" s="48"/>
      <c r="I18" s="48"/>
      <c r="J18" s="48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  <c r="IV18" s="49"/>
      <c r="IW18" s="49"/>
      <c r="IX18" s="49"/>
      <c r="IY18" s="49"/>
      <c r="IZ18" s="49"/>
      <c r="JA18" s="49"/>
      <c r="JB18" s="49"/>
      <c r="JC18" s="49"/>
      <c r="JD18" s="49"/>
      <c r="JE18" s="49"/>
      <c r="JF18" s="49"/>
      <c r="JG18" s="49"/>
      <c r="JH18" s="49"/>
      <c r="JI18" s="49"/>
      <c r="JJ18" s="49"/>
      <c r="JK18" s="49"/>
      <c r="JL18" s="49"/>
      <c r="JM18" s="49"/>
      <c r="JN18" s="49"/>
      <c r="JO18" s="49"/>
      <c r="JP18" s="49"/>
      <c r="JQ18" s="49"/>
      <c r="JR18" s="49"/>
      <c r="JS18" s="49"/>
      <c r="JT18" s="49"/>
      <c r="JU18" s="49"/>
      <c r="JV18" s="49"/>
      <c r="JW18" s="49"/>
      <c r="JX18" s="49"/>
      <c r="JY18" s="49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9"/>
      <c r="KN18" s="49"/>
      <c r="KO18" s="49"/>
      <c r="KP18" s="49"/>
      <c r="KQ18" s="49"/>
      <c r="KR18" s="49"/>
      <c r="KS18" s="49"/>
      <c r="KT18" s="49"/>
      <c r="KU18" s="49"/>
      <c r="KV18" s="49"/>
      <c r="KW18" s="49"/>
      <c r="KX18" s="49"/>
      <c r="KY18" s="49"/>
      <c r="KZ18" s="49"/>
      <c r="LA18" s="49"/>
      <c r="LB18" s="49"/>
      <c r="LC18" s="49"/>
      <c r="LD18" s="49"/>
      <c r="LE18" s="49"/>
      <c r="LF18" s="49"/>
      <c r="LG18" s="49"/>
      <c r="LH18" s="49"/>
      <c r="LI18" s="49"/>
      <c r="LJ18" s="49"/>
      <c r="LK18" s="49"/>
      <c r="LL18" s="49"/>
      <c r="LM18" s="49"/>
      <c r="LN18" s="49"/>
      <c r="LO18" s="49"/>
      <c r="LP18" s="49"/>
      <c r="LQ18" s="49"/>
      <c r="LR18" s="49"/>
      <c r="LS18" s="49"/>
      <c r="LT18" s="49"/>
      <c r="LU18" s="49"/>
      <c r="LV18" s="49"/>
      <c r="LW18" s="49"/>
      <c r="LX18" s="49"/>
      <c r="LY18" s="49"/>
      <c r="LZ18" s="49"/>
      <c r="MA18" s="49"/>
      <c r="MB18" s="49"/>
      <c r="MC18" s="49"/>
      <c r="MD18" s="49"/>
      <c r="ME18" s="49"/>
      <c r="MF18" s="49"/>
      <c r="MG18" s="49"/>
      <c r="MH18" s="49"/>
      <c r="MI18" s="49"/>
      <c r="MJ18" s="49"/>
      <c r="MK18" s="49"/>
      <c r="ML18" s="49"/>
      <c r="MM18" s="49"/>
      <c r="MN18" s="49"/>
      <c r="MO18" s="49"/>
      <c r="MP18" s="49"/>
      <c r="MQ18" s="49"/>
      <c r="MR18" s="49"/>
      <c r="MS18" s="49"/>
      <c r="MT18" s="49"/>
      <c r="MU18" s="49"/>
      <c r="MV18" s="49"/>
      <c r="MW18" s="49"/>
      <c r="MX18" s="49"/>
      <c r="MY18" s="49"/>
      <c r="MZ18" s="49"/>
      <c r="NA18" s="49"/>
      <c r="NB18" s="49"/>
      <c r="NC18" s="49"/>
      <c r="ND18" s="49"/>
      <c r="NE18" s="49"/>
      <c r="NF18" s="49"/>
      <c r="NG18" s="49"/>
      <c r="NH18" s="49"/>
      <c r="NI18" s="49"/>
      <c r="NJ18" s="49"/>
      <c r="NK18" s="49"/>
      <c r="NL18" s="49"/>
      <c r="NM18" s="49"/>
      <c r="NN18" s="49"/>
      <c r="NO18" s="49"/>
      <c r="NP18" s="49"/>
      <c r="NQ18" s="49"/>
      <c r="NR18" s="49"/>
      <c r="NS18" s="49"/>
      <c r="NT18" s="49"/>
      <c r="NU18" s="49"/>
      <c r="NV18" s="49"/>
      <c r="NW18" s="49"/>
      <c r="NX18" s="49"/>
      <c r="NY18" s="49"/>
      <c r="NZ18" s="49"/>
      <c r="OA18" s="49"/>
      <c r="OB18" s="49"/>
      <c r="OC18" s="49"/>
      <c r="OD18" s="49"/>
      <c r="OE18" s="49"/>
      <c r="OF18" s="49"/>
      <c r="OG18" s="49"/>
      <c r="OH18" s="49"/>
      <c r="OI18" s="49"/>
      <c r="OJ18" s="49"/>
      <c r="OK18" s="49"/>
      <c r="OL18" s="49"/>
      <c r="OM18" s="49"/>
      <c r="ON18" s="49"/>
      <c r="OO18" s="49"/>
      <c r="OP18" s="49"/>
      <c r="OQ18" s="49"/>
      <c r="OR18" s="49"/>
      <c r="OS18" s="49"/>
      <c r="OT18" s="49"/>
      <c r="OU18" s="49"/>
      <c r="OV18" s="49"/>
      <c r="OW18" s="49"/>
      <c r="OX18" s="49"/>
      <c r="OY18" s="49"/>
      <c r="OZ18" s="49"/>
      <c r="PA18" s="49"/>
      <c r="PB18" s="49"/>
      <c r="PC18" s="49"/>
      <c r="PD18" s="49"/>
      <c r="PE18" s="49"/>
      <c r="PF18" s="49"/>
      <c r="PG18" s="49"/>
      <c r="PH18" s="49"/>
      <c r="PI18" s="49"/>
      <c r="PJ18" s="49"/>
      <c r="PK18" s="49"/>
      <c r="PL18" s="49"/>
      <c r="PM18" s="49"/>
      <c r="PN18" s="49"/>
      <c r="PO18" s="49"/>
      <c r="PP18" s="49"/>
      <c r="PQ18" s="49"/>
      <c r="PR18" s="49"/>
      <c r="PS18" s="49"/>
      <c r="PT18" s="49"/>
      <c r="PU18" s="49"/>
      <c r="PV18" s="49"/>
      <c r="PW18" s="49"/>
      <c r="PX18" s="49"/>
      <c r="PY18" s="49"/>
      <c r="PZ18" s="49"/>
      <c r="QA18" s="49"/>
      <c r="QB18" s="49"/>
      <c r="QC18" s="49"/>
      <c r="QD18" s="49"/>
      <c r="QE18" s="49"/>
      <c r="QF18" s="49"/>
      <c r="QG18" s="49"/>
      <c r="QH18" s="49"/>
      <c r="QI18" s="49"/>
      <c r="QJ18" s="49"/>
      <c r="QK18" s="49"/>
      <c r="QL18" s="49"/>
      <c r="QM18" s="49"/>
      <c r="QN18" s="49"/>
      <c r="QO18" s="49"/>
      <c r="QP18" s="49"/>
      <c r="QQ18" s="49"/>
      <c r="QR18" s="49"/>
      <c r="QS18" s="49"/>
      <c r="QT18" s="49"/>
      <c r="QU18" s="49"/>
      <c r="QV18" s="49"/>
      <c r="QW18" s="49"/>
      <c r="QX18" s="49"/>
      <c r="QY18" s="49"/>
      <c r="QZ18" s="49"/>
      <c r="RA18" s="49"/>
      <c r="RB18" s="49"/>
      <c r="RC18" s="49"/>
      <c r="RD18" s="49"/>
      <c r="RE18" s="49"/>
      <c r="RF18" s="49"/>
      <c r="RG18" s="49"/>
      <c r="RH18" s="49"/>
      <c r="RI18" s="49"/>
      <c r="RJ18" s="49"/>
      <c r="RK18" s="49"/>
      <c r="RL18" s="49"/>
      <c r="RM18" s="49"/>
      <c r="RN18" s="49"/>
      <c r="RO18" s="49"/>
      <c r="RP18" s="49"/>
      <c r="RQ18" s="49"/>
      <c r="RR18" s="49"/>
      <c r="RS18" s="49"/>
      <c r="RT18" s="49"/>
      <c r="RU18" s="49"/>
      <c r="RV18" s="49"/>
      <c r="RW18" s="49"/>
      <c r="RX18" s="49"/>
      <c r="RY18" s="49"/>
      <c r="RZ18" s="49"/>
      <c r="SA18" s="49"/>
      <c r="SB18" s="49"/>
      <c r="SC18" s="49"/>
      <c r="SD18" s="49"/>
      <c r="SE18" s="49"/>
      <c r="SF18" s="49"/>
      <c r="SG18" s="49"/>
      <c r="SH18" s="49"/>
      <c r="SI18" s="49"/>
      <c r="SJ18" s="49"/>
      <c r="SK18" s="49"/>
      <c r="SL18" s="49"/>
      <c r="SM18" s="49"/>
      <c r="SN18" s="49"/>
      <c r="SO18" s="49"/>
      <c r="SP18" s="49"/>
      <c r="SQ18" s="49"/>
      <c r="SR18" s="49"/>
      <c r="SS18" s="49"/>
      <c r="ST18" s="49"/>
      <c r="SU18" s="49"/>
      <c r="SV18" s="49"/>
      <c r="SW18" s="49"/>
      <c r="SX18" s="49"/>
      <c r="SY18" s="49"/>
      <c r="SZ18" s="49"/>
      <c r="TA18" s="49"/>
      <c r="TB18" s="49"/>
      <c r="TC18" s="49"/>
      <c r="TD18" s="49"/>
      <c r="TE18" s="49"/>
      <c r="TF18" s="49"/>
      <c r="TG18" s="49"/>
      <c r="TH18" s="49"/>
      <c r="TI18" s="49"/>
      <c r="TJ18" s="49"/>
      <c r="TK18" s="49"/>
      <c r="TL18" s="49"/>
      <c r="TM18" s="49"/>
      <c r="TN18" s="49"/>
      <c r="TO18" s="49"/>
      <c r="TP18" s="49"/>
      <c r="TQ18" s="49"/>
      <c r="TR18" s="49"/>
      <c r="TS18" s="49"/>
      <c r="TT18" s="49"/>
      <c r="TU18" s="49"/>
      <c r="TV18" s="49"/>
      <c r="TW18" s="49"/>
      <c r="TX18" s="49"/>
      <c r="TY18" s="49"/>
      <c r="TZ18" s="49"/>
      <c r="UA18" s="49"/>
      <c r="UB18" s="49"/>
      <c r="UC18" s="49"/>
      <c r="UD18" s="49"/>
      <c r="UE18" s="49"/>
      <c r="UF18" s="49"/>
      <c r="UG18" s="49"/>
      <c r="UH18" s="49"/>
      <c r="UI18" s="49"/>
      <c r="UJ18" s="49"/>
      <c r="UK18" s="49"/>
      <c r="UL18" s="49"/>
      <c r="UM18" s="49"/>
      <c r="UN18" s="49"/>
      <c r="UO18" s="49"/>
      <c r="UP18" s="49"/>
      <c r="UQ18" s="49"/>
      <c r="UR18" s="49"/>
      <c r="US18" s="49"/>
      <c r="UT18" s="49"/>
      <c r="UU18" s="49"/>
      <c r="UV18" s="49"/>
      <c r="UW18" s="49"/>
      <c r="UX18" s="49"/>
      <c r="UY18" s="49"/>
      <c r="UZ18" s="49"/>
      <c r="VA18" s="49"/>
      <c r="VB18" s="49"/>
      <c r="VC18" s="49"/>
      <c r="VD18" s="49"/>
      <c r="VE18" s="49"/>
      <c r="VF18" s="49"/>
      <c r="VG18" s="49"/>
      <c r="VH18" s="49"/>
      <c r="VI18" s="49"/>
      <c r="VJ18" s="49"/>
      <c r="VK18" s="49"/>
      <c r="VL18" s="49"/>
      <c r="VM18" s="49"/>
      <c r="VN18" s="49"/>
      <c r="VO18" s="49"/>
      <c r="VP18" s="49"/>
      <c r="VQ18" s="49"/>
      <c r="VR18" s="49"/>
      <c r="VS18" s="49"/>
      <c r="VT18" s="49"/>
      <c r="VU18" s="49"/>
      <c r="VV18" s="49"/>
      <c r="VW18" s="49"/>
      <c r="VX18" s="49"/>
      <c r="VY18" s="49"/>
      <c r="VZ18" s="49"/>
      <c r="WA18" s="49"/>
      <c r="WB18" s="49"/>
      <c r="WC18" s="49"/>
      <c r="WD18" s="49"/>
      <c r="WE18" s="49"/>
      <c r="WF18" s="49"/>
      <c r="WG18" s="49"/>
      <c r="WH18" s="49"/>
      <c r="WI18" s="49"/>
      <c r="WJ18" s="49"/>
      <c r="WK18" s="49"/>
      <c r="WL18" s="49"/>
      <c r="WM18" s="49"/>
      <c r="WN18" s="49"/>
      <c r="WO18" s="49"/>
      <c r="WP18" s="49"/>
      <c r="WQ18" s="49"/>
      <c r="WR18" s="49"/>
      <c r="WS18" s="49"/>
      <c r="WT18" s="49"/>
      <c r="WU18" s="49"/>
      <c r="WV18" s="49"/>
      <c r="WW18" s="49"/>
      <c r="WX18" s="49"/>
      <c r="WY18" s="49"/>
      <c r="WZ18" s="49"/>
      <c r="XA18" s="49"/>
      <c r="XB18" s="49"/>
      <c r="XC18" s="49"/>
      <c r="XD18" s="49"/>
      <c r="XE18" s="49"/>
      <c r="XF18" s="49"/>
      <c r="XG18" s="49"/>
      <c r="XH18" s="49"/>
      <c r="XI18" s="49"/>
      <c r="XJ18" s="49"/>
      <c r="XK18" s="49"/>
      <c r="XL18" s="49"/>
      <c r="XM18" s="49"/>
      <c r="XN18" s="49"/>
      <c r="XO18" s="49"/>
      <c r="XP18" s="49"/>
      <c r="XQ18" s="49"/>
      <c r="XR18" s="49"/>
      <c r="XS18" s="49"/>
      <c r="XT18" s="49"/>
      <c r="XU18" s="49"/>
      <c r="XV18" s="49"/>
      <c r="XW18" s="49"/>
      <c r="XX18" s="49"/>
      <c r="XY18" s="49"/>
      <c r="XZ18" s="49"/>
      <c r="YA18" s="49"/>
      <c r="YB18" s="49"/>
      <c r="YC18" s="49"/>
      <c r="YD18" s="49"/>
      <c r="YE18" s="49"/>
      <c r="YF18" s="49"/>
      <c r="YG18" s="49"/>
      <c r="YH18" s="49"/>
      <c r="YI18" s="49"/>
      <c r="YJ18" s="49"/>
      <c r="YK18" s="49"/>
      <c r="YL18" s="49"/>
      <c r="YM18" s="49"/>
      <c r="YN18" s="49"/>
      <c r="YO18" s="49"/>
      <c r="YP18" s="49"/>
      <c r="YQ18" s="49"/>
      <c r="YR18" s="49"/>
      <c r="YS18" s="49"/>
      <c r="YT18" s="49"/>
      <c r="YU18" s="49"/>
      <c r="YV18" s="49"/>
      <c r="YW18" s="49"/>
      <c r="YX18" s="49"/>
      <c r="YY18" s="49"/>
      <c r="YZ18" s="49"/>
      <c r="ZA18" s="49"/>
      <c r="ZB18" s="49"/>
      <c r="ZC18" s="49"/>
      <c r="ZD18" s="49"/>
      <c r="ZE18" s="49"/>
      <c r="ZF18" s="49"/>
      <c r="ZG18" s="49"/>
      <c r="ZH18" s="49"/>
      <c r="ZI18" s="49"/>
      <c r="ZJ18" s="49"/>
      <c r="ZK18" s="49"/>
      <c r="ZL18" s="49"/>
      <c r="ZM18" s="49"/>
      <c r="ZN18" s="49"/>
      <c r="ZO18" s="49"/>
      <c r="ZP18" s="49"/>
      <c r="ZQ18" s="49"/>
      <c r="ZR18" s="49"/>
      <c r="ZS18" s="49"/>
      <c r="ZT18" s="49"/>
      <c r="ZU18" s="49"/>
      <c r="ZV18" s="49"/>
      <c r="ZW18" s="49"/>
      <c r="ZX18" s="49"/>
      <c r="ZY18" s="49"/>
      <c r="ZZ18" s="49"/>
      <c r="AAA18" s="49"/>
      <c r="AAB18" s="49"/>
      <c r="AAC18" s="49"/>
      <c r="AAD18" s="49"/>
      <c r="AAE18" s="49"/>
      <c r="AAF18" s="49"/>
      <c r="AAG18" s="49"/>
      <c r="AAH18" s="49"/>
      <c r="AAI18" s="49"/>
      <c r="AAJ18" s="49"/>
      <c r="AAK18" s="49"/>
      <c r="AAL18" s="49"/>
      <c r="AAM18" s="49"/>
      <c r="AAN18" s="49"/>
      <c r="AAO18" s="49"/>
      <c r="AAP18" s="49"/>
      <c r="AAQ18" s="49"/>
      <c r="AAR18" s="49"/>
      <c r="AAS18" s="49"/>
      <c r="AAT18" s="49"/>
      <c r="AAU18" s="49"/>
      <c r="AAV18" s="49"/>
      <c r="AAW18" s="49"/>
      <c r="AAX18" s="49"/>
      <c r="AAY18" s="49"/>
      <c r="AAZ18" s="49"/>
      <c r="ABA18" s="49"/>
      <c r="ABB18" s="49"/>
      <c r="ABC18" s="49"/>
      <c r="ABD18" s="49"/>
      <c r="ABE18" s="49"/>
      <c r="ABF18" s="49"/>
      <c r="ABG18" s="49"/>
      <c r="ABH18" s="49"/>
      <c r="ABI18" s="49"/>
      <c r="ABJ18" s="49"/>
      <c r="ABK18" s="49"/>
      <c r="ABL18" s="49"/>
      <c r="ABM18" s="49"/>
      <c r="ABN18" s="49"/>
      <c r="ABO18" s="49"/>
      <c r="ABP18" s="49"/>
      <c r="ABQ18" s="49"/>
      <c r="ABR18" s="49"/>
      <c r="ABS18" s="49"/>
      <c r="ABT18" s="49"/>
      <c r="ABU18" s="49"/>
      <c r="ABV18" s="49"/>
      <c r="ABW18" s="49"/>
      <c r="ABX18" s="49"/>
      <c r="ABY18" s="49"/>
      <c r="ABZ18" s="49"/>
      <c r="ACA18" s="49"/>
      <c r="ACB18" s="49"/>
      <c r="ACC18" s="49"/>
      <c r="ACD18" s="49"/>
      <c r="ACE18" s="49"/>
      <c r="ACF18" s="49"/>
      <c r="ACG18" s="49"/>
      <c r="ACH18" s="49"/>
      <c r="ACI18" s="49"/>
      <c r="ACJ18" s="49"/>
      <c r="ACK18" s="49"/>
      <c r="ACL18" s="49"/>
      <c r="ACM18" s="49"/>
      <c r="ACN18" s="49"/>
      <c r="ACO18" s="49"/>
      <c r="ACP18" s="49"/>
      <c r="ACQ18" s="49"/>
      <c r="ACR18" s="49"/>
      <c r="ACS18" s="49"/>
      <c r="ACT18" s="49"/>
      <c r="ACU18" s="49"/>
      <c r="ACV18" s="49"/>
      <c r="ACW18" s="49"/>
      <c r="ACX18" s="49"/>
      <c r="ACY18" s="49"/>
      <c r="ACZ18" s="49"/>
      <c r="ADA18" s="49"/>
      <c r="ADB18" s="49"/>
      <c r="ADC18" s="49"/>
      <c r="ADD18" s="49"/>
      <c r="ADE18" s="49"/>
      <c r="ADF18" s="49"/>
      <c r="ADG18" s="49"/>
      <c r="ADH18" s="49"/>
      <c r="ADI18" s="49"/>
      <c r="ADJ18" s="49"/>
      <c r="ADK18" s="49"/>
      <c r="ADL18" s="49"/>
      <c r="ADM18" s="49"/>
      <c r="ADN18" s="49"/>
      <c r="ADO18" s="49"/>
      <c r="ADP18" s="49"/>
      <c r="ADQ18" s="49"/>
      <c r="ADR18" s="49"/>
      <c r="ADS18" s="49"/>
      <c r="ADT18" s="49"/>
      <c r="ADU18" s="49"/>
      <c r="ADV18" s="49"/>
      <c r="ADW18" s="49"/>
      <c r="ADX18" s="49"/>
      <c r="ADY18" s="49"/>
      <c r="ADZ18" s="49"/>
      <c r="AEA18" s="49"/>
      <c r="AEB18" s="49"/>
      <c r="AEC18" s="49"/>
      <c r="AED18" s="49"/>
      <c r="AEE18" s="49"/>
      <c r="AEF18" s="49"/>
      <c r="AEG18" s="49"/>
      <c r="AEH18" s="49"/>
      <c r="AEI18" s="49"/>
      <c r="AEJ18" s="49"/>
      <c r="AEK18" s="49"/>
      <c r="AEL18" s="49"/>
      <c r="AEM18" s="49"/>
      <c r="AEN18" s="49"/>
      <c r="AEO18" s="49"/>
      <c r="AEP18" s="49"/>
      <c r="AEQ18" s="49"/>
      <c r="AER18" s="49"/>
      <c r="AES18" s="49"/>
      <c r="AET18" s="49"/>
      <c r="AEU18" s="49"/>
      <c r="AEV18" s="49"/>
      <c r="AEW18" s="49"/>
      <c r="AEX18" s="49"/>
      <c r="AEY18" s="49"/>
      <c r="AEZ18" s="49"/>
      <c r="AFA18" s="49"/>
      <c r="AFB18" s="49"/>
      <c r="AFC18" s="49"/>
      <c r="AFD18" s="49"/>
      <c r="AFE18" s="49"/>
      <c r="AFF18" s="49"/>
      <c r="AFG18" s="49"/>
      <c r="AFH18" s="49"/>
      <c r="AFI18" s="49"/>
      <c r="AFJ18" s="49"/>
      <c r="AFK18" s="49"/>
      <c r="AFL18" s="49"/>
      <c r="AFM18" s="49"/>
      <c r="AFN18" s="49"/>
      <c r="AFO18" s="49"/>
      <c r="AFP18" s="49"/>
      <c r="AFQ18" s="49"/>
      <c r="AFR18" s="49"/>
      <c r="AFS18" s="49"/>
      <c r="AFT18" s="49"/>
      <c r="AFU18" s="49"/>
      <c r="AFV18" s="49"/>
      <c r="AFW18" s="49"/>
      <c r="AFX18" s="49"/>
      <c r="AFY18" s="49"/>
      <c r="AFZ18" s="49"/>
      <c r="AGA18" s="49"/>
      <c r="AGB18" s="49"/>
      <c r="AGC18" s="49"/>
      <c r="AGD18" s="49"/>
      <c r="AGE18" s="49"/>
      <c r="AGF18" s="49"/>
      <c r="AGG18" s="49"/>
      <c r="AGH18" s="49"/>
      <c r="AGI18" s="49"/>
      <c r="AGJ18" s="49"/>
      <c r="AGK18" s="49"/>
      <c r="AGL18" s="49"/>
      <c r="AGM18" s="49"/>
      <c r="AGN18" s="49"/>
      <c r="AGO18" s="49"/>
      <c r="AGP18" s="49"/>
      <c r="AGQ18" s="49"/>
      <c r="AGR18" s="49"/>
      <c r="AGS18" s="49"/>
      <c r="AGT18" s="49"/>
      <c r="AGU18" s="49"/>
      <c r="AGV18" s="49"/>
      <c r="AGW18" s="49"/>
      <c r="AGX18" s="49"/>
      <c r="AGY18" s="49"/>
      <c r="AGZ18" s="49"/>
      <c r="AHA18" s="49"/>
      <c r="AHB18" s="49"/>
      <c r="AHC18" s="49"/>
      <c r="AHD18" s="49"/>
      <c r="AHE18" s="49"/>
      <c r="AHF18" s="49"/>
      <c r="AHG18" s="49"/>
      <c r="AHH18" s="49"/>
      <c r="AHI18" s="49"/>
      <c r="AHJ18" s="49"/>
      <c r="AHK18" s="49"/>
      <c r="AHL18" s="49"/>
      <c r="AHM18" s="49"/>
      <c r="AHN18" s="49"/>
      <c r="AHO18" s="49"/>
      <c r="AHP18" s="49"/>
      <c r="AHQ18" s="49"/>
      <c r="AHR18" s="49"/>
      <c r="AHS18" s="49"/>
      <c r="AHT18" s="49"/>
      <c r="AHU18" s="49"/>
      <c r="AHV18" s="49"/>
      <c r="AHW18" s="49"/>
      <c r="AHX18" s="49"/>
      <c r="AHY18" s="49"/>
      <c r="AHZ18" s="49"/>
      <c r="AIA18" s="49"/>
      <c r="AIB18" s="49"/>
      <c r="AIC18" s="49"/>
      <c r="AID18" s="49"/>
      <c r="AIE18" s="49"/>
      <c r="AIF18" s="49"/>
      <c r="AIG18" s="49"/>
      <c r="AIH18" s="49"/>
      <c r="AII18" s="49"/>
      <c r="AIJ18" s="49"/>
      <c r="AIK18" s="49"/>
      <c r="AIL18" s="49"/>
      <c r="AIM18" s="49"/>
      <c r="AIN18" s="49"/>
      <c r="AIO18" s="49"/>
      <c r="AIP18" s="49"/>
      <c r="AIQ18" s="49"/>
      <c r="AIR18" s="49"/>
      <c r="AIS18" s="49"/>
      <c r="AIT18" s="49"/>
      <c r="AIU18" s="49"/>
      <c r="AIV18" s="49"/>
      <c r="AIW18" s="49"/>
      <c r="AIX18" s="49"/>
      <c r="AIY18" s="49"/>
      <c r="AIZ18" s="49"/>
      <c r="AJA18" s="49"/>
      <c r="AJB18" s="49"/>
      <c r="AJC18" s="49"/>
      <c r="AJD18" s="49"/>
      <c r="AJE18" s="49"/>
      <c r="AJF18" s="49"/>
      <c r="AJG18" s="49"/>
      <c r="AJH18" s="49"/>
      <c r="AJI18" s="49"/>
      <c r="AJJ18" s="49"/>
      <c r="AJK18" s="49"/>
      <c r="AJL18" s="49"/>
      <c r="AJM18" s="49"/>
      <c r="AJN18" s="49"/>
      <c r="AJO18" s="49"/>
      <c r="AJP18" s="49"/>
      <c r="AJQ18" s="49"/>
      <c r="AJR18" s="49"/>
      <c r="AJS18" s="49"/>
      <c r="AJT18" s="49"/>
      <c r="AJU18" s="49"/>
      <c r="AJV18" s="49"/>
      <c r="AJW18" s="49"/>
      <c r="AJX18" s="49"/>
      <c r="AJY18" s="49"/>
      <c r="AJZ18" s="49"/>
      <c r="AKA18" s="49"/>
      <c r="AKB18" s="49"/>
      <c r="AKC18" s="49"/>
      <c r="AKD18" s="49"/>
      <c r="AKE18" s="49"/>
      <c r="AKF18" s="49"/>
      <c r="AKG18" s="49"/>
      <c r="AKH18" s="49"/>
      <c r="AKI18" s="49"/>
      <c r="AKJ18" s="49"/>
      <c r="AKK18" s="49"/>
      <c r="AKL18" s="49"/>
      <c r="AKM18" s="49"/>
      <c r="AKN18" s="49"/>
      <c r="AKO18" s="49"/>
      <c r="AKP18" s="49"/>
      <c r="AKQ18" s="49"/>
      <c r="AKR18" s="49"/>
      <c r="AKS18" s="49"/>
      <c r="AKT18" s="49"/>
      <c r="AKU18" s="49"/>
      <c r="AKV18" s="49"/>
      <c r="AKW18" s="49"/>
      <c r="AKX18" s="49"/>
      <c r="AKY18" s="49"/>
      <c r="AKZ18" s="49"/>
      <c r="ALA18" s="49"/>
      <c r="ALB18" s="49"/>
      <c r="ALC18" s="49"/>
      <c r="ALD18" s="49"/>
      <c r="ALE18" s="49"/>
      <c r="ALF18" s="49"/>
      <c r="ALG18" s="49"/>
      <c r="ALH18" s="49"/>
      <c r="ALI18" s="49"/>
      <c r="ALJ18" s="49"/>
      <c r="ALK18" s="49"/>
      <c r="ALL18" s="49"/>
      <c r="ALM18" s="49"/>
      <c r="ALN18" s="49"/>
      <c r="ALO18" s="49"/>
      <c r="ALP18" s="49"/>
      <c r="ALQ18" s="49"/>
      <c r="ALR18" s="49"/>
      <c r="ALS18" s="49"/>
      <c r="ALT18" s="49"/>
      <c r="ALU18" s="49"/>
      <c r="ALV18" s="49"/>
      <c r="ALW18" s="49"/>
      <c r="ALX18" s="49"/>
      <c r="ALY18" s="49"/>
      <c r="ALZ18" s="49"/>
      <c r="AMA18" s="49"/>
      <c r="AMB18" s="49"/>
      <c r="AMC18" s="49"/>
      <c r="AMD18" s="49"/>
      <c r="AME18" s="49"/>
      <c r="AMF18" s="49"/>
      <c r="AMG18" s="49"/>
      <c r="AMH18" s="49"/>
      <c r="AMI18" s="49"/>
      <c r="AMJ18" s="49"/>
      <c r="AMK18" s="49"/>
      <c r="AML18" s="49"/>
      <c r="AMM18" s="49"/>
      <c r="AMN18" s="49"/>
      <c r="AMO18" s="49"/>
      <c r="AMP18" s="49"/>
      <c r="AMQ18" s="49"/>
      <c r="AMR18" s="49"/>
      <c r="AMS18" s="49"/>
      <c r="AMT18" s="49"/>
      <c r="AMU18" s="49"/>
      <c r="AMV18" s="49"/>
      <c r="AMW18" s="49"/>
      <c r="AMX18" s="49"/>
      <c r="AMY18" s="49"/>
      <c r="AMZ18" s="49"/>
      <c r="ANA18" s="49"/>
      <c r="ANB18" s="49"/>
      <c r="ANC18" s="49"/>
      <c r="AND18" s="49"/>
      <c r="ANE18" s="49"/>
      <c r="ANF18" s="49"/>
      <c r="ANG18" s="49"/>
      <c r="ANH18" s="49"/>
      <c r="ANI18" s="49"/>
      <c r="ANJ18" s="49"/>
      <c r="ANK18" s="49"/>
      <c r="ANL18" s="49"/>
      <c r="ANM18" s="49"/>
      <c r="ANN18" s="49"/>
      <c r="ANO18" s="49"/>
      <c r="ANP18" s="49"/>
      <c r="ANQ18" s="49"/>
      <c r="ANR18" s="49"/>
      <c r="ANS18" s="49"/>
      <c r="ANT18" s="49"/>
      <c r="ANU18" s="49"/>
      <c r="ANV18" s="49"/>
      <c r="ANW18" s="49"/>
      <c r="ANX18" s="49"/>
      <c r="ANY18" s="49"/>
      <c r="ANZ18" s="49"/>
      <c r="AOA18" s="49"/>
      <c r="AOB18" s="49"/>
      <c r="AOC18" s="49"/>
      <c r="AOD18" s="49"/>
      <c r="AOE18" s="49"/>
      <c r="AOF18" s="49"/>
      <c r="AOG18" s="49"/>
      <c r="AOH18" s="49"/>
      <c r="AOI18" s="49"/>
      <c r="AOJ18" s="49"/>
      <c r="AOK18" s="49"/>
      <c r="AOL18" s="49"/>
      <c r="AOM18" s="49"/>
      <c r="AON18" s="49"/>
      <c r="AOO18" s="49"/>
      <c r="AOP18" s="49"/>
      <c r="AOQ18" s="49"/>
      <c r="AOR18" s="49"/>
      <c r="AOS18" s="49"/>
      <c r="AOT18" s="49"/>
      <c r="AOU18" s="49"/>
      <c r="AOV18" s="49"/>
      <c r="AOW18" s="49"/>
      <c r="AOX18" s="49"/>
      <c r="AOY18" s="49"/>
      <c r="AOZ18" s="49"/>
      <c r="APA18" s="49"/>
      <c r="APB18" s="49"/>
      <c r="APC18" s="49"/>
      <c r="APD18" s="49"/>
      <c r="APE18" s="49"/>
      <c r="APF18" s="49"/>
      <c r="APG18" s="49"/>
      <c r="APH18" s="49"/>
      <c r="API18" s="49"/>
      <c r="APJ18" s="49"/>
      <c r="APK18" s="49"/>
      <c r="APL18" s="49"/>
      <c r="APM18" s="49"/>
      <c r="APN18" s="49"/>
      <c r="APO18" s="49"/>
      <c r="APP18" s="49"/>
      <c r="APQ18" s="49"/>
      <c r="APR18" s="49"/>
      <c r="APS18" s="49"/>
      <c r="APT18" s="49"/>
      <c r="APU18" s="49"/>
      <c r="APV18" s="49"/>
      <c r="APW18" s="49"/>
      <c r="APX18" s="49"/>
      <c r="APY18" s="49"/>
      <c r="APZ18" s="49"/>
      <c r="AQA18" s="49"/>
      <c r="AQB18" s="49"/>
      <c r="AQC18" s="49"/>
      <c r="AQD18" s="49"/>
      <c r="AQE18" s="49"/>
      <c r="AQF18" s="49"/>
      <c r="AQG18" s="49"/>
      <c r="AQH18" s="49"/>
      <c r="AQI18" s="49"/>
      <c r="AQJ18" s="49"/>
      <c r="AQK18" s="49"/>
      <c r="AQL18" s="49"/>
      <c r="AQM18" s="49"/>
      <c r="AQN18" s="49"/>
      <c r="AQO18" s="49"/>
      <c r="AQP18" s="49"/>
      <c r="AQQ18" s="49"/>
      <c r="AQR18" s="49"/>
      <c r="AQS18" s="49"/>
      <c r="AQT18" s="49"/>
      <c r="AQU18" s="49"/>
      <c r="AQV18" s="49"/>
      <c r="AQW18" s="49"/>
      <c r="AQX18" s="49"/>
      <c r="AQY18" s="49"/>
      <c r="AQZ18" s="49"/>
      <c r="ARA18" s="49"/>
      <c r="ARB18" s="49"/>
      <c r="ARC18" s="49"/>
      <c r="ARD18" s="49"/>
      <c r="ARE18" s="49"/>
      <c r="ARF18" s="49"/>
      <c r="ARG18" s="49"/>
      <c r="ARH18" s="49"/>
      <c r="ARI18" s="49"/>
      <c r="ARJ18" s="49"/>
      <c r="ARK18" s="49"/>
      <c r="ARL18" s="49"/>
      <c r="ARM18" s="49"/>
      <c r="ARN18" s="49"/>
      <c r="ARO18" s="49"/>
      <c r="ARP18" s="49"/>
      <c r="ARQ18" s="49"/>
      <c r="ARR18" s="49"/>
      <c r="ARS18" s="49"/>
      <c r="ART18" s="49"/>
      <c r="ARU18" s="49"/>
      <c r="ARV18" s="49"/>
      <c r="ARW18" s="49"/>
      <c r="ARX18" s="49"/>
      <c r="ARY18" s="49"/>
      <c r="ARZ18" s="49"/>
      <c r="ASA18" s="49"/>
      <c r="ASB18" s="49"/>
      <c r="ASC18" s="49"/>
      <c r="ASD18" s="49"/>
      <c r="ASE18" s="49"/>
      <c r="ASF18" s="49"/>
      <c r="ASG18" s="49"/>
      <c r="ASH18" s="49"/>
      <c r="ASI18" s="49"/>
      <c r="ASJ18" s="49"/>
      <c r="ASK18" s="49"/>
      <c r="ASL18" s="49"/>
      <c r="ASM18" s="49"/>
      <c r="ASN18" s="49"/>
      <c r="ASO18" s="49"/>
      <c r="ASP18" s="49"/>
      <c r="ASQ18" s="49"/>
      <c r="ASR18" s="49"/>
      <c r="ASS18" s="49"/>
      <c r="AST18" s="49"/>
      <c r="ASU18" s="49"/>
      <c r="ASV18" s="49"/>
      <c r="ASW18" s="49"/>
      <c r="ASX18" s="49"/>
      <c r="ASY18" s="49"/>
      <c r="ASZ18" s="49"/>
      <c r="ATA18" s="49"/>
      <c r="ATB18" s="49"/>
      <c r="ATC18" s="49"/>
      <c r="ATD18" s="49"/>
      <c r="ATE18" s="49"/>
      <c r="ATF18" s="49"/>
      <c r="ATG18" s="49"/>
      <c r="ATH18" s="49"/>
      <c r="ATI18" s="49"/>
      <c r="ATJ18" s="49"/>
      <c r="ATK18" s="49"/>
      <c r="ATL18" s="49"/>
      <c r="ATM18" s="49"/>
      <c r="ATN18" s="49"/>
      <c r="ATO18" s="49"/>
      <c r="ATP18" s="49"/>
      <c r="ATQ18" s="49"/>
      <c r="ATR18" s="49"/>
      <c r="ATS18" s="49"/>
      <c r="ATT18" s="49"/>
      <c r="ATU18" s="49"/>
      <c r="ATV18" s="49"/>
      <c r="ATW18" s="49"/>
      <c r="ATX18" s="49"/>
      <c r="ATY18" s="49"/>
      <c r="ATZ18" s="49"/>
      <c r="AUA18" s="49"/>
      <c r="AUB18" s="49"/>
      <c r="AUC18" s="49"/>
      <c r="AUD18" s="49"/>
      <c r="AUE18" s="49"/>
      <c r="AUF18" s="49"/>
      <c r="AUG18" s="49"/>
      <c r="AUH18" s="49"/>
      <c r="AUI18" s="49"/>
      <c r="AUJ18" s="49"/>
      <c r="AUK18" s="49"/>
      <c r="AUL18" s="49"/>
      <c r="AUM18" s="49"/>
      <c r="AUN18" s="49"/>
      <c r="AUO18" s="49"/>
      <c r="AUP18" s="49"/>
      <c r="AUQ18" s="49"/>
      <c r="AUR18" s="49"/>
      <c r="AUS18" s="49"/>
      <c r="AUT18" s="49"/>
      <c r="AUU18" s="49"/>
      <c r="AUV18" s="49"/>
      <c r="AUW18" s="49"/>
      <c r="AUX18" s="49"/>
      <c r="AUY18" s="49"/>
      <c r="AUZ18" s="49"/>
      <c r="AVA18" s="49"/>
      <c r="AVB18" s="49"/>
      <c r="AVC18" s="49"/>
      <c r="AVD18" s="49"/>
      <c r="AVE18" s="49"/>
      <c r="AVF18" s="49"/>
      <c r="AVG18" s="49"/>
      <c r="AVH18" s="49"/>
      <c r="AVI18" s="49"/>
      <c r="AVJ18" s="49"/>
      <c r="AVK18" s="49"/>
      <c r="AVL18" s="49"/>
      <c r="AVM18" s="49"/>
      <c r="AVN18" s="49"/>
      <c r="AVO18" s="49"/>
      <c r="AVP18" s="49"/>
      <c r="AVQ18" s="49"/>
      <c r="AVR18" s="49"/>
      <c r="AVS18" s="49"/>
      <c r="AVT18" s="49"/>
      <c r="AVU18" s="49"/>
      <c r="AVV18" s="49"/>
      <c r="AVW18" s="49"/>
      <c r="AVX18" s="49"/>
      <c r="AVY18" s="49"/>
      <c r="AVZ18" s="49"/>
      <c r="AWA18" s="49"/>
      <c r="AWB18" s="49"/>
      <c r="AWC18" s="49"/>
      <c r="AWD18" s="49"/>
      <c r="AWE18" s="49"/>
      <c r="AWF18" s="49"/>
      <c r="AWG18" s="49"/>
      <c r="AWH18" s="49"/>
      <c r="AWI18" s="49"/>
      <c r="AWJ18" s="49"/>
      <c r="AWK18" s="49"/>
      <c r="AWL18" s="49"/>
      <c r="AWM18" s="49"/>
      <c r="AWN18" s="49"/>
      <c r="AWO18" s="49"/>
      <c r="AWP18" s="49"/>
      <c r="AWQ18" s="49"/>
      <c r="AWR18" s="49"/>
      <c r="AWS18" s="49"/>
      <c r="AWT18" s="49"/>
      <c r="AWU18" s="49"/>
      <c r="AWV18" s="49"/>
      <c r="AWW18" s="49"/>
      <c r="AWX18" s="49"/>
      <c r="AWY18" s="49"/>
      <c r="AWZ18" s="49"/>
      <c r="AXA18" s="49"/>
      <c r="AXB18" s="49"/>
      <c r="AXC18" s="49"/>
      <c r="AXD18" s="49"/>
      <c r="AXE18" s="49"/>
      <c r="AXF18" s="49"/>
      <c r="AXG18" s="49"/>
      <c r="AXH18" s="49"/>
      <c r="AXI18" s="49"/>
      <c r="AXJ18" s="49"/>
      <c r="AXK18" s="49"/>
      <c r="AXL18" s="49"/>
      <c r="AXM18" s="49"/>
      <c r="AXN18" s="49"/>
      <c r="AXO18" s="49"/>
      <c r="AXP18" s="49"/>
      <c r="AXQ18" s="49"/>
      <c r="AXR18" s="49"/>
      <c r="AXS18" s="49"/>
      <c r="AXT18" s="49"/>
      <c r="AXU18" s="49"/>
      <c r="AXV18" s="49"/>
      <c r="AXW18" s="49"/>
      <c r="AXX18" s="49"/>
      <c r="AXY18" s="49"/>
      <c r="AXZ18" s="49"/>
      <c r="AYA18" s="49"/>
      <c r="AYB18" s="49"/>
      <c r="AYC18" s="49"/>
      <c r="AYD18" s="49"/>
      <c r="AYE18" s="49"/>
      <c r="AYF18" s="49"/>
      <c r="AYG18" s="49"/>
      <c r="AYH18" s="49"/>
      <c r="AYI18" s="49"/>
      <c r="AYJ18" s="49"/>
      <c r="AYK18" s="49"/>
      <c r="AYL18" s="49"/>
      <c r="AYM18" s="49"/>
      <c r="AYN18" s="49"/>
      <c r="AYO18" s="49"/>
      <c r="AYP18" s="49"/>
      <c r="AYQ18" s="49"/>
      <c r="AYR18" s="49"/>
      <c r="AYS18" s="49"/>
      <c r="AYT18" s="49"/>
      <c r="AYU18" s="49"/>
      <c r="AYV18" s="49"/>
      <c r="AYW18" s="49"/>
      <c r="AYX18" s="49"/>
      <c r="AYY18" s="49"/>
      <c r="AYZ18" s="49"/>
      <c r="AZA18" s="49"/>
      <c r="AZB18" s="49"/>
      <c r="AZC18" s="49"/>
      <c r="AZD18" s="49"/>
      <c r="AZE18" s="49"/>
      <c r="AZF18" s="49"/>
      <c r="AZG18" s="49"/>
      <c r="AZH18" s="49"/>
      <c r="AZI18" s="49"/>
      <c r="AZJ18" s="49"/>
      <c r="AZK18" s="49"/>
      <c r="AZL18" s="49"/>
      <c r="AZM18" s="49"/>
      <c r="AZN18" s="49"/>
      <c r="AZO18" s="49"/>
      <c r="AZP18" s="49"/>
      <c r="AZQ18" s="49"/>
      <c r="AZR18" s="49"/>
      <c r="AZS18" s="49"/>
      <c r="AZT18" s="49"/>
      <c r="AZU18" s="49"/>
      <c r="AZV18" s="49"/>
      <c r="AZW18" s="49"/>
      <c r="AZX18" s="49"/>
      <c r="AZY18" s="49"/>
      <c r="AZZ18" s="49"/>
      <c r="BAA18" s="49"/>
      <c r="BAB18" s="49"/>
      <c r="BAC18" s="49"/>
      <c r="BAD18" s="49"/>
      <c r="BAE18" s="49"/>
      <c r="BAF18" s="49"/>
      <c r="BAG18" s="49"/>
      <c r="BAH18" s="49"/>
      <c r="BAI18" s="49"/>
      <c r="BAJ18" s="49"/>
      <c r="BAK18" s="49"/>
      <c r="BAL18" s="49"/>
      <c r="BAM18" s="49"/>
      <c r="BAN18" s="49"/>
      <c r="BAO18" s="49"/>
      <c r="BAP18" s="49"/>
      <c r="BAQ18" s="49"/>
      <c r="BAR18" s="49"/>
      <c r="BAS18" s="49"/>
      <c r="BAT18" s="49"/>
      <c r="BAU18" s="49"/>
      <c r="BAV18" s="49"/>
      <c r="BAW18" s="49"/>
      <c r="BAX18" s="49"/>
      <c r="BAY18" s="49"/>
      <c r="BAZ18" s="49"/>
      <c r="BBA18" s="49"/>
      <c r="BBB18" s="49"/>
      <c r="BBC18" s="49"/>
      <c r="BBD18" s="49"/>
      <c r="BBE18" s="49"/>
      <c r="BBF18" s="49"/>
      <c r="BBG18" s="49"/>
      <c r="BBH18" s="49"/>
      <c r="BBI18" s="49"/>
      <c r="BBJ18" s="49"/>
      <c r="BBK18" s="49"/>
      <c r="BBL18" s="49"/>
      <c r="BBM18" s="49"/>
      <c r="BBN18" s="49"/>
      <c r="BBO18" s="49"/>
      <c r="BBP18" s="49"/>
      <c r="BBQ18" s="49"/>
      <c r="BBR18" s="49"/>
      <c r="BBS18" s="49"/>
      <c r="BBT18" s="49"/>
      <c r="BBU18" s="49"/>
      <c r="BBV18" s="49"/>
      <c r="BBW18" s="49"/>
      <c r="BBX18" s="49"/>
      <c r="BBY18" s="49"/>
      <c r="BBZ18" s="49"/>
      <c r="BCA18" s="49"/>
      <c r="BCB18" s="49"/>
      <c r="BCC18" s="49"/>
      <c r="BCD18" s="49"/>
      <c r="BCE18" s="49"/>
      <c r="BCF18" s="49"/>
      <c r="BCG18" s="49"/>
      <c r="BCH18" s="49"/>
      <c r="BCI18" s="49"/>
      <c r="BCJ18" s="49"/>
      <c r="BCK18" s="49"/>
      <c r="BCL18" s="49"/>
      <c r="BCM18" s="49"/>
      <c r="BCN18" s="49"/>
      <c r="BCO18" s="49"/>
      <c r="BCP18" s="49"/>
      <c r="BCQ18" s="49"/>
      <c r="BCR18" s="49"/>
      <c r="BCS18" s="49"/>
      <c r="BCT18" s="49"/>
      <c r="BCU18" s="49"/>
      <c r="BCV18" s="49"/>
      <c r="BCW18" s="49"/>
      <c r="BCX18" s="49"/>
      <c r="BCY18" s="49"/>
      <c r="BCZ18" s="49"/>
      <c r="BDA18" s="49"/>
      <c r="BDB18" s="49"/>
      <c r="BDC18" s="49"/>
      <c r="BDD18" s="49"/>
      <c r="BDE18" s="49"/>
      <c r="BDF18" s="49"/>
      <c r="BDG18" s="49"/>
      <c r="BDH18" s="49"/>
      <c r="BDI18" s="49"/>
      <c r="BDJ18" s="49"/>
      <c r="BDK18" s="49"/>
      <c r="BDL18" s="49"/>
      <c r="BDM18" s="49"/>
      <c r="BDN18" s="49"/>
      <c r="BDO18" s="49"/>
      <c r="BDP18" s="49"/>
      <c r="BDQ18" s="49"/>
      <c r="BDR18" s="49"/>
      <c r="BDS18" s="49"/>
      <c r="BDT18" s="49"/>
      <c r="BDU18" s="49"/>
      <c r="BDV18" s="49"/>
      <c r="BDW18" s="49"/>
      <c r="BDX18" s="49"/>
      <c r="BDY18" s="49"/>
      <c r="BDZ18" s="49"/>
      <c r="BEA18" s="49"/>
      <c r="BEB18" s="49"/>
      <c r="BEC18" s="49"/>
      <c r="BED18" s="49"/>
      <c r="BEE18" s="49"/>
      <c r="BEF18" s="49"/>
      <c r="BEG18" s="49"/>
      <c r="BEH18" s="49"/>
      <c r="BEI18" s="49"/>
      <c r="BEJ18" s="49"/>
      <c r="BEK18" s="49"/>
      <c r="BEL18" s="49"/>
      <c r="BEM18" s="49"/>
      <c r="BEN18" s="49"/>
      <c r="BEO18" s="49"/>
      <c r="BEP18" s="49"/>
      <c r="BEQ18" s="49"/>
      <c r="BER18" s="49"/>
      <c r="BES18" s="49"/>
      <c r="BET18" s="49"/>
      <c r="BEU18" s="49"/>
      <c r="BEV18" s="49"/>
      <c r="BEW18" s="49"/>
      <c r="BEX18" s="49"/>
      <c r="BEY18" s="49"/>
      <c r="BEZ18" s="49"/>
      <c r="BFA18" s="49"/>
      <c r="BFB18" s="49"/>
      <c r="BFC18" s="49"/>
      <c r="BFD18" s="49"/>
      <c r="BFE18" s="49"/>
      <c r="BFF18" s="49"/>
      <c r="BFG18" s="49"/>
      <c r="BFH18" s="49"/>
      <c r="BFI18" s="49"/>
      <c r="BFJ18" s="49"/>
      <c r="BFK18" s="49"/>
      <c r="BFL18" s="49"/>
      <c r="BFM18" s="49"/>
      <c r="BFN18" s="49"/>
      <c r="BFO18" s="49"/>
      <c r="BFP18" s="49"/>
      <c r="BFQ18" s="49"/>
      <c r="BFR18" s="49"/>
      <c r="BFS18" s="49"/>
      <c r="BFT18" s="49"/>
      <c r="BFU18" s="49"/>
      <c r="BFV18" s="49"/>
      <c r="BFW18" s="49"/>
      <c r="BFX18" s="49"/>
      <c r="BFY18" s="49"/>
      <c r="BFZ18" s="49"/>
      <c r="BGA18" s="49"/>
      <c r="BGB18" s="49"/>
      <c r="BGC18" s="49"/>
      <c r="BGD18" s="49"/>
      <c r="BGE18" s="49"/>
      <c r="BGF18" s="49"/>
      <c r="BGG18" s="49"/>
      <c r="BGH18" s="49"/>
      <c r="BGI18" s="49"/>
      <c r="BGJ18" s="49"/>
      <c r="BGK18" s="49"/>
      <c r="BGL18" s="49"/>
      <c r="BGM18" s="49"/>
      <c r="BGN18" s="49"/>
      <c r="BGO18" s="49"/>
      <c r="BGP18" s="49"/>
      <c r="BGQ18" s="49"/>
      <c r="BGR18" s="49"/>
      <c r="BGS18" s="49"/>
      <c r="BGT18" s="49"/>
      <c r="BGU18" s="49"/>
      <c r="BGV18" s="49"/>
      <c r="BGW18" s="49"/>
      <c r="BGX18" s="49"/>
      <c r="BGY18" s="49"/>
      <c r="BGZ18" s="49"/>
      <c r="BHA18" s="49"/>
      <c r="BHB18" s="49"/>
      <c r="BHC18" s="49"/>
      <c r="BHD18" s="49"/>
      <c r="BHE18" s="49"/>
      <c r="BHF18" s="49"/>
      <c r="BHG18" s="49"/>
      <c r="BHH18" s="49"/>
      <c r="BHI18" s="49"/>
      <c r="BHJ18" s="49"/>
      <c r="BHK18" s="49"/>
      <c r="BHL18" s="49"/>
      <c r="BHM18" s="49"/>
      <c r="BHN18" s="49"/>
      <c r="BHO18" s="49"/>
      <c r="BHP18" s="49"/>
      <c r="BHQ18" s="49"/>
      <c r="BHR18" s="49"/>
      <c r="BHS18" s="49"/>
      <c r="BHT18" s="49"/>
      <c r="BHU18" s="49"/>
      <c r="BHV18" s="49"/>
      <c r="BHW18" s="49"/>
      <c r="BHX18" s="49"/>
      <c r="BHY18" s="49"/>
      <c r="BHZ18" s="49"/>
      <c r="BIA18" s="49"/>
      <c r="BIB18" s="49"/>
      <c r="BIC18" s="49"/>
      <c r="BID18" s="49"/>
      <c r="BIE18" s="49"/>
      <c r="BIF18" s="49"/>
      <c r="BIG18" s="49"/>
      <c r="BIH18" s="49"/>
      <c r="BII18" s="49"/>
      <c r="BIJ18" s="49"/>
      <c r="BIK18" s="49"/>
      <c r="BIL18" s="49"/>
      <c r="BIM18" s="49"/>
      <c r="BIN18" s="49"/>
      <c r="BIO18" s="49"/>
      <c r="BIP18" s="49"/>
      <c r="BIQ18" s="49"/>
      <c r="BIR18" s="49"/>
      <c r="BIS18" s="49"/>
      <c r="BIT18" s="49"/>
      <c r="BIU18" s="49"/>
      <c r="BIV18" s="49"/>
      <c r="BIW18" s="49"/>
      <c r="BIX18" s="49"/>
      <c r="BIY18" s="49"/>
      <c r="BIZ18" s="49"/>
      <c r="BJA18" s="49"/>
      <c r="BJB18" s="49"/>
      <c r="BJC18" s="49"/>
      <c r="BJD18" s="49"/>
      <c r="BJE18" s="49"/>
      <c r="BJF18" s="49"/>
      <c r="BJG18" s="49"/>
      <c r="BJH18" s="49"/>
      <c r="BJI18" s="49"/>
      <c r="BJJ18" s="49"/>
      <c r="BJK18" s="49"/>
      <c r="BJL18" s="49"/>
      <c r="BJM18" s="49"/>
      <c r="BJN18" s="49"/>
      <c r="BJO18" s="49"/>
      <c r="BJP18" s="49"/>
      <c r="BJQ18" s="49"/>
      <c r="BJR18" s="49"/>
      <c r="BJS18" s="49"/>
      <c r="BJT18" s="49"/>
      <c r="BJU18" s="49"/>
      <c r="BJV18" s="49"/>
      <c r="BJW18" s="49"/>
      <c r="BJX18" s="49"/>
      <c r="BJY18" s="49"/>
      <c r="BJZ18" s="49"/>
      <c r="BKA18" s="49"/>
      <c r="BKB18" s="49"/>
      <c r="BKC18" s="49"/>
      <c r="BKD18" s="49"/>
      <c r="BKE18" s="49"/>
      <c r="BKF18" s="49"/>
      <c r="BKG18" s="49"/>
      <c r="BKH18" s="49"/>
      <c r="BKI18" s="49"/>
      <c r="BKJ18" s="49"/>
      <c r="BKK18" s="49"/>
      <c r="BKL18" s="49"/>
      <c r="BKM18" s="49"/>
      <c r="BKN18" s="49"/>
      <c r="BKO18" s="49"/>
      <c r="BKP18" s="49"/>
      <c r="BKQ18" s="49"/>
      <c r="BKR18" s="49"/>
      <c r="BKS18" s="49"/>
      <c r="BKT18" s="49"/>
      <c r="BKU18" s="49"/>
      <c r="BKV18" s="49"/>
      <c r="BKW18" s="49"/>
      <c r="BKX18" s="49"/>
      <c r="BKY18" s="49"/>
      <c r="BKZ18" s="49"/>
      <c r="BLA18" s="49"/>
      <c r="BLB18" s="49"/>
      <c r="BLC18" s="49"/>
      <c r="BLD18" s="49"/>
      <c r="BLE18" s="49"/>
      <c r="BLF18" s="49"/>
      <c r="BLG18" s="49"/>
      <c r="BLH18" s="49"/>
      <c r="BLI18" s="49"/>
      <c r="BLJ18" s="49"/>
      <c r="BLK18" s="49"/>
      <c r="BLL18" s="49"/>
      <c r="BLM18" s="49"/>
      <c r="BLN18" s="49"/>
      <c r="BLO18" s="49"/>
      <c r="BLP18" s="49"/>
      <c r="BLQ18" s="49"/>
      <c r="BLR18" s="49"/>
      <c r="BLS18" s="49"/>
      <c r="BLT18" s="49"/>
      <c r="BLU18" s="49"/>
      <c r="BLV18" s="49"/>
      <c r="BLW18" s="49"/>
      <c r="BLX18" s="49"/>
      <c r="BLY18" s="49"/>
      <c r="BLZ18" s="49"/>
      <c r="BMA18" s="49"/>
      <c r="BMB18" s="49"/>
      <c r="BMC18" s="49"/>
      <c r="BMD18" s="49"/>
      <c r="BME18" s="49"/>
      <c r="BMF18" s="49"/>
      <c r="BMG18" s="49"/>
      <c r="BMH18" s="49"/>
      <c r="BMI18" s="49"/>
      <c r="BMJ18" s="49"/>
      <c r="BMK18" s="49"/>
      <c r="BML18" s="49"/>
      <c r="BMM18" s="49"/>
      <c r="BMN18" s="49"/>
      <c r="BMO18" s="49"/>
      <c r="BMP18" s="49"/>
      <c r="BMQ18" s="49"/>
      <c r="BMR18" s="49"/>
      <c r="BMS18" s="49"/>
      <c r="BMT18" s="49"/>
      <c r="BMU18" s="49"/>
      <c r="BMV18" s="49"/>
      <c r="BMW18" s="49"/>
      <c r="BMX18" s="49"/>
      <c r="BMY18" s="49"/>
      <c r="BMZ18" s="49"/>
      <c r="BNA18" s="49"/>
      <c r="BNB18" s="49"/>
      <c r="BNC18" s="49"/>
      <c r="BND18" s="49"/>
      <c r="BNE18" s="49"/>
      <c r="BNF18" s="49"/>
      <c r="BNG18" s="49"/>
      <c r="BNH18" s="49"/>
      <c r="BNI18" s="49"/>
      <c r="BNJ18" s="49"/>
      <c r="BNK18" s="49"/>
      <c r="BNL18" s="49"/>
      <c r="BNM18" s="49"/>
      <c r="BNN18" s="49"/>
      <c r="BNO18" s="49"/>
      <c r="BNP18" s="49"/>
      <c r="BNQ18" s="49"/>
      <c r="BNR18" s="49"/>
      <c r="BNS18" s="49"/>
      <c r="BNT18" s="49"/>
      <c r="BNU18" s="49"/>
      <c r="BNV18" s="49"/>
      <c r="BNW18" s="49"/>
      <c r="BNX18" s="49"/>
      <c r="BNY18" s="49"/>
      <c r="BNZ18" s="49"/>
      <c r="BOA18" s="49"/>
      <c r="BOB18" s="49"/>
      <c r="BOC18" s="49"/>
      <c r="BOD18" s="49"/>
      <c r="BOE18" s="49"/>
      <c r="BOF18" s="49"/>
      <c r="BOG18" s="49"/>
      <c r="BOH18" s="49"/>
      <c r="BOI18" s="49"/>
      <c r="BOJ18" s="49"/>
      <c r="BOK18" s="49"/>
      <c r="BOL18" s="49"/>
      <c r="BOM18" s="49"/>
      <c r="BON18" s="49"/>
      <c r="BOO18" s="49"/>
      <c r="BOP18" s="49"/>
      <c r="BOQ18" s="49"/>
      <c r="BOR18" s="49"/>
      <c r="BOS18" s="49"/>
      <c r="BOT18" s="49"/>
      <c r="BOU18" s="49"/>
      <c r="BOV18" s="49"/>
      <c r="BOW18" s="49"/>
      <c r="BOX18" s="49"/>
      <c r="BOY18" s="49"/>
      <c r="BOZ18" s="49"/>
      <c r="BPA18" s="49"/>
      <c r="BPB18" s="49"/>
      <c r="BPC18" s="49"/>
      <c r="BPD18" s="49"/>
      <c r="BPE18" s="49"/>
      <c r="BPF18" s="49"/>
      <c r="BPG18" s="49"/>
      <c r="BPH18" s="49"/>
      <c r="BPI18" s="49"/>
      <c r="BPJ18" s="49"/>
      <c r="BPK18" s="49"/>
      <c r="BPL18" s="49"/>
      <c r="BPM18" s="49"/>
      <c r="BPN18" s="49"/>
      <c r="BPO18" s="49"/>
      <c r="BPP18" s="49"/>
      <c r="BPQ18" s="49"/>
      <c r="BPR18" s="49"/>
      <c r="BPS18" s="49"/>
      <c r="BPT18" s="49"/>
      <c r="BPU18" s="49"/>
      <c r="BPV18" s="49"/>
      <c r="BPW18" s="49"/>
      <c r="BPX18" s="49"/>
      <c r="BPY18" s="49"/>
      <c r="BPZ18" s="49"/>
      <c r="BQA18" s="49"/>
      <c r="BQB18" s="49"/>
      <c r="BQC18" s="49"/>
      <c r="BQD18" s="49"/>
      <c r="BQE18" s="49"/>
      <c r="BQF18" s="49"/>
      <c r="BQG18" s="49"/>
      <c r="BQH18" s="49"/>
      <c r="BQI18" s="49"/>
      <c r="BQJ18" s="49"/>
      <c r="BQK18" s="49"/>
      <c r="BQL18" s="49"/>
      <c r="BQM18" s="49"/>
      <c r="BQN18" s="49"/>
      <c r="BQO18" s="49"/>
      <c r="BQP18" s="49"/>
      <c r="BQQ18" s="49"/>
      <c r="BQR18" s="49"/>
      <c r="BQS18" s="49"/>
      <c r="BQT18" s="49"/>
      <c r="BQU18" s="49"/>
      <c r="BQV18" s="49"/>
      <c r="BQW18" s="49"/>
      <c r="BQX18" s="49"/>
      <c r="BQY18" s="49"/>
      <c r="BQZ18" s="49"/>
      <c r="BRA18" s="49"/>
      <c r="BRB18" s="49"/>
      <c r="BRC18" s="49"/>
      <c r="BRD18" s="49"/>
      <c r="BRE18" s="49"/>
      <c r="BRF18" s="49"/>
      <c r="BRG18" s="49"/>
      <c r="BRH18" s="49"/>
      <c r="BRI18" s="49"/>
      <c r="BRJ18" s="49"/>
      <c r="BRK18" s="49"/>
      <c r="BRL18" s="49"/>
      <c r="BRM18" s="49"/>
      <c r="BRN18" s="49"/>
      <c r="BRO18" s="49"/>
      <c r="BRP18" s="49"/>
      <c r="BRQ18" s="49"/>
      <c r="BRR18" s="49"/>
      <c r="BRS18" s="49"/>
      <c r="BRT18" s="49"/>
      <c r="BRU18" s="49"/>
      <c r="BRV18" s="49"/>
      <c r="BRW18" s="49"/>
      <c r="BRX18" s="49"/>
      <c r="BRY18" s="49"/>
      <c r="BRZ18" s="49"/>
      <c r="BSA18" s="49"/>
      <c r="BSB18" s="49"/>
      <c r="BSC18" s="49"/>
      <c r="BSD18" s="49"/>
      <c r="BSE18" s="49"/>
      <c r="BSF18" s="49"/>
      <c r="BSG18" s="49"/>
      <c r="BSH18" s="49"/>
      <c r="BSI18" s="49"/>
      <c r="BSJ18" s="49"/>
      <c r="BSK18" s="49"/>
      <c r="BSL18" s="49"/>
      <c r="BSM18" s="49"/>
      <c r="BSN18" s="49"/>
      <c r="BSO18" s="49"/>
      <c r="BSP18" s="49"/>
      <c r="BSQ18" s="49"/>
      <c r="BSR18" s="49"/>
      <c r="BSS18" s="49"/>
      <c r="BST18" s="49"/>
      <c r="BSU18" s="49"/>
      <c r="BSV18" s="49"/>
      <c r="BSW18" s="49"/>
      <c r="BSX18" s="49"/>
      <c r="BSY18" s="49"/>
      <c r="BSZ18" s="49"/>
      <c r="BTA18" s="49"/>
      <c r="BTB18" s="49"/>
      <c r="BTC18" s="49"/>
      <c r="BTD18" s="49"/>
      <c r="BTE18" s="49"/>
      <c r="BTF18" s="49"/>
      <c r="BTG18" s="49"/>
      <c r="BTH18" s="49"/>
      <c r="BTI18" s="49"/>
      <c r="BTJ18" s="49"/>
      <c r="BTK18" s="49"/>
      <c r="BTL18" s="49"/>
      <c r="BTM18" s="49"/>
      <c r="BTN18" s="49"/>
      <c r="BTO18" s="49"/>
      <c r="BTP18" s="49"/>
      <c r="BTQ18" s="49"/>
      <c r="BTR18" s="49"/>
      <c r="BTS18" s="49"/>
      <c r="BTT18" s="49"/>
      <c r="BTU18" s="49"/>
      <c r="BTV18" s="49"/>
      <c r="BTW18" s="49"/>
      <c r="BTX18" s="49"/>
      <c r="BTY18" s="49"/>
      <c r="BTZ18" s="49"/>
      <c r="BUA18" s="49"/>
      <c r="BUB18" s="49"/>
      <c r="BUC18" s="49"/>
      <c r="BUD18" s="49"/>
      <c r="BUE18" s="49"/>
      <c r="BUF18" s="49"/>
      <c r="BUG18" s="49"/>
      <c r="BUH18" s="49"/>
      <c r="BUI18" s="49"/>
      <c r="BUJ18" s="49"/>
      <c r="BUK18" s="49"/>
      <c r="BUL18" s="49"/>
      <c r="BUM18" s="49"/>
      <c r="BUN18" s="49"/>
      <c r="BUO18" s="49"/>
      <c r="BUP18" s="49"/>
      <c r="BUQ18" s="49"/>
      <c r="BUR18" s="49"/>
      <c r="BUS18" s="49"/>
      <c r="BUT18" s="49"/>
      <c r="BUU18" s="49"/>
      <c r="BUV18" s="49"/>
      <c r="BUW18" s="49"/>
      <c r="BUX18" s="49"/>
      <c r="BUY18" s="49"/>
      <c r="BUZ18" s="49"/>
      <c r="BVA18" s="49"/>
      <c r="BVB18" s="49"/>
      <c r="BVC18" s="49"/>
      <c r="BVD18" s="49"/>
      <c r="BVE18" s="49"/>
      <c r="BVF18" s="49"/>
      <c r="BVG18" s="49"/>
      <c r="BVH18" s="49"/>
      <c r="BVI18" s="49"/>
      <c r="BVJ18" s="49"/>
      <c r="BVK18" s="49"/>
      <c r="BVL18" s="49"/>
      <c r="BVM18" s="49"/>
      <c r="BVN18" s="49"/>
      <c r="BVO18" s="49"/>
      <c r="BVP18" s="49"/>
      <c r="BVQ18" s="49"/>
      <c r="BVR18" s="49"/>
      <c r="BVS18" s="49"/>
      <c r="BVT18" s="49"/>
      <c r="BVU18" s="49"/>
      <c r="BVV18" s="49"/>
      <c r="BVW18" s="49"/>
      <c r="BVX18" s="49"/>
      <c r="BVY18" s="49"/>
      <c r="BVZ18" s="49"/>
      <c r="BWA18" s="49"/>
      <c r="BWB18" s="49"/>
      <c r="BWC18" s="49"/>
      <c r="BWD18" s="49"/>
      <c r="BWE18" s="49"/>
      <c r="BWF18" s="49"/>
      <c r="BWG18" s="49"/>
      <c r="BWH18" s="49"/>
      <c r="BWI18" s="49"/>
      <c r="BWJ18" s="49"/>
      <c r="BWK18" s="49"/>
      <c r="BWL18" s="49"/>
      <c r="BWM18" s="49"/>
      <c r="BWN18" s="49"/>
      <c r="BWO18" s="49"/>
      <c r="BWP18" s="49"/>
      <c r="BWQ18" s="49"/>
      <c r="BWR18" s="49"/>
      <c r="BWS18" s="49"/>
      <c r="BWT18" s="49"/>
      <c r="BWU18" s="49"/>
      <c r="BWV18" s="49"/>
      <c r="BWW18" s="49"/>
      <c r="BWX18" s="49"/>
      <c r="BWY18" s="49"/>
      <c r="BWZ18" s="49"/>
      <c r="BXA18" s="49"/>
      <c r="BXB18" s="49"/>
      <c r="BXC18" s="49"/>
      <c r="BXD18" s="49"/>
      <c r="BXE18" s="49"/>
      <c r="BXF18" s="49"/>
      <c r="BXG18" s="49"/>
      <c r="BXH18" s="49"/>
      <c r="BXI18" s="49"/>
      <c r="BXJ18" s="49"/>
      <c r="BXK18" s="49"/>
      <c r="BXL18" s="49"/>
      <c r="BXM18" s="49"/>
      <c r="BXN18" s="49"/>
      <c r="BXO18" s="49"/>
      <c r="BXP18" s="49"/>
      <c r="BXQ18" s="49"/>
      <c r="BXR18" s="49"/>
      <c r="BXS18" s="49"/>
      <c r="BXT18" s="49"/>
      <c r="BXU18" s="49"/>
      <c r="BXV18" s="49"/>
      <c r="BXW18" s="49"/>
      <c r="BXX18" s="49"/>
      <c r="BXY18" s="49"/>
      <c r="BXZ18" s="49"/>
      <c r="BYA18" s="49"/>
      <c r="BYB18" s="49"/>
      <c r="BYC18" s="49"/>
      <c r="BYD18" s="49"/>
      <c r="BYE18" s="49"/>
      <c r="BYF18" s="49"/>
      <c r="BYG18" s="49"/>
      <c r="BYH18" s="49"/>
      <c r="BYI18" s="49"/>
      <c r="BYJ18" s="49"/>
      <c r="BYK18" s="49"/>
      <c r="BYL18" s="49"/>
      <c r="BYM18" s="49"/>
      <c r="BYN18" s="49"/>
      <c r="BYO18" s="49"/>
      <c r="BYP18" s="49"/>
      <c r="BYQ18" s="49"/>
      <c r="BYR18" s="49"/>
      <c r="BYS18" s="49"/>
      <c r="BYT18" s="49"/>
      <c r="BYU18" s="49"/>
      <c r="BYV18" s="49"/>
      <c r="BYW18" s="49"/>
      <c r="BYX18" s="49"/>
      <c r="BYY18" s="49"/>
      <c r="BYZ18" s="49"/>
      <c r="BZA18" s="49"/>
      <c r="BZB18" s="49"/>
      <c r="BZC18" s="49"/>
      <c r="BZD18" s="49"/>
      <c r="BZE18" s="49"/>
      <c r="BZF18" s="49"/>
      <c r="BZG18" s="49"/>
      <c r="BZH18" s="49"/>
      <c r="BZI18" s="49"/>
      <c r="BZJ18" s="49"/>
      <c r="BZK18" s="49"/>
      <c r="BZL18" s="49"/>
      <c r="BZM18" s="49"/>
      <c r="BZN18" s="49"/>
      <c r="BZO18" s="49"/>
      <c r="BZP18" s="49"/>
      <c r="BZQ18" s="49"/>
      <c r="BZR18" s="49"/>
      <c r="BZS18" s="49"/>
      <c r="BZT18" s="49"/>
      <c r="BZU18" s="49"/>
      <c r="BZV18" s="49"/>
      <c r="BZW18" s="49"/>
      <c r="BZX18" s="49"/>
      <c r="BZY18" s="49"/>
      <c r="BZZ18" s="49"/>
      <c r="CAA18" s="49"/>
      <c r="CAB18" s="49"/>
      <c r="CAC18" s="49"/>
      <c r="CAD18" s="49"/>
      <c r="CAE18" s="49"/>
      <c r="CAF18" s="49"/>
      <c r="CAG18" s="49"/>
      <c r="CAH18" s="49"/>
      <c r="CAI18" s="49"/>
      <c r="CAJ18" s="49"/>
      <c r="CAK18" s="49"/>
      <c r="CAL18" s="49"/>
      <c r="CAM18" s="49"/>
      <c r="CAN18" s="49"/>
      <c r="CAO18" s="49"/>
      <c r="CAP18" s="49"/>
      <c r="CAQ18" s="49"/>
      <c r="CAR18" s="49"/>
      <c r="CAS18" s="49"/>
      <c r="CAT18" s="49"/>
      <c r="CAU18" s="49"/>
      <c r="CAV18" s="49"/>
      <c r="CAW18" s="49"/>
      <c r="CAX18" s="49"/>
      <c r="CAY18" s="49"/>
      <c r="CAZ18" s="49"/>
      <c r="CBA18" s="49"/>
      <c r="CBB18" s="49"/>
      <c r="CBC18" s="49"/>
      <c r="CBD18" s="49"/>
      <c r="CBE18" s="49"/>
      <c r="CBF18" s="49"/>
      <c r="CBG18" s="49"/>
      <c r="CBH18" s="49"/>
      <c r="CBI18" s="49"/>
      <c r="CBJ18" s="49"/>
      <c r="CBK18" s="49"/>
      <c r="CBL18" s="49"/>
      <c r="CBM18" s="49"/>
      <c r="CBN18" s="49"/>
      <c r="CBO18" s="49"/>
      <c r="CBP18" s="49"/>
      <c r="CBQ18" s="49"/>
      <c r="CBR18" s="49"/>
      <c r="CBS18" s="49"/>
      <c r="CBT18" s="49"/>
      <c r="CBU18" s="49"/>
      <c r="CBV18" s="49"/>
      <c r="CBW18" s="49"/>
      <c r="CBX18" s="49"/>
      <c r="CBY18" s="49"/>
      <c r="CBZ18" s="49"/>
      <c r="CCA18" s="49"/>
      <c r="CCB18" s="49"/>
      <c r="CCC18" s="49"/>
      <c r="CCD18" s="49"/>
      <c r="CCE18" s="49"/>
      <c r="CCF18" s="49"/>
      <c r="CCG18" s="49"/>
      <c r="CCH18" s="49"/>
      <c r="CCI18" s="49"/>
      <c r="CCJ18" s="49"/>
      <c r="CCK18" s="49"/>
      <c r="CCL18" s="49"/>
      <c r="CCM18" s="49"/>
      <c r="CCN18" s="49"/>
      <c r="CCO18" s="49"/>
      <c r="CCP18" s="49"/>
      <c r="CCQ18" s="49"/>
      <c r="CCR18" s="49"/>
      <c r="CCS18" s="49"/>
      <c r="CCT18" s="49"/>
      <c r="CCU18" s="49"/>
      <c r="CCV18" s="49"/>
      <c r="CCW18" s="49"/>
      <c r="CCX18" s="49"/>
      <c r="CCY18" s="49"/>
      <c r="CCZ18" s="49"/>
      <c r="CDA18" s="49"/>
      <c r="CDB18" s="49"/>
      <c r="CDC18" s="49"/>
      <c r="CDD18" s="49"/>
      <c r="CDE18" s="49"/>
      <c r="CDF18" s="49"/>
      <c r="CDG18" s="49"/>
      <c r="CDH18" s="49"/>
      <c r="CDI18" s="49"/>
      <c r="CDJ18" s="49"/>
      <c r="CDK18" s="49"/>
      <c r="CDL18" s="49"/>
      <c r="CDM18" s="49"/>
      <c r="CDN18" s="49"/>
      <c r="CDO18" s="49"/>
      <c r="CDP18" s="49"/>
      <c r="CDQ18" s="49"/>
      <c r="CDR18" s="49"/>
      <c r="CDS18" s="49"/>
      <c r="CDT18" s="49"/>
      <c r="CDU18" s="49"/>
      <c r="CDV18" s="49"/>
      <c r="CDW18" s="49"/>
      <c r="CDX18" s="49"/>
      <c r="CDY18" s="49"/>
      <c r="CDZ18" s="49"/>
      <c r="CEA18" s="49"/>
      <c r="CEB18" s="49"/>
      <c r="CEC18" s="49"/>
      <c r="CED18" s="49"/>
      <c r="CEE18" s="49"/>
      <c r="CEF18" s="49"/>
      <c r="CEG18" s="49"/>
      <c r="CEH18" s="49"/>
      <c r="CEI18" s="49"/>
      <c r="CEJ18" s="49"/>
      <c r="CEK18" s="49"/>
      <c r="CEL18" s="49"/>
      <c r="CEM18" s="49"/>
      <c r="CEN18" s="49"/>
      <c r="CEO18" s="49"/>
      <c r="CEP18" s="49"/>
      <c r="CEQ18" s="49"/>
      <c r="CER18" s="49"/>
      <c r="CES18" s="49"/>
      <c r="CET18" s="49"/>
      <c r="CEU18" s="49"/>
      <c r="CEV18" s="49"/>
      <c r="CEW18" s="49"/>
      <c r="CEX18" s="49"/>
      <c r="CEY18" s="49"/>
      <c r="CEZ18" s="49"/>
      <c r="CFA18" s="49"/>
      <c r="CFB18" s="49"/>
      <c r="CFC18" s="49"/>
      <c r="CFD18" s="49"/>
      <c r="CFE18" s="49"/>
      <c r="CFF18" s="49"/>
      <c r="CFG18" s="49"/>
      <c r="CFH18" s="49"/>
      <c r="CFI18" s="49"/>
      <c r="CFJ18" s="49"/>
      <c r="CFK18" s="49"/>
      <c r="CFL18" s="49"/>
      <c r="CFM18" s="49"/>
      <c r="CFN18" s="49"/>
      <c r="CFO18" s="49"/>
      <c r="CFP18" s="49"/>
      <c r="CFQ18" s="49"/>
      <c r="CFR18" s="49"/>
      <c r="CFS18" s="49"/>
      <c r="CFT18" s="49"/>
      <c r="CFU18" s="49"/>
      <c r="CFV18" s="49"/>
      <c r="CFW18" s="49"/>
      <c r="CFX18" s="49"/>
      <c r="CFY18" s="49"/>
      <c r="CFZ18" s="49"/>
      <c r="CGA18" s="49"/>
      <c r="CGB18" s="49"/>
      <c r="CGC18" s="49"/>
      <c r="CGD18" s="49"/>
      <c r="CGE18" s="49"/>
      <c r="CGF18" s="49"/>
      <c r="CGG18" s="49"/>
      <c r="CGH18" s="49"/>
      <c r="CGI18" s="49"/>
      <c r="CGJ18" s="49"/>
      <c r="CGK18" s="49"/>
      <c r="CGL18" s="49"/>
      <c r="CGM18" s="49"/>
      <c r="CGN18" s="49"/>
      <c r="CGO18" s="49"/>
      <c r="CGP18" s="49"/>
      <c r="CGQ18" s="49"/>
      <c r="CGR18" s="49"/>
      <c r="CGS18" s="49"/>
      <c r="CGT18" s="49"/>
      <c r="CGU18" s="49"/>
      <c r="CGV18" s="49"/>
      <c r="CGW18" s="49"/>
      <c r="CGX18" s="49"/>
      <c r="CGY18" s="49"/>
      <c r="CGZ18" s="49"/>
      <c r="CHA18" s="49"/>
      <c r="CHB18" s="49"/>
      <c r="CHC18" s="49"/>
      <c r="CHD18" s="49"/>
      <c r="CHE18" s="49"/>
      <c r="CHF18" s="49"/>
      <c r="CHG18" s="49"/>
      <c r="CHH18" s="49"/>
      <c r="CHI18" s="49"/>
      <c r="CHJ18" s="49"/>
      <c r="CHK18" s="49"/>
      <c r="CHL18" s="49"/>
      <c r="CHM18" s="49"/>
      <c r="CHN18" s="49"/>
      <c r="CHO18" s="49"/>
      <c r="CHP18" s="49"/>
      <c r="CHQ18" s="49"/>
      <c r="CHR18" s="49"/>
      <c r="CHS18" s="49"/>
      <c r="CHT18" s="49"/>
      <c r="CHU18" s="49"/>
      <c r="CHV18" s="49"/>
      <c r="CHW18" s="49"/>
      <c r="CHX18" s="49"/>
      <c r="CHY18" s="49"/>
      <c r="CHZ18" s="49"/>
      <c r="CIA18" s="49"/>
      <c r="CIB18" s="49"/>
      <c r="CIC18" s="49"/>
      <c r="CID18" s="49"/>
      <c r="CIE18" s="49"/>
      <c r="CIF18" s="49"/>
      <c r="CIG18" s="49"/>
      <c r="CIH18" s="49"/>
      <c r="CII18" s="49"/>
      <c r="CIJ18" s="49"/>
      <c r="CIK18" s="49"/>
      <c r="CIL18" s="49"/>
      <c r="CIM18" s="49"/>
      <c r="CIN18" s="49"/>
      <c r="CIO18" s="49"/>
      <c r="CIP18" s="49"/>
      <c r="CIQ18" s="49"/>
      <c r="CIR18" s="49"/>
      <c r="CIS18" s="49"/>
      <c r="CIT18" s="49"/>
      <c r="CIU18" s="49"/>
      <c r="CIV18" s="49"/>
      <c r="CIW18" s="49"/>
      <c r="CIX18" s="49"/>
      <c r="CIY18" s="49"/>
      <c r="CIZ18" s="49"/>
      <c r="CJA18" s="49"/>
      <c r="CJB18" s="49"/>
      <c r="CJC18" s="49"/>
      <c r="CJD18" s="49"/>
      <c r="CJE18" s="49"/>
      <c r="CJF18" s="49"/>
      <c r="CJG18" s="49"/>
      <c r="CJH18" s="49"/>
      <c r="CJI18" s="49"/>
      <c r="CJJ18" s="49"/>
      <c r="CJK18" s="49"/>
      <c r="CJL18" s="49"/>
      <c r="CJM18" s="49"/>
      <c r="CJN18" s="49"/>
      <c r="CJO18" s="49"/>
      <c r="CJP18" s="49"/>
      <c r="CJQ18" s="49"/>
      <c r="CJR18" s="49"/>
      <c r="CJS18" s="49"/>
      <c r="CJT18" s="49"/>
      <c r="CJU18" s="49"/>
      <c r="CJV18" s="49"/>
      <c r="CJW18" s="49"/>
      <c r="CJX18" s="49"/>
      <c r="CJY18" s="49"/>
      <c r="CJZ18" s="49"/>
      <c r="CKA18" s="49"/>
      <c r="CKB18" s="49"/>
      <c r="CKC18" s="49"/>
      <c r="CKD18" s="49"/>
      <c r="CKE18" s="49"/>
      <c r="CKF18" s="49"/>
      <c r="CKG18" s="49"/>
      <c r="CKH18" s="49"/>
      <c r="CKI18" s="49"/>
      <c r="CKJ18" s="49"/>
      <c r="CKK18" s="49"/>
      <c r="CKL18" s="49"/>
      <c r="CKM18" s="49"/>
      <c r="CKN18" s="49"/>
      <c r="CKO18" s="49"/>
      <c r="CKP18" s="49"/>
      <c r="CKQ18" s="49"/>
      <c r="CKR18" s="49"/>
      <c r="CKS18" s="49"/>
      <c r="CKT18" s="49"/>
      <c r="CKU18" s="49"/>
      <c r="CKV18" s="49"/>
      <c r="CKW18" s="49"/>
      <c r="CKX18" s="49"/>
      <c r="CKY18" s="49"/>
      <c r="CKZ18" s="49"/>
      <c r="CLA18" s="49"/>
      <c r="CLB18" s="49"/>
      <c r="CLC18" s="49"/>
      <c r="CLD18" s="49"/>
      <c r="CLE18" s="49"/>
      <c r="CLF18" s="49"/>
      <c r="CLG18" s="49"/>
      <c r="CLH18" s="49"/>
      <c r="CLI18" s="49"/>
      <c r="CLJ18" s="49"/>
      <c r="CLK18" s="49"/>
      <c r="CLL18" s="49"/>
      <c r="CLM18" s="49"/>
      <c r="CLN18" s="49"/>
      <c r="CLO18" s="49"/>
      <c r="CLP18" s="49"/>
      <c r="CLQ18" s="49"/>
      <c r="CLR18" s="49"/>
      <c r="CLS18" s="49"/>
      <c r="CLT18" s="49"/>
      <c r="CLU18" s="49"/>
      <c r="CLV18" s="49"/>
      <c r="CLW18" s="49"/>
      <c r="CLX18" s="49"/>
      <c r="CLY18" s="49"/>
      <c r="CLZ18" s="49"/>
      <c r="CMA18" s="49"/>
      <c r="CMB18" s="49"/>
      <c r="CMC18" s="49"/>
      <c r="CMD18" s="49"/>
      <c r="CME18" s="49"/>
      <c r="CMF18" s="49"/>
      <c r="CMG18" s="49"/>
      <c r="CMH18" s="49"/>
      <c r="CMI18" s="49"/>
      <c r="CMJ18" s="49"/>
      <c r="CMK18" s="49"/>
      <c r="CML18" s="49"/>
      <c r="CMM18" s="49"/>
      <c r="CMN18" s="49"/>
      <c r="CMO18" s="49"/>
      <c r="CMP18" s="49"/>
      <c r="CMQ18" s="49"/>
      <c r="CMR18" s="49"/>
      <c r="CMS18" s="49"/>
      <c r="CMT18" s="49"/>
      <c r="CMU18" s="49"/>
      <c r="CMV18" s="49"/>
      <c r="CMW18" s="49"/>
      <c r="CMX18" s="49"/>
      <c r="CMY18" s="49"/>
      <c r="CMZ18" s="49"/>
      <c r="CNA18" s="49"/>
      <c r="CNB18" s="49"/>
      <c r="CNC18" s="49"/>
      <c r="CND18" s="49"/>
      <c r="CNE18" s="49"/>
      <c r="CNF18" s="49"/>
      <c r="CNG18" s="49"/>
      <c r="CNH18" s="49"/>
      <c r="CNI18" s="49"/>
      <c r="CNJ18" s="49"/>
      <c r="CNK18" s="49"/>
      <c r="CNL18" s="49"/>
      <c r="CNM18" s="49"/>
      <c r="CNN18" s="49"/>
      <c r="CNO18" s="49"/>
      <c r="CNP18" s="49"/>
      <c r="CNQ18" s="49"/>
      <c r="CNR18" s="49"/>
      <c r="CNS18" s="49"/>
      <c r="CNT18" s="49"/>
      <c r="CNU18" s="49"/>
      <c r="CNV18" s="49"/>
      <c r="CNW18" s="49"/>
      <c r="CNX18" s="49"/>
      <c r="CNY18" s="49"/>
      <c r="CNZ18" s="49"/>
      <c r="COA18" s="49"/>
      <c r="COB18" s="49"/>
      <c r="COC18" s="49"/>
      <c r="COD18" s="49"/>
      <c r="COE18" s="49"/>
      <c r="COF18" s="49"/>
      <c r="COG18" s="49"/>
      <c r="COH18" s="49"/>
      <c r="COI18" s="49"/>
      <c r="COJ18" s="49"/>
      <c r="COK18" s="49"/>
      <c r="COL18" s="49"/>
      <c r="COM18" s="49"/>
      <c r="CON18" s="49"/>
      <c r="COO18" s="49"/>
      <c r="COP18" s="49"/>
      <c r="COQ18" s="49"/>
      <c r="COR18" s="49"/>
      <c r="COS18" s="49"/>
      <c r="COT18" s="49"/>
      <c r="COU18" s="49"/>
      <c r="COV18" s="49"/>
      <c r="COW18" s="49"/>
      <c r="COX18" s="49"/>
      <c r="COY18" s="49"/>
      <c r="COZ18" s="49"/>
      <c r="CPA18" s="49"/>
      <c r="CPB18" s="49"/>
      <c r="CPC18" s="49"/>
      <c r="CPD18" s="49"/>
      <c r="CPE18" s="49"/>
      <c r="CPF18" s="49"/>
      <c r="CPG18" s="49"/>
      <c r="CPH18" s="49"/>
      <c r="CPI18" s="49"/>
      <c r="CPJ18" s="49"/>
      <c r="CPK18" s="49"/>
      <c r="CPL18" s="49"/>
      <c r="CPM18" s="49"/>
      <c r="CPN18" s="49"/>
      <c r="CPO18" s="49"/>
      <c r="CPP18" s="49"/>
      <c r="CPQ18" s="49"/>
      <c r="CPR18" s="49"/>
      <c r="CPS18" s="49"/>
      <c r="CPT18" s="49"/>
      <c r="CPU18" s="49"/>
      <c r="CPV18" s="49"/>
      <c r="CPW18" s="49"/>
      <c r="CPX18" s="49"/>
      <c r="CPY18" s="49"/>
      <c r="CPZ18" s="49"/>
      <c r="CQA18" s="49"/>
      <c r="CQB18" s="49"/>
      <c r="CQC18" s="49"/>
      <c r="CQD18" s="49"/>
      <c r="CQE18" s="49"/>
      <c r="CQF18" s="49"/>
      <c r="CQG18" s="49"/>
      <c r="CQH18" s="49"/>
      <c r="CQI18" s="49"/>
      <c r="CQJ18" s="49"/>
      <c r="CQK18" s="49"/>
      <c r="CQL18" s="49"/>
      <c r="CQM18" s="49"/>
      <c r="CQN18" s="49"/>
      <c r="CQO18" s="49"/>
      <c r="CQP18" s="49"/>
      <c r="CQQ18" s="49"/>
      <c r="CQR18" s="49"/>
      <c r="CQS18" s="49"/>
      <c r="CQT18" s="49"/>
      <c r="CQU18" s="49"/>
      <c r="CQV18" s="49"/>
      <c r="CQW18" s="49"/>
      <c r="CQX18" s="49"/>
      <c r="CQY18" s="49"/>
      <c r="CQZ18" s="49"/>
      <c r="CRA18" s="49"/>
      <c r="CRB18" s="49"/>
      <c r="CRC18" s="49"/>
      <c r="CRD18" s="49"/>
      <c r="CRE18" s="49"/>
      <c r="CRF18" s="49"/>
      <c r="CRG18" s="49"/>
      <c r="CRH18" s="49"/>
      <c r="CRI18" s="49"/>
      <c r="CRJ18" s="49"/>
      <c r="CRK18" s="49"/>
      <c r="CRL18" s="49"/>
      <c r="CRM18" s="49"/>
      <c r="CRN18" s="49"/>
      <c r="CRO18" s="49"/>
      <c r="CRP18" s="49"/>
      <c r="CRQ18" s="49"/>
      <c r="CRR18" s="49"/>
      <c r="CRS18" s="49"/>
      <c r="CRT18" s="49"/>
      <c r="CRU18" s="49"/>
      <c r="CRV18" s="49"/>
      <c r="CRW18" s="49"/>
      <c r="CRX18" s="49"/>
      <c r="CRY18" s="49"/>
      <c r="CRZ18" s="49"/>
      <c r="CSA18" s="49"/>
      <c r="CSB18" s="49"/>
      <c r="CSC18" s="49"/>
      <c r="CSD18" s="49"/>
      <c r="CSE18" s="49"/>
      <c r="CSF18" s="49"/>
      <c r="CSG18" s="49"/>
      <c r="CSH18" s="49"/>
      <c r="CSI18" s="49"/>
      <c r="CSJ18" s="49"/>
      <c r="CSK18" s="49"/>
      <c r="CSL18" s="49"/>
      <c r="CSM18" s="49"/>
      <c r="CSN18" s="49"/>
      <c r="CSO18" s="49"/>
      <c r="CSP18" s="49"/>
      <c r="CSQ18" s="49"/>
      <c r="CSR18" s="49"/>
      <c r="CSS18" s="49"/>
      <c r="CST18" s="49"/>
      <c r="CSU18" s="49"/>
      <c r="CSV18" s="49"/>
      <c r="CSW18" s="49"/>
      <c r="CSX18" s="49"/>
      <c r="CSY18" s="49"/>
      <c r="CSZ18" s="49"/>
      <c r="CTA18" s="49"/>
      <c r="CTB18" s="49"/>
      <c r="CTC18" s="49"/>
      <c r="CTD18" s="49"/>
      <c r="CTE18" s="49"/>
      <c r="CTF18" s="49"/>
      <c r="CTG18" s="49"/>
      <c r="CTH18" s="49"/>
      <c r="CTI18" s="49"/>
      <c r="CTJ18" s="49"/>
      <c r="CTK18" s="49"/>
      <c r="CTL18" s="49"/>
      <c r="CTM18" s="49"/>
      <c r="CTN18" s="49"/>
      <c r="CTO18" s="49"/>
      <c r="CTP18" s="49"/>
      <c r="CTQ18" s="49"/>
      <c r="CTR18" s="49"/>
      <c r="CTS18" s="49"/>
      <c r="CTT18" s="49"/>
      <c r="CTU18" s="49"/>
      <c r="CTV18" s="49"/>
      <c r="CTW18" s="49"/>
      <c r="CTX18" s="49"/>
      <c r="CTY18" s="49"/>
      <c r="CTZ18" s="49"/>
      <c r="CUA18" s="49"/>
      <c r="CUB18" s="49"/>
      <c r="CUC18" s="49"/>
      <c r="CUD18" s="49"/>
      <c r="CUE18" s="49"/>
      <c r="CUF18" s="49"/>
      <c r="CUG18" s="49"/>
      <c r="CUH18" s="49"/>
      <c r="CUI18" s="49"/>
      <c r="CUJ18" s="49"/>
      <c r="CUK18" s="49"/>
      <c r="CUL18" s="49"/>
      <c r="CUM18" s="49"/>
      <c r="CUN18" s="49"/>
      <c r="CUO18" s="49"/>
      <c r="CUP18" s="49"/>
      <c r="CUQ18" s="49"/>
      <c r="CUR18" s="49"/>
      <c r="CUS18" s="49"/>
      <c r="CUT18" s="49"/>
      <c r="CUU18" s="49"/>
      <c r="CUV18" s="49"/>
      <c r="CUW18" s="49"/>
      <c r="CUX18" s="49"/>
      <c r="CUY18" s="49"/>
      <c r="CUZ18" s="49"/>
      <c r="CVA18" s="49"/>
      <c r="CVB18" s="49"/>
      <c r="CVC18" s="49"/>
      <c r="CVD18" s="49"/>
      <c r="CVE18" s="49"/>
      <c r="CVF18" s="49"/>
      <c r="CVG18" s="49"/>
      <c r="CVH18" s="49"/>
      <c r="CVI18" s="49"/>
      <c r="CVJ18" s="49"/>
      <c r="CVK18" s="49"/>
      <c r="CVL18" s="49"/>
      <c r="CVM18" s="49"/>
      <c r="CVN18" s="49"/>
      <c r="CVO18" s="49"/>
      <c r="CVP18" s="49"/>
      <c r="CVQ18" s="49"/>
      <c r="CVR18" s="49"/>
      <c r="CVS18" s="49"/>
      <c r="CVT18" s="49"/>
      <c r="CVU18" s="49"/>
      <c r="CVV18" s="49"/>
      <c r="CVW18" s="49"/>
      <c r="CVX18" s="49"/>
      <c r="CVY18" s="49"/>
      <c r="CVZ18" s="49"/>
      <c r="CWA18" s="49"/>
      <c r="CWB18" s="49"/>
      <c r="CWC18" s="49"/>
      <c r="CWD18" s="49"/>
      <c r="CWE18" s="49"/>
      <c r="CWF18" s="49"/>
      <c r="CWG18" s="49"/>
      <c r="CWH18" s="49"/>
      <c r="CWI18" s="49"/>
      <c r="CWJ18" s="49"/>
      <c r="CWK18" s="49"/>
      <c r="CWL18" s="49"/>
      <c r="CWM18" s="49"/>
      <c r="CWN18" s="49"/>
      <c r="CWO18" s="49"/>
      <c r="CWP18" s="49"/>
      <c r="CWQ18" s="49"/>
      <c r="CWR18" s="49"/>
      <c r="CWS18" s="49"/>
      <c r="CWT18" s="49"/>
      <c r="CWU18" s="49"/>
      <c r="CWV18" s="49"/>
      <c r="CWW18" s="49"/>
      <c r="CWX18" s="49"/>
      <c r="CWY18" s="49"/>
      <c r="CWZ18" s="49"/>
      <c r="CXA18" s="49"/>
      <c r="CXB18" s="49"/>
      <c r="CXC18" s="49"/>
      <c r="CXD18" s="49"/>
      <c r="CXE18" s="49"/>
      <c r="CXF18" s="49"/>
      <c r="CXG18" s="49"/>
      <c r="CXH18" s="49"/>
      <c r="CXI18" s="49"/>
      <c r="CXJ18" s="49"/>
      <c r="CXK18" s="49"/>
      <c r="CXL18" s="49"/>
      <c r="CXM18" s="49"/>
      <c r="CXN18" s="49"/>
      <c r="CXO18" s="49"/>
      <c r="CXP18" s="49"/>
      <c r="CXQ18" s="49"/>
      <c r="CXR18" s="49"/>
      <c r="CXS18" s="49"/>
      <c r="CXT18" s="49"/>
      <c r="CXU18" s="49"/>
      <c r="CXV18" s="49"/>
      <c r="CXW18" s="49"/>
      <c r="CXX18" s="49"/>
      <c r="CXY18" s="49"/>
      <c r="CXZ18" s="49"/>
      <c r="CYA18" s="49"/>
      <c r="CYB18" s="49"/>
      <c r="CYC18" s="49"/>
      <c r="CYD18" s="49"/>
      <c r="CYE18" s="49"/>
      <c r="CYF18" s="49"/>
      <c r="CYG18" s="49"/>
      <c r="CYH18" s="49"/>
      <c r="CYI18" s="49"/>
      <c r="CYJ18" s="49"/>
      <c r="CYK18" s="49"/>
      <c r="CYL18" s="49"/>
      <c r="CYM18" s="49"/>
      <c r="CYN18" s="49"/>
      <c r="CYO18" s="49"/>
      <c r="CYP18" s="49"/>
      <c r="CYQ18" s="49"/>
      <c r="CYR18" s="49"/>
      <c r="CYS18" s="49"/>
      <c r="CYT18" s="49"/>
      <c r="CYU18" s="49"/>
      <c r="CYV18" s="49"/>
      <c r="CYW18" s="49"/>
      <c r="CYX18" s="49"/>
      <c r="CYY18" s="49"/>
      <c r="CYZ18" s="49"/>
      <c r="CZA18" s="49"/>
      <c r="CZB18" s="49"/>
      <c r="CZC18" s="49"/>
      <c r="CZD18" s="49"/>
      <c r="CZE18" s="49"/>
      <c r="CZF18" s="49"/>
      <c r="CZG18" s="49"/>
      <c r="CZH18" s="49"/>
      <c r="CZI18" s="49"/>
      <c r="CZJ18" s="49"/>
      <c r="CZK18" s="49"/>
      <c r="CZL18" s="49"/>
      <c r="CZM18" s="49"/>
      <c r="CZN18" s="49"/>
      <c r="CZO18" s="49"/>
      <c r="CZP18" s="49"/>
      <c r="CZQ18" s="49"/>
      <c r="CZR18" s="49"/>
      <c r="CZS18" s="49"/>
      <c r="CZT18" s="49"/>
      <c r="CZU18" s="49"/>
      <c r="CZV18" s="49"/>
      <c r="CZW18" s="49"/>
      <c r="CZX18" s="49"/>
      <c r="CZY18" s="49"/>
      <c r="CZZ18" s="49"/>
      <c r="DAA18" s="49"/>
      <c r="DAB18" s="49"/>
      <c r="DAC18" s="49"/>
      <c r="DAD18" s="49"/>
      <c r="DAE18" s="49"/>
      <c r="DAF18" s="49"/>
      <c r="DAG18" s="49"/>
      <c r="DAH18" s="49"/>
      <c r="DAI18" s="49"/>
      <c r="DAJ18" s="49"/>
      <c r="DAK18" s="49"/>
      <c r="DAL18" s="49"/>
      <c r="DAM18" s="49"/>
      <c r="DAN18" s="49"/>
      <c r="DAO18" s="49"/>
      <c r="DAP18" s="49"/>
      <c r="DAQ18" s="49"/>
      <c r="DAR18" s="49"/>
      <c r="DAS18" s="49"/>
      <c r="DAT18" s="49"/>
      <c r="DAU18" s="49"/>
      <c r="DAV18" s="49"/>
      <c r="DAW18" s="49"/>
      <c r="DAX18" s="49"/>
      <c r="DAY18" s="49"/>
      <c r="DAZ18" s="49"/>
      <c r="DBA18" s="49"/>
      <c r="DBB18" s="49"/>
      <c r="DBC18" s="49"/>
      <c r="DBD18" s="49"/>
      <c r="DBE18" s="49"/>
      <c r="DBF18" s="49"/>
      <c r="DBG18" s="49"/>
      <c r="DBH18" s="49"/>
      <c r="DBI18" s="49"/>
      <c r="DBJ18" s="49"/>
      <c r="DBK18" s="49"/>
      <c r="DBL18" s="49"/>
      <c r="DBM18" s="49"/>
      <c r="DBN18" s="49"/>
      <c r="DBO18" s="49"/>
      <c r="DBP18" s="49"/>
      <c r="DBQ18" s="49"/>
      <c r="DBR18" s="49"/>
      <c r="DBS18" s="49"/>
      <c r="DBT18" s="49"/>
      <c r="DBU18" s="49"/>
      <c r="DBV18" s="49"/>
      <c r="DBW18" s="49"/>
      <c r="DBX18" s="49"/>
      <c r="DBY18" s="49"/>
      <c r="DBZ18" s="49"/>
      <c r="DCA18" s="49"/>
      <c r="DCB18" s="49"/>
      <c r="DCC18" s="49"/>
      <c r="DCD18" s="49"/>
      <c r="DCE18" s="49"/>
      <c r="DCF18" s="49"/>
      <c r="DCG18" s="49"/>
      <c r="DCH18" s="49"/>
      <c r="DCI18" s="49"/>
      <c r="DCJ18" s="49"/>
      <c r="DCK18" s="49"/>
      <c r="DCL18" s="49"/>
      <c r="DCM18" s="49"/>
      <c r="DCN18" s="49"/>
      <c r="DCO18" s="49"/>
      <c r="DCP18" s="49"/>
      <c r="DCQ18" s="49"/>
      <c r="DCR18" s="49"/>
      <c r="DCS18" s="49"/>
      <c r="DCT18" s="49"/>
      <c r="DCU18" s="49"/>
      <c r="DCV18" s="49"/>
      <c r="DCW18" s="49"/>
      <c r="DCX18" s="49"/>
      <c r="DCY18" s="49"/>
      <c r="DCZ18" s="49"/>
      <c r="DDA18" s="49"/>
      <c r="DDB18" s="49"/>
      <c r="DDC18" s="49"/>
      <c r="DDD18" s="49"/>
      <c r="DDE18" s="49"/>
      <c r="DDF18" s="49"/>
      <c r="DDG18" s="49"/>
      <c r="DDH18" s="49"/>
      <c r="DDI18" s="49"/>
      <c r="DDJ18" s="49"/>
      <c r="DDK18" s="49"/>
      <c r="DDL18" s="49"/>
      <c r="DDM18" s="49"/>
      <c r="DDN18" s="49"/>
      <c r="DDO18" s="49"/>
      <c r="DDP18" s="49"/>
      <c r="DDQ18" s="49"/>
      <c r="DDR18" s="49"/>
      <c r="DDS18" s="49"/>
      <c r="DDT18" s="49"/>
      <c r="DDU18" s="49"/>
      <c r="DDV18" s="49"/>
      <c r="DDW18" s="49"/>
      <c r="DDX18" s="49"/>
      <c r="DDY18" s="49"/>
      <c r="DDZ18" s="49"/>
      <c r="DEA18" s="49"/>
      <c r="DEB18" s="49"/>
      <c r="DEC18" s="49"/>
      <c r="DED18" s="49"/>
      <c r="DEE18" s="49"/>
      <c r="DEF18" s="49"/>
      <c r="DEG18" s="49"/>
      <c r="DEH18" s="49"/>
      <c r="DEI18" s="49"/>
      <c r="DEJ18" s="49"/>
      <c r="DEK18" s="49"/>
      <c r="DEL18" s="49"/>
      <c r="DEM18" s="49"/>
      <c r="DEN18" s="49"/>
      <c r="DEO18" s="49"/>
      <c r="DEP18" s="49"/>
      <c r="DEQ18" s="49"/>
      <c r="DER18" s="49"/>
      <c r="DES18" s="49"/>
      <c r="DET18" s="49"/>
      <c r="DEU18" s="49"/>
      <c r="DEV18" s="49"/>
      <c r="DEW18" s="49"/>
      <c r="DEX18" s="49"/>
      <c r="DEY18" s="49"/>
      <c r="DEZ18" s="49"/>
      <c r="DFA18" s="49"/>
      <c r="DFB18" s="49"/>
      <c r="DFC18" s="49"/>
      <c r="DFD18" s="49"/>
      <c r="DFE18" s="49"/>
      <c r="DFF18" s="49"/>
      <c r="DFG18" s="49"/>
      <c r="DFH18" s="49"/>
      <c r="DFI18" s="49"/>
      <c r="DFJ18" s="49"/>
      <c r="DFK18" s="49"/>
      <c r="DFL18" s="49"/>
      <c r="DFM18" s="49"/>
      <c r="DFN18" s="49"/>
      <c r="DFO18" s="49"/>
      <c r="DFP18" s="49"/>
      <c r="DFQ18" s="49"/>
      <c r="DFR18" s="49"/>
      <c r="DFS18" s="49"/>
      <c r="DFT18" s="49"/>
      <c r="DFU18" s="49"/>
      <c r="DFV18" s="49"/>
      <c r="DFW18" s="49"/>
      <c r="DFX18" s="49"/>
      <c r="DFY18" s="49"/>
      <c r="DFZ18" s="49"/>
      <c r="DGA18" s="49"/>
      <c r="DGB18" s="49"/>
      <c r="DGC18" s="49"/>
      <c r="DGD18" s="49"/>
      <c r="DGE18" s="49"/>
      <c r="DGF18" s="49"/>
      <c r="DGG18" s="49"/>
      <c r="DGH18" s="49"/>
      <c r="DGI18" s="49"/>
      <c r="DGJ18" s="49"/>
      <c r="DGK18" s="49"/>
      <c r="DGL18" s="49"/>
      <c r="DGM18" s="49"/>
      <c r="DGN18" s="49"/>
      <c r="DGO18" s="49"/>
      <c r="DGP18" s="49"/>
      <c r="DGQ18" s="49"/>
      <c r="DGR18" s="49"/>
      <c r="DGS18" s="49"/>
      <c r="DGT18" s="49"/>
      <c r="DGU18" s="49"/>
      <c r="DGV18" s="49"/>
      <c r="DGW18" s="49"/>
      <c r="DGX18" s="49"/>
      <c r="DGY18" s="49"/>
      <c r="DGZ18" s="49"/>
      <c r="DHA18" s="49"/>
      <c r="DHB18" s="49"/>
      <c r="DHC18" s="49"/>
      <c r="DHD18" s="49"/>
      <c r="DHE18" s="49"/>
      <c r="DHF18" s="49"/>
      <c r="DHG18" s="49"/>
      <c r="DHH18" s="49"/>
      <c r="DHI18" s="49"/>
      <c r="DHJ18" s="49"/>
      <c r="DHK18" s="49"/>
      <c r="DHL18" s="49"/>
      <c r="DHM18" s="49"/>
      <c r="DHN18" s="49"/>
      <c r="DHO18" s="49"/>
      <c r="DHP18" s="49"/>
      <c r="DHQ18" s="49"/>
      <c r="DHR18" s="49"/>
      <c r="DHS18" s="49"/>
      <c r="DHT18" s="49"/>
      <c r="DHU18" s="49"/>
      <c r="DHV18" s="49"/>
      <c r="DHW18" s="49"/>
      <c r="DHX18" s="49"/>
      <c r="DHY18" s="49"/>
      <c r="DHZ18" s="49"/>
      <c r="DIA18" s="49"/>
      <c r="DIB18" s="49"/>
      <c r="DIC18" s="49"/>
      <c r="DID18" s="49"/>
      <c r="DIE18" s="49"/>
      <c r="DIF18" s="49"/>
      <c r="DIG18" s="49"/>
      <c r="DIH18" s="49"/>
      <c r="DII18" s="49"/>
      <c r="DIJ18" s="49"/>
      <c r="DIK18" s="49"/>
      <c r="DIL18" s="49"/>
      <c r="DIM18" s="49"/>
      <c r="DIN18" s="49"/>
      <c r="DIO18" s="49"/>
      <c r="DIP18" s="49"/>
      <c r="DIQ18" s="49"/>
      <c r="DIR18" s="49"/>
      <c r="DIS18" s="49"/>
      <c r="DIT18" s="49"/>
      <c r="DIU18" s="49"/>
      <c r="DIV18" s="49"/>
      <c r="DIW18" s="49"/>
      <c r="DIX18" s="49"/>
      <c r="DIY18" s="49"/>
      <c r="DIZ18" s="49"/>
      <c r="DJA18" s="49"/>
      <c r="DJB18" s="49"/>
      <c r="DJC18" s="49"/>
      <c r="DJD18" s="49"/>
      <c r="DJE18" s="49"/>
      <c r="DJF18" s="49"/>
      <c r="DJG18" s="49"/>
      <c r="DJH18" s="49"/>
      <c r="DJI18" s="49"/>
      <c r="DJJ18" s="49"/>
      <c r="DJK18" s="49"/>
      <c r="DJL18" s="49"/>
      <c r="DJM18" s="49"/>
      <c r="DJN18" s="49"/>
      <c r="DJO18" s="49"/>
      <c r="DJP18" s="49"/>
      <c r="DJQ18" s="49"/>
      <c r="DJR18" s="49"/>
      <c r="DJS18" s="49"/>
      <c r="DJT18" s="49"/>
      <c r="DJU18" s="49"/>
      <c r="DJV18" s="49"/>
      <c r="DJW18" s="49"/>
      <c r="DJX18" s="49"/>
      <c r="DJY18" s="49"/>
      <c r="DJZ18" s="49"/>
      <c r="DKA18" s="49"/>
      <c r="DKB18" s="49"/>
      <c r="DKC18" s="49"/>
      <c r="DKD18" s="49"/>
      <c r="DKE18" s="49"/>
      <c r="DKF18" s="49"/>
      <c r="DKG18" s="49"/>
      <c r="DKH18" s="49"/>
      <c r="DKI18" s="49"/>
      <c r="DKJ18" s="49"/>
      <c r="DKK18" s="49"/>
      <c r="DKL18" s="49"/>
      <c r="DKM18" s="49"/>
      <c r="DKN18" s="49"/>
      <c r="DKO18" s="49"/>
      <c r="DKP18" s="49"/>
      <c r="DKQ18" s="49"/>
      <c r="DKR18" s="49"/>
      <c r="DKS18" s="49"/>
      <c r="DKT18" s="49"/>
      <c r="DKU18" s="49"/>
      <c r="DKV18" s="49"/>
      <c r="DKW18" s="49"/>
      <c r="DKX18" s="49"/>
      <c r="DKY18" s="49"/>
      <c r="DKZ18" s="49"/>
      <c r="DLA18" s="49"/>
      <c r="DLB18" s="49"/>
      <c r="DLC18" s="49"/>
      <c r="DLD18" s="49"/>
      <c r="DLE18" s="49"/>
      <c r="DLF18" s="49"/>
      <c r="DLG18" s="49"/>
      <c r="DLH18" s="49"/>
      <c r="DLI18" s="49"/>
      <c r="DLJ18" s="49"/>
      <c r="DLK18" s="49"/>
      <c r="DLL18" s="49"/>
      <c r="DLM18" s="49"/>
      <c r="DLN18" s="49"/>
      <c r="DLO18" s="49"/>
      <c r="DLP18" s="49"/>
      <c r="DLQ18" s="49"/>
      <c r="DLR18" s="49"/>
      <c r="DLS18" s="49"/>
      <c r="DLT18" s="49"/>
      <c r="DLU18" s="49"/>
      <c r="DLV18" s="49"/>
      <c r="DLW18" s="49"/>
      <c r="DLX18" s="49"/>
      <c r="DLY18" s="49"/>
      <c r="DLZ18" s="49"/>
      <c r="DMA18" s="49"/>
      <c r="DMB18" s="49"/>
      <c r="DMC18" s="49"/>
      <c r="DMD18" s="49"/>
      <c r="DME18" s="49"/>
      <c r="DMF18" s="49"/>
      <c r="DMG18" s="49"/>
      <c r="DMH18" s="49"/>
      <c r="DMI18" s="49"/>
      <c r="DMJ18" s="49"/>
      <c r="DMK18" s="49"/>
      <c r="DML18" s="49"/>
      <c r="DMM18" s="49"/>
      <c r="DMN18" s="49"/>
      <c r="DMO18" s="49"/>
      <c r="DMP18" s="49"/>
      <c r="DMQ18" s="49"/>
      <c r="DMR18" s="49"/>
      <c r="DMS18" s="49"/>
      <c r="DMT18" s="49"/>
      <c r="DMU18" s="49"/>
      <c r="DMV18" s="49"/>
      <c r="DMW18" s="49"/>
      <c r="DMX18" s="49"/>
      <c r="DMY18" s="49"/>
      <c r="DMZ18" s="49"/>
      <c r="DNA18" s="49"/>
      <c r="DNB18" s="49"/>
      <c r="DNC18" s="49"/>
      <c r="DND18" s="49"/>
      <c r="DNE18" s="49"/>
      <c r="DNF18" s="49"/>
      <c r="DNG18" s="49"/>
      <c r="DNH18" s="49"/>
      <c r="DNI18" s="49"/>
      <c r="DNJ18" s="49"/>
      <c r="DNK18" s="49"/>
      <c r="DNL18" s="49"/>
      <c r="DNM18" s="49"/>
      <c r="DNN18" s="49"/>
      <c r="DNO18" s="49"/>
      <c r="DNP18" s="49"/>
      <c r="DNQ18" s="49"/>
      <c r="DNR18" s="49"/>
      <c r="DNS18" s="49"/>
      <c r="DNT18" s="49"/>
      <c r="DNU18" s="49"/>
      <c r="DNV18" s="49"/>
      <c r="DNW18" s="49"/>
      <c r="DNX18" s="49"/>
      <c r="DNY18" s="49"/>
      <c r="DNZ18" s="49"/>
      <c r="DOA18" s="49"/>
      <c r="DOB18" s="49"/>
      <c r="DOC18" s="49"/>
      <c r="DOD18" s="49"/>
      <c r="DOE18" s="49"/>
      <c r="DOF18" s="49"/>
      <c r="DOG18" s="49"/>
      <c r="DOH18" s="49"/>
      <c r="DOI18" s="49"/>
      <c r="DOJ18" s="49"/>
      <c r="DOK18" s="49"/>
      <c r="DOL18" s="49"/>
      <c r="DOM18" s="49"/>
      <c r="DON18" s="49"/>
      <c r="DOO18" s="49"/>
      <c r="DOP18" s="49"/>
      <c r="DOQ18" s="49"/>
      <c r="DOR18" s="49"/>
      <c r="DOS18" s="49"/>
      <c r="DOT18" s="49"/>
      <c r="DOU18" s="49"/>
      <c r="DOV18" s="49"/>
      <c r="DOW18" s="49"/>
      <c r="DOX18" s="49"/>
      <c r="DOY18" s="49"/>
      <c r="DOZ18" s="49"/>
      <c r="DPA18" s="49"/>
      <c r="DPB18" s="49"/>
      <c r="DPC18" s="49"/>
      <c r="DPD18" s="49"/>
      <c r="DPE18" s="49"/>
      <c r="DPF18" s="49"/>
      <c r="DPG18" s="49"/>
      <c r="DPH18" s="49"/>
      <c r="DPI18" s="49"/>
      <c r="DPJ18" s="49"/>
      <c r="DPK18" s="49"/>
      <c r="DPL18" s="49"/>
      <c r="DPM18" s="49"/>
      <c r="DPN18" s="49"/>
      <c r="DPO18" s="49"/>
      <c r="DPP18" s="49"/>
      <c r="DPQ18" s="49"/>
      <c r="DPR18" s="49"/>
      <c r="DPS18" s="49"/>
      <c r="DPT18" s="49"/>
      <c r="DPU18" s="49"/>
      <c r="DPV18" s="49"/>
      <c r="DPW18" s="49"/>
      <c r="DPX18" s="49"/>
      <c r="DPY18" s="49"/>
      <c r="DPZ18" s="49"/>
      <c r="DQA18" s="49"/>
      <c r="DQB18" s="49"/>
      <c r="DQC18" s="49"/>
      <c r="DQD18" s="49"/>
      <c r="DQE18" s="49"/>
      <c r="DQF18" s="49"/>
      <c r="DQG18" s="49"/>
      <c r="DQH18" s="49"/>
      <c r="DQI18" s="49"/>
      <c r="DQJ18" s="49"/>
      <c r="DQK18" s="49"/>
      <c r="DQL18" s="49"/>
      <c r="DQM18" s="49"/>
      <c r="DQN18" s="49"/>
      <c r="DQO18" s="49"/>
      <c r="DQP18" s="49"/>
      <c r="DQQ18" s="49"/>
      <c r="DQR18" s="49"/>
      <c r="DQS18" s="49"/>
      <c r="DQT18" s="49"/>
      <c r="DQU18" s="49"/>
      <c r="DQV18" s="49"/>
      <c r="DQW18" s="49"/>
      <c r="DQX18" s="49"/>
      <c r="DQY18" s="49"/>
      <c r="DQZ18" s="49"/>
      <c r="DRA18" s="49"/>
      <c r="DRB18" s="49"/>
      <c r="DRC18" s="49"/>
      <c r="DRD18" s="49"/>
      <c r="DRE18" s="49"/>
      <c r="DRF18" s="49"/>
      <c r="DRG18" s="49"/>
      <c r="DRH18" s="49"/>
      <c r="DRI18" s="49"/>
      <c r="DRJ18" s="49"/>
      <c r="DRK18" s="49"/>
      <c r="DRL18" s="49"/>
      <c r="DRM18" s="49"/>
      <c r="DRN18" s="49"/>
      <c r="DRO18" s="49"/>
      <c r="DRP18" s="49"/>
      <c r="DRQ18" s="49"/>
      <c r="DRR18" s="49"/>
      <c r="DRS18" s="49"/>
      <c r="DRT18" s="49"/>
      <c r="DRU18" s="49"/>
      <c r="DRV18" s="49"/>
      <c r="DRW18" s="49"/>
      <c r="DRX18" s="49"/>
      <c r="DRY18" s="49"/>
      <c r="DRZ18" s="49"/>
      <c r="DSA18" s="49"/>
      <c r="DSB18" s="49"/>
      <c r="DSC18" s="49"/>
      <c r="DSD18" s="49"/>
      <c r="DSE18" s="49"/>
      <c r="DSF18" s="49"/>
      <c r="DSG18" s="49"/>
      <c r="DSH18" s="49"/>
      <c r="DSI18" s="49"/>
      <c r="DSJ18" s="49"/>
      <c r="DSK18" s="49"/>
      <c r="DSL18" s="49"/>
      <c r="DSM18" s="49"/>
      <c r="DSN18" s="49"/>
      <c r="DSO18" s="49"/>
      <c r="DSP18" s="49"/>
      <c r="DSQ18" s="49"/>
      <c r="DSR18" s="49"/>
      <c r="DSS18" s="49"/>
      <c r="DST18" s="49"/>
      <c r="DSU18" s="49"/>
      <c r="DSV18" s="49"/>
      <c r="DSW18" s="49"/>
      <c r="DSX18" s="49"/>
      <c r="DSY18" s="49"/>
      <c r="DSZ18" s="49"/>
      <c r="DTA18" s="49"/>
      <c r="DTB18" s="49"/>
      <c r="DTC18" s="49"/>
      <c r="DTD18" s="49"/>
      <c r="DTE18" s="49"/>
      <c r="DTF18" s="49"/>
      <c r="DTG18" s="49"/>
      <c r="DTH18" s="49"/>
      <c r="DTI18" s="49"/>
      <c r="DTJ18" s="49"/>
      <c r="DTK18" s="49"/>
      <c r="DTL18" s="49"/>
      <c r="DTM18" s="49"/>
      <c r="DTN18" s="49"/>
      <c r="DTO18" s="49"/>
      <c r="DTP18" s="49"/>
      <c r="DTQ18" s="49"/>
      <c r="DTR18" s="49"/>
      <c r="DTS18" s="49"/>
      <c r="DTT18" s="49"/>
      <c r="DTU18" s="49"/>
      <c r="DTV18" s="49"/>
      <c r="DTW18" s="49"/>
      <c r="DTX18" s="49"/>
      <c r="DTY18" s="49"/>
      <c r="DTZ18" s="49"/>
      <c r="DUA18" s="49"/>
      <c r="DUB18" s="49"/>
      <c r="DUC18" s="49"/>
      <c r="DUD18" s="49"/>
      <c r="DUE18" s="49"/>
      <c r="DUF18" s="49"/>
      <c r="DUG18" s="49"/>
      <c r="DUH18" s="49"/>
      <c r="DUI18" s="49"/>
      <c r="DUJ18" s="49"/>
      <c r="DUK18" s="49"/>
      <c r="DUL18" s="49"/>
      <c r="DUM18" s="49"/>
      <c r="DUN18" s="49"/>
      <c r="DUO18" s="49"/>
      <c r="DUP18" s="49"/>
      <c r="DUQ18" s="49"/>
      <c r="DUR18" s="49"/>
      <c r="DUS18" s="49"/>
      <c r="DUT18" s="49"/>
      <c r="DUU18" s="49"/>
      <c r="DUV18" s="49"/>
      <c r="DUW18" s="49"/>
      <c r="DUX18" s="49"/>
      <c r="DUY18" s="49"/>
      <c r="DUZ18" s="49"/>
      <c r="DVA18" s="49"/>
      <c r="DVB18" s="49"/>
      <c r="DVC18" s="49"/>
      <c r="DVD18" s="49"/>
      <c r="DVE18" s="49"/>
      <c r="DVF18" s="49"/>
      <c r="DVG18" s="49"/>
      <c r="DVH18" s="49"/>
      <c r="DVI18" s="49"/>
      <c r="DVJ18" s="49"/>
      <c r="DVK18" s="49"/>
      <c r="DVL18" s="49"/>
      <c r="DVM18" s="49"/>
      <c r="DVN18" s="49"/>
      <c r="DVO18" s="49"/>
      <c r="DVP18" s="49"/>
      <c r="DVQ18" s="49"/>
      <c r="DVR18" s="49"/>
      <c r="DVS18" s="49"/>
      <c r="DVT18" s="49"/>
      <c r="DVU18" s="49"/>
      <c r="DVV18" s="49"/>
      <c r="DVW18" s="49"/>
      <c r="DVX18" s="49"/>
      <c r="DVY18" s="49"/>
      <c r="DVZ18" s="49"/>
      <c r="DWA18" s="49"/>
      <c r="DWB18" s="49"/>
      <c r="DWC18" s="49"/>
      <c r="DWD18" s="49"/>
      <c r="DWE18" s="49"/>
      <c r="DWF18" s="49"/>
      <c r="DWG18" s="49"/>
      <c r="DWH18" s="49"/>
      <c r="DWI18" s="49"/>
      <c r="DWJ18" s="49"/>
      <c r="DWK18" s="49"/>
      <c r="DWL18" s="49"/>
      <c r="DWM18" s="49"/>
      <c r="DWN18" s="49"/>
      <c r="DWO18" s="49"/>
      <c r="DWP18" s="49"/>
      <c r="DWQ18" s="49"/>
      <c r="DWR18" s="49"/>
      <c r="DWS18" s="49"/>
      <c r="DWT18" s="49"/>
      <c r="DWU18" s="49"/>
      <c r="DWV18" s="49"/>
      <c r="DWW18" s="49"/>
      <c r="DWX18" s="49"/>
      <c r="DWY18" s="49"/>
      <c r="DWZ18" s="49"/>
      <c r="DXA18" s="49"/>
      <c r="DXB18" s="49"/>
      <c r="DXC18" s="49"/>
      <c r="DXD18" s="49"/>
      <c r="DXE18" s="49"/>
      <c r="DXF18" s="49"/>
      <c r="DXG18" s="49"/>
      <c r="DXH18" s="49"/>
      <c r="DXI18" s="49"/>
      <c r="DXJ18" s="49"/>
      <c r="DXK18" s="49"/>
      <c r="DXL18" s="49"/>
      <c r="DXM18" s="49"/>
      <c r="DXN18" s="49"/>
      <c r="DXO18" s="49"/>
      <c r="DXP18" s="49"/>
      <c r="DXQ18" s="49"/>
      <c r="DXR18" s="49"/>
      <c r="DXS18" s="49"/>
      <c r="DXT18" s="49"/>
      <c r="DXU18" s="49"/>
      <c r="DXV18" s="49"/>
      <c r="DXW18" s="49"/>
      <c r="DXX18" s="49"/>
      <c r="DXY18" s="49"/>
      <c r="DXZ18" s="49"/>
      <c r="DYA18" s="49"/>
      <c r="DYB18" s="49"/>
      <c r="DYC18" s="49"/>
      <c r="DYD18" s="49"/>
      <c r="DYE18" s="49"/>
      <c r="DYF18" s="49"/>
      <c r="DYG18" s="49"/>
      <c r="DYH18" s="49"/>
      <c r="DYI18" s="49"/>
      <c r="DYJ18" s="49"/>
      <c r="DYK18" s="49"/>
      <c r="DYL18" s="49"/>
      <c r="DYM18" s="49"/>
      <c r="DYN18" s="49"/>
      <c r="DYO18" s="49"/>
      <c r="DYP18" s="49"/>
      <c r="DYQ18" s="49"/>
      <c r="DYR18" s="49"/>
      <c r="DYS18" s="49"/>
      <c r="DYT18" s="49"/>
      <c r="DYU18" s="49"/>
      <c r="DYV18" s="49"/>
      <c r="DYW18" s="49"/>
      <c r="DYX18" s="49"/>
      <c r="DYY18" s="49"/>
      <c r="DYZ18" s="49"/>
      <c r="DZA18" s="49"/>
      <c r="DZB18" s="49"/>
      <c r="DZC18" s="49"/>
      <c r="DZD18" s="49"/>
      <c r="DZE18" s="49"/>
      <c r="DZF18" s="49"/>
      <c r="DZG18" s="49"/>
      <c r="DZH18" s="49"/>
      <c r="DZI18" s="49"/>
      <c r="DZJ18" s="49"/>
      <c r="DZK18" s="49"/>
      <c r="DZL18" s="49"/>
      <c r="DZM18" s="49"/>
      <c r="DZN18" s="49"/>
      <c r="DZO18" s="49"/>
      <c r="DZP18" s="49"/>
      <c r="DZQ18" s="49"/>
      <c r="DZR18" s="49"/>
      <c r="DZS18" s="49"/>
      <c r="DZT18" s="49"/>
      <c r="DZU18" s="49"/>
      <c r="DZV18" s="49"/>
      <c r="DZW18" s="49"/>
      <c r="DZX18" s="49"/>
      <c r="DZY18" s="49"/>
      <c r="DZZ18" s="49"/>
      <c r="EAA18" s="49"/>
      <c r="EAB18" s="49"/>
      <c r="EAC18" s="49"/>
      <c r="EAD18" s="49"/>
      <c r="EAE18" s="49"/>
      <c r="EAF18" s="49"/>
      <c r="EAG18" s="49"/>
      <c r="EAH18" s="49"/>
      <c r="EAI18" s="49"/>
      <c r="EAJ18" s="49"/>
      <c r="EAK18" s="49"/>
      <c r="EAL18" s="49"/>
      <c r="EAM18" s="49"/>
      <c r="EAN18" s="49"/>
      <c r="EAO18" s="49"/>
      <c r="EAP18" s="49"/>
      <c r="EAQ18" s="49"/>
      <c r="EAR18" s="49"/>
      <c r="EAS18" s="49"/>
      <c r="EAT18" s="49"/>
      <c r="EAU18" s="49"/>
      <c r="EAV18" s="49"/>
      <c r="EAW18" s="49"/>
      <c r="EAX18" s="49"/>
      <c r="EAY18" s="49"/>
      <c r="EAZ18" s="49"/>
      <c r="EBA18" s="49"/>
      <c r="EBB18" s="49"/>
      <c r="EBC18" s="49"/>
      <c r="EBD18" s="49"/>
      <c r="EBE18" s="49"/>
      <c r="EBF18" s="49"/>
      <c r="EBG18" s="49"/>
      <c r="EBH18" s="49"/>
      <c r="EBI18" s="49"/>
      <c r="EBJ18" s="49"/>
      <c r="EBK18" s="49"/>
      <c r="EBL18" s="49"/>
      <c r="EBM18" s="49"/>
      <c r="EBN18" s="49"/>
      <c r="EBO18" s="49"/>
      <c r="EBP18" s="49"/>
      <c r="EBQ18" s="49"/>
      <c r="EBR18" s="49"/>
      <c r="EBS18" s="49"/>
      <c r="EBT18" s="49"/>
      <c r="EBU18" s="49"/>
      <c r="EBV18" s="49"/>
      <c r="EBW18" s="49"/>
      <c r="EBX18" s="49"/>
      <c r="EBY18" s="49"/>
      <c r="EBZ18" s="49"/>
      <c r="ECA18" s="49"/>
      <c r="ECB18" s="49"/>
      <c r="ECC18" s="49"/>
      <c r="ECD18" s="49"/>
      <c r="ECE18" s="49"/>
      <c r="ECF18" s="49"/>
      <c r="ECG18" s="49"/>
      <c r="ECH18" s="49"/>
      <c r="ECI18" s="49"/>
      <c r="ECJ18" s="49"/>
      <c r="ECK18" s="49"/>
      <c r="ECL18" s="49"/>
      <c r="ECM18" s="49"/>
      <c r="ECN18" s="49"/>
      <c r="ECO18" s="49"/>
      <c r="ECP18" s="49"/>
      <c r="ECQ18" s="49"/>
      <c r="ECR18" s="49"/>
      <c r="ECS18" s="49"/>
      <c r="ECT18" s="49"/>
      <c r="ECU18" s="49"/>
      <c r="ECV18" s="49"/>
      <c r="ECW18" s="49"/>
      <c r="ECX18" s="49"/>
      <c r="ECY18" s="49"/>
      <c r="ECZ18" s="49"/>
      <c r="EDA18" s="49"/>
      <c r="EDB18" s="49"/>
      <c r="EDC18" s="49"/>
      <c r="EDD18" s="49"/>
      <c r="EDE18" s="49"/>
      <c r="EDF18" s="49"/>
      <c r="EDG18" s="49"/>
      <c r="EDH18" s="49"/>
      <c r="EDI18" s="49"/>
      <c r="EDJ18" s="49"/>
      <c r="EDK18" s="49"/>
      <c r="EDL18" s="49"/>
      <c r="EDM18" s="49"/>
      <c r="EDN18" s="49"/>
      <c r="EDO18" s="49"/>
      <c r="EDP18" s="49"/>
      <c r="EDQ18" s="49"/>
      <c r="EDR18" s="49"/>
      <c r="EDS18" s="49"/>
      <c r="EDT18" s="49"/>
      <c r="EDU18" s="49"/>
      <c r="EDV18" s="49"/>
      <c r="EDW18" s="49"/>
      <c r="EDX18" s="49"/>
      <c r="EDY18" s="49"/>
      <c r="EDZ18" s="49"/>
      <c r="EEA18" s="49"/>
      <c r="EEB18" s="49"/>
      <c r="EEC18" s="49"/>
      <c r="EED18" s="49"/>
      <c r="EEE18" s="49"/>
      <c r="EEF18" s="49"/>
      <c r="EEG18" s="49"/>
      <c r="EEH18" s="49"/>
      <c r="EEI18" s="49"/>
      <c r="EEJ18" s="49"/>
      <c r="EEK18" s="49"/>
      <c r="EEL18" s="49"/>
      <c r="EEM18" s="49"/>
      <c r="EEN18" s="49"/>
      <c r="EEO18" s="49"/>
      <c r="EEP18" s="49"/>
      <c r="EEQ18" s="49"/>
      <c r="EER18" s="49"/>
      <c r="EES18" s="49"/>
      <c r="EET18" s="49"/>
      <c r="EEU18" s="49"/>
      <c r="EEV18" s="49"/>
      <c r="EEW18" s="49"/>
      <c r="EEX18" s="49"/>
      <c r="EEY18" s="49"/>
      <c r="EEZ18" s="49"/>
      <c r="EFA18" s="49"/>
      <c r="EFB18" s="49"/>
      <c r="EFC18" s="49"/>
      <c r="EFD18" s="49"/>
      <c r="EFE18" s="49"/>
      <c r="EFF18" s="49"/>
      <c r="EFG18" s="49"/>
      <c r="EFH18" s="49"/>
      <c r="EFI18" s="49"/>
      <c r="EFJ18" s="49"/>
      <c r="EFK18" s="49"/>
      <c r="EFL18" s="49"/>
      <c r="EFM18" s="49"/>
      <c r="EFN18" s="49"/>
      <c r="EFO18" s="49"/>
      <c r="EFP18" s="49"/>
      <c r="EFQ18" s="49"/>
      <c r="EFR18" s="49"/>
      <c r="EFS18" s="49"/>
      <c r="EFT18" s="49"/>
      <c r="EFU18" s="49"/>
      <c r="EFV18" s="49"/>
      <c r="EFW18" s="49"/>
      <c r="EFX18" s="49"/>
      <c r="EFY18" s="49"/>
      <c r="EFZ18" s="49"/>
      <c r="EGA18" s="49"/>
      <c r="EGB18" s="49"/>
      <c r="EGC18" s="49"/>
      <c r="EGD18" s="49"/>
      <c r="EGE18" s="49"/>
      <c r="EGF18" s="49"/>
      <c r="EGG18" s="49"/>
      <c r="EGH18" s="49"/>
      <c r="EGI18" s="49"/>
      <c r="EGJ18" s="49"/>
      <c r="EGK18" s="49"/>
      <c r="EGL18" s="49"/>
      <c r="EGM18" s="49"/>
      <c r="EGN18" s="49"/>
      <c r="EGO18" s="49"/>
      <c r="EGP18" s="49"/>
      <c r="EGQ18" s="49"/>
      <c r="EGR18" s="49"/>
      <c r="EGS18" s="49"/>
      <c r="EGT18" s="49"/>
      <c r="EGU18" s="49"/>
      <c r="EGV18" s="49"/>
      <c r="EGW18" s="49"/>
      <c r="EGX18" s="49"/>
      <c r="EGY18" s="49"/>
      <c r="EGZ18" s="49"/>
      <c r="EHA18" s="49"/>
      <c r="EHB18" s="49"/>
      <c r="EHC18" s="49"/>
      <c r="EHD18" s="49"/>
      <c r="EHE18" s="49"/>
      <c r="EHF18" s="49"/>
      <c r="EHG18" s="49"/>
      <c r="EHH18" s="49"/>
      <c r="EHI18" s="49"/>
      <c r="EHJ18" s="49"/>
      <c r="EHK18" s="49"/>
      <c r="EHL18" s="49"/>
      <c r="EHM18" s="49"/>
      <c r="EHN18" s="49"/>
      <c r="EHO18" s="49"/>
      <c r="EHP18" s="49"/>
      <c r="EHQ18" s="49"/>
      <c r="EHR18" s="49"/>
      <c r="EHS18" s="49"/>
      <c r="EHT18" s="49"/>
      <c r="EHU18" s="49"/>
      <c r="EHV18" s="49"/>
      <c r="EHW18" s="49"/>
      <c r="EHX18" s="49"/>
      <c r="EHY18" s="49"/>
      <c r="EHZ18" s="49"/>
      <c r="EIA18" s="49"/>
      <c r="EIB18" s="49"/>
      <c r="EIC18" s="49"/>
      <c r="EID18" s="49"/>
      <c r="EIE18" s="49"/>
      <c r="EIF18" s="49"/>
      <c r="EIG18" s="49"/>
      <c r="EIH18" s="49"/>
      <c r="EII18" s="49"/>
      <c r="EIJ18" s="49"/>
      <c r="EIK18" s="49"/>
      <c r="EIL18" s="49"/>
      <c r="EIM18" s="49"/>
      <c r="EIN18" s="49"/>
      <c r="EIO18" s="49"/>
      <c r="EIP18" s="49"/>
      <c r="EIQ18" s="49"/>
      <c r="EIR18" s="49"/>
      <c r="EIS18" s="49"/>
      <c r="EIT18" s="49"/>
      <c r="EIU18" s="49"/>
      <c r="EIV18" s="49"/>
      <c r="EIW18" s="49"/>
      <c r="EIX18" s="49"/>
      <c r="EIY18" s="49"/>
      <c r="EIZ18" s="49"/>
      <c r="EJA18" s="49"/>
      <c r="EJB18" s="49"/>
      <c r="EJC18" s="49"/>
      <c r="EJD18" s="49"/>
      <c r="EJE18" s="49"/>
      <c r="EJF18" s="49"/>
      <c r="EJG18" s="49"/>
      <c r="EJH18" s="49"/>
      <c r="EJI18" s="49"/>
      <c r="EJJ18" s="49"/>
      <c r="EJK18" s="49"/>
      <c r="EJL18" s="49"/>
      <c r="EJM18" s="49"/>
      <c r="EJN18" s="49"/>
      <c r="EJO18" s="49"/>
      <c r="EJP18" s="49"/>
      <c r="EJQ18" s="49"/>
      <c r="EJR18" s="49"/>
      <c r="EJS18" s="49"/>
      <c r="EJT18" s="49"/>
      <c r="EJU18" s="49"/>
      <c r="EJV18" s="49"/>
      <c r="EJW18" s="49"/>
      <c r="EJX18" s="49"/>
      <c r="EJY18" s="49"/>
      <c r="EJZ18" s="49"/>
      <c r="EKA18" s="49"/>
      <c r="EKB18" s="49"/>
      <c r="EKC18" s="49"/>
      <c r="EKD18" s="49"/>
      <c r="EKE18" s="49"/>
      <c r="EKF18" s="49"/>
      <c r="EKG18" s="49"/>
      <c r="EKH18" s="49"/>
      <c r="EKI18" s="49"/>
      <c r="EKJ18" s="49"/>
      <c r="EKK18" s="49"/>
      <c r="EKL18" s="49"/>
      <c r="EKM18" s="49"/>
      <c r="EKN18" s="49"/>
      <c r="EKO18" s="49"/>
      <c r="EKP18" s="49"/>
      <c r="EKQ18" s="49"/>
      <c r="EKR18" s="49"/>
      <c r="EKS18" s="49"/>
      <c r="EKT18" s="49"/>
      <c r="EKU18" s="49"/>
      <c r="EKV18" s="49"/>
      <c r="EKW18" s="49"/>
      <c r="EKX18" s="49"/>
      <c r="EKY18" s="49"/>
      <c r="EKZ18" s="49"/>
      <c r="ELA18" s="49"/>
      <c r="ELB18" s="49"/>
      <c r="ELC18" s="49"/>
      <c r="ELD18" s="49"/>
      <c r="ELE18" s="49"/>
      <c r="ELF18" s="49"/>
      <c r="ELG18" s="49"/>
      <c r="ELH18" s="49"/>
      <c r="ELI18" s="49"/>
      <c r="ELJ18" s="49"/>
      <c r="ELK18" s="49"/>
      <c r="ELL18" s="49"/>
      <c r="ELM18" s="49"/>
      <c r="ELN18" s="49"/>
      <c r="ELO18" s="49"/>
      <c r="ELP18" s="49"/>
      <c r="ELQ18" s="49"/>
      <c r="ELR18" s="49"/>
      <c r="ELS18" s="49"/>
      <c r="ELT18" s="49"/>
      <c r="ELU18" s="49"/>
      <c r="ELV18" s="49"/>
      <c r="ELW18" s="49"/>
      <c r="ELX18" s="49"/>
      <c r="ELY18" s="49"/>
      <c r="ELZ18" s="49"/>
      <c r="EMA18" s="49"/>
      <c r="EMB18" s="49"/>
      <c r="EMC18" s="49"/>
      <c r="EMD18" s="49"/>
      <c r="EME18" s="49"/>
      <c r="EMF18" s="49"/>
      <c r="EMG18" s="49"/>
      <c r="EMH18" s="49"/>
      <c r="EMI18" s="49"/>
      <c r="EMJ18" s="49"/>
      <c r="EMK18" s="49"/>
      <c r="EML18" s="49"/>
      <c r="EMM18" s="49"/>
      <c r="EMN18" s="49"/>
      <c r="EMO18" s="49"/>
      <c r="EMP18" s="49"/>
      <c r="EMQ18" s="49"/>
      <c r="EMR18" s="49"/>
      <c r="EMS18" s="49"/>
      <c r="EMT18" s="49"/>
      <c r="EMU18" s="49"/>
      <c r="EMV18" s="49"/>
      <c r="EMW18" s="49"/>
      <c r="EMX18" s="49"/>
      <c r="EMY18" s="49"/>
      <c r="EMZ18" s="49"/>
      <c r="ENA18" s="49"/>
      <c r="ENB18" s="49"/>
      <c r="ENC18" s="49"/>
      <c r="END18" s="49"/>
      <c r="ENE18" s="49"/>
      <c r="ENF18" s="49"/>
      <c r="ENG18" s="49"/>
      <c r="ENH18" s="49"/>
      <c r="ENI18" s="49"/>
      <c r="ENJ18" s="49"/>
      <c r="ENK18" s="49"/>
      <c r="ENL18" s="49"/>
      <c r="ENM18" s="49"/>
      <c r="ENN18" s="49"/>
      <c r="ENO18" s="49"/>
      <c r="ENP18" s="49"/>
      <c r="ENQ18" s="49"/>
      <c r="ENR18" s="49"/>
      <c r="ENS18" s="49"/>
      <c r="ENT18" s="49"/>
      <c r="ENU18" s="49"/>
      <c r="ENV18" s="49"/>
      <c r="ENW18" s="49"/>
      <c r="ENX18" s="49"/>
      <c r="ENY18" s="49"/>
      <c r="ENZ18" s="49"/>
      <c r="EOA18" s="49"/>
      <c r="EOB18" s="49"/>
      <c r="EOC18" s="49"/>
      <c r="EOD18" s="49"/>
      <c r="EOE18" s="49"/>
      <c r="EOF18" s="49"/>
      <c r="EOG18" s="49"/>
      <c r="EOH18" s="49"/>
      <c r="EOI18" s="49"/>
      <c r="EOJ18" s="49"/>
      <c r="EOK18" s="49"/>
      <c r="EOL18" s="49"/>
      <c r="EOM18" s="49"/>
      <c r="EON18" s="49"/>
      <c r="EOO18" s="49"/>
      <c r="EOP18" s="49"/>
      <c r="EOQ18" s="49"/>
      <c r="EOR18" s="49"/>
      <c r="EOS18" s="49"/>
      <c r="EOT18" s="49"/>
      <c r="EOU18" s="49"/>
      <c r="EOV18" s="49"/>
      <c r="EOW18" s="49"/>
      <c r="EOX18" s="49"/>
      <c r="EOY18" s="49"/>
      <c r="EOZ18" s="49"/>
      <c r="EPA18" s="49"/>
      <c r="EPB18" s="49"/>
      <c r="EPC18" s="49"/>
      <c r="EPD18" s="49"/>
      <c r="EPE18" s="49"/>
      <c r="EPF18" s="49"/>
      <c r="EPG18" s="49"/>
      <c r="EPH18" s="49"/>
      <c r="EPI18" s="49"/>
      <c r="EPJ18" s="49"/>
      <c r="EPK18" s="49"/>
      <c r="EPL18" s="49"/>
      <c r="EPM18" s="49"/>
      <c r="EPN18" s="49"/>
      <c r="EPO18" s="49"/>
      <c r="EPP18" s="49"/>
      <c r="EPQ18" s="49"/>
      <c r="EPR18" s="49"/>
      <c r="EPS18" s="49"/>
      <c r="EPT18" s="49"/>
      <c r="EPU18" s="49"/>
      <c r="EPV18" s="49"/>
      <c r="EPW18" s="49"/>
      <c r="EPX18" s="49"/>
      <c r="EPY18" s="49"/>
      <c r="EPZ18" s="49"/>
      <c r="EQA18" s="49"/>
      <c r="EQB18" s="49"/>
      <c r="EQC18" s="49"/>
      <c r="EQD18" s="49"/>
      <c r="EQE18" s="49"/>
      <c r="EQF18" s="49"/>
      <c r="EQG18" s="49"/>
      <c r="EQH18" s="49"/>
      <c r="EQI18" s="49"/>
      <c r="EQJ18" s="49"/>
      <c r="EQK18" s="49"/>
      <c r="EQL18" s="49"/>
      <c r="EQM18" s="49"/>
      <c r="EQN18" s="49"/>
      <c r="EQO18" s="49"/>
      <c r="EQP18" s="49"/>
      <c r="EQQ18" s="49"/>
      <c r="EQR18" s="49"/>
      <c r="EQS18" s="49"/>
      <c r="EQT18" s="49"/>
      <c r="EQU18" s="49"/>
      <c r="EQV18" s="49"/>
      <c r="EQW18" s="49"/>
      <c r="EQX18" s="49"/>
      <c r="EQY18" s="49"/>
      <c r="EQZ18" s="49"/>
      <c r="ERA18" s="49"/>
      <c r="ERB18" s="49"/>
      <c r="ERC18" s="49"/>
      <c r="ERD18" s="49"/>
      <c r="ERE18" s="49"/>
      <c r="ERF18" s="49"/>
      <c r="ERG18" s="49"/>
      <c r="ERH18" s="49"/>
      <c r="ERI18" s="49"/>
      <c r="ERJ18" s="49"/>
      <c r="ERK18" s="49"/>
      <c r="ERL18" s="49"/>
      <c r="ERM18" s="49"/>
      <c r="ERN18" s="49"/>
      <c r="ERO18" s="49"/>
      <c r="ERP18" s="49"/>
      <c r="ERQ18" s="49"/>
      <c r="ERR18" s="49"/>
      <c r="ERS18" s="49"/>
      <c r="ERT18" s="49"/>
      <c r="ERU18" s="49"/>
      <c r="ERV18" s="49"/>
      <c r="ERW18" s="49"/>
      <c r="ERX18" s="49"/>
      <c r="ERY18" s="49"/>
      <c r="ERZ18" s="49"/>
      <c r="ESA18" s="49"/>
      <c r="ESB18" s="49"/>
      <c r="ESC18" s="49"/>
      <c r="ESD18" s="49"/>
      <c r="ESE18" s="49"/>
      <c r="ESF18" s="49"/>
      <c r="ESG18" s="49"/>
      <c r="ESH18" s="49"/>
      <c r="ESI18" s="49"/>
      <c r="ESJ18" s="49"/>
      <c r="ESK18" s="49"/>
      <c r="ESL18" s="49"/>
      <c r="ESM18" s="49"/>
      <c r="ESN18" s="49"/>
      <c r="ESO18" s="49"/>
      <c r="ESP18" s="49"/>
      <c r="ESQ18" s="49"/>
      <c r="ESR18" s="49"/>
      <c r="ESS18" s="49"/>
      <c r="EST18" s="49"/>
      <c r="ESU18" s="49"/>
      <c r="ESV18" s="49"/>
      <c r="ESW18" s="49"/>
      <c r="ESX18" s="49"/>
      <c r="ESY18" s="49"/>
      <c r="ESZ18" s="49"/>
      <c r="ETA18" s="49"/>
      <c r="ETB18" s="49"/>
      <c r="ETC18" s="49"/>
      <c r="ETD18" s="49"/>
      <c r="ETE18" s="49"/>
      <c r="ETF18" s="49"/>
      <c r="ETG18" s="49"/>
      <c r="ETH18" s="49"/>
      <c r="ETI18" s="49"/>
      <c r="ETJ18" s="49"/>
      <c r="ETK18" s="49"/>
      <c r="ETL18" s="49"/>
      <c r="ETM18" s="49"/>
      <c r="ETN18" s="49"/>
      <c r="ETO18" s="49"/>
      <c r="ETP18" s="49"/>
      <c r="ETQ18" s="49"/>
      <c r="ETR18" s="49"/>
      <c r="ETS18" s="49"/>
      <c r="ETT18" s="49"/>
      <c r="ETU18" s="49"/>
      <c r="ETV18" s="49"/>
      <c r="ETW18" s="49"/>
      <c r="ETX18" s="49"/>
      <c r="ETY18" s="49"/>
      <c r="ETZ18" s="49"/>
      <c r="EUA18" s="49"/>
      <c r="EUB18" s="49"/>
      <c r="EUC18" s="49"/>
      <c r="EUD18" s="49"/>
      <c r="EUE18" s="49"/>
      <c r="EUF18" s="49"/>
      <c r="EUG18" s="49"/>
      <c r="EUH18" s="49"/>
      <c r="EUI18" s="49"/>
      <c r="EUJ18" s="49"/>
      <c r="EUK18" s="49"/>
      <c r="EUL18" s="49"/>
      <c r="EUM18" s="49"/>
      <c r="EUN18" s="49"/>
      <c r="EUO18" s="49"/>
      <c r="EUP18" s="49"/>
      <c r="EUQ18" s="49"/>
      <c r="EUR18" s="49"/>
      <c r="EUS18" s="49"/>
      <c r="EUT18" s="49"/>
      <c r="EUU18" s="49"/>
      <c r="EUV18" s="49"/>
      <c r="EUW18" s="49"/>
      <c r="EUX18" s="49"/>
      <c r="EUY18" s="49"/>
      <c r="EUZ18" s="49"/>
      <c r="EVA18" s="49"/>
      <c r="EVB18" s="49"/>
      <c r="EVC18" s="49"/>
      <c r="EVD18" s="49"/>
      <c r="EVE18" s="49"/>
      <c r="EVF18" s="49"/>
      <c r="EVG18" s="49"/>
      <c r="EVH18" s="49"/>
      <c r="EVI18" s="49"/>
      <c r="EVJ18" s="49"/>
      <c r="EVK18" s="49"/>
      <c r="EVL18" s="49"/>
      <c r="EVM18" s="49"/>
      <c r="EVN18" s="49"/>
      <c r="EVO18" s="49"/>
      <c r="EVP18" s="49"/>
      <c r="EVQ18" s="49"/>
      <c r="EVR18" s="49"/>
      <c r="EVS18" s="49"/>
      <c r="EVT18" s="49"/>
      <c r="EVU18" s="49"/>
      <c r="EVV18" s="49"/>
      <c r="EVW18" s="49"/>
      <c r="EVX18" s="49"/>
      <c r="EVY18" s="49"/>
      <c r="EVZ18" s="49"/>
      <c r="EWA18" s="49"/>
      <c r="EWB18" s="49"/>
      <c r="EWC18" s="49"/>
      <c r="EWD18" s="49"/>
      <c r="EWE18" s="49"/>
      <c r="EWF18" s="49"/>
      <c r="EWG18" s="49"/>
      <c r="EWH18" s="49"/>
      <c r="EWI18" s="49"/>
      <c r="EWJ18" s="49"/>
      <c r="EWK18" s="49"/>
      <c r="EWL18" s="49"/>
      <c r="EWM18" s="49"/>
      <c r="EWN18" s="49"/>
      <c r="EWO18" s="49"/>
      <c r="EWP18" s="49"/>
      <c r="EWQ18" s="49"/>
      <c r="EWR18" s="49"/>
      <c r="EWS18" s="49"/>
      <c r="EWT18" s="49"/>
      <c r="EWU18" s="49"/>
      <c r="EWV18" s="49"/>
      <c r="EWW18" s="49"/>
      <c r="EWX18" s="49"/>
      <c r="EWY18" s="49"/>
      <c r="EWZ18" s="49"/>
      <c r="EXA18" s="49"/>
      <c r="EXB18" s="49"/>
      <c r="EXC18" s="49"/>
      <c r="EXD18" s="49"/>
      <c r="EXE18" s="49"/>
      <c r="EXF18" s="49"/>
      <c r="EXG18" s="49"/>
      <c r="EXH18" s="49"/>
      <c r="EXI18" s="49"/>
      <c r="EXJ18" s="49"/>
      <c r="EXK18" s="49"/>
      <c r="EXL18" s="49"/>
      <c r="EXM18" s="49"/>
      <c r="EXN18" s="49"/>
      <c r="EXO18" s="49"/>
      <c r="EXP18" s="49"/>
      <c r="EXQ18" s="49"/>
      <c r="EXR18" s="49"/>
      <c r="EXS18" s="49"/>
      <c r="EXT18" s="49"/>
      <c r="EXU18" s="49"/>
      <c r="EXV18" s="49"/>
      <c r="EXW18" s="49"/>
      <c r="EXX18" s="49"/>
      <c r="EXY18" s="49"/>
      <c r="EXZ18" s="49"/>
      <c r="EYA18" s="49"/>
      <c r="EYB18" s="49"/>
      <c r="EYC18" s="49"/>
      <c r="EYD18" s="49"/>
      <c r="EYE18" s="49"/>
      <c r="EYF18" s="49"/>
      <c r="EYG18" s="49"/>
      <c r="EYH18" s="49"/>
      <c r="EYI18" s="49"/>
      <c r="EYJ18" s="49"/>
      <c r="EYK18" s="49"/>
      <c r="EYL18" s="49"/>
      <c r="EYM18" s="49"/>
      <c r="EYN18" s="49"/>
      <c r="EYO18" s="49"/>
      <c r="EYP18" s="49"/>
      <c r="EYQ18" s="49"/>
      <c r="EYR18" s="49"/>
      <c r="EYS18" s="49"/>
      <c r="EYT18" s="49"/>
      <c r="EYU18" s="49"/>
      <c r="EYV18" s="49"/>
      <c r="EYW18" s="49"/>
      <c r="EYX18" s="49"/>
      <c r="EYY18" s="49"/>
      <c r="EYZ18" s="49"/>
      <c r="EZA18" s="49"/>
      <c r="EZB18" s="49"/>
      <c r="EZC18" s="49"/>
      <c r="EZD18" s="49"/>
      <c r="EZE18" s="49"/>
      <c r="EZF18" s="49"/>
      <c r="EZG18" s="49"/>
      <c r="EZH18" s="49"/>
      <c r="EZI18" s="49"/>
      <c r="EZJ18" s="49"/>
      <c r="EZK18" s="49"/>
      <c r="EZL18" s="49"/>
      <c r="EZM18" s="49"/>
      <c r="EZN18" s="49"/>
      <c r="EZO18" s="49"/>
      <c r="EZP18" s="49"/>
      <c r="EZQ18" s="49"/>
      <c r="EZR18" s="49"/>
      <c r="EZS18" s="49"/>
      <c r="EZT18" s="49"/>
      <c r="EZU18" s="49"/>
      <c r="EZV18" s="49"/>
      <c r="EZW18" s="49"/>
      <c r="EZX18" s="49"/>
      <c r="EZY18" s="49"/>
      <c r="EZZ18" s="49"/>
      <c r="FAA18" s="49"/>
      <c r="FAB18" s="49"/>
      <c r="FAC18" s="49"/>
      <c r="FAD18" s="49"/>
      <c r="FAE18" s="49"/>
      <c r="FAF18" s="49"/>
      <c r="FAG18" s="49"/>
      <c r="FAH18" s="49"/>
      <c r="FAI18" s="49"/>
      <c r="FAJ18" s="49"/>
      <c r="FAK18" s="49"/>
      <c r="FAL18" s="49"/>
      <c r="FAM18" s="49"/>
      <c r="FAN18" s="49"/>
      <c r="FAO18" s="49"/>
      <c r="FAP18" s="49"/>
      <c r="FAQ18" s="49"/>
      <c r="FAR18" s="49"/>
      <c r="FAS18" s="49"/>
      <c r="FAT18" s="49"/>
      <c r="FAU18" s="49"/>
      <c r="FAV18" s="49"/>
      <c r="FAW18" s="49"/>
      <c r="FAX18" s="49"/>
      <c r="FAY18" s="49"/>
      <c r="FAZ18" s="49"/>
      <c r="FBA18" s="49"/>
      <c r="FBB18" s="49"/>
      <c r="FBC18" s="49"/>
      <c r="FBD18" s="49"/>
      <c r="FBE18" s="49"/>
      <c r="FBF18" s="49"/>
      <c r="FBG18" s="49"/>
      <c r="FBH18" s="49"/>
      <c r="FBI18" s="49"/>
      <c r="FBJ18" s="49"/>
      <c r="FBK18" s="49"/>
      <c r="FBL18" s="49"/>
      <c r="FBM18" s="49"/>
      <c r="FBN18" s="49"/>
      <c r="FBO18" s="49"/>
      <c r="FBP18" s="49"/>
      <c r="FBQ18" s="49"/>
      <c r="FBR18" s="49"/>
      <c r="FBS18" s="49"/>
      <c r="FBT18" s="49"/>
      <c r="FBU18" s="49"/>
      <c r="FBV18" s="49"/>
      <c r="FBW18" s="49"/>
      <c r="FBX18" s="49"/>
      <c r="FBY18" s="49"/>
      <c r="FBZ18" s="49"/>
      <c r="FCA18" s="49"/>
      <c r="FCB18" s="49"/>
      <c r="FCC18" s="49"/>
      <c r="FCD18" s="49"/>
      <c r="FCE18" s="49"/>
      <c r="FCF18" s="49"/>
      <c r="FCG18" s="49"/>
      <c r="FCH18" s="49"/>
      <c r="FCI18" s="49"/>
      <c r="FCJ18" s="49"/>
      <c r="FCK18" s="49"/>
      <c r="FCL18" s="49"/>
      <c r="FCM18" s="49"/>
      <c r="FCN18" s="49"/>
      <c r="FCO18" s="49"/>
      <c r="FCP18" s="49"/>
      <c r="FCQ18" s="49"/>
      <c r="FCR18" s="49"/>
      <c r="FCS18" s="49"/>
      <c r="FCT18" s="49"/>
      <c r="FCU18" s="49"/>
      <c r="FCV18" s="49"/>
      <c r="FCW18" s="49"/>
      <c r="FCX18" s="49"/>
      <c r="FCY18" s="49"/>
      <c r="FCZ18" s="49"/>
      <c r="FDA18" s="49"/>
      <c r="FDB18" s="49"/>
      <c r="FDC18" s="49"/>
      <c r="FDD18" s="49"/>
      <c r="FDE18" s="49"/>
      <c r="FDF18" s="49"/>
      <c r="FDG18" s="49"/>
      <c r="FDH18" s="49"/>
      <c r="FDI18" s="49"/>
      <c r="FDJ18" s="49"/>
      <c r="FDK18" s="49"/>
      <c r="FDL18" s="49"/>
      <c r="FDM18" s="49"/>
      <c r="FDN18" s="49"/>
      <c r="FDO18" s="49"/>
      <c r="FDP18" s="49"/>
      <c r="FDQ18" s="49"/>
      <c r="FDR18" s="49"/>
      <c r="FDS18" s="49"/>
      <c r="FDT18" s="49"/>
      <c r="FDU18" s="49"/>
      <c r="FDV18" s="49"/>
      <c r="FDW18" s="49"/>
      <c r="FDX18" s="49"/>
      <c r="FDY18" s="49"/>
      <c r="FDZ18" s="49"/>
      <c r="FEA18" s="49"/>
      <c r="FEB18" s="49"/>
      <c r="FEC18" s="49"/>
      <c r="FED18" s="49"/>
      <c r="FEE18" s="49"/>
      <c r="FEF18" s="49"/>
      <c r="FEG18" s="49"/>
      <c r="FEH18" s="49"/>
      <c r="FEI18" s="49"/>
      <c r="FEJ18" s="49"/>
      <c r="FEK18" s="49"/>
      <c r="FEL18" s="49"/>
      <c r="FEM18" s="49"/>
      <c r="FEN18" s="49"/>
      <c r="FEO18" s="49"/>
      <c r="FEP18" s="49"/>
      <c r="FEQ18" s="49"/>
      <c r="FER18" s="49"/>
      <c r="FES18" s="49"/>
      <c r="FET18" s="49"/>
      <c r="FEU18" s="49"/>
      <c r="FEV18" s="49"/>
      <c r="FEW18" s="49"/>
      <c r="FEX18" s="49"/>
      <c r="FEY18" s="49"/>
      <c r="FEZ18" s="49"/>
      <c r="FFA18" s="49"/>
      <c r="FFB18" s="49"/>
      <c r="FFC18" s="49"/>
      <c r="FFD18" s="49"/>
      <c r="FFE18" s="49"/>
      <c r="FFF18" s="49"/>
      <c r="FFG18" s="49"/>
      <c r="FFH18" s="49"/>
      <c r="FFI18" s="49"/>
      <c r="FFJ18" s="49"/>
      <c r="FFK18" s="49"/>
      <c r="FFL18" s="49"/>
      <c r="FFM18" s="49"/>
      <c r="FFN18" s="49"/>
      <c r="FFO18" s="49"/>
      <c r="FFP18" s="49"/>
      <c r="FFQ18" s="49"/>
      <c r="FFR18" s="49"/>
      <c r="FFS18" s="49"/>
      <c r="FFT18" s="49"/>
      <c r="FFU18" s="49"/>
      <c r="FFV18" s="49"/>
      <c r="FFW18" s="49"/>
      <c r="FFX18" s="49"/>
      <c r="FFY18" s="49"/>
      <c r="FFZ18" s="49"/>
      <c r="FGA18" s="49"/>
      <c r="FGB18" s="49"/>
      <c r="FGC18" s="49"/>
      <c r="FGD18" s="49"/>
      <c r="FGE18" s="49"/>
      <c r="FGF18" s="49"/>
      <c r="FGG18" s="49"/>
      <c r="FGH18" s="49"/>
      <c r="FGI18" s="49"/>
      <c r="FGJ18" s="49"/>
      <c r="FGK18" s="49"/>
      <c r="FGL18" s="49"/>
      <c r="FGM18" s="49"/>
      <c r="FGN18" s="49"/>
      <c r="FGO18" s="49"/>
      <c r="FGP18" s="49"/>
      <c r="FGQ18" s="49"/>
      <c r="FGR18" s="49"/>
      <c r="FGS18" s="49"/>
      <c r="FGT18" s="49"/>
      <c r="FGU18" s="49"/>
      <c r="FGV18" s="49"/>
      <c r="FGW18" s="49"/>
      <c r="FGX18" s="49"/>
      <c r="FGY18" s="49"/>
      <c r="FGZ18" s="49"/>
      <c r="FHA18" s="49"/>
      <c r="FHB18" s="49"/>
      <c r="FHC18" s="49"/>
      <c r="FHD18" s="49"/>
      <c r="FHE18" s="49"/>
      <c r="FHF18" s="49"/>
      <c r="FHG18" s="49"/>
      <c r="FHH18" s="49"/>
      <c r="FHI18" s="49"/>
      <c r="FHJ18" s="49"/>
      <c r="FHK18" s="49"/>
      <c r="FHL18" s="49"/>
      <c r="FHM18" s="49"/>
      <c r="FHN18" s="49"/>
      <c r="FHO18" s="49"/>
      <c r="FHP18" s="49"/>
      <c r="FHQ18" s="49"/>
      <c r="FHR18" s="49"/>
      <c r="FHS18" s="49"/>
      <c r="FHT18" s="49"/>
      <c r="FHU18" s="49"/>
      <c r="FHV18" s="49"/>
      <c r="FHW18" s="49"/>
      <c r="FHX18" s="49"/>
      <c r="FHY18" s="49"/>
      <c r="FHZ18" s="49"/>
      <c r="FIA18" s="49"/>
      <c r="FIB18" s="49"/>
      <c r="FIC18" s="49"/>
      <c r="FID18" s="49"/>
      <c r="FIE18" s="49"/>
      <c r="FIF18" s="49"/>
      <c r="FIG18" s="49"/>
      <c r="FIH18" s="49"/>
      <c r="FII18" s="49"/>
      <c r="FIJ18" s="49"/>
      <c r="FIK18" s="49"/>
      <c r="FIL18" s="49"/>
      <c r="FIM18" s="49"/>
      <c r="FIN18" s="49"/>
      <c r="FIO18" s="49"/>
      <c r="FIP18" s="49"/>
      <c r="FIQ18" s="49"/>
      <c r="FIR18" s="49"/>
      <c r="FIS18" s="49"/>
      <c r="FIT18" s="49"/>
      <c r="FIU18" s="49"/>
      <c r="FIV18" s="49"/>
      <c r="FIW18" s="49"/>
      <c r="FIX18" s="49"/>
      <c r="FIY18" s="49"/>
      <c r="FIZ18" s="49"/>
      <c r="FJA18" s="49"/>
      <c r="FJB18" s="49"/>
      <c r="FJC18" s="49"/>
      <c r="FJD18" s="49"/>
      <c r="FJE18" s="49"/>
      <c r="FJF18" s="49"/>
      <c r="FJG18" s="49"/>
      <c r="FJH18" s="49"/>
      <c r="FJI18" s="49"/>
      <c r="FJJ18" s="49"/>
      <c r="FJK18" s="49"/>
      <c r="FJL18" s="49"/>
      <c r="FJM18" s="49"/>
      <c r="FJN18" s="49"/>
      <c r="FJO18" s="49"/>
      <c r="FJP18" s="49"/>
      <c r="FJQ18" s="49"/>
      <c r="FJR18" s="49"/>
      <c r="FJS18" s="49"/>
      <c r="FJT18" s="49"/>
      <c r="FJU18" s="49"/>
      <c r="FJV18" s="49"/>
      <c r="FJW18" s="49"/>
      <c r="FJX18" s="49"/>
      <c r="FJY18" s="49"/>
      <c r="FJZ18" s="49"/>
      <c r="FKA18" s="49"/>
      <c r="FKB18" s="49"/>
      <c r="FKC18" s="49"/>
      <c r="FKD18" s="49"/>
      <c r="FKE18" s="49"/>
      <c r="FKF18" s="49"/>
      <c r="FKG18" s="49"/>
      <c r="FKH18" s="49"/>
      <c r="FKI18" s="49"/>
      <c r="FKJ18" s="49"/>
      <c r="FKK18" s="49"/>
      <c r="FKL18" s="49"/>
      <c r="FKM18" s="49"/>
      <c r="FKN18" s="49"/>
      <c r="FKO18" s="49"/>
      <c r="FKP18" s="49"/>
      <c r="FKQ18" s="49"/>
      <c r="FKR18" s="49"/>
      <c r="FKS18" s="49"/>
      <c r="FKT18" s="49"/>
      <c r="FKU18" s="49"/>
      <c r="FKV18" s="49"/>
      <c r="FKW18" s="49"/>
      <c r="FKX18" s="49"/>
      <c r="FKY18" s="49"/>
      <c r="FKZ18" s="49"/>
      <c r="FLA18" s="49"/>
      <c r="FLB18" s="49"/>
      <c r="FLC18" s="49"/>
      <c r="FLD18" s="49"/>
      <c r="FLE18" s="49"/>
      <c r="FLF18" s="49"/>
      <c r="FLG18" s="49"/>
      <c r="FLH18" s="49"/>
      <c r="FLI18" s="49"/>
      <c r="FLJ18" s="49"/>
      <c r="FLK18" s="49"/>
      <c r="FLL18" s="49"/>
      <c r="FLM18" s="49"/>
      <c r="FLN18" s="49"/>
      <c r="FLO18" s="49"/>
      <c r="FLP18" s="49"/>
      <c r="FLQ18" s="49"/>
      <c r="FLR18" s="49"/>
      <c r="FLS18" s="49"/>
      <c r="FLT18" s="49"/>
      <c r="FLU18" s="49"/>
      <c r="FLV18" s="49"/>
      <c r="FLW18" s="49"/>
      <c r="FLX18" s="49"/>
      <c r="FLY18" s="49"/>
      <c r="FLZ18" s="49"/>
      <c r="FMA18" s="49"/>
      <c r="FMB18" s="49"/>
      <c r="FMC18" s="49"/>
      <c r="FMD18" s="49"/>
      <c r="FME18" s="49"/>
      <c r="FMF18" s="49"/>
      <c r="FMG18" s="49"/>
      <c r="FMH18" s="49"/>
      <c r="FMI18" s="49"/>
      <c r="FMJ18" s="49"/>
      <c r="FMK18" s="49"/>
      <c r="FML18" s="49"/>
      <c r="FMM18" s="49"/>
      <c r="FMN18" s="49"/>
      <c r="FMO18" s="49"/>
      <c r="FMP18" s="49"/>
      <c r="FMQ18" s="49"/>
      <c r="FMR18" s="49"/>
      <c r="FMS18" s="49"/>
      <c r="FMT18" s="49"/>
      <c r="FMU18" s="49"/>
      <c r="FMV18" s="49"/>
      <c r="FMW18" s="49"/>
      <c r="FMX18" s="49"/>
      <c r="FMY18" s="49"/>
      <c r="FMZ18" s="49"/>
      <c r="FNA18" s="49"/>
      <c r="FNB18" s="49"/>
      <c r="FNC18" s="49"/>
      <c r="FND18" s="49"/>
      <c r="FNE18" s="49"/>
      <c r="FNF18" s="49"/>
      <c r="FNG18" s="49"/>
      <c r="FNH18" s="49"/>
      <c r="FNI18" s="49"/>
      <c r="FNJ18" s="49"/>
      <c r="FNK18" s="49"/>
      <c r="FNL18" s="49"/>
      <c r="FNM18" s="49"/>
      <c r="FNN18" s="49"/>
      <c r="FNO18" s="49"/>
      <c r="FNP18" s="49"/>
      <c r="FNQ18" s="49"/>
      <c r="FNR18" s="49"/>
      <c r="FNS18" s="49"/>
      <c r="FNT18" s="49"/>
      <c r="FNU18" s="49"/>
      <c r="FNV18" s="49"/>
      <c r="FNW18" s="49"/>
      <c r="FNX18" s="49"/>
      <c r="FNY18" s="49"/>
      <c r="FNZ18" s="49"/>
      <c r="FOA18" s="49"/>
      <c r="FOB18" s="49"/>
      <c r="FOC18" s="49"/>
      <c r="FOD18" s="49"/>
      <c r="FOE18" s="49"/>
      <c r="FOF18" s="49"/>
      <c r="FOG18" s="49"/>
      <c r="FOH18" s="49"/>
      <c r="FOI18" s="49"/>
      <c r="FOJ18" s="49"/>
      <c r="FOK18" s="49"/>
      <c r="FOL18" s="49"/>
      <c r="FOM18" s="49"/>
      <c r="FON18" s="49"/>
      <c r="FOO18" s="49"/>
      <c r="FOP18" s="49"/>
      <c r="FOQ18" s="49"/>
      <c r="FOR18" s="49"/>
      <c r="FOS18" s="49"/>
      <c r="FOT18" s="49"/>
      <c r="FOU18" s="49"/>
      <c r="FOV18" s="49"/>
      <c r="FOW18" s="49"/>
      <c r="FOX18" s="49"/>
      <c r="FOY18" s="49"/>
      <c r="FOZ18" s="49"/>
      <c r="FPA18" s="49"/>
      <c r="FPB18" s="49"/>
      <c r="FPC18" s="49"/>
      <c r="FPD18" s="49"/>
      <c r="FPE18" s="49"/>
      <c r="FPF18" s="49"/>
      <c r="FPG18" s="49"/>
      <c r="FPH18" s="49"/>
      <c r="FPI18" s="49"/>
      <c r="FPJ18" s="49"/>
      <c r="FPK18" s="49"/>
      <c r="FPL18" s="49"/>
      <c r="FPM18" s="49"/>
      <c r="FPN18" s="49"/>
      <c r="FPO18" s="49"/>
      <c r="FPP18" s="49"/>
      <c r="FPQ18" s="49"/>
      <c r="FPR18" s="49"/>
      <c r="FPS18" s="49"/>
      <c r="FPT18" s="49"/>
      <c r="FPU18" s="49"/>
      <c r="FPV18" s="49"/>
      <c r="FPW18" s="49"/>
      <c r="FPX18" s="49"/>
      <c r="FPY18" s="49"/>
      <c r="FPZ18" s="49"/>
      <c r="FQA18" s="49"/>
      <c r="FQB18" s="49"/>
      <c r="FQC18" s="49"/>
      <c r="FQD18" s="49"/>
      <c r="FQE18" s="49"/>
      <c r="FQF18" s="49"/>
      <c r="FQG18" s="49"/>
      <c r="FQH18" s="49"/>
      <c r="FQI18" s="49"/>
      <c r="FQJ18" s="49"/>
      <c r="FQK18" s="49"/>
      <c r="FQL18" s="49"/>
      <c r="FQM18" s="49"/>
      <c r="FQN18" s="49"/>
      <c r="FQO18" s="49"/>
      <c r="FQP18" s="49"/>
      <c r="FQQ18" s="49"/>
      <c r="FQR18" s="49"/>
      <c r="FQS18" s="49"/>
      <c r="FQT18" s="49"/>
      <c r="FQU18" s="49"/>
      <c r="FQV18" s="49"/>
      <c r="FQW18" s="49"/>
      <c r="FQX18" s="49"/>
      <c r="FQY18" s="49"/>
      <c r="FQZ18" s="49"/>
      <c r="FRA18" s="49"/>
      <c r="FRB18" s="49"/>
      <c r="FRC18" s="49"/>
      <c r="FRD18" s="49"/>
      <c r="FRE18" s="49"/>
      <c r="FRF18" s="49"/>
      <c r="FRG18" s="49"/>
      <c r="FRH18" s="49"/>
      <c r="FRI18" s="49"/>
      <c r="FRJ18" s="49"/>
      <c r="FRK18" s="49"/>
      <c r="FRL18" s="49"/>
      <c r="FRM18" s="49"/>
      <c r="FRN18" s="49"/>
      <c r="FRO18" s="49"/>
      <c r="FRP18" s="49"/>
      <c r="FRQ18" s="49"/>
      <c r="FRR18" s="49"/>
      <c r="FRS18" s="49"/>
      <c r="FRT18" s="49"/>
      <c r="FRU18" s="49"/>
      <c r="FRV18" s="49"/>
      <c r="FRW18" s="49"/>
      <c r="FRX18" s="49"/>
      <c r="FRY18" s="49"/>
      <c r="FRZ18" s="49"/>
      <c r="FSA18" s="49"/>
      <c r="FSB18" s="49"/>
      <c r="FSC18" s="49"/>
      <c r="FSD18" s="49"/>
      <c r="FSE18" s="49"/>
      <c r="FSF18" s="49"/>
      <c r="FSG18" s="49"/>
      <c r="FSH18" s="49"/>
      <c r="FSI18" s="49"/>
      <c r="FSJ18" s="49"/>
      <c r="FSK18" s="49"/>
      <c r="FSL18" s="49"/>
      <c r="FSM18" s="49"/>
      <c r="FSN18" s="49"/>
      <c r="FSO18" s="49"/>
      <c r="FSP18" s="49"/>
      <c r="FSQ18" s="49"/>
      <c r="FSR18" s="49"/>
      <c r="FSS18" s="49"/>
      <c r="FST18" s="49"/>
      <c r="FSU18" s="49"/>
      <c r="FSV18" s="49"/>
      <c r="FSW18" s="49"/>
      <c r="FSX18" s="49"/>
      <c r="FSY18" s="49"/>
      <c r="FSZ18" s="49"/>
      <c r="FTA18" s="49"/>
      <c r="FTB18" s="49"/>
      <c r="FTC18" s="49"/>
      <c r="FTD18" s="49"/>
      <c r="FTE18" s="49"/>
      <c r="FTF18" s="49"/>
      <c r="FTG18" s="49"/>
      <c r="FTH18" s="49"/>
      <c r="FTI18" s="49"/>
      <c r="FTJ18" s="49"/>
      <c r="FTK18" s="49"/>
      <c r="FTL18" s="49"/>
      <c r="FTM18" s="49"/>
      <c r="FTN18" s="49"/>
      <c r="FTO18" s="49"/>
      <c r="FTP18" s="49"/>
      <c r="FTQ18" s="49"/>
      <c r="FTR18" s="49"/>
      <c r="FTS18" s="49"/>
      <c r="FTT18" s="49"/>
      <c r="FTU18" s="49"/>
      <c r="FTV18" s="49"/>
      <c r="FTW18" s="49"/>
      <c r="FTX18" s="49"/>
      <c r="FTY18" s="49"/>
      <c r="FTZ18" s="49"/>
      <c r="FUA18" s="49"/>
      <c r="FUB18" s="49"/>
      <c r="FUC18" s="49"/>
      <c r="FUD18" s="49"/>
      <c r="FUE18" s="49"/>
      <c r="FUF18" s="49"/>
      <c r="FUG18" s="49"/>
      <c r="FUH18" s="49"/>
      <c r="FUI18" s="49"/>
      <c r="FUJ18" s="49"/>
      <c r="FUK18" s="49"/>
      <c r="FUL18" s="49"/>
      <c r="FUM18" s="49"/>
      <c r="FUN18" s="49"/>
      <c r="FUO18" s="49"/>
      <c r="FUP18" s="49"/>
      <c r="FUQ18" s="49"/>
      <c r="FUR18" s="49"/>
      <c r="FUS18" s="49"/>
      <c r="FUT18" s="49"/>
      <c r="FUU18" s="49"/>
      <c r="FUV18" s="49"/>
      <c r="FUW18" s="49"/>
      <c r="FUX18" s="49"/>
      <c r="FUY18" s="49"/>
      <c r="FUZ18" s="49"/>
      <c r="FVA18" s="49"/>
      <c r="FVB18" s="49"/>
      <c r="FVC18" s="49"/>
      <c r="FVD18" s="49"/>
      <c r="FVE18" s="49"/>
      <c r="FVF18" s="49"/>
      <c r="FVG18" s="49"/>
      <c r="FVH18" s="49"/>
      <c r="FVI18" s="49"/>
      <c r="FVJ18" s="49"/>
      <c r="FVK18" s="49"/>
      <c r="FVL18" s="49"/>
      <c r="FVM18" s="49"/>
      <c r="FVN18" s="49"/>
      <c r="FVO18" s="49"/>
      <c r="FVP18" s="49"/>
      <c r="FVQ18" s="49"/>
      <c r="FVR18" s="49"/>
      <c r="FVS18" s="49"/>
      <c r="FVT18" s="49"/>
      <c r="FVU18" s="49"/>
      <c r="FVV18" s="49"/>
      <c r="FVW18" s="49"/>
      <c r="FVX18" s="49"/>
      <c r="FVY18" s="49"/>
      <c r="FVZ18" s="49"/>
      <c r="FWA18" s="49"/>
      <c r="FWB18" s="49"/>
      <c r="FWC18" s="49"/>
      <c r="FWD18" s="49"/>
      <c r="FWE18" s="49"/>
      <c r="FWF18" s="49"/>
      <c r="FWG18" s="49"/>
      <c r="FWH18" s="49"/>
      <c r="FWI18" s="49"/>
      <c r="FWJ18" s="49"/>
      <c r="FWK18" s="49"/>
      <c r="FWL18" s="49"/>
      <c r="FWM18" s="49"/>
      <c r="FWN18" s="49"/>
      <c r="FWO18" s="49"/>
      <c r="FWP18" s="49"/>
      <c r="FWQ18" s="49"/>
      <c r="FWR18" s="49"/>
      <c r="FWS18" s="49"/>
      <c r="FWT18" s="49"/>
      <c r="FWU18" s="49"/>
      <c r="FWV18" s="49"/>
      <c r="FWW18" s="49"/>
      <c r="FWX18" s="49"/>
      <c r="FWY18" s="49"/>
      <c r="FWZ18" s="49"/>
      <c r="FXA18" s="49"/>
      <c r="FXB18" s="49"/>
      <c r="FXC18" s="49"/>
      <c r="FXD18" s="49"/>
      <c r="FXE18" s="49"/>
      <c r="FXF18" s="49"/>
      <c r="FXG18" s="49"/>
      <c r="FXH18" s="49"/>
      <c r="FXI18" s="49"/>
      <c r="FXJ18" s="49"/>
      <c r="FXK18" s="49"/>
      <c r="FXL18" s="49"/>
      <c r="FXM18" s="49"/>
      <c r="FXN18" s="49"/>
      <c r="FXO18" s="49"/>
      <c r="FXP18" s="49"/>
      <c r="FXQ18" s="49"/>
      <c r="FXR18" s="49"/>
      <c r="FXS18" s="49"/>
      <c r="FXT18" s="49"/>
      <c r="FXU18" s="49"/>
      <c r="FXV18" s="49"/>
      <c r="FXW18" s="49"/>
      <c r="FXX18" s="49"/>
      <c r="FXY18" s="49"/>
      <c r="FXZ18" s="49"/>
      <c r="FYA18" s="49"/>
      <c r="FYB18" s="49"/>
      <c r="FYC18" s="49"/>
      <c r="FYD18" s="49"/>
      <c r="FYE18" s="49"/>
      <c r="FYF18" s="49"/>
      <c r="FYG18" s="49"/>
      <c r="FYH18" s="49"/>
      <c r="FYI18" s="49"/>
      <c r="FYJ18" s="49"/>
      <c r="FYK18" s="49"/>
      <c r="FYL18" s="49"/>
      <c r="FYM18" s="49"/>
      <c r="FYN18" s="49"/>
      <c r="FYO18" s="49"/>
      <c r="FYP18" s="49"/>
      <c r="FYQ18" s="49"/>
      <c r="FYR18" s="49"/>
      <c r="FYS18" s="49"/>
      <c r="FYT18" s="49"/>
      <c r="FYU18" s="49"/>
      <c r="FYV18" s="49"/>
      <c r="FYW18" s="49"/>
      <c r="FYX18" s="49"/>
      <c r="FYY18" s="49"/>
      <c r="FYZ18" s="49"/>
      <c r="FZA18" s="49"/>
      <c r="FZB18" s="49"/>
      <c r="FZC18" s="49"/>
      <c r="FZD18" s="49"/>
      <c r="FZE18" s="49"/>
      <c r="FZF18" s="49"/>
      <c r="FZG18" s="49"/>
      <c r="FZH18" s="49"/>
      <c r="FZI18" s="49"/>
      <c r="FZJ18" s="49"/>
      <c r="FZK18" s="49"/>
      <c r="FZL18" s="49"/>
      <c r="FZM18" s="49"/>
      <c r="FZN18" s="49"/>
      <c r="FZO18" s="49"/>
      <c r="FZP18" s="49"/>
      <c r="FZQ18" s="49"/>
      <c r="FZR18" s="49"/>
      <c r="FZS18" s="49"/>
      <c r="FZT18" s="49"/>
      <c r="FZU18" s="49"/>
      <c r="FZV18" s="49"/>
      <c r="FZW18" s="49"/>
      <c r="FZX18" s="49"/>
      <c r="FZY18" s="49"/>
      <c r="FZZ18" s="49"/>
      <c r="GAA18" s="49"/>
      <c r="GAB18" s="49"/>
      <c r="GAC18" s="49"/>
      <c r="GAD18" s="49"/>
      <c r="GAE18" s="49"/>
      <c r="GAF18" s="49"/>
      <c r="GAG18" s="49"/>
      <c r="GAH18" s="49"/>
      <c r="GAI18" s="49"/>
      <c r="GAJ18" s="49"/>
      <c r="GAK18" s="49"/>
      <c r="GAL18" s="49"/>
      <c r="GAM18" s="49"/>
      <c r="GAN18" s="49"/>
      <c r="GAO18" s="49"/>
      <c r="GAP18" s="49"/>
      <c r="GAQ18" s="49"/>
      <c r="GAR18" s="49"/>
      <c r="GAS18" s="49"/>
      <c r="GAT18" s="49"/>
      <c r="GAU18" s="49"/>
      <c r="GAV18" s="49"/>
      <c r="GAW18" s="49"/>
      <c r="GAX18" s="49"/>
      <c r="GAY18" s="49"/>
      <c r="GAZ18" s="49"/>
      <c r="GBA18" s="49"/>
      <c r="GBB18" s="49"/>
      <c r="GBC18" s="49"/>
      <c r="GBD18" s="49"/>
      <c r="GBE18" s="49"/>
      <c r="GBF18" s="49"/>
      <c r="GBG18" s="49"/>
      <c r="GBH18" s="49"/>
      <c r="GBI18" s="49"/>
      <c r="GBJ18" s="49"/>
      <c r="GBK18" s="49"/>
      <c r="GBL18" s="49"/>
      <c r="GBM18" s="49"/>
      <c r="GBN18" s="49"/>
      <c r="GBO18" s="49"/>
      <c r="GBP18" s="49"/>
      <c r="GBQ18" s="49"/>
      <c r="GBR18" s="49"/>
      <c r="GBS18" s="49"/>
      <c r="GBT18" s="49"/>
      <c r="GBU18" s="49"/>
      <c r="GBV18" s="49"/>
      <c r="GBW18" s="49"/>
      <c r="GBX18" s="49"/>
      <c r="GBY18" s="49"/>
      <c r="GBZ18" s="49"/>
      <c r="GCA18" s="49"/>
      <c r="GCB18" s="49"/>
      <c r="GCC18" s="49"/>
      <c r="GCD18" s="49"/>
      <c r="GCE18" s="49"/>
      <c r="GCF18" s="49"/>
      <c r="GCG18" s="49"/>
      <c r="GCH18" s="49"/>
      <c r="GCI18" s="49"/>
      <c r="GCJ18" s="49"/>
      <c r="GCK18" s="49"/>
      <c r="GCL18" s="49"/>
      <c r="GCM18" s="49"/>
      <c r="GCN18" s="49"/>
      <c r="GCO18" s="49"/>
      <c r="GCP18" s="49"/>
      <c r="GCQ18" s="49"/>
      <c r="GCR18" s="49"/>
      <c r="GCS18" s="49"/>
      <c r="GCT18" s="49"/>
      <c r="GCU18" s="49"/>
      <c r="GCV18" s="49"/>
      <c r="GCW18" s="49"/>
      <c r="GCX18" s="49"/>
      <c r="GCY18" s="49"/>
      <c r="GCZ18" s="49"/>
      <c r="GDA18" s="49"/>
      <c r="GDB18" s="49"/>
      <c r="GDC18" s="49"/>
      <c r="GDD18" s="49"/>
      <c r="GDE18" s="49"/>
      <c r="GDF18" s="49"/>
      <c r="GDG18" s="49"/>
      <c r="GDH18" s="49"/>
      <c r="GDI18" s="49"/>
      <c r="GDJ18" s="49"/>
      <c r="GDK18" s="49"/>
      <c r="GDL18" s="49"/>
      <c r="GDM18" s="49"/>
      <c r="GDN18" s="49"/>
      <c r="GDO18" s="49"/>
      <c r="GDP18" s="49"/>
      <c r="GDQ18" s="49"/>
      <c r="GDR18" s="49"/>
      <c r="GDS18" s="49"/>
      <c r="GDT18" s="49"/>
      <c r="GDU18" s="49"/>
      <c r="GDV18" s="49"/>
      <c r="GDW18" s="49"/>
      <c r="GDX18" s="49"/>
      <c r="GDY18" s="49"/>
      <c r="GDZ18" s="49"/>
      <c r="GEA18" s="49"/>
      <c r="GEB18" s="49"/>
      <c r="GEC18" s="49"/>
      <c r="GED18" s="49"/>
      <c r="GEE18" s="49"/>
      <c r="GEF18" s="49"/>
      <c r="GEG18" s="49"/>
      <c r="GEH18" s="49"/>
      <c r="GEI18" s="49"/>
      <c r="GEJ18" s="49"/>
      <c r="GEK18" s="49"/>
      <c r="GEL18" s="49"/>
      <c r="GEM18" s="49"/>
      <c r="GEN18" s="49"/>
      <c r="GEO18" s="49"/>
      <c r="GEP18" s="49"/>
      <c r="GEQ18" s="49"/>
      <c r="GER18" s="49"/>
      <c r="GES18" s="49"/>
      <c r="GET18" s="49"/>
      <c r="GEU18" s="49"/>
      <c r="GEV18" s="49"/>
      <c r="GEW18" s="49"/>
      <c r="GEX18" s="49"/>
      <c r="GEY18" s="49"/>
      <c r="GEZ18" s="49"/>
      <c r="GFA18" s="49"/>
      <c r="GFB18" s="49"/>
      <c r="GFC18" s="49"/>
      <c r="GFD18" s="49"/>
      <c r="GFE18" s="49"/>
      <c r="GFF18" s="49"/>
      <c r="GFG18" s="49"/>
      <c r="GFH18" s="49"/>
      <c r="GFI18" s="49"/>
      <c r="GFJ18" s="49"/>
      <c r="GFK18" s="49"/>
      <c r="GFL18" s="49"/>
      <c r="GFM18" s="49"/>
      <c r="GFN18" s="49"/>
      <c r="GFO18" s="49"/>
      <c r="GFP18" s="49"/>
      <c r="GFQ18" s="49"/>
      <c r="GFR18" s="49"/>
      <c r="GFS18" s="49"/>
      <c r="GFT18" s="49"/>
      <c r="GFU18" s="49"/>
      <c r="GFV18" s="49"/>
      <c r="GFW18" s="49"/>
      <c r="GFX18" s="49"/>
      <c r="GFY18" s="49"/>
      <c r="GFZ18" s="49"/>
      <c r="GGA18" s="49"/>
      <c r="GGB18" s="49"/>
      <c r="GGC18" s="49"/>
      <c r="GGD18" s="49"/>
      <c r="GGE18" s="49"/>
      <c r="GGF18" s="49"/>
      <c r="GGG18" s="49"/>
      <c r="GGH18" s="49"/>
      <c r="GGI18" s="49"/>
      <c r="GGJ18" s="49"/>
      <c r="GGK18" s="49"/>
      <c r="GGL18" s="49"/>
      <c r="GGM18" s="49"/>
      <c r="GGN18" s="49"/>
      <c r="GGO18" s="49"/>
      <c r="GGP18" s="49"/>
      <c r="GGQ18" s="49"/>
      <c r="GGR18" s="49"/>
      <c r="GGS18" s="49"/>
      <c r="GGT18" s="49"/>
      <c r="GGU18" s="49"/>
      <c r="GGV18" s="49"/>
      <c r="GGW18" s="49"/>
      <c r="GGX18" s="49"/>
      <c r="GGY18" s="49"/>
      <c r="GGZ18" s="49"/>
      <c r="GHA18" s="49"/>
      <c r="GHB18" s="49"/>
      <c r="GHC18" s="49"/>
      <c r="GHD18" s="49"/>
      <c r="GHE18" s="49"/>
      <c r="GHF18" s="49"/>
      <c r="GHG18" s="49"/>
      <c r="GHH18" s="49"/>
      <c r="GHI18" s="49"/>
      <c r="GHJ18" s="49"/>
      <c r="GHK18" s="49"/>
      <c r="GHL18" s="49"/>
      <c r="GHM18" s="49"/>
      <c r="GHN18" s="49"/>
      <c r="GHO18" s="49"/>
      <c r="GHP18" s="49"/>
      <c r="GHQ18" s="49"/>
      <c r="GHR18" s="49"/>
      <c r="GHS18" s="49"/>
      <c r="GHT18" s="49"/>
      <c r="GHU18" s="49"/>
      <c r="GHV18" s="49"/>
      <c r="GHW18" s="49"/>
      <c r="GHX18" s="49"/>
      <c r="GHY18" s="49"/>
      <c r="GHZ18" s="49"/>
      <c r="GIA18" s="49"/>
      <c r="GIB18" s="49"/>
      <c r="GIC18" s="49"/>
      <c r="GID18" s="49"/>
      <c r="GIE18" s="49"/>
      <c r="GIF18" s="49"/>
      <c r="GIG18" s="49"/>
      <c r="GIH18" s="49"/>
      <c r="GII18" s="49"/>
      <c r="GIJ18" s="49"/>
      <c r="GIK18" s="49"/>
      <c r="GIL18" s="49"/>
      <c r="GIM18" s="49"/>
      <c r="GIN18" s="49"/>
      <c r="GIO18" s="49"/>
      <c r="GIP18" s="49"/>
      <c r="GIQ18" s="49"/>
      <c r="GIR18" s="49"/>
      <c r="GIS18" s="49"/>
      <c r="GIT18" s="49"/>
      <c r="GIU18" s="49"/>
      <c r="GIV18" s="49"/>
      <c r="GIW18" s="49"/>
      <c r="GIX18" s="49"/>
      <c r="GIY18" s="49"/>
      <c r="GIZ18" s="49"/>
      <c r="GJA18" s="49"/>
      <c r="GJB18" s="49"/>
      <c r="GJC18" s="49"/>
      <c r="GJD18" s="49"/>
      <c r="GJE18" s="49"/>
      <c r="GJF18" s="49"/>
      <c r="GJG18" s="49"/>
      <c r="GJH18" s="49"/>
      <c r="GJI18" s="49"/>
      <c r="GJJ18" s="49"/>
      <c r="GJK18" s="49"/>
      <c r="GJL18" s="49"/>
      <c r="GJM18" s="49"/>
      <c r="GJN18" s="49"/>
      <c r="GJO18" s="49"/>
      <c r="GJP18" s="49"/>
      <c r="GJQ18" s="49"/>
      <c r="GJR18" s="49"/>
      <c r="GJS18" s="49"/>
      <c r="GJT18" s="49"/>
      <c r="GJU18" s="49"/>
      <c r="GJV18" s="49"/>
      <c r="GJW18" s="49"/>
      <c r="GJX18" s="49"/>
      <c r="GJY18" s="49"/>
      <c r="GJZ18" s="49"/>
      <c r="GKA18" s="49"/>
      <c r="GKB18" s="49"/>
      <c r="GKC18" s="49"/>
      <c r="GKD18" s="49"/>
      <c r="GKE18" s="49"/>
      <c r="GKF18" s="49"/>
      <c r="GKG18" s="49"/>
      <c r="GKH18" s="49"/>
      <c r="GKI18" s="49"/>
      <c r="GKJ18" s="49"/>
      <c r="GKK18" s="49"/>
      <c r="GKL18" s="49"/>
      <c r="GKM18" s="49"/>
      <c r="GKN18" s="49"/>
      <c r="GKO18" s="49"/>
      <c r="GKP18" s="49"/>
      <c r="GKQ18" s="49"/>
      <c r="GKR18" s="49"/>
      <c r="GKS18" s="49"/>
      <c r="GKT18" s="49"/>
      <c r="GKU18" s="49"/>
      <c r="GKV18" s="49"/>
      <c r="GKW18" s="49"/>
      <c r="GKX18" s="49"/>
      <c r="GKY18" s="49"/>
      <c r="GKZ18" s="49"/>
      <c r="GLA18" s="49"/>
      <c r="GLB18" s="49"/>
      <c r="GLC18" s="49"/>
      <c r="GLD18" s="49"/>
      <c r="GLE18" s="49"/>
      <c r="GLF18" s="49"/>
      <c r="GLG18" s="49"/>
      <c r="GLH18" s="49"/>
      <c r="GLI18" s="49"/>
      <c r="GLJ18" s="49"/>
      <c r="GLK18" s="49"/>
      <c r="GLL18" s="49"/>
      <c r="GLM18" s="49"/>
      <c r="GLN18" s="49"/>
      <c r="GLO18" s="49"/>
      <c r="GLP18" s="49"/>
      <c r="GLQ18" s="49"/>
      <c r="GLR18" s="49"/>
      <c r="GLS18" s="49"/>
      <c r="GLT18" s="49"/>
      <c r="GLU18" s="49"/>
      <c r="GLV18" s="49"/>
      <c r="GLW18" s="49"/>
      <c r="GLX18" s="49"/>
      <c r="GLY18" s="49"/>
      <c r="GLZ18" s="49"/>
      <c r="GMA18" s="49"/>
      <c r="GMB18" s="49"/>
      <c r="GMC18" s="49"/>
      <c r="GMD18" s="49"/>
      <c r="GME18" s="49"/>
      <c r="GMF18" s="49"/>
      <c r="GMG18" s="49"/>
      <c r="GMH18" s="49"/>
      <c r="GMI18" s="49"/>
      <c r="GMJ18" s="49"/>
      <c r="GMK18" s="49"/>
      <c r="GML18" s="49"/>
      <c r="GMM18" s="49"/>
      <c r="GMN18" s="49"/>
      <c r="GMO18" s="49"/>
      <c r="GMP18" s="49"/>
      <c r="GMQ18" s="49"/>
      <c r="GMR18" s="49"/>
      <c r="GMS18" s="49"/>
      <c r="GMT18" s="49"/>
      <c r="GMU18" s="49"/>
      <c r="GMV18" s="49"/>
      <c r="GMW18" s="49"/>
      <c r="GMX18" s="49"/>
      <c r="GMY18" s="49"/>
      <c r="GMZ18" s="49"/>
      <c r="GNA18" s="49"/>
      <c r="GNB18" s="49"/>
      <c r="GNC18" s="49"/>
      <c r="GND18" s="49"/>
      <c r="GNE18" s="49"/>
      <c r="GNF18" s="49"/>
      <c r="GNG18" s="49"/>
      <c r="GNH18" s="49"/>
      <c r="GNI18" s="49"/>
      <c r="GNJ18" s="49"/>
      <c r="GNK18" s="49"/>
      <c r="GNL18" s="49"/>
      <c r="GNM18" s="49"/>
      <c r="GNN18" s="49"/>
      <c r="GNO18" s="49"/>
      <c r="GNP18" s="49"/>
      <c r="GNQ18" s="49"/>
      <c r="GNR18" s="49"/>
      <c r="GNS18" s="49"/>
      <c r="GNT18" s="49"/>
      <c r="GNU18" s="49"/>
      <c r="GNV18" s="49"/>
      <c r="GNW18" s="49"/>
      <c r="GNX18" s="49"/>
      <c r="GNY18" s="49"/>
      <c r="GNZ18" s="49"/>
      <c r="GOA18" s="49"/>
      <c r="GOB18" s="49"/>
      <c r="GOC18" s="49"/>
      <c r="GOD18" s="49"/>
      <c r="GOE18" s="49"/>
      <c r="GOF18" s="49"/>
      <c r="GOG18" s="49"/>
      <c r="GOH18" s="49"/>
      <c r="GOI18" s="49"/>
      <c r="GOJ18" s="49"/>
      <c r="GOK18" s="49"/>
      <c r="GOL18" s="49"/>
      <c r="GOM18" s="49"/>
      <c r="GON18" s="49"/>
      <c r="GOO18" s="49"/>
      <c r="GOP18" s="49"/>
      <c r="GOQ18" s="49"/>
      <c r="GOR18" s="49"/>
      <c r="GOS18" s="49"/>
      <c r="GOT18" s="49"/>
      <c r="GOU18" s="49"/>
      <c r="GOV18" s="49"/>
      <c r="GOW18" s="49"/>
      <c r="GOX18" s="49"/>
      <c r="GOY18" s="49"/>
      <c r="GOZ18" s="49"/>
      <c r="GPA18" s="49"/>
      <c r="GPB18" s="49"/>
      <c r="GPC18" s="49"/>
      <c r="GPD18" s="49"/>
      <c r="GPE18" s="49"/>
      <c r="GPF18" s="49"/>
      <c r="GPG18" s="49"/>
      <c r="GPH18" s="49"/>
      <c r="GPI18" s="49"/>
      <c r="GPJ18" s="49"/>
      <c r="GPK18" s="49"/>
      <c r="GPL18" s="49"/>
      <c r="GPM18" s="49"/>
      <c r="GPN18" s="49"/>
      <c r="GPO18" s="49"/>
      <c r="GPP18" s="49"/>
      <c r="GPQ18" s="49"/>
      <c r="GPR18" s="49"/>
      <c r="GPS18" s="49"/>
      <c r="GPT18" s="49"/>
      <c r="GPU18" s="49"/>
      <c r="GPV18" s="49"/>
      <c r="GPW18" s="49"/>
      <c r="GPX18" s="49"/>
      <c r="GPY18" s="49"/>
      <c r="GPZ18" s="49"/>
      <c r="GQA18" s="49"/>
      <c r="GQB18" s="49"/>
      <c r="GQC18" s="49"/>
      <c r="GQD18" s="49"/>
      <c r="GQE18" s="49"/>
      <c r="GQF18" s="49"/>
      <c r="GQG18" s="49"/>
      <c r="GQH18" s="49"/>
      <c r="GQI18" s="49"/>
      <c r="GQJ18" s="49"/>
      <c r="GQK18" s="49"/>
      <c r="GQL18" s="49"/>
      <c r="GQM18" s="49"/>
      <c r="GQN18" s="49"/>
      <c r="GQO18" s="49"/>
      <c r="GQP18" s="49"/>
      <c r="GQQ18" s="49"/>
      <c r="GQR18" s="49"/>
      <c r="GQS18" s="49"/>
      <c r="GQT18" s="49"/>
      <c r="GQU18" s="49"/>
      <c r="GQV18" s="49"/>
      <c r="GQW18" s="49"/>
      <c r="GQX18" s="49"/>
      <c r="GQY18" s="49"/>
      <c r="GQZ18" s="49"/>
      <c r="GRA18" s="49"/>
      <c r="GRB18" s="49"/>
      <c r="GRC18" s="49"/>
      <c r="GRD18" s="49"/>
      <c r="GRE18" s="49"/>
      <c r="GRF18" s="49"/>
      <c r="GRG18" s="49"/>
      <c r="GRH18" s="49"/>
      <c r="GRI18" s="49"/>
      <c r="GRJ18" s="49"/>
      <c r="GRK18" s="49"/>
      <c r="GRL18" s="49"/>
      <c r="GRM18" s="49"/>
      <c r="GRN18" s="49"/>
      <c r="GRO18" s="49"/>
      <c r="GRP18" s="49"/>
      <c r="GRQ18" s="49"/>
      <c r="GRR18" s="49"/>
      <c r="GRS18" s="49"/>
      <c r="GRT18" s="49"/>
      <c r="GRU18" s="49"/>
      <c r="GRV18" s="49"/>
      <c r="GRW18" s="49"/>
      <c r="GRX18" s="49"/>
      <c r="GRY18" s="49"/>
      <c r="GRZ18" s="49"/>
      <c r="GSA18" s="49"/>
      <c r="GSB18" s="49"/>
      <c r="GSC18" s="49"/>
      <c r="GSD18" s="49"/>
      <c r="GSE18" s="49"/>
      <c r="GSF18" s="49"/>
      <c r="GSG18" s="49"/>
      <c r="GSH18" s="49"/>
      <c r="GSI18" s="49"/>
      <c r="GSJ18" s="49"/>
      <c r="GSK18" s="49"/>
      <c r="GSL18" s="49"/>
      <c r="GSM18" s="49"/>
      <c r="GSN18" s="49"/>
      <c r="GSO18" s="49"/>
      <c r="GSP18" s="49"/>
      <c r="GSQ18" s="49"/>
      <c r="GSR18" s="49"/>
      <c r="GSS18" s="49"/>
      <c r="GST18" s="49"/>
      <c r="GSU18" s="49"/>
      <c r="GSV18" s="49"/>
      <c r="GSW18" s="49"/>
      <c r="GSX18" s="49"/>
      <c r="GSY18" s="49"/>
      <c r="GSZ18" s="49"/>
      <c r="GTA18" s="49"/>
      <c r="GTB18" s="49"/>
      <c r="GTC18" s="49"/>
      <c r="GTD18" s="49"/>
      <c r="GTE18" s="49"/>
      <c r="GTF18" s="49"/>
      <c r="GTG18" s="49"/>
      <c r="GTH18" s="49"/>
      <c r="GTI18" s="49"/>
      <c r="GTJ18" s="49"/>
      <c r="GTK18" s="49"/>
      <c r="GTL18" s="49"/>
      <c r="GTM18" s="49"/>
      <c r="GTN18" s="49"/>
      <c r="GTO18" s="49"/>
      <c r="GTP18" s="49"/>
      <c r="GTQ18" s="49"/>
      <c r="GTR18" s="49"/>
      <c r="GTS18" s="49"/>
      <c r="GTT18" s="49"/>
      <c r="GTU18" s="49"/>
      <c r="GTV18" s="49"/>
      <c r="GTW18" s="49"/>
      <c r="GTX18" s="49"/>
      <c r="GTY18" s="49"/>
      <c r="GTZ18" s="49"/>
      <c r="GUA18" s="49"/>
      <c r="GUB18" s="49"/>
      <c r="GUC18" s="49"/>
      <c r="GUD18" s="49"/>
      <c r="GUE18" s="49"/>
      <c r="GUF18" s="49"/>
      <c r="GUG18" s="49"/>
      <c r="GUH18" s="49"/>
      <c r="GUI18" s="49"/>
      <c r="GUJ18" s="49"/>
      <c r="GUK18" s="49"/>
      <c r="GUL18" s="49"/>
      <c r="GUM18" s="49"/>
      <c r="GUN18" s="49"/>
      <c r="GUO18" s="49"/>
      <c r="GUP18" s="49"/>
      <c r="GUQ18" s="49"/>
      <c r="GUR18" s="49"/>
      <c r="GUS18" s="49"/>
      <c r="GUT18" s="49"/>
      <c r="GUU18" s="49"/>
      <c r="GUV18" s="49"/>
      <c r="GUW18" s="49"/>
      <c r="GUX18" s="49"/>
      <c r="GUY18" s="49"/>
      <c r="GUZ18" s="49"/>
      <c r="GVA18" s="49"/>
      <c r="GVB18" s="49"/>
      <c r="GVC18" s="49"/>
      <c r="GVD18" s="49"/>
      <c r="GVE18" s="49"/>
      <c r="GVF18" s="49"/>
      <c r="GVG18" s="49"/>
      <c r="GVH18" s="49"/>
      <c r="GVI18" s="49"/>
      <c r="GVJ18" s="49"/>
      <c r="GVK18" s="49"/>
      <c r="GVL18" s="49"/>
      <c r="GVM18" s="49"/>
      <c r="GVN18" s="49"/>
      <c r="GVO18" s="49"/>
      <c r="GVP18" s="49"/>
      <c r="GVQ18" s="49"/>
      <c r="GVR18" s="49"/>
      <c r="GVS18" s="49"/>
      <c r="GVT18" s="49"/>
      <c r="GVU18" s="49"/>
      <c r="GVV18" s="49"/>
      <c r="GVW18" s="49"/>
      <c r="GVX18" s="49"/>
      <c r="GVY18" s="49"/>
      <c r="GVZ18" s="49"/>
      <c r="GWA18" s="49"/>
      <c r="GWB18" s="49"/>
      <c r="GWC18" s="49"/>
      <c r="GWD18" s="49"/>
      <c r="GWE18" s="49"/>
      <c r="GWF18" s="49"/>
      <c r="GWG18" s="49"/>
      <c r="GWH18" s="49"/>
      <c r="GWI18" s="49"/>
      <c r="GWJ18" s="49"/>
      <c r="GWK18" s="49"/>
      <c r="GWL18" s="49"/>
      <c r="GWM18" s="49"/>
      <c r="GWN18" s="49"/>
      <c r="GWO18" s="49"/>
      <c r="GWP18" s="49"/>
      <c r="GWQ18" s="49"/>
      <c r="GWR18" s="49"/>
      <c r="GWS18" s="49"/>
      <c r="GWT18" s="49"/>
      <c r="GWU18" s="49"/>
      <c r="GWV18" s="49"/>
      <c r="GWW18" s="49"/>
      <c r="GWX18" s="49"/>
      <c r="GWY18" s="49"/>
      <c r="GWZ18" s="49"/>
      <c r="GXA18" s="49"/>
      <c r="GXB18" s="49"/>
      <c r="GXC18" s="49"/>
      <c r="GXD18" s="49"/>
      <c r="GXE18" s="49"/>
      <c r="GXF18" s="49"/>
      <c r="GXG18" s="49"/>
      <c r="GXH18" s="49"/>
      <c r="GXI18" s="49"/>
      <c r="GXJ18" s="49"/>
      <c r="GXK18" s="49"/>
      <c r="GXL18" s="49"/>
      <c r="GXM18" s="49"/>
      <c r="GXN18" s="49"/>
      <c r="GXO18" s="49"/>
      <c r="GXP18" s="49"/>
      <c r="GXQ18" s="49"/>
      <c r="GXR18" s="49"/>
      <c r="GXS18" s="49"/>
      <c r="GXT18" s="49"/>
      <c r="GXU18" s="49"/>
      <c r="GXV18" s="49"/>
      <c r="GXW18" s="49"/>
      <c r="GXX18" s="49"/>
      <c r="GXY18" s="49"/>
      <c r="GXZ18" s="49"/>
      <c r="GYA18" s="49"/>
      <c r="GYB18" s="49"/>
      <c r="GYC18" s="49"/>
      <c r="GYD18" s="49"/>
      <c r="GYE18" s="49"/>
      <c r="GYF18" s="49"/>
      <c r="GYG18" s="49"/>
      <c r="GYH18" s="49"/>
      <c r="GYI18" s="49"/>
      <c r="GYJ18" s="49"/>
      <c r="GYK18" s="49"/>
      <c r="GYL18" s="49"/>
      <c r="GYM18" s="49"/>
      <c r="GYN18" s="49"/>
      <c r="GYO18" s="49"/>
      <c r="GYP18" s="49"/>
      <c r="GYQ18" s="49"/>
      <c r="GYR18" s="49"/>
      <c r="GYS18" s="49"/>
      <c r="GYT18" s="49"/>
      <c r="GYU18" s="49"/>
      <c r="GYV18" s="49"/>
      <c r="GYW18" s="49"/>
      <c r="GYX18" s="49"/>
      <c r="GYY18" s="49"/>
      <c r="GYZ18" s="49"/>
      <c r="GZA18" s="49"/>
      <c r="GZB18" s="49"/>
      <c r="GZC18" s="49"/>
      <c r="GZD18" s="49"/>
      <c r="GZE18" s="49"/>
      <c r="GZF18" s="49"/>
      <c r="GZG18" s="49"/>
      <c r="GZH18" s="49"/>
      <c r="GZI18" s="49"/>
      <c r="GZJ18" s="49"/>
      <c r="GZK18" s="49"/>
      <c r="GZL18" s="49"/>
      <c r="GZM18" s="49"/>
      <c r="GZN18" s="49"/>
      <c r="GZO18" s="49"/>
      <c r="GZP18" s="49"/>
      <c r="GZQ18" s="49"/>
      <c r="GZR18" s="49"/>
      <c r="GZS18" s="49"/>
      <c r="GZT18" s="49"/>
      <c r="GZU18" s="49"/>
      <c r="GZV18" s="49"/>
      <c r="GZW18" s="49"/>
      <c r="GZX18" s="49"/>
      <c r="GZY18" s="49"/>
      <c r="GZZ18" s="49"/>
      <c r="HAA18" s="49"/>
      <c r="HAB18" s="49"/>
      <c r="HAC18" s="49"/>
      <c r="HAD18" s="49"/>
      <c r="HAE18" s="49"/>
      <c r="HAF18" s="49"/>
      <c r="HAG18" s="49"/>
      <c r="HAH18" s="49"/>
      <c r="HAI18" s="49"/>
      <c r="HAJ18" s="49"/>
      <c r="HAK18" s="49"/>
      <c r="HAL18" s="49"/>
      <c r="HAM18" s="49"/>
      <c r="HAN18" s="49"/>
      <c r="HAO18" s="49"/>
      <c r="HAP18" s="49"/>
      <c r="HAQ18" s="49"/>
      <c r="HAR18" s="49"/>
      <c r="HAS18" s="49"/>
      <c r="HAT18" s="49"/>
      <c r="HAU18" s="49"/>
      <c r="HAV18" s="49"/>
      <c r="HAW18" s="49"/>
      <c r="HAX18" s="49"/>
      <c r="HAY18" s="49"/>
      <c r="HAZ18" s="49"/>
      <c r="HBA18" s="49"/>
      <c r="HBB18" s="49"/>
      <c r="HBC18" s="49"/>
      <c r="HBD18" s="49"/>
      <c r="HBE18" s="49"/>
      <c r="HBF18" s="49"/>
      <c r="HBG18" s="49"/>
      <c r="HBH18" s="49"/>
      <c r="HBI18" s="49"/>
      <c r="HBJ18" s="49"/>
      <c r="HBK18" s="49"/>
      <c r="HBL18" s="49"/>
      <c r="HBM18" s="49"/>
      <c r="HBN18" s="49"/>
      <c r="HBO18" s="49"/>
      <c r="HBP18" s="49"/>
      <c r="HBQ18" s="49"/>
      <c r="HBR18" s="49"/>
      <c r="HBS18" s="49"/>
      <c r="HBT18" s="49"/>
      <c r="HBU18" s="49"/>
      <c r="HBV18" s="49"/>
      <c r="HBW18" s="49"/>
      <c r="HBX18" s="49"/>
      <c r="HBY18" s="49"/>
      <c r="HBZ18" s="49"/>
      <c r="HCA18" s="49"/>
      <c r="HCB18" s="49"/>
      <c r="HCC18" s="49"/>
      <c r="HCD18" s="49"/>
      <c r="HCE18" s="49"/>
      <c r="HCF18" s="49"/>
      <c r="HCG18" s="49"/>
      <c r="HCH18" s="49"/>
      <c r="HCI18" s="49"/>
      <c r="HCJ18" s="49"/>
      <c r="HCK18" s="49"/>
      <c r="HCL18" s="49"/>
      <c r="HCM18" s="49"/>
      <c r="HCN18" s="49"/>
      <c r="HCO18" s="49"/>
      <c r="HCP18" s="49"/>
      <c r="HCQ18" s="49"/>
      <c r="HCR18" s="49"/>
      <c r="HCS18" s="49"/>
      <c r="HCT18" s="49"/>
      <c r="HCU18" s="49"/>
      <c r="HCV18" s="49"/>
      <c r="HCW18" s="49"/>
      <c r="HCX18" s="49"/>
      <c r="HCY18" s="49"/>
      <c r="HCZ18" s="49"/>
      <c r="HDA18" s="49"/>
      <c r="HDB18" s="49"/>
      <c r="HDC18" s="49"/>
      <c r="HDD18" s="49"/>
      <c r="HDE18" s="49"/>
      <c r="HDF18" s="49"/>
      <c r="HDG18" s="49"/>
      <c r="HDH18" s="49"/>
      <c r="HDI18" s="49"/>
      <c r="HDJ18" s="49"/>
      <c r="HDK18" s="49"/>
      <c r="HDL18" s="49"/>
      <c r="HDM18" s="49"/>
      <c r="HDN18" s="49"/>
      <c r="HDO18" s="49"/>
      <c r="HDP18" s="49"/>
      <c r="HDQ18" s="49"/>
      <c r="HDR18" s="49"/>
      <c r="HDS18" s="49"/>
      <c r="HDT18" s="49"/>
      <c r="HDU18" s="49"/>
      <c r="HDV18" s="49"/>
      <c r="HDW18" s="49"/>
      <c r="HDX18" s="49"/>
      <c r="HDY18" s="49"/>
      <c r="HDZ18" s="49"/>
      <c r="HEA18" s="49"/>
      <c r="HEB18" s="49"/>
      <c r="HEC18" s="49"/>
      <c r="HED18" s="49"/>
      <c r="HEE18" s="49"/>
      <c r="HEF18" s="49"/>
      <c r="HEG18" s="49"/>
      <c r="HEH18" s="49"/>
      <c r="HEI18" s="49"/>
      <c r="HEJ18" s="49"/>
      <c r="HEK18" s="49"/>
      <c r="HEL18" s="49"/>
      <c r="HEM18" s="49"/>
      <c r="HEN18" s="49"/>
      <c r="HEO18" s="49"/>
      <c r="HEP18" s="49"/>
      <c r="HEQ18" s="49"/>
      <c r="HER18" s="49"/>
      <c r="HES18" s="49"/>
      <c r="HET18" s="49"/>
      <c r="HEU18" s="49"/>
      <c r="HEV18" s="49"/>
      <c r="HEW18" s="49"/>
      <c r="HEX18" s="49"/>
      <c r="HEY18" s="49"/>
      <c r="HEZ18" s="49"/>
      <c r="HFA18" s="49"/>
      <c r="HFB18" s="49"/>
      <c r="HFC18" s="49"/>
      <c r="HFD18" s="49"/>
      <c r="HFE18" s="49"/>
      <c r="HFF18" s="49"/>
      <c r="HFG18" s="49"/>
      <c r="HFH18" s="49"/>
      <c r="HFI18" s="49"/>
      <c r="HFJ18" s="49"/>
      <c r="HFK18" s="49"/>
      <c r="HFL18" s="49"/>
      <c r="HFM18" s="49"/>
      <c r="HFN18" s="49"/>
      <c r="HFO18" s="49"/>
      <c r="HFP18" s="49"/>
      <c r="HFQ18" s="49"/>
      <c r="HFR18" s="49"/>
      <c r="HFS18" s="49"/>
      <c r="HFT18" s="49"/>
      <c r="HFU18" s="49"/>
      <c r="HFV18" s="49"/>
      <c r="HFW18" s="49"/>
      <c r="HFX18" s="49"/>
      <c r="HFY18" s="49"/>
      <c r="HFZ18" s="49"/>
      <c r="HGA18" s="49"/>
      <c r="HGB18" s="49"/>
      <c r="HGC18" s="49"/>
      <c r="HGD18" s="49"/>
      <c r="HGE18" s="49"/>
      <c r="HGF18" s="49"/>
      <c r="HGG18" s="49"/>
      <c r="HGH18" s="49"/>
      <c r="HGI18" s="49"/>
      <c r="HGJ18" s="49"/>
      <c r="HGK18" s="49"/>
      <c r="HGL18" s="49"/>
      <c r="HGM18" s="49"/>
      <c r="HGN18" s="49"/>
      <c r="HGO18" s="49"/>
      <c r="HGP18" s="49"/>
      <c r="HGQ18" s="49"/>
      <c r="HGR18" s="49"/>
      <c r="HGS18" s="49"/>
      <c r="HGT18" s="49"/>
      <c r="HGU18" s="49"/>
      <c r="HGV18" s="49"/>
      <c r="HGW18" s="49"/>
      <c r="HGX18" s="49"/>
      <c r="HGY18" s="49"/>
      <c r="HGZ18" s="49"/>
      <c r="HHA18" s="49"/>
      <c r="HHB18" s="49"/>
      <c r="HHC18" s="49"/>
      <c r="HHD18" s="49"/>
      <c r="HHE18" s="49"/>
      <c r="HHF18" s="49"/>
      <c r="HHG18" s="49"/>
      <c r="HHH18" s="49"/>
      <c r="HHI18" s="49"/>
      <c r="HHJ18" s="49"/>
      <c r="HHK18" s="49"/>
      <c r="HHL18" s="49"/>
      <c r="HHM18" s="49"/>
      <c r="HHN18" s="49"/>
      <c r="HHO18" s="49"/>
      <c r="HHP18" s="49"/>
      <c r="HHQ18" s="49"/>
      <c r="HHR18" s="49"/>
      <c r="HHS18" s="49"/>
      <c r="HHT18" s="49"/>
      <c r="HHU18" s="49"/>
      <c r="HHV18" s="49"/>
      <c r="HHW18" s="49"/>
      <c r="HHX18" s="49"/>
      <c r="HHY18" s="49"/>
      <c r="HHZ18" s="49"/>
      <c r="HIA18" s="49"/>
      <c r="HIB18" s="49"/>
      <c r="HIC18" s="49"/>
      <c r="HID18" s="49"/>
      <c r="HIE18" s="49"/>
      <c r="HIF18" s="49"/>
      <c r="HIG18" s="49"/>
      <c r="HIH18" s="49"/>
      <c r="HII18" s="49"/>
      <c r="HIJ18" s="49"/>
      <c r="HIK18" s="49"/>
      <c r="HIL18" s="49"/>
      <c r="HIM18" s="49"/>
      <c r="HIN18" s="49"/>
      <c r="HIO18" s="49"/>
      <c r="HIP18" s="49"/>
      <c r="HIQ18" s="49"/>
      <c r="HIR18" s="49"/>
      <c r="HIS18" s="49"/>
      <c r="HIT18" s="49"/>
      <c r="HIU18" s="49"/>
      <c r="HIV18" s="49"/>
      <c r="HIW18" s="49"/>
      <c r="HIX18" s="49"/>
      <c r="HIY18" s="49"/>
      <c r="HIZ18" s="49"/>
      <c r="HJA18" s="49"/>
      <c r="HJB18" s="49"/>
      <c r="HJC18" s="49"/>
      <c r="HJD18" s="49"/>
      <c r="HJE18" s="49"/>
      <c r="HJF18" s="49"/>
      <c r="HJG18" s="49"/>
      <c r="HJH18" s="49"/>
      <c r="HJI18" s="49"/>
      <c r="HJJ18" s="49"/>
      <c r="HJK18" s="49"/>
      <c r="HJL18" s="49"/>
      <c r="HJM18" s="49"/>
      <c r="HJN18" s="49"/>
      <c r="HJO18" s="49"/>
      <c r="HJP18" s="49"/>
      <c r="HJQ18" s="49"/>
      <c r="HJR18" s="49"/>
      <c r="HJS18" s="49"/>
      <c r="HJT18" s="49"/>
      <c r="HJU18" s="49"/>
      <c r="HJV18" s="49"/>
      <c r="HJW18" s="49"/>
      <c r="HJX18" s="49"/>
      <c r="HJY18" s="49"/>
      <c r="HJZ18" s="49"/>
      <c r="HKA18" s="49"/>
      <c r="HKB18" s="49"/>
      <c r="HKC18" s="49"/>
      <c r="HKD18" s="49"/>
      <c r="HKE18" s="49"/>
      <c r="HKF18" s="49"/>
      <c r="HKG18" s="49"/>
      <c r="HKH18" s="49"/>
      <c r="HKI18" s="49"/>
      <c r="HKJ18" s="49"/>
      <c r="HKK18" s="49"/>
      <c r="HKL18" s="49"/>
      <c r="HKM18" s="49"/>
      <c r="HKN18" s="49"/>
      <c r="HKO18" s="49"/>
      <c r="HKP18" s="49"/>
      <c r="HKQ18" s="49"/>
      <c r="HKR18" s="49"/>
      <c r="HKS18" s="49"/>
      <c r="HKT18" s="49"/>
      <c r="HKU18" s="49"/>
      <c r="HKV18" s="49"/>
      <c r="HKW18" s="49"/>
      <c r="HKX18" s="49"/>
      <c r="HKY18" s="49"/>
      <c r="HKZ18" s="49"/>
      <c r="HLA18" s="49"/>
      <c r="HLB18" s="49"/>
      <c r="HLC18" s="49"/>
      <c r="HLD18" s="49"/>
      <c r="HLE18" s="49"/>
      <c r="HLF18" s="49"/>
      <c r="HLG18" s="49"/>
      <c r="HLH18" s="49"/>
      <c r="HLI18" s="49"/>
      <c r="HLJ18" s="49"/>
      <c r="HLK18" s="49"/>
      <c r="HLL18" s="49"/>
      <c r="HLM18" s="49"/>
      <c r="HLN18" s="49"/>
      <c r="HLO18" s="49"/>
      <c r="HLP18" s="49"/>
      <c r="HLQ18" s="49"/>
      <c r="HLR18" s="49"/>
      <c r="HLS18" s="49"/>
      <c r="HLT18" s="49"/>
      <c r="HLU18" s="49"/>
      <c r="HLV18" s="49"/>
      <c r="HLW18" s="49"/>
      <c r="HLX18" s="49"/>
      <c r="HLY18" s="49"/>
      <c r="HLZ18" s="49"/>
      <c r="HMA18" s="49"/>
      <c r="HMB18" s="49"/>
      <c r="HMC18" s="49"/>
      <c r="HMD18" s="49"/>
      <c r="HME18" s="49"/>
      <c r="HMF18" s="49"/>
      <c r="HMG18" s="49"/>
      <c r="HMH18" s="49"/>
      <c r="HMI18" s="49"/>
      <c r="HMJ18" s="49"/>
      <c r="HMK18" s="49"/>
      <c r="HML18" s="49"/>
      <c r="HMM18" s="49"/>
      <c r="HMN18" s="49"/>
      <c r="HMO18" s="49"/>
      <c r="HMP18" s="49"/>
      <c r="HMQ18" s="49"/>
      <c r="HMR18" s="49"/>
      <c r="HMS18" s="49"/>
      <c r="HMT18" s="49"/>
      <c r="HMU18" s="49"/>
      <c r="HMV18" s="49"/>
      <c r="HMW18" s="49"/>
      <c r="HMX18" s="49"/>
      <c r="HMY18" s="49"/>
      <c r="HMZ18" s="49"/>
      <c r="HNA18" s="49"/>
      <c r="HNB18" s="49"/>
      <c r="HNC18" s="49"/>
      <c r="HND18" s="49"/>
      <c r="HNE18" s="49"/>
      <c r="HNF18" s="49"/>
      <c r="HNG18" s="49"/>
      <c r="HNH18" s="49"/>
      <c r="HNI18" s="49"/>
      <c r="HNJ18" s="49"/>
      <c r="HNK18" s="49"/>
      <c r="HNL18" s="49"/>
      <c r="HNM18" s="49"/>
      <c r="HNN18" s="49"/>
      <c r="HNO18" s="49"/>
      <c r="HNP18" s="49"/>
      <c r="HNQ18" s="49"/>
      <c r="HNR18" s="49"/>
      <c r="HNS18" s="49"/>
      <c r="HNT18" s="49"/>
      <c r="HNU18" s="49"/>
      <c r="HNV18" s="49"/>
      <c r="HNW18" s="49"/>
      <c r="HNX18" s="49"/>
      <c r="HNY18" s="49"/>
      <c r="HNZ18" s="49"/>
      <c r="HOA18" s="49"/>
      <c r="HOB18" s="49"/>
      <c r="HOC18" s="49"/>
      <c r="HOD18" s="49"/>
      <c r="HOE18" s="49"/>
      <c r="HOF18" s="49"/>
      <c r="HOG18" s="49"/>
      <c r="HOH18" s="49"/>
      <c r="HOI18" s="49"/>
      <c r="HOJ18" s="49"/>
      <c r="HOK18" s="49"/>
      <c r="HOL18" s="49"/>
      <c r="HOM18" s="49"/>
      <c r="HON18" s="49"/>
      <c r="HOO18" s="49"/>
      <c r="HOP18" s="49"/>
      <c r="HOQ18" s="49"/>
      <c r="HOR18" s="49"/>
      <c r="HOS18" s="49"/>
      <c r="HOT18" s="49"/>
      <c r="HOU18" s="49"/>
      <c r="HOV18" s="49"/>
      <c r="HOW18" s="49"/>
      <c r="HOX18" s="49"/>
      <c r="HOY18" s="49"/>
      <c r="HOZ18" s="49"/>
      <c r="HPA18" s="49"/>
      <c r="HPB18" s="49"/>
      <c r="HPC18" s="49"/>
      <c r="HPD18" s="49"/>
      <c r="HPE18" s="49"/>
      <c r="HPF18" s="49"/>
      <c r="HPG18" s="49"/>
      <c r="HPH18" s="49"/>
      <c r="HPI18" s="49"/>
      <c r="HPJ18" s="49"/>
      <c r="HPK18" s="49"/>
      <c r="HPL18" s="49"/>
      <c r="HPM18" s="49"/>
      <c r="HPN18" s="49"/>
      <c r="HPO18" s="49"/>
      <c r="HPP18" s="49"/>
      <c r="HPQ18" s="49"/>
      <c r="HPR18" s="49"/>
      <c r="HPS18" s="49"/>
      <c r="HPT18" s="49"/>
      <c r="HPU18" s="49"/>
      <c r="HPV18" s="49"/>
      <c r="HPW18" s="49"/>
      <c r="HPX18" s="49"/>
      <c r="HPY18" s="49"/>
      <c r="HPZ18" s="49"/>
      <c r="HQA18" s="49"/>
      <c r="HQB18" s="49"/>
      <c r="HQC18" s="49"/>
      <c r="HQD18" s="49"/>
      <c r="HQE18" s="49"/>
      <c r="HQF18" s="49"/>
      <c r="HQG18" s="49"/>
      <c r="HQH18" s="49"/>
      <c r="HQI18" s="49"/>
      <c r="HQJ18" s="49"/>
      <c r="HQK18" s="49"/>
      <c r="HQL18" s="49"/>
      <c r="HQM18" s="49"/>
      <c r="HQN18" s="49"/>
      <c r="HQO18" s="49"/>
      <c r="HQP18" s="49"/>
      <c r="HQQ18" s="49"/>
      <c r="HQR18" s="49"/>
      <c r="HQS18" s="49"/>
      <c r="HQT18" s="49"/>
      <c r="HQU18" s="49"/>
      <c r="HQV18" s="49"/>
      <c r="HQW18" s="49"/>
      <c r="HQX18" s="49"/>
      <c r="HQY18" s="49"/>
      <c r="HQZ18" s="49"/>
      <c r="HRA18" s="49"/>
      <c r="HRB18" s="49"/>
      <c r="HRC18" s="49"/>
      <c r="HRD18" s="49"/>
      <c r="HRE18" s="49"/>
      <c r="HRF18" s="49"/>
      <c r="HRG18" s="49"/>
      <c r="HRH18" s="49"/>
      <c r="HRI18" s="49"/>
      <c r="HRJ18" s="49"/>
      <c r="HRK18" s="49"/>
      <c r="HRL18" s="49"/>
      <c r="HRM18" s="49"/>
      <c r="HRN18" s="49"/>
      <c r="HRO18" s="49"/>
      <c r="HRP18" s="49"/>
      <c r="HRQ18" s="49"/>
      <c r="HRR18" s="49"/>
      <c r="HRS18" s="49"/>
      <c r="HRT18" s="49"/>
      <c r="HRU18" s="49"/>
      <c r="HRV18" s="49"/>
      <c r="HRW18" s="49"/>
      <c r="HRX18" s="49"/>
      <c r="HRY18" s="49"/>
      <c r="HRZ18" s="49"/>
      <c r="HSA18" s="49"/>
      <c r="HSB18" s="49"/>
      <c r="HSC18" s="49"/>
      <c r="HSD18" s="49"/>
      <c r="HSE18" s="49"/>
      <c r="HSF18" s="49"/>
      <c r="HSG18" s="49"/>
      <c r="HSH18" s="49"/>
      <c r="HSI18" s="49"/>
      <c r="HSJ18" s="49"/>
      <c r="HSK18" s="49"/>
      <c r="HSL18" s="49"/>
      <c r="HSM18" s="49"/>
      <c r="HSN18" s="49"/>
      <c r="HSO18" s="49"/>
      <c r="HSP18" s="49"/>
      <c r="HSQ18" s="49"/>
      <c r="HSR18" s="49"/>
      <c r="HSS18" s="49"/>
      <c r="HST18" s="49"/>
      <c r="HSU18" s="49"/>
      <c r="HSV18" s="49"/>
      <c r="HSW18" s="49"/>
      <c r="HSX18" s="49"/>
      <c r="HSY18" s="49"/>
      <c r="HSZ18" s="49"/>
      <c r="HTA18" s="49"/>
      <c r="HTB18" s="49"/>
      <c r="HTC18" s="49"/>
      <c r="HTD18" s="49"/>
      <c r="HTE18" s="49"/>
      <c r="HTF18" s="49"/>
      <c r="HTG18" s="49"/>
      <c r="HTH18" s="49"/>
      <c r="HTI18" s="49"/>
      <c r="HTJ18" s="49"/>
      <c r="HTK18" s="49"/>
      <c r="HTL18" s="49"/>
      <c r="HTM18" s="49"/>
      <c r="HTN18" s="49"/>
      <c r="HTO18" s="49"/>
      <c r="HTP18" s="49"/>
      <c r="HTQ18" s="49"/>
      <c r="HTR18" s="49"/>
      <c r="HTS18" s="49"/>
      <c r="HTT18" s="49"/>
      <c r="HTU18" s="49"/>
      <c r="HTV18" s="49"/>
      <c r="HTW18" s="49"/>
      <c r="HTX18" s="49"/>
      <c r="HTY18" s="49"/>
      <c r="HTZ18" s="49"/>
      <c r="HUA18" s="49"/>
      <c r="HUB18" s="49"/>
      <c r="HUC18" s="49"/>
      <c r="HUD18" s="49"/>
      <c r="HUE18" s="49"/>
      <c r="HUF18" s="49"/>
      <c r="HUG18" s="49"/>
      <c r="HUH18" s="49"/>
      <c r="HUI18" s="49"/>
      <c r="HUJ18" s="49"/>
      <c r="HUK18" s="49"/>
      <c r="HUL18" s="49"/>
      <c r="HUM18" s="49"/>
      <c r="HUN18" s="49"/>
      <c r="HUO18" s="49"/>
      <c r="HUP18" s="49"/>
      <c r="HUQ18" s="49"/>
      <c r="HUR18" s="49"/>
      <c r="HUS18" s="49"/>
      <c r="HUT18" s="49"/>
      <c r="HUU18" s="49"/>
      <c r="HUV18" s="49"/>
      <c r="HUW18" s="49"/>
      <c r="HUX18" s="49"/>
      <c r="HUY18" s="49"/>
      <c r="HUZ18" s="49"/>
      <c r="HVA18" s="49"/>
      <c r="HVB18" s="49"/>
      <c r="HVC18" s="49"/>
      <c r="HVD18" s="49"/>
      <c r="HVE18" s="49"/>
      <c r="HVF18" s="49"/>
      <c r="HVG18" s="49"/>
      <c r="HVH18" s="49"/>
      <c r="HVI18" s="49"/>
      <c r="HVJ18" s="49"/>
      <c r="HVK18" s="49"/>
      <c r="HVL18" s="49"/>
      <c r="HVM18" s="49"/>
      <c r="HVN18" s="49"/>
      <c r="HVO18" s="49"/>
      <c r="HVP18" s="49"/>
      <c r="HVQ18" s="49"/>
      <c r="HVR18" s="49"/>
      <c r="HVS18" s="49"/>
      <c r="HVT18" s="49"/>
      <c r="HVU18" s="49"/>
      <c r="HVV18" s="49"/>
      <c r="HVW18" s="49"/>
      <c r="HVX18" s="49"/>
      <c r="HVY18" s="49"/>
      <c r="HVZ18" s="49"/>
      <c r="HWA18" s="49"/>
      <c r="HWB18" s="49"/>
      <c r="HWC18" s="49"/>
      <c r="HWD18" s="49"/>
      <c r="HWE18" s="49"/>
      <c r="HWF18" s="49"/>
      <c r="HWG18" s="49"/>
      <c r="HWH18" s="49"/>
      <c r="HWI18" s="49"/>
      <c r="HWJ18" s="49"/>
      <c r="HWK18" s="49"/>
      <c r="HWL18" s="49"/>
      <c r="HWM18" s="49"/>
      <c r="HWN18" s="49"/>
      <c r="HWO18" s="49"/>
      <c r="HWP18" s="49"/>
      <c r="HWQ18" s="49"/>
      <c r="HWR18" s="49"/>
      <c r="HWS18" s="49"/>
      <c r="HWT18" s="49"/>
      <c r="HWU18" s="49"/>
      <c r="HWV18" s="49"/>
      <c r="HWW18" s="49"/>
      <c r="HWX18" s="49"/>
      <c r="HWY18" s="49"/>
      <c r="HWZ18" s="49"/>
      <c r="HXA18" s="49"/>
      <c r="HXB18" s="49"/>
      <c r="HXC18" s="49"/>
      <c r="HXD18" s="49"/>
      <c r="HXE18" s="49"/>
      <c r="HXF18" s="49"/>
      <c r="HXG18" s="49"/>
      <c r="HXH18" s="49"/>
      <c r="HXI18" s="49"/>
      <c r="HXJ18" s="49"/>
      <c r="HXK18" s="49"/>
      <c r="HXL18" s="49"/>
      <c r="HXM18" s="49"/>
      <c r="HXN18" s="49"/>
      <c r="HXO18" s="49"/>
      <c r="HXP18" s="49"/>
      <c r="HXQ18" s="49"/>
      <c r="HXR18" s="49"/>
      <c r="HXS18" s="49"/>
      <c r="HXT18" s="49"/>
      <c r="HXU18" s="49"/>
      <c r="HXV18" s="49"/>
      <c r="HXW18" s="49"/>
      <c r="HXX18" s="49"/>
      <c r="HXY18" s="49"/>
      <c r="HXZ18" s="49"/>
      <c r="HYA18" s="49"/>
      <c r="HYB18" s="49"/>
      <c r="HYC18" s="49"/>
      <c r="HYD18" s="49"/>
      <c r="HYE18" s="49"/>
      <c r="HYF18" s="49"/>
      <c r="HYG18" s="49"/>
      <c r="HYH18" s="49"/>
      <c r="HYI18" s="49"/>
      <c r="HYJ18" s="49"/>
      <c r="HYK18" s="49"/>
      <c r="HYL18" s="49"/>
      <c r="HYM18" s="49"/>
      <c r="HYN18" s="49"/>
      <c r="HYO18" s="49"/>
      <c r="HYP18" s="49"/>
      <c r="HYQ18" s="49"/>
      <c r="HYR18" s="49"/>
      <c r="HYS18" s="49"/>
      <c r="HYT18" s="49"/>
      <c r="HYU18" s="49"/>
      <c r="HYV18" s="49"/>
      <c r="HYW18" s="49"/>
      <c r="HYX18" s="49"/>
      <c r="HYY18" s="49"/>
      <c r="HYZ18" s="49"/>
      <c r="HZA18" s="49"/>
      <c r="HZB18" s="49"/>
      <c r="HZC18" s="49"/>
      <c r="HZD18" s="49"/>
      <c r="HZE18" s="49"/>
      <c r="HZF18" s="49"/>
      <c r="HZG18" s="49"/>
      <c r="HZH18" s="49"/>
      <c r="HZI18" s="49"/>
      <c r="HZJ18" s="49"/>
      <c r="HZK18" s="49"/>
      <c r="HZL18" s="49"/>
      <c r="HZM18" s="49"/>
      <c r="HZN18" s="49"/>
      <c r="HZO18" s="49"/>
      <c r="HZP18" s="49"/>
      <c r="HZQ18" s="49"/>
      <c r="HZR18" s="49"/>
      <c r="HZS18" s="49"/>
      <c r="HZT18" s="49"/>
      <c r="HZU18" s="49"/>
      <c r="HZV18" s="49"/>
      <c r="HZW18" s="49"/>
      <c r="HZX18" s="49"/>
      <c r="HZY18" s="49"/>
      <c r="HZZ18" s="49"/>
      <c r="IAA18" s="49"/>
      <c r="IAB18" s="49"/>
      <c r="IAC18" s="49"/>
      <c r="IAD18" s="49"/>
      <c r="IAE18" s="49"/>
      <c r="IAF18" s="49"/>
      <c r="IAG18" s="49"/>
      <c r="IAH18" s="49"/>
      <c r="IAI18" s="49"/>
      <c r="IAJ18" s="49"/>
      <c r="IAK18" s="49"/>
      <c r="IAL18" s="49"/>
      <c r="IAM18" s="49"/>
      <c r="IAN18" s="49"/>
      <c r="IAO18" s="49"/>
      <c r="IAP18" s="49"/>
      <c r="IAQ18" s="49"/>
      <c r="IAR18" s="49"/>
      <c r="IAS18" s="49"/>
      <c r="IAT18" s="49"/>
      <c r="IAU18" s="49"/>
      <c r="IAV18" s="49"/>
      <c r="IAW18" s="49"/>
      <c r="IAX18" s="49"/>
      <c r="IAY18" s="49"/>
      <c r="IAZ18" s="49"/>
      <c r="IBA18" s="49"/>
      <c r="IBB18" s="49"/>
      <c r="IBC18" s="49"/>
      <c r="IBD18" s="49"/>
      <c r="IBE18" s="49"/>
      <c r="IBF18" s="49"/>
      <c r="IBG18" s="49"/>
      <c r="IBH18" s="49"/>
      <c r="IBI18" s="49"/>
      <c r="IBJ18" s="49"/>
      <c r="IBK18" s="49"/>
      <c r="IBL18" s="49"/>
      <c r="IBM18" s="49"/>
      <c r="IBN18" s="49"/>
      <c r="IBO18" s="49"/>
      <c r="IBP18" s="49"/>
      <c r="IBQ18" s="49"/>
      <c r="IBR18" s="49"/>
      <c r="IBS18" s="49"/>
      <c r="IBT18" s="49"/>
      <c r="IBU18" s="49"/>
      <c r="IBV18" s="49"/>
      <c r="IBW18" s="49"/>
      <c r="IBX18" s="49"/>
      <c r="IBY18" s="49"/>
      <c r="IBZ18" s="49"/>
      <c r="ICA18" s="49"/>
      <c r="ICB18" s="49"/>
      <c r="ICC18" s="49"/>
      <c r="ICD18" s="49"/>
      <c r="ICE18" s="49"/>
      <c r="ICF18" s="49"/>
      <c r="ICG18" s="49"/>
      <c r="ICH18" s="49"/>
      <c r="ICI18" s="49"/>
      <c r="ICJ18" s="49"/>
      <c r="ICK18" s="49"/>
      <c r="ICL18" s="49"/>
      <c r="ICM18" s="49"/>
      <c r="ICN18" s="49"/>
      <c r="ICO18" s="49"/>
      <c r="ICP18" s="49"/>
      <c r="ICQ18" s="49"/>
      <c r="ICR18" s="49"/>
      <c r="ICS18" s="49"/>
      <c r="ICT18" s="49"/>
      <c r="ICU18" s="49"/>
      <c r="ICV18" s="49"/>
      <c r="ICW18" s="49"/>
      <c r="ICX18" s="49"/>
      <c r="ICY18" s="49"/>
      <c r="ICZ18" s="49"/>
      <c r="IDA18" s="49"/>
      <c r="IDB18" s="49"/>
      <c r="IDC18" s="49"/>
      <c r="IDD18" s="49"/>
      <c r="IDE18" s="49"/>
      <c r="IDF18" s="49"/>
      <c r="IDG18" s="49"/>
      <c r="IDH18" s="49"/>
      <c r="IDI18" s="49"/>
      <c r="IDJ18" s="49"/>
      <c r="IDK18" s="49"/>
      <c r="IDL18" s="49"/>
      <c r="IDM18" s="49"/>
      <c r="IDN18" s="49"/>
      <c r="IDO18" s="49"/>
      <c r="IDP18" s="49"/>
      <c r="IDQ18" s="49"/>
      <c r="IDR18" s="49"/>
      <c r="IDS18" s="49"/>
      <c r="IDT18" s="49"/>
      <c r="IDU18" s="49"/>
      <c r="IDV18" s="49"/>
      <c r="IDW18" s="49"/>
      <c r="IDX18" s="49"/>
      <c r="IDY18" s="49"/>
      <c r="IDZ18" s="49"/>
      <c r="IEA18" s="49"/>
      <c r="IEB18" s="49"/>
      <c r="IEC18" s="49"/>
      <c r="IED18" s="49"/>
      <c r="IEE18" s="49"/>
      <c r="IEF18" s="49"/>
      <c r="IEG18" s="49"/>
      <c r="IEH18" s="49"/>
      <c r="IEI18" s="49"/>
      <c r="IEJ18" s="49"/>
      <c r="IEK18" s="49"/>
      <c r="IEL18" s="49"/>
      <c r="IEM18" s="49"/>
      <c r="IEN18" s="49"/>
      <c r="IEO18" s="49"/>
      <c r="IEP18" s="49"/>
      <c r="IEQ18" s="49"/>
      <c r="IER18" s="49"/>
      <c r="IES18" s="49"/>
      <c r="IET18" s="49"/>
      <c r="IEU18" s="49"/>
      <c r="IEV18" s="49"/>
      <c r="IEW18" s="49"/>
      <c r="IEX18" s="49"/>
      <c r="IEY18" s="49"/>
      <c r="IEZ18" s="49"/>
      <c r="IFA18" s="49"/>
      <c r="IFB18" s="49"/>
      <c r="IFC18" s="49"/>
      <c r="IFD18" s="49"/>
      <c r="IFE18" s="49"/>
      <c r="IFF18" s="49"/>
      <c r="IFG18" s="49"/>
      <c r="IFH18" s="49"/>
      <c r="IFI18" s="49"/>
      <c r="IFJ18" s="49"/>
      <c r="IFK18" s="49"/>
      <c r="IFL18" s="49"/>
      <c r="IFM18" s="49"/>
      <c r="IFN18" s="49"/>
      <c r="IFO18" s="49"/>
      <c r="IFP18" s="49"/>
      <c r="IFQ18" s="49"/>
      <c r="IFR18" s="49"/>
      <c r="IFS18" s="49"/>
      <c r="IFT18" s="49"/>
      <c r="IFU18" s="49"/>
      <c r="IFV18" s="49"/>
      <c r="IFW18" s="49"/>
      <c r="IFX18" s="49"/>
      <c r="IFY18" s="49"/>
      <c r="IFZ18" s="49"/>
      <c r="IGA18" s="49"/>
      <c r="IGB18" s="49"/>
      <c r="IGC18" s="49"/>
      <c r="IGD18" s="49"/>
      <c r="IGE18" s="49"/>
      <c r="IGF18" s="49"/>
      <c r="IGG18" s="49"/>
      <c r="IGH18" s="49"/>
      <c r="IGI18" s="49"/>
      <c r="IGJ18" s="49"/>
      <c r="IGK18" s="49"/>
      <c r="IGL18" s="49"/>
      <c r="IGM18" s="49"/>
      <c r="IGN18" s="49"/>
      <c r="IGO18" s="49"/>
      <c r="IGP18" s="49"/>
      <c r="IGQ18" s="49"/>
      <c r="IGR18" s="49"/>
      <c r="IGS18" s="49"/>
      <c r="IGT18" s="49"/>
      <c r="IGU18" s="49"/>
      <c r="IGV18" s="49"/>
      <c r="IGW18" s="49"/>
      <c r="IGX18" s="49"/>
      <c r="IGY18" s="49"/>
      <c r="IGZ18" s="49"/>
      <c r="IHA18" s="49"/>
      <c r="IHB18" s="49"/>
      <c r="IHC18" s="49"/>
      <c r="IHD18" s="49"/>
      <c r="IHE18" s="49"/>
      <c r="IHF18" s="49"/>
      <c r="IHG18" s="49"/>
      <c r="IHH18" s="49"/>
      <c r="IHI18" s="49"/>
      <c r="IHJ18" s="49"/>
      <c r="IHK18" s="49"/>
      <c r="IHL18" s="49"/>
      <c r="IHM18" s="49"/>
      <c r="IHN18" s="49"/>
      <c r="IHO18" s="49"/>
      <c r="IHP18" s="49"/>
      <c r="IHQ18" s="49"/>
      <c r="IHR18" s="49"/>
      <c r="IHS18" s="49"/>
      <c r="IHT18" s="49"/>
      <c r="IHU18" s="49"/>
      <c r="IHV18" s="49"/>
      <c r="IHW18" s="49"/>
      <c r="IHX18" s="49"/>
      <c r="IHY18" s="49"/>
      <c r="IHZ18" s="49"/>
      <c r="IIA18" s="49"/>
      <c r="IIB18" s="49"/>
      <c r="IIC18" s="49"/>
      <c r="IID18" s="49"/>
      <c r="IIE18" s="49"/>
      <c r="IIF18" s="49"/>
      <c r="IIG18" s="49"/>
      <c r="IIH18" s="49"/>
      <c r="III18" s="49"/>
      <c r="IIJ18" s="49"/>
      <c r="IIK18" s="49"/>
      <c r="IIL18" s="49"/>
      <c r="IIM18" s="49"/>
      <c r="IIN18" s="49"/>
      <c r="IIO18" s="49"/>
      <c r="IIP18" s="49"/>
      <c r="IIQ18" s="49"/>
      <c r="IIR18" s="49"/>
      <c r="IIS18" s="49"/>
      <c r="IIT18" s="49"/>
      <c r="IIU18" s="49"/>
      <c r="IIV18" s="49"/>
      <c r="IIW18" s="49"/>
      <c r="IIX18" s="49"/>
      <c r="IIY18" s="49"/>
      <c r="IIZ18" s="49"/>
      <c r="IJA18" s="49"/>
      <c r="IJB18" s="49"/>
      <c r="IJC18" s="49"/>
      <c r="IJD18" s="49"/>
      <c r="IJE18" s="49"/>
      <c r="IJF18" s="49"/>
      <c r="IJG18" s="49"/>
      <c r="IJH18" s="49"/>
      <c r="IJI18" s="49"/>
      <c r="IJJ18" s="49"/>
      <c r="IJK18" s="49"/>
      <c r="IJL18" s="49"/>
      <c r="IJM18" s="49"/>
      <c r="IJN18" s="49"/>
      <c r="IJO18" s="49"/>
      <c r="IJP18" s="49"/>
      <c r="IJQ18" s="49"/>
      <c r="IJR18" s="49"/>
      <c r="IJS18" s="49"/>
      <c r="IJT18" s="49"/>
      <c r="IJU18" s="49"/>
      <c r="IJV18" s="49"/>
      <c r="IJW18" s="49"/>
      <c r="IJX18" s="49"/>
      <c r="IJY18" s="49"/>
      <c r="IJZ18" s="49"/>
      <c r="IKA18" s="49"/>
      <c r="IKB18" s="49"/>
      <c r="IKC18" s="49"/>
      <c r="IKD18" s="49"/>
      <c r="IKE18" s="49"/>
      <c r="IKF18" s="49"/>
      <c r="IKG18" s="49"/>
      <c r="IKH18" s="49"/>
      <c r="IKI18" s="49"/>
      <c r="IKJ18" s="49"/>
      <c r="IKK18" s="49"/>
      <c r="IKL18" s="49"/>
      <c r="IKM18" s="49"/>
      <c r="IKN18" s="49"/>
      <c r="IKO18" s="49"/>
      <c r="IKP18" s="49"/>
      <c r="IKQ18" s="49"/>
      <c r="IKR18" s="49"/>
      <c r="IKS18" s="49"/>
      <c r="IKT18" s="49"/>
      <c r="IKU18" s="49"/>
      <c r="IKV18" s="49"/>
      <c r="IKW18" s="49"/>
      <c r="IKX18" s="49"/>
      <c r="IKY18" s="49"/>
      <c r="IKZ18" s="49"/>
      <c r="ILA18" s="49"/>
      <c r="ILB18" s="49"/>
      <c r="ILC18" s="49"/>
      <c r="ILD18" s="49"/>
      <c r="ILE18" s="49"/>
      <c r="ILF18" s="49"/>
      <c r="ILG18" s="49"/>
      <c r="ILH18" s="49"/>
      <c r="ILI18" s="49"/>
      <c r="ILJ18" s="49"/>
      <c r="ILK18" s="49"/>
      <c r="ILL18" s="49"/>
      <c r="ILM18" s="49"/>
      <c r="ILN18" s="49"/>
      <c r="ILO18" s="49"/>
      <c r="ILP18" s="49"/>
      <c r="ILQ18" s="49"/>
      <c r="ILR18" s="49"/>
      <c r="ILS18" s="49"/>
      <c r="ILT18" s="49"/>
      <c r="ILU18" s="49"/>
      <c r="ILV18" s="49"/>
      <c r="ILW18" s="49"/>
      <c r="ILX18" s="49"/>
      <c r="ILY18" s="49"/>
      <c r="ILZ18" s="49"/>
      <c r="IMA18" s="49"/>
      <c r="IMB18" s="49"/>
      <c r="IMC18" s="49"/>
      <c r="IMD18" s="49"/>
      <c r="IME18" s="49"/>
      <c r="IMF18" s="49"/>
      <c r="IMG18" s="49"/>
      <c r="IMH18" s="49"/>
      <c r="IMI18" s="49"/>
      <c r="IMJ18" s="49"/>
      <c r="IMK18" s="49"/>
      <c r="IML18" s="49"/>
      <c r="IMM18" s="49"/>
      <c r="IMN18" s="49"/>
      <c r="IMO18" s="49"/>
      <c r="IMP18" s="49"/>
      <c r="IMQ18" s="49"/>
      <c r="IMR18" s="49"/>
      <c r="IMS18" s="49"/>
      <c r="IMT18" s="49"/>
      <c r="IMU18" s="49"/>
      <c r="IMV18" s="49"/>
      <c r="IMW18" s="49"/>
      <c r="IMX18" s="49"/>
      <c r="IMY18" s="49"/>
      <c r="IMZ18" s="49"/>
      <c r="INA18" s="49"/>
      <c r="INB18" s="49"/>
      <c r="INC18" s="49"/>
      <c r="IND18" s="49"/>
      <c r="INE18" s="49"/>
      <c r="INF18" s="49"/>
      <c r="ING18" s="49"/>
      <c r="INH18" s="49"/>
      <c r="INI18" s="49"/>
      <c r="INJ18" s="49"/>
      <c r="INK18" s="49"/>
      <c r="INL18" s="49"/>
      <c r="INM18" s="49"/>
      <c r="INN18" s="49"/>
      <c r="INO18" s="49"/>
      <c r="INP18" s="49"/>
      <c r="INQ18" s="49"/>
      <c r="INR18" s="49"/>
      <c r="INS18" s="49"/>
      <c r="INT18" s="49"/>
      <c r="INU18" s="49"/>
      <c r="INV18" s="49"/>
      <c r="INW18" s="49"/>
      <c r="INX18" s="49"/>
      <c r="INY18" s="49"/>
      <c r="INZ18" s="49"/>
      <c r="IOA18" s="49"/>
      <c r="IOB18" s="49"/>
      <c r="IOC18" s="49"/>
      <c r="IOD18" s="49"/>
      <c r="IOE18" s="49"/>
      <c r="IOF18" s="49"/>
      <c r="IOG18" s="49"/>
      <c r="IOH18" s="49"/>
      <c r="IOI18" s="49"/>
      <c r="IOJ18" s="49"/>
      <c r="IOK18" s="49"/>
      <c r="IOL18" s="49"/>
      <c r="IOM18" s="49"/>
      <c r="ION18" s="49"/>
      <c r="IOO18" s="49"/>
      <c r="IOP18" s="49"/>
      <c r="IOQ18" s="49"/>
      <c r="IOR18" s="49"/>
      <c r="IOS18" s="49"/>
      <c r="IOT18" s="49"/>
      <c r="IOU18" s="49"/>
      <c r="IOV18" s="49"/>
      <c r="IOW18" s="49"/>
      <c r="IOX18" s="49"/>
      <c r="IOY18" s="49"/>
      <c r="IOZ18" s="49"/>
      <c r="IPA18" s="49"/>
      <c r="IPB18" s="49"/>
      <c r="IPC18" s="49"/>
      <c r="IPD18" s="49"/>
      <c r="IPE18" s="49"/>
      <c r="IPF18" s="49"/>
      <c r="IPG18" s="49"/>
      <c r="IPH18" s="49"/>
      <c r="IPI18" s="49"/>
      <c r="IPJ18" s="49"/>
      <c r="IPK18" s="49"/>
      <c r="IPL18" s="49"/>
      <c r="IPM18" s="49"/>
      <c r="IPN18" s="49"/>
      <c r="IPO18" s="49"/>
      <c r="IPP18" s="49"/>
      <c r="IPQ18" s="49"/>
      <c r="IPR18" s="49"/>
      <c r="IPS18" s="49"/>
      <c r="IPT18" s="49"/>
      <c r="IPU18" s="49"/>
      <c r="IPV18" s="49"/>
      <c r="IPW18" s="49"/>
      <c r="IPX18" s="49"/>
      <c r="IPY18" s="49"/>
      <c r="IPZ18" s="49"/>
      <c r="IQA18" s="49"/>
      <c r="IQB18" s="49"/>
      <c r="IQC18" s="49"/>
      <c r="IQD18" s="49"/>
      <c r="IQE18" s="49"/>
      <c r="IQF18" s="49"/>
      <c r="IQG18" s="49"/>
      <c r="IQH18" s="49"/>
      <c r="IQI18" s="49"/>
      <c r="IQJ18" s="49"/>
      <c r="IQK18" s="49"/>
      <c r="IQL18" s="49"/>
      <c r="IQM18" s="49"/>
      <c r="IQN18" s="49"/>
      <c r="IQO18" s="49"/>
      <c r="IQP18" s="49"/>
      <c r="IQQ18" s="49"/>
      <c r="IQR18" s="49"/>
      <c r="IQS18" s="49"/>
      <c r="IQT18" s="49"/>
      <c r="IQU18" s="49"/>
      <c r="IQV18" s="49"/>
      <c r="IQW18" s="49"/>
      <c r="IQX18" s="49"/>
      <c r="IQY18" s="49"/>
      <c r="IQZ18" s="49"/>
      <c r="IRA18" s="49"/>
      <c r="IRB18" s="49"/>
      <c r="IRC18" s="49"/>
      <c r="IRD18" s="49"/>
      <c r="IRE18" s="49"/>
      <c r="IRF18" s="49"/>
      <c r="IRG18" s="49"/>
      <c r="IRH18" s="49"/>
      <c r="IRI18" s="49"/>
      <c r="IRJ18" s="49"/>
      <c r="IRK18" s="49"/>
      <c r="IRL18" s="49"/>
      <c r="IRM18" s="49"/>
      <c r="IRN18" s="49"/>
      <c r="IRO18" s="49"/>
      <c r="IRP18" s="49"/>
      <c r="IRQ18" s="49"/>
      <c r="IRR18" s="49"/>
      <c r="IRS18" s="49"/>
      <c r="IRT18" s="49"/>
      <c r="IRU18" s="49"/>
      <c r="IRV18" s="49"/>
      <c r="IRW18" s="49"/>
      <c r="IRX18" s="49"/>
      <c r="IRY18" s="49"/>
      <c r="IRZ18" s="49"/>
      <c r="ISA18" s="49"/>
      <c r="ISB18" s="49"/>
      <c r="ISC18" s="49"/>
      <c r="ISD18" s="49"/>
      <c r="ISE18" s="49"/>
      <c r="ISF18" s="49"/>
      <c r="ISG18" s="49"/>
      <c r="ISH18" s="49"/>
      <c r="ISI18" s="49"/>
      <c r="ISJ18" s="49"/>
      <c r="ISK18" s="49"/>
      <c r="ISL18" s="49"/>
      <c r="ISM18" s="49"/>
      <c r="ISN18" s="49"/>
      <c r="ISO18" s="49"/>
      <c r="ISP18" s="49"/>
      <c r="ISQ18" s="49"/>
      <c r="ISR18" s="49"/>
      <c r="ISS18" s="49"/>
      <c r="IST18" s="49"/>
      <c r="ISU18" s="49"/>
      <c r="ISV18" s="49"/>
      <c r="ISW18" s="49"/>
      <c r="ISX18" s="49"/>
      <c r="ISY18" s="49"/>
      <c r="ISZ18" s="49"/>
      <c r="ITA18" s="49"/>
      <c r="ITB18" s="49"/>
      <c r="ITC18" s="49"/>
      <c r="ITD18" s="49"/>
      <c r="ITE18" s="49"/>
      <c r="ITF18" s="49"/>
      <c r="ITG18" s="49"/>
      <c r="ITH18" s="49"/>
      <c r="ITI18" s="49"/>
      <c r="ITJ18" s="49"/>
      <c r="ITK18" s="49"/>
      <c r="ITL18" s="49"/>
      <c r="ITM18" s="49"/>
      <c r="ITN18" s="49"/>
      <c r="ITO18" s="49"/>
      <c r="ITP18" s="49"/>
      <c r="ITQ18" s="49"/>
      <c r="ITR18" s="49"/>
      <c r="ITS18" s="49"/>
      <c r="ITT18" s="49"/>
      <c r="ITU18" s="49"/>
      <c r="ITV18" s="49"/>
      <c r="ITW18" s="49"/>
      <c r="ITX18" s="49"/>
      <c r="ITY18" s="49"/>
      <c r="ITZ18" s="49"/>
      <c r="IUA18" s="49"/>
      <c r="IUB18" s="49"/>
      <c r="IUC18" s="49"/>
      <c r="IUD18" s="49"/>
      <c r="IUE18" s="49"/>
      <c r="IUF18" s="49"/>
      <c r="IUG18" s="49"/>
      <c r="IUH18" s="49"/>
      <c r="IUI18" s="49"/>
      <c r="IUJ18" s="49"/>
      <c r="IUK18" s="49"/>
      <c r="IUL18" s="49"/>
      <c r="IUM18" s="49"/>
      <c r="IUN18" s="49"/>
      <c r="IUO18" s="49"/>
      <c r="IUP18" s="49"/>
      <c r="IUQ18" s="49"/>
      <c r="IUR18" s="49"/>
      <c r="IUS18" s="49"/>
      <c r="IUT18" s="49"/>
      <c r="IUU18" s="49"/>
      <c r="IUV18" s="49"/>
      <c r="IUW18" s="49"/>
      <c r="IUX18" s="49"/>
      <c r="IUY18" s="49"/>
      <c r="IUZ18" s="49"/>
      <c r="IVA18" s="49"/>
      <c r="IVB18" s="49"/>
      <c r="IVC18" s="49"/>
      <c r="IVD18" s="49"/>
      <c r="IVE18" s="49"/>
      <c r="IVF18" s="49"/>
      <c r="IVG18" s="49"/>
      <c r="IVH18" s="49"/>
      <c r="IVI18" s="49"/>
      <c r="IVJ18" s="49"/>
      <c r="IVK18" s="49"/>
      <c r="IVL18" s="49"/>
      <c r="IVM18" s="49"/>
      <c r="IVN18" s="49"/>
      <c r="IVO18" s="49"/>
      <c r="IVP18" s="49"/>
      <c r="IVQ18" s="49"/>
      <c r="IVR18" s="49"/>
      <c r="IVS18" s="49"/>
      <c r="IVT18" s="49"/>
      <c r="IVU18" s="49"/>
      <c r="IVV18" s="49"/>
      <c r="IVW18" s="49"/>
      <c r="IVX18" s="49"/>
      <c r="IVY18" s="49"/>
      <c r="IVZ18" s="49"/>
      <c r="IWA18" s="49"/>
      <c r="IWB18" s="49"/>
      <c r="IWC18" s="49"/>
      <c r="IWD18" s="49"/>
      <c r="IWE18" s="49"/>
      <c r="IWF18" s="49"/>
      <c r="IWG18" s="49"/>
      <c r="IWH18" s="49"/>
      <c r="IWI18" s="49"/>
      <c r="IWJ18" s="49"/>
      <c r="IWK18" s="49"/>
      <c r="IWL18" s="49"/>
      <c r="IWM18" s="49"/>
      <c r="IWN18" s="49"/>
      <c r="IWO18" s="49"/>
      <c r="IWP18" s="49"/>
      <c r="IWQ18" s="49"/>
      <c r="IWR18" s="49"/>
      <c r="IWS18" s="49"/>
      <c r="IWT18" s="49"/>
      <c r="IWU18" s="49"/>
      <c r="IWV18" s="49"/>
      <c r="IWW18" s="49"/>
      <c r="IWX18" s="49"/>
      <c r="IWY18" s="49"/>
      <c r="IWZ18" s="49"/>
      <c r="IXA18" s="49"/>
      <c r="IXB18" s="49"/>
      <c r="IXC18" s="49"/>
      <c r="IXD18" s="49"/>
      <c r="IXE18" s="49"/>
      <c r="IXF18" s="49"/>
      <c r="IXG18" s="49"/>
      <c r="IXH18" s="49"/>
      <c r="IXI18" s="49"/>
      <c r="IXJ18" s="49"/>
      <c r="IXK18" s="49"/>
      <c r="IXL18" s="49"/>
      <c r="IXM18" s="49"/>
      <c r="IXN18" s="49"/>
      <c r="IXO18" s="49"/>
      <c r="IXP18" s="49"/>
      <c r="IXQ18" s="49"/>
      <c r="IXR18" s="49"/>
      <c r="IXS18" s="49"/>
      <c r="IXT18" s="49"/>
      <c r="IXU18" s="49"/>
      <c r="IXV18" s="49"/>
      <c r="IXW18" s="49"/>
      <c r="IXX18" s="49"/>
      <c r="IXY18" s="49"/>
      <c r="IXZ18" s="49"/>
      <c r="IYA18" s="49"/>
      <c r="IYB18" s="49"/>
      <c r="IYC18" s="49"/>
      <c r="IYD18" s="49"/>
      <c r="IYE18" s="49"/>
      <c r="IYF18" s="49"/>
      <c r="IYG18" s="49"/>
      <c r="IYH18" s="49"/>
      <c r="IYI18" s="49"/>
      <c r="IYJ18" s="49"/>
      <c r="IYK18" s="49"/>
      <c r="IYL18" s="49"/>
      <c r="IYM18" s="49"/>
      <c r="IYN18" s="49"/>
      <c r="IYO18" s="49"/>
      <c r="IYP18" s="49"/>
      <c r="IYQ18" s="49"/>
      <c r="IYR18" s="49"/>
      <c r="IYS18" s="49"/>
      <c r="IYT18" s="49"/>
      <c r="IYU18" s="49"/>
      <c r="IYV18" s="49"/>
      <c r="IYW18" s="49"/>
      <c r="IYX18" s="49"/>
      <c r="IYY18" s="49"/>
      <c r="IYZ18" s="49"/>
      <c r="IZA18" s="49"/>
      <c r="IZB18" s="49"/>
      <c r="IZC18" s="49"/>
      <c r="IZD18" s="49"/>
      <c r="IZE18" s="49"/>
      <c r="IZF18" s="49"/>
      <c r="IZG18" s="49"/>
      <c r="IZH18" s="49"/>
      <c r="IZI18" s="49"/>
      <c r="IZJ18" s="49"/>
      <c r="IZK18" s="49"/>
      <c r="IZL18" s="49"/>
      <c r="IZM18" s="49"/>
      <c r="IZN18" s="49"/>
      <c r="IZO18" s="49"/>
      <c r="IZP18" s="49"/>
      <c r="IZQ18" s="49"/>
      <c r="IZR18" s="49"/>
      <c r="IZS18" s="49"/>
      <c r="IZT18" s="49"/>
      <c r="IZU18" s="49"/>
      <c r="IZV18" s="49"/>
      <c r="IZW18" s="49"/>
      <c r="IZX18" s="49"/>
      <c r="IZY18" s="49"/>
      <c r="IZZ18" s="49"/>
      <c r="JAA18" s="49"/>
      <c r="JAB18" s="49"/>
      <c r="JAC18" s="49"/>
      <c r="JAD18" s="49"/>
      <c r="JAE18" s="49"/>
      <c r="JAF18" s="49"/>
      <c r="JAG18" s="49"/>
      <c r="JAH18" s="49"/>
      <c r="JAI18" s="49"/>
      <c r="JAJ18" s="49"/>
      <c r="JAK18" s="49"/>
      <c r="JAL18" s="49"/>
      <c r="JAM18" s="49"/>
      <c r="JAN18" s="49"/>
      <c r="JAO18" s="49"/>
      <c r="JAP18" s="49"/>
      <c r="JAQ18" s="49"/>
      <c r="JAR18" s="49"/>
      <c r="JAS18" s="49"/>
      <c r="JAT18" s="49"/>
      <c r="JAU18" s="49"/>
      <c r="JAV18" s="49"/>
      <c r="JAW18" s="49"/>
      <c r="JAX18" s="49"/>
      <c r="JAY18" s="49"/>
      <c r="JAZ18" s="49"/>
      <c r="JBA18" s="49"/>
      <c r="JBB18" s="49"/>
      <c r="JBC18" s="49"/>
      <c r="JBD18" s="49"/>
      <c r="JBE18" s="49"/>
      <c r="JBF18" s="49"/>
      <c r="JBG18" s="49"/>
      <c r="JBH18" s="49"/>
      <c r="JBI18" s="49"/>
      <c r="JBJ18" s="49"/>
      <c r="JBK18" s="49"/>
      <c r="JBL18" s="49"/>
      <c r="JBM18" s="49"/>
      <c r="JBN18" s="49"/>
      <c r="JBO18" s="49"/>
      <c r="JBP18" s="49"/>
      <c r="JBQ18" s="49"/>
      <c r="JBR18" s="49"/>
      <c r="JBS18" s="49"/>
      <c r="JBT18" s="49"/>
      <c r="JBU18" s="49"/>
      <c r="JBV18" s="49"/>
      <c r="JBW18" s="49"/>
      <c r="JBX18" s="49"/>
      <c r="JBY18" s="49"/>
      <c r="JBZ18" s="49"/>
      <c r="JCA18" s="49"/>
      <c r="JCB18" s="49"/>
      <c r="JCC18" s="49"/>
      <c r="JCD18" s="49"/>
      <c r="JCE18" s="49"/>
      <c r="JCF18" s="49"/>
      <c r="JCG18" s="49"/>
      <c r="JCH18" s="49"/>
      <c r="JCI18" s="49"/>
      <c r="JCJ18" s="49"/>
      <c r="JCK18" s="49"/>
      <c r="JCL18" s="49"/>
      <c r="JCM18" s="49"/>
      <c r="JCN18" s="49"/>
      <c r="JCO18" s="49"/>
      <c r="JCP18" s="49"/>
      <c r="JCQ18" s="49"/>
      <c r="JCR18" s="49"/>
      <c r="JCS18" s="49"/>
      <c r="JCT18" s="49"/>
      <c r="JCU18" s="49"/>
      <c r="JCV18" s="49"/>
      <c r="JCW18" s="49"/>
      <c r="JCX18" s="49"/>
      <c r="JCY18" s="49"/>
      <c r="JCZ18" s="49"/>
      <c r="JDA18" s="49"/>
      <c r="JDB18" s="49"/>
      <c r="JDC18" s="49"/>
      <c r="JDD18" s="49"/>
      <c r="JDE18" s="49"/>
      <c r="JDF18" s="49"/>
      <c r="JDG18" s="49"/>
      <c r="JDH18" s="49"/>
      <c r="JDI18" s="49"/>
      <c r="JDJ18" s="49"/>
      <c r="JDK18" s="49"/>
      <c r="JDL18" s="49"/>
      <c r="JDM18" s="49"/>
      <c r="JDN18" s="49"/>
      <c r="JDO18" s="49"/>
      <c r="JDP18" s="49"/>
      <c r="JDQ18" s="49"/>
      <c r="JDR18" s="49"/>
      <c r="JDS18" s="49"/>
      <c r="JDT18" s="49"/>
      <c r="JDU18" s="49"/>
      <c r="JDV18" s="49"/>
      <c r="JDW18" s="49"/>
      <c r="JDX18" s="49"/>
      <c r="JDY18" s="49"/>
      <c r="JDZ18" s="49"/>
      <c r="JEA18" s="49"/>
      <c r="JEB18" s="49"/>
      <c r="JEC18" s="49"/>
      <c r="JED18" s="49"/>
      <c r="JEE18" s="49"/>
      <c r="JEF18" s="49"/>
      <c r="JEG18" s="49"/>
      <c r="JEH18" s="49"/>
      <c r="JEI18" s="49"/>
      <c r="JEJ18" s="49"/>
      <c r="JEK18" s="49"/>
      <c r="JEL18" s="49"/>
      <c r="JEM18" s="49"/>
      <c r="JEN18" s="49"/>
      <c r="JEO18" s="49"/>
      <c r="JEP18" s="49"/>
      <c r="JEQ18" s="49"/>
      <c r="JER18" s="49"/>
      <c r="JES18" s="49"/>
      <c r="JET18" s="49"/>
      <c r="JEU18" s="49"/>
      <c r="JEV18" s="49"/>
      <c r="JEW18" s="49"/>
      <c r="JEX18" s="49"/>
      <c r="JEY18" s="49"/>
      <c r="JEZ18" s="49"/>
      <c r="JFA18" s="49"/>
      <c r="JFB18" s="49"/>
      <c r="JFC18" s="49"/>
      <c r="JFD18" s="49"/>
      <c r="JFE18" s="49"/>
      <c r="JFF18" s="49"/>
      <c r="JFG18" s="49"/>
      <c r="JFH18" s="49"/>
      <c r="JFI18" s="49"/>
      <c r="JFJ18" s="49"/>
      <c r="JFK18" s="49"/>
      <c r="JFL18" s="49"/>
      <c r="JFM18" s="49"/>
      <c r="JFN18" s="49"/>
      <c r="JFO18" s="49"/>
      <c r="JFP18" s="49"/>
      <c r="JFQ18" s="49"/>
      <c r="JFR18" s="49"/>
      <c r="JFS18" s="49"/>
      <c r="JFT18" s="49"/>
      <c r="JFU18" s="49"/>
      <c r="JFV18" s="49"/>
      <c r="JFW18" s="49"/>
      <c r="JFX18" s="49"/>
      <c r="JFY18" s="49"/>
      <c r="JFZ18" s="49"/>
      <c r="JGA18" s="49"/>
      <c r="JGB18" s="49"/>
      <c r="JGC18" s="49"/>
      <c r="JGD18" s="49"/>
      <c r="JGE18" s="49"/>
      <c r="JGF18" s="49"/>
      <c r="JGG18" s="49"/>
      <c r="JGH18" s="49"/>
      <c r="JGI18" s="49"/>
      <c r="JGJ18" s="49"/>
      <c r="JGK18" s="49"/>
      <c r="JGL18" s="49"/>
      <c r="JGM18" s="49"/>
      <c r="JGN18" s="49"/>
      <c r="JGO18" s="49"/>
      <c r="JGP18" s="49"/>
      <c r="JGQ18" s="49"/>
      <c r="JGR18" s="49"/>
      <c r="JGS18" s="49"/>
      <c r="JGT18" s="49"/>
      <c r="JGU18" s="49"/>
      <c r="JGV18" s="49"/>
      <c r="JGW18" s="49"/>
      <c r="JGX18" s="49"/>
      <c r="JGY18" s="49"/>
      <c r="JGZ18" s="49"/>
      <c r="JHA18" s="49"/>
      <c r="JHB18" s="49"/>
      <c r="JHC18" s="49"/>
      <c r="JHD18" s="49"/>
      <c r="JHE18" s="49"/>
      <c r="JHF18" s="49"/>
      <c r="JHG18" s="49"/>
      <c r="JHH18" s="49"/>
      <c r="JHI18" s="49"/>
      <c r="JHJ18" s="49"/>
      <c r="JHK18" s="49"/>
      <c r="JHL18" s="49"/>
      <c r="JHM18" s="49"/>
      <c r="JHN18" s="49"/>
      <c r="JHO18" s="49"/>
      <c r="JHP18" s="49"/>
      <c r="JHQ18" s="49"/>
      <c r="JHR18" s="49"/>
      <c r="JHS18" s="49"/>
      <c r="JHT18" s="49"/>
      <c r="JHU18" s="49"/>
      <c r="JHV18" s="49"/>
      <c r="JHW18" s="49"/>
      <c r="JHX18" s="49"/>
      <c r="JHY18" s="49"/>
      <c r="JHZ18" s="49"/>
      <c r="JIA18" s="49"/>
      <c r="JIB18" s="49"/>
      <c r="JIC18" s="49"/>
      <c r="JID18" s="49"/>
      <c r="JIE18" s="49"/>
      <c r="JIF18" s="49"/>
      <c r="JIG18" s="49"/>
      <c r="JIH18" s="49"/>
      <c r="JII18" s="49"/>
      <c r="JIJ18" s="49"/>
      <c r="JIK18" s="49"/>
      <c r="JIL18" s="49"/>
      <c r="JIM18" s="49"/>
      <c r="JIN18" s="49"/>
      <c r="JIO18" s="49"/>
      <c r="JIP18" s="49"/>
      <c r="JIQ18" s="49"/>
      <c r="JIR18" s="49"/>
      <c r="JIS18" s="49"/>
      <c r="JIT18" s="49"/>
      <c r="JIU18" s="49"/>
      <c r="JIV18" s="49"/>
      <c r="JIW18" s="49"/>
      <c r="JIX18" s="49"/>
      <c r="JIY18" s="49"/>
      <c r="JIZ18" s="49"/>
      <c r="JJA18" s="49"/>
      <c r="JJB18" s="49"/>
      <c r="JJC18" s="49"/>
      <c r="JJD18" s="49"/>
      <c r="JJE18" s="49"/>
      <c r="JJF18" s="49"/>
      <c r="JJG18" s="49"/>
      <c r="JJH18" s="49"/>
      <c r="JJI18" s="49"/>
      <c r="JJJ18" s="49"/>
      <c r="JJK18" s="49"/>
      <c r="JJL18" s="49"/>
      <c r="JJM18" s="49"/>
      <c r="JJN18" s="49"/>
      <c r="JJO18" s="49"/>
      <c r="JJP18" s="49"/>
      <c r="JJQ18" s="49"/>
      <c r="JJR18" s="49"/>
      <c r="JJS18" s="49"/>
      <c r="JJT18" s="49"/>
      <c r="JJU18" s="49"/>
      <c r="JJV18" s="49"/>
      <c r="JJW18" s="49"/>
      <c r="JJX18" s="49"/>
      <c r="JJY18" s="49"/>
      <c r="JJZ18" s="49"/>
      <c r="JKA18" s="49"/>
      <c r="JKB18" s="49"/>
      <c r="JKC18" s="49"/>
      <c r="JKD18" s="49"/>
      <c r="JKE18" s="49"/>
      <c r="JKF18" s="49"/>
      <c r="JKG18" s="49"/>
      <c r="JKH18" s="49"/>
      <c r="JKI18" s="49"/>
      <c r="JKJ18" s="49"/>
      <c r="JKK18" s="49"/>
      <c r="JKL18" s="49"/>
      <c r="JKM18" s="49"/>
      <c r="JKN18" s="49"/>
      <c r="JKO18" s="49"/>
      <c r="JKP18" s="49"/>
      <c r="JKQ18" s="49"/>
      <c r="JKR18" s="49"/>
      <c r="JKS18" s="49"/>
      <c r="JKT18" s="49"/>
      <c r="JKU18" s="49"/>
      <c r="JKV18" s="49"/>
      <c r="JKW18" s="49"/>
      <c r="JKX18" s="49"/>
      <c r="JKY18" s="49"/>
      <c r="JKZ18" s="49"/>
      <c r="JLA18" s="49"/>
      <c r="JLB18" s="49"/>
      <c r="JLC18" s="49"/>
      <c r="JLD18" s="49"/>
      <c r="JLE18" s="49"/>
      <c r="JLF18" s="49"/>
      <c r="JLG18" s="49"/>
      <c r="JLH18" s="49"/>
      <c r="JLI18" s="49"/>
      <c r="JLJ18" s="49"/>
      <c r="JLK18" s="49"/>
      <c r="JLL18" s="49"/>
      <c r="JLM18" s="49"/>
      <c r="JLN18" s="49"/>
      <c r="JLO18" s="49"/>
      <c r="JLP18" s="49"/>
      <c r="JLQ18" s="49"/>
      <c r="JLR18" s="49"/>
      <c r="JLS18" s="49"/>
      <c r="JLT18" s="49"/>
      <c r="JLU18" s="49"/>
      <c r="JLV18" s="49"/>
      <c r="JLW18" s="49"/>
      <c r="JLX18" s="49"/>
      <c r="JLY18" s="49"/>
      <c r="JLZ18" s="49"/>
      <c r="JMA18" s="49"/>
      <c r="JMB18" s="49"/>
      <c r="JMC18" s="49"/>
      <c r="JMD18" s="49"/>
      <c r="JME18" s="49"/>
      <c r="JMF18" s="49"/>
      <c r="JMG18" s="49"/>
      <c r="JMH18" s="49"/>
      <c r="JMI18" s="49"/>
      <c r="JMJ18" s="49"/>
      <c r="JMK18" s="49"/>
      <c r="JML18" s="49"/>
      <c r="JMM18" s="49"/>
      <c r="JMN18" s="49"/>
      <c r="JMO18" s="49"/>
      <c r="JMP18" s="49"/>
      <c r="JMQ18" s="49"/>
      <c r="JMR18" s="49"/>
      <c r="JMS18" s="49"/>
      <c r="JMT18" s="49"/>
      <c r="JMU18" s="49"/>
      <c r="JMV18" s="49"/>
      <c r="JMW18" s="49"/>
      <c r="JMX18" s="49"/>
      <c r="JMY18" s="49"/>
      <c r="JMZ18" s="49"/>
      <c r="JNA18" s="49"/>
      <c r="JNB18" s="49"/>
      <c r="JNC18" s="49"/>
      <c r="JND18" s="49"/>
      <c r="JNE18" s="49"/>
      <c r="JNF18" s="49"/>
      <c r="JNG18" s="49"/>
      <c r="JNH18" s="49"/>
      <c r="JNI18" s="49"/>
      <c r="JNJ18" s="49"/>
      <c r="JNK18" s="49"/>
      <c r="JNL18" s="49"/>
      <c r="JNM18" s="49"/>
      <c r="JNN18" s="49"/>
      <c r="JNO18" s="49"/>
      <c r="JNP18" s="49"/>
      <c r="JNQ18" s="49"/>
      <c r="JNR18" s="49"/>
      <c r="JNS18" s="49"/>
      <c r="JNT18" s="49"/>
      <c r="JNU18" s="49"/>
      <c r="JNV18" s="49"/>
      <c r="JNW18" s="49"/>
      <c r="JNX18" s="49"/>
      <c r="JNY18" s="49"/>
      <c r="JNZ18" s="49"/>
      <c r="JOA18" s="49"/>
      <c r="JOB18" s="49"/>
      <c r="JOC18" s="49"/>
      <c r="JOD18" s="49"/>
      <c r="JOE18" s="49"/>
      <c r="JOF18" s="49"/>
      <c r="JOG18" s="49"/>
      <c r="JOH18" s="49"/>
      <c r="JOI18" s="49"/>
      <c r="JOJ18" s="49"/>
      <c r="JOK18" s="49"/>
      <c r="JOL18" s="49"/>
      <c r="JOM18" s="49"/>
      <c r="JON18" s="49"/>
      <c r="JOO18" s="49"/>
      <c r="JOP18" s="49"/>
      <c r="JOQ18" s="49"/>
      <c r="JOR18" s="49"/>
      <c r="JOS18" s="49"/>
      <c r="JOT18" s="49"/>
      <c r="JOU18" s="49"/>
      <c r="JOV18" s="49"/>
      <c r="JOW18" s="49"/>
      <c r="JOX18" s="49"/>
      <c r="JOY18" s="49"/>
      <c r="JOZ18" s="49"/>
      <c r="JPA18" s="49"/>
      <c r="JPB18" s="49"/>
      <c r="JPC18" s="49"/>
      <c r="JPD18" s="49"/>
      <c r="JPE18" s="49"/>
      <c r="JPF18" s="49"/>
      <c r="JPG18" s="49"/>
      <c r="JPH18" s="49"/>
      <c r="JPI18" s="49"/>
      <c r="JPJ18" s="49"/>
      <c r="JPK18" s="49"/>
      <c r="JPL18" s="49"/>
      <c r="JPM18" s="49"/>
      <c r="JPN18" s="49"/>
      <c r="JPO18" s="49"/>
      <c r="JPP18" s="49"/>
      <c r="JPQ18" s="49"/>
      <c r="JPR18" s="49"/>
      <c r="JPS18" s="49"/>
      <c r="JPT18" s="49"/>
      <c r="JPU18" s="49"/>
      <c r="JPV18" s="49"/>
      <c r="JPW18" s="49"/>
      <c r="JPX18" s="49"/>
      <c r="JPY18" s="49"/>
      <c r="JPZ18" s="49"/>
      <c r="JQA18" s="49"/>
      <c r="JQB18" s="49"/>
      <c r="JQC18" s="49"/>
      <c r="JQD18" s="49"/>
      <c r="JQE18" s="49"/>
      <c r="JQF18" s="49"/>
      <c r="JQG18" s="49"/>
      <c r="JQH18" s="49"/>
      <c r="JQI18" s="49"/>
      <c r="JQJ18" s="49"/>
      <c r="JQK18" s="49"/>
      <c r="JQL18" s="49"/>
      <c r="JQM18" s="49"/>
      <c r="JQN18" s="49"/>
      <c r="JQO18" s="49"/>
      <c r="JQP18" s="49"/>
      <c r="JQQ18" s="49"/>
      <c r="JQR18" s="49"/>
      <c r="JQS18" s="49"/>
      <c r="JQT18" s="49"/>
      <c r="JQU18" s="49"/>
      <c r="JQV18" s="49"/>
      <c r="JQW18" s="49"/>
      <c r="JQX18" s="49"/>
      <c r="JQY18" s="49"/>
      <c r="JQZ18" s="49"/>
      <c r="JRA18" s="49"/>
      <c r="JRB18" s="49"/>
      <c r="JRC18" s="49"/>
      <c r="JRD18" s="49"/>
      <c r="JRE18" s="49"/>
      <c r="JRF18" s="49"/>
      <c r="JRG18" s="49"/>
      <c r="JRH18" s="49"/>
      <c r="JRI18" s="49"/>
      <c r="JRJ18" s="49"/>
      <c r="JRK18" s="49"/>
      <c r="JRL18" s="49"/>
      <c r="JRM18" s="49"/>
      <c r="JRN18" s="49"/>
      <c r="JRO18" s="49"/>
      <c r="JRP18" s="49"/>
      <c r="JRQ18" s="49"/>
      <c r="JRR18" s="49"/>
      <c r="JRS18" s="49"/>
      <c r="JRT18" s="49"/>
      <c r="JRU18" s="49"/>
      <c r="JRV18" s="49"/>
      <c r="JRW18" s="49"/>
      <c r="JRX18" s="49"/>
      <c r="JRY18" s="49"/>
      <c r="JRZ18" s="49"/>
      <c r="JSA18" s="49"/>
      <c r="JSB18" s="49"/>
      <c r="JSC18" s="49"/>
      <c r="JSD18" s="49"/>
      <c r="JSE18" s="49"/>
      <c r="JSF18" s="49"/>
      <c r="JSG18" s="49"/>
      <c r="JSH18" s="49"/>
      <c r="JSI18" s="49"/>
      <c r="JSJ18" s="49"/>
      <c r="JSK18" s="49"/>
      <c r="JSL18" s="49"/>
      <c r="JSM18" s="49"/>
      <c r="JSN18" s="49"/>
      <c r="JSO18" s="49"/>
      <c r="JSP18" s="49"/>
      <c r="JSQ18" s="49"/>
      <c r="JSR18" s="49"/>
      <c r="JSS18" s="49"/>
      <c r="JST18" s="49"/>
      <c r="JSU18" s="49"/>
      <c r="JSV18" s="49"/>
      <c r="JSW18" s="49"/>
      <c r="JSX18" s="49"/>
      <c r="JSY18" s="49"/>
      <c r="JSZ18" s="49"/>
      <c r="JTA18" s="49"/>
      <c r="JTB18" s="49"/>
      <c r="JTC18" s="49"/>
      <c r="JTD18" s="49"/>
      <c r="JTE18" s="49"/>
      <c r="JTF18" s="49"/>
      <c r="JTG18" s="49"/>
      <c r="JTH18" s="49"/>
      <c r="JTI18" s="49"/>
      <c r="JTJ18" s="49"/>
      <c r="JTK18" s="49"/>
      <c r="JTL18" s="49"/>
      <c r="JTM18" s="49"/>
      <c r="JTN18" s="49"/>
      <c r="JTO18" s="49"/>
      <c r="JTP18" s="49"/>
      <c r="JTQ18" s="49"/>
      <c r="JTR18" s="49"/>
      <c r="JTS18" s="49"/>
      <c r="JTT18" s="49"/>
      <c r="JTU18" s="49"/>
      <c r="JTV18" s="49"/>
      <c r="JTW18" s="49"/>
      <c r="JTX18" s="49"/>
      <c r="JTY18" s="49"/>
      <c r="JTZ18" s="49"/>
      <c r="JUA18" s="49"/>
      <c r="JUB18" s="49"/>
      <c r="JUC18" s="49"/>
      <c r="JUD18" s="49"/>
      <c r="JUE18" s="49"/>
      <c r="JUF18" s="49"/>
      <c r="JUG18" s="49"/>
      <c r="JUH18" s="49"/>
      <c r="JUI18" s="49"/>
      <c r="JUJ18" s="49"/>
      <c r="JUK18" s="49"/>
      <c r="JUL18" s="49"/>
      <c r="JUM18" s="49"/>
      <c r="JUN18" s="49"/>
      <c r="JUO18" s="49"/>
      <c r="JUP18" s="49"/>
      <c r="JUQ18" s="49"/>
      <c r="JUR18" s="49"/>
      <c r="JUS18" s="49"/>
      <c r="JUT18" s="49"/>
      <c r="JUU18" s="49"/>
      <c r="JUV18" s="49"/>
      <c r="JUW18" s="49"/>
      <c r="JUX18" s="49"/>
      <c r="JUY18" s="49"/>
      <c r="JUZ18" s="49"/>
      <c r="JVA18" s="49"/>
      <c r="JVB18" s="49"/>
      <c r="JVC18" s="49"/>
      <c r="JVD18" s="49"/>
      <c r="JVE18" s="49"/>
      <c r="JVF18" s="49"/>
      <c r="JVG18" s="49"/>
      <c r="JVH18" s="49"/>
      <c r="JVI18" s="49"/>
      <c r="JVJ18" s="49"/>
      <c r="JVK18" s="49"/>
      <c r="JVL18" s="49"/>
      <c r="JVM18" s="49"/>
      <c r="JVN18" s="49"/>
      <c r="JVO18" s="49"/>
      <c r="JVP18" s="49"/>
      <c r="JVQ18" s="49"/>
      <c r="JVR18" s="49"/>
      <c r="JVS18" s="49"/>
      <c r="JVT18" s="49"/>
      <c r="JVU18" s="49"/>
      <c r="JVV18" s="49"/>
      <c r="JVW18" s="49"/>
      <c r="JVX18" s="49"/>
      <c r="JVY18" s="49"/>
      <c r="JVZ18" s="49"/>
      <c r="JWA18" s="49"/>
      <c r="JWB18" s="49"/>
      <c r="JWC18" s="49"/>
      <c r="JWD18" s="49"/>
      <c r="JWE18" s="49"/>
      <c r="JWF18" s="49"/>
      <c r="JWG18" s="49"/>
      <c r="JWH18" s="49"/>
      <c r="JWI18" s="49"/>
      <c r="JWJ18" s="49"/>
      <c r="JWK18" s="49"/>
      <c r="JWL18" s="49"/>
      <c r="JWM18" s="49"/>
      <c r="JWN18" s="49"/>
      <c r="JWO18" s="49"/>
      <c r="JWP18" s="49"/>
      <c r="JWQ18" s="49"/>
      <c r="JWR18" s="49"/>
      <c r="JWS18" s="49"/>
      <c r="JWT18" s="49"/>
      <c r="JWU18" s="49"/>
      <c r="JWV18" s="49"/>
      <c r="JWW18" s="49"/>
      <c r="JWX18" s="49"/>
      <c r="JWY18" s="49"/>
      <c r="JWZ18" s="49"/>
      <c r="JXA18" s="49"/>
      <c r="JXB18" s="49"/>
      <c r="JXC18" s="49"/>
      <c r="JXD18" s="49"/>
      <c r="JXE18" s="49"/>
      <c r="JXF18" s="49"/>
      <c r="JXG18" s="49"/>
      <c r="JXH18" s="49"/>
      <c r="JXI18" s="49"/>
      <c r="JXJ18" s="49"/>
      <c r="JXK18" s="49"/>
      <c r="JXL18" s="49"/>
      <c r="JXM18" s="49"/>
      <c r="JXN18" s="49"/>
      <c r="JXO18" s="49"/>
      <c r="JXP18" s="49"/>
      <c r="JXQ18" s="49"/>
      <c r="JXR18" s="49"/>
      <c r="JXS18" s="49"/>
      <c r="JXT18" s="49"/>
      <c r="JXU18" s="49"/>
      <c r="JXV18" s="49"/>
      <c r="JXW18" s="49"/>
      <c r="JXX18" s="49"/>
      <c r="JXY18" s="49"/>
      <c r="JXZ18" s="49"/>
      <c r="JYA18" s="49"/>
      <c r="JYB18" s="49"/>
      <c r="JYC18" s="49"/>
      <c r="JYD18" s="49"/>
      <c r="JYE18" s="49"/>
      <c r="JYF18" s="49"/>
      <c r="JYG18" s="49"/>
      <c r="JYH18" s="49"/>
      <c r="JYI18" s="49"/>
      <c r="JYJ18" s="49"/>
      <c r="JYK18" s="49"/>
      <c r="JYL18" s="49"/>
      <c r="JYM18" s="49"/>
      <c r="JYN18" s="49"/>
      <c r="JYO18" s="49"/>
      <c r="JYP18" s="49"/>
      <c r="JYQ18" s="49"/>
      <c r="JYR18" s="49"/>
      <c r="JYS18" s="49"/>
      <c r="JYT18" s="49"/>
      <c r="JYU18" s="49"/>
      <c r="JYV18" s="49"/>
      <c r="JYW18" s="49"/>
      <c r="JYX18" s="49"/>
      <c r="JYY18" s="49"/>
      <c r="JYZ18" s="49"/>
      <c r="JZA18" s="49"/>
      <c r="JZB18" s="49"/>
      <c r="JZC18" s="49"/>
      <c r="JZD18" s="49"/>
      <c r="JZE18" s="49"/>
      <c r="JZF18" s="49"/>
      <c r="JZG18" s="49"/>
      <c r="JZH18" s="49"/>
      <c r="JZI18" s="49"/>
      <c r="JZJ18" s="49"/>
      <c r="JZK18" s="49"/>
      <c r="JZL18" s="49"/>
      <c r="JZM18" s="49"/>
      <c r="JZN18" s="49"/>
      <c r="JZO18" s="49"/>
      <c r="JZP18" s="49"/>
      <c r="JZQ18" s="49"/>
      <c r="JZR18" s="49"/>
      <c r="JZS18" s="49"/>
      <c r="JZT18" s="49"/>
      <c r="JZU18" s="49"/>
      <c r="JZV18" s="49"/>
      <c r="JZW18" s="49"/>
      <c r="JZX18" s="49"/>
      <c r="JZY18" s="49"/>
      <c r="JZZ18" s="49"/>
      <c r="KAA18" s="49"/>
      <c r="KAB18" s="49"/>
      <c r="KAC18" s="49"/>
      <c r="KAD18" s="49"/>
      <c r="KAE18" s="49"/>
      <c r="KAF18" s="49"/>
      <c r="KAG18" s="49"/>
      <c r="KAH18" s="49"/>
      <c r="KAI18" s="49"/>
      <c r="KAJ18" s="49"/>
      <c r="KAK18" s="49"/>
      <c r="KAL18" s="49"/>
      <c r="KAM18" s="49"/>
      <c r="KAN18" s="49"/>
      <c r="KAO18" s="49"/>
      <c r="KAP18" s="49"/>
      <c r="KAQ18" s="49"/>
      <c r="KAR18" s="49"/>
      <c r="KAS18" s="49"/>
      <c r="KAT18" s="49"/>
      <c r="KAU18" s="49"/>
      <c r="KAV18" s="49"/>
      <c r="KAW18" s="49"/>
      <c r="KAX18" s="49"/>
      <c r="KAY18" s="49"/>
      <c r="KAZ18" s="49"/>
      <c r="KBA18" s="49"/>
      <c r="KBB18" s="49"/>
      <c r="KBC18" s="49"/>
      <c r="KBD18" s="49"/>
      <c r="KBE18" s="49"/>
      <c r="KBF18" s="49"/>
      <c r="KBG18" s="49"/>
      <c r="KBH18" s="49"/>
      <c r="KBI18" s="49"/>
      <c r="KBJ18" s="49"/>
      <c r="KBK18" s="49"/>
      <c r="KBL18" s="49"/>
      <c r="KBM18" s="49"/>
      <c r="KBN18" s="49"/>
      <c r="KBO18" s="49"/>
      <c r="KBP18" s="49"/>
      <c r="KBQ18" s="49"/>
      <c r="KBR18" s="49"/>
      <c r="KBS18" s="49"/>
      <c r="KBT18" s="49"/>
      <c r="KBU18" s="49"/>
      <c r="KBV18" s="49"/>
      <c r="KBW18" s="49"/>
      <c r="KBX18" s="49"/>
      <c r="KBY18" s="49"/>
      <c r="KBZ18" s="49"/>
      <c r="KCA18" s="49"/>
      <c r="KCB18" s="49"/>
      <c r="KCC18" s="49"/>
      <c r="KCD18" s="49"/>
      <c r="KCE18" s="49"/>
      <c r="KCF18" s="49"/>
      <c r="KCG18" s="49"/>
      <c r="KCH18" s="49"/>
      <c r="KCI18" s="49"/>
      <c r="KCJ18" s="49"/>
      <c r="KCK18" s="49"/>
      <c r="KCL18" s="49"/>
      <c r="KCM18" s="49"/>
      <c r="KCN18" s="49"/>
      <c r="KCO18" s="49"/>
      <c r="KCP18" s="49"/>
      <c r="KCQ18" s="49"/>
      <c r="KCR18" s="49"/>
      <c r="KCS18" s="49"/>
      <c r="KCT18" s="49"/>
      <c r="KCU18" s="49"/>
      <c r="KCV18" s="49"/>
      <c r="KCW18" s="49"/>
      <c r="KCX18" s="49"/>
      <c r="KCY18" s="49"/>
      <c r="KCZ18" s="49"/>
      <c r="KDA18" s="49"/>
      <c r="KDB18" s="49"/>
      <c r="KDC18" s="49"/>
      <c r="KDD18" s="49"/>
      <c r="KDE18" s="49"/>
      <c r="KDF18" s="49"/>
      <c r="KDG18" s="49"/>
      <c r="KDH18" s="49"/>
      <c r="KDI18" s="49"/>
      <c r="KDJ18" s="49"/>
      <c r="KDK18" s="49"/>
      <c r="KDL18" s="49"/>
      <c r="KDM18" s="49"/>
      <c r="KDN18" s="49"/>
      <c r="KDO18" s="49"/>
      <c r="KDP18" s="49"/>
      <c r="KDQ18" s="49"/>
      <c r="KDR18" s="49"/>
      <c r="KDS18" s="49"/>
      <c r="KDT18" s="49"/>
      <c r="KDU18" s="49"/>
      <c r="KDV18" s="49"/>
      <c r="KDW18" s="49"/>
      <c r="KDX18" s="49"/>
      <c r="KDY18" s="49"/>
      <c r="KDZ18" s="49"/>
      <c r="KEA18" s="49"/>
      <c r="KEB18" s="49"/>
      <c r="KEC18" s="49"/>
      <c r="KED18" s="49"/>
      <c r="KEE18" s="49"/>
      <c r="KEF18" s="49"/>
      <c r="KEG18" s="49"/>
      <c r="KEH18" s="49"/>
      <c r="KEI18" s="49"/>
      <c r="KEJ18" s="49"/>
      <c r="KEK18" s="49"/>
      <c r="KEL18" s="49"/>
      <c r="KEM18" s="49"/>
      <c r="KEN18" s="49"/>
      <c r="KEO18" s="49"/>
      <c r="KEP18" s="49"/>
      <c r="KEQ18" s="49"/>
      <c r="KER18" s="49"/>
      <c r="KES18" s="49"/>
      <c r="KET18" s="49"/>
      <c r="KEU18" s="49"/>
      <c r="KEV18" s="49"/>
      <c r="KEW18" s="49"/>
      <c r="KEX18" s="49"/>
      <c r="KEY18" s="49"/>
      <c r="KEZ18" s="49"/>
      <c r="KFA18" s="49"/>
      <c r="KFB18" s="49"/>
      <c r="KFC18" s="49"/>
      <c r="KFD18" s="49"/>
      <c r="KFE18" s="49"/>
      <c r="KFF18" s="49"/>
      <c r="KFG18" s="49"/>
      <c r="KFH18" s="49"/>
      <c r="KFI18" s="49"/>
      <c r="KFJ18" s="49"/>
      <c r="KFK18" s="49"/>
      <c r="KFL18" s="49"/>
      <c r="KFM18" s="49"/>
      <c r="KFN18" s="49"/>
      <c r="KFO18" s="49"/>
      <c r="KFP18" s="49"/>
      <c r="KFQ18" s="49"/>
      <c r="KFR18" s="49"/>
      <c r="KFS18" s="49"/>
      <c r="KFT18" s="49"/>
      <c r="KFU18" s="49"/>
      <c r="KFV18" s="49"/>
      <c r="KFW18" s="49"/>
      <c r="KFX18" s="49"/>
      <c r="KFY18" s="49"/>
      <c r="KFZ18" s="49"/>
      <c r="KGA18" s="49"/>
      <c r="KGB18" s="49"/>
      <c r="KGC18" s="49"/>
      <c r="KGD18" s="49"/>
      <c r="KGE18" s="49"/>
      <c r="KGF18" s="49"/>
      <c r="KGG18" s="49"/>
      <c r="KGH18" s="49"/>
      <c r="KGI18" s="49"/>
      <c r="KGJ18" s="49"/>
      <c r="KGK18" s="49"/>
      <c r="KGL18" s="49"/>
      <c r="KGM18" s="49"/>
      <c r="KGN18" s="49"/>
      <c r="KGO18" s="49"/>
      <c r="KGP18" s="49"/>
      <c r="KGQ18" s="49"/>
      <c r="KGR18" s="49"/>
      <c r="KGS18" s="49"/>
      <c r="KGT18" s="49"/>
      <c r="KGU18" s="49"/>
      <c r="KGV18" s="49"/>
      <c r="KGW18" s="49"/>
      <c r="KGX18" s="49"/>
      <c r="KGY18" s="49"/>
      <c r="KGZ18" s="49"/>
      <c r="KHA18" s="49"/>
      <c r="KHB18" s="49"/>
      <c r="KHC18" s="49"/>
      <c r="KHD18" s="49"/>
      <c r="KHE18" s="49"/>
      <c r="KHF18" s="49"/>
      <c r="KHG18" s="49"/>
      <c r="KHH18" s="49"/>
      <c r="KHI18" s="49"/>
      <c r="KHJ18" s="49"/>
      <c r="KHK18" s="49"/>
      <c r="KHL18" s="49"/>
      <c r="KHM18" s="49"/>
      <c r="KHN18" s="49"/>
      <c r="KHO18" s="49"/>
      <c r="KHP18" s="49"/>
      <c r="KHQ18" s="49"/>
      <c r="KHR18" s="49"/>
      <c r="KHS18" s="49"/>
      <c r="KHT18" s="49"/>
      <c r="KHU18" s="49"/>
      <c r="KHV18" s="49"/>
      <c r="KHW18" s="49"/>
      <c r="KHX18" s="49"/>
      <c r="KHY18" s="49"/>
      <c r="KHZ18" s="49"/>
      <c r="KIA18" s="49"/>
      <c r="KIB18" s="49"/>
      <c r="KIC18" s="49"/>
      <c r="KID18" s="49"/>
      <c r="KIE18" s="49"/>
      <c r="KIF18" s="49"/>
      <c r="KIG18" s="49"/>
      <c r="KIH18" s="49"/>
      <c r="KII18" s="49"/>
      <c r="KIJ18" s="49"/>
      <c r="KIK18" s="49"/>
      <c r="KIL18" s="49"/>
      <c r="KIM18" s="49"/>
      <c r="KIN18" s="49"/>
      <c r="KIO18" s="49"/>
      <c r="KIP18" s="49"/>
      <c r="KIQ18" s="49"/>
      <c r="KIR18" s="49"/>
      <c r="KIS18" s="49"/>
      <c r="KIT18" s="49"/>
      <c r="KIU18" s="49"/>
      <c r="KIV18" s="49"/>
      <c r="KIW18" s="49"/>
      <c r="KIX18" s="49"/>
      <c r="KIY18" s="49"/>
      <c r="KIZ18" s="49"/>
      <c r="KJA18" s="49"/>
      <c r="KJB18" s="49"/>
      <c r="KJC18" s="49"/>
      <c r="KJD18" s="49"/>
      <c r="KJE18" s="49"/>
      <c r="KJF18" s="49"/>
      <c r="KJG18" s="49"/>
      <c r="KJH18" s="49"/>
      <c r="KJI18" s="49"/>
      <c r="KJJ18" s="49"/>
      <c r="KJK18" s="49"/>
      <c r="KJL18" s="49"/>
      <c r="KJM18" s="49"/>
      <c r="KJN18" s="49"/>
      <c r="KJO18" s="49"/>
      <c r="KJP18" s="49"/>
      <c r="KJQ18" s="49"/>
      <c r="KJR18" s="49"/>
      <c r="KJS18" s="49"/>
      <c r="KJT18" s="49"/>
      <c r="KJU18" s="49"/>
      <c r="KJV18" s="49"/>
      <c r="KJW18" s="49"/>
      <c r="KJX18" s="49"/>
      <c r="KJY18" s="49"/>
      <c r="KJZ18" s="49"/>
      <c r="KKA18" s="49"/>
      <c r="KKB18" s="49"/>
      <c r="KKC18" s="49"/>
      <c r="KKD18" s="49"/>
      <c r="KKE18" s="49"/>
      <c r="KKF18" s="49"/>
      <c r="KKG18" s="49"/>
      <c r="KKH18" s="49"/>
      <c r="KKI18" s="49"/>
      <c r="KKJ18" s="49"/>
      <c r="KKK18" s="49"/>
      <c r="KKL18" s="49"/>
      <c r="KKM18" s="49"/>
      <c r="KKN18" s="49"/>
      <c r="KKO18" s="49"/>
      <c r="KKP18" s="49"/>
      <c r="KKQ18" s="49"/>
      <c r="KKR18" s="49"/>
      <c r="KKS18" s="49"/>
      <c r="KKT18" s="49"/>
      <c r="KKU18" s="49"/>
      <c r="KKV18" s="49"/>
      <c r="KKW18" s="49"/>
      <c r="KKX18" s="49"/>
      <c r="KKY18" s="49"/>
      <c r="KKZ18" s="49"/>
      <c r="KLA18" s="49"/>
      <c r="KLB18" s="49"/>
      <c r="KLC18" s="49"/>
      <c r="KLD18" s="49"/>
      <c r="KLE18" s="49"/>
      <c r="KLF18" s="49"/>
      <c r="KLG18" s="49"/>
      <c r="KLH18" s="49"/>
      <c r="KLI18" s="49"/>
      <c r="KLJ18" s="49"/>
      <c r="KLK18" s="49"/>
      <c r="KLL18" s="49"/>
      <c r="KLM18" s="49"/>
      <c r="KLN18" s="49"/>
      <c r="KLO18" s="49"/>
      <c r="KLP18" s="49"/>
      <c r="KLQ18" s="49"/>
      <c r="KLR18" s="49"/>
      <c r="KLS18" s="49"/>
      <c r="KLT18" s="49"/>
      <c r="KLU18" s="49"/>
      <c r="KLV18" s="49"/>
      <c r="KLW18" s="49"/>
      <c r="KLX18" s="49"/>
      <c r="KLY18" s="49"/>
      <c r="KLZ18" s="49"/>
      <c r="KMA18" s="49"/>
      <c r="KMB18" s="49"/>
      <c r="KMC18" s="49"/>
      <c r="KMD18" s="49"/>
      <c r="KME18" s="49"/>
      <c r="KMF18" s="49"/>
      <c r="KMG18" s="49"/>
      <c r="KMH18" s="49"/>
      <c r="KMI18" s="49"/>
      <c r="KMJ18" s="49"/>
      <c r="KMK18" s="49"/>
      <c r="KML18" s="49"/>
      <c r="KMM18" s="49"/>
      <c r="KMN18" s="49"/>
      <c r="KMO18" s="49"/>
      <c r="KMP18" s="49"/>
      <c r="KMQ18" s="49"/>
      <c r="KMR18" s="49"/>
      <c r="KMS18" s="49"/>
      <c r="KMT18" s="49"/>
      <c r="KMU18" s="49"/>
      <c r="KMV18" s="49"/>
      <c r="KMW18" s="49"/>
      <c r="KMX18" s="49"/>
      <c r="KMY18" s="49"/>
      <c r="KMZ18" s="49"/>
      <c r="KNA18" s="49"/>
      <c r="KNB18" s="49"/>
      <c r="KNC18" s="49"/>
      <c r="KND18" s="49"/>
      <c r="KNE18" s="49"/>
      <c r="KNF18" s="49"/>
      <c r="KNG18" s="49"/>
      <c r="KNH18" s="49"/>
      <c r="KNI18" s="49"/>
      <c r="KNJ18" s="49"/>
      <c r="KNK18" s="49"/>
      <c r="KNL18" s="49"/>
      <c r="KNM18" s="49"/>
      <c r="KNN18" s="49"/>
      <c r="KNO18" s="49"/>
      <c r="KNP18" s="49"/>
      <c r="KNQ18" s="49"/>
      <c r="KNR18" s="49"/>
      <c r="KNS18" s="49"/>
      <c r="KNT18" s="49"/>
      <c r="KNU18" s="49"/>
      <c r="KNV18" s="49"/>
      <c r="KNW18" s="49"/>
      <c r="KNX18" s="49"/>
      <c r="KNY18" s="49"/>
      <c r="KNZ18" s="49"/>
      <c r="KOA18" s="49"/>
      <c r="KOB18" s="49"/>
      <c r="KOC18" s="49"/>
      <c r="KOD18" s="49"/>
      <c r="KOE18" s="49"/>
      <c r="KOF18" s="49"/>
      <c r="KOG18" s="49"/>
      <c r="KOH18" s="49"/>
      <c r="KOI18" s="49"/>
      <c r="KOJ18" s="49"/>
      <c r="KOK18" s="49"/>
      <c r="KOL18" s="49"/>
      <c r="KOM18" s="49"/>
      <c r="KON18" s="49"/>
      <c r="KOO18" s="49"/>
      <c r="KOP18" s="49"/>
      <c r="KOQ18" s="49"/>
      <c r="KOR18" s="49"/>
      <c r="KOS18" s="49"/>
      <c r="KOT18" s="49"/>
      <c r="KOU18" s="49"/>
      <c r="KOV18" s="49"/>
      <c r="KOW18" s="49"/>
      <c r="KOX18" s="49"/>
      <c r="KOY18" s="49"/>
      <c r="KOZ18" s="49"/>
      <c r="KPA18" s="49"/>
      <c r="KPB18" s="49"/>
      <c r="KPC18" s="49"/>
      <c r="KPD18" s="49"/>
      <c r="KPE18" s="49"/>
      <c r="KPF18" s="49"/>
      <c r="KPG18" s="49"/>
      <c r="KPH18" s="49"/>
      <c r="KPI18" s="49"/>
      <c r="KPJ18" s="49"/>
      <c r="KPK18" s="49"/>
      <c r="KPL18" s="49"/>
      <c r="KPM18" s="49"/>
      <c r="KPN18" s="49"/>
      <c r="KPO18" s="49"/>
      <c r="KPP18" s="49"/>
      <c r="KPQ18" s="49"/>
      <c r="KPR18" s="49"/>
      <c r="KPS18" s="49"/>
      <c r="KPT18" s="49"/>
      <c r="KPU18" s="49"/>
      <c r="KPV18" s="49"/>
      <c r="KPW18" s="49"/>
      <c r="KPX18" s="49"/>
      <c r="KPY18" s="49"/>
      <c r="KPZ18" s="49"/>
      <c r="KQA18" s="49"/>
      <c r="KQB18" s="49"/>
      <c r="KQC18" s="49"/>
      <c r="KQD18" s="49"/>
      <c r="KQE18" s="49"/>
      <c r="KQF18" s="49"/>
      <c r="KQG18" s="49"/>
      <c r="KQH18" s="49"/>
      <c r="KQI18" s="49"/>
      <c r="KQJ18" s="49"/>
      <c r="KQK18" s="49"/>
      <c r="KQL18" s="49"/>
      <c r="KQM18" s="49"/>
      <c r="KQN18" s="49"/>
      <c r="KQO18" s="49"/>
      <c r="KQP18" s="49"/>
      <c r="KQQ18" s="49"/>
      <c r="KQR18" s="49"/>
      <c r="KQS18" s="49"/>
      <c r="KQT18" s="49"/>
      <c r="KQU18" s="49"/>
      <c r="KQV18" s="49"/>
      <c r="KQW18" s="49"/>
      <c r="KQX18" s="49"/>
      <c r="KQY18" s="49"/>
      <c r="KQZ18" s="49"/>
      <c r="KRA18" s="49"/>
      <c r="KRB18" s="49"/>
      <c r="KRC18" s="49"/>
      <c r="KRD18" s="49"/>
      <c r="KRE18" s="49"/>
      <c r="KRF18" s="49"/>
      <c r="KRG18" s="49"/>
      <c r="KRH18" s="49"/>
      <c r="KRI18" s="49"/>
      <c r="KRJ18" s="49"/>
      <c r="KRK18" s="49"/>
      <c r="KRL18" s="49"/>
      <c r="KRM18" s="49"/>
      <c r="KRN18" s="49"/>
      <c r="KRO18" s="49"/>
      <c r="KRP18" s="49"/>
      <c r="KRQ18" s="49"/>
      <c r="KRR18" s="49"/>
      <c r="KRS18" s="49"/>
      <c r="KRT18" s="49"/>
      <c r="KRU18" s="49"/>
      <c r="KRV18" s="49"/>
      <c r="KRW18" s="49"/>
      <c r="KRX18" s="49"/>
      <c r="KRY18" s="49"/>
      <c r="KRZ18" s="49"/>
      <c r="KSA18" s="49"/>
      <c r="KSB18" s="49"/>
      <c r="KSC18" s="49"/>
      <c r="KSD18" s="49"/>
      <c r="KSE18" s="49"/>
      <c r="KSF18" s="49"/>
      <c r="KSG18" s="49"/>
      <c r="KSH18" s="49"/>
      <c r="KSI18" s="49"/>
      <c r="KSJ18" s="49"/>
      <c r="KSK18" s="49"/>
      <c r="KSL18" s="49"/>
      <c r="KSM18" s="49"/>
      <c r="KSN18" s="49"/>
      <c r="KSO18" s="49"/>
      <c r="KSP18" s="49"/>
      <c r="KSQ18" s="49"/>
      <c r="KSR18" s="49"/>
      <c r="KSS18" s="49"/>
      <c r="KST18" s="49"/>
      <c r="KSU18" s="49"/>
      <c r="KSV18" s="49"/>
      <c r="KSW18" s="49"/>
      <c r="KSX18" s="49"/>
      <c r="KSY18" s="49"/>
      <c r="KSZ18" s="49"/>
      <c r="KTA18" s="49"/>
      <c r="KTB18" s="49"/>
      <c r="KTC18" s="49"/>
      <c r="KTD18" s="49"/>
      <c r="KTE18" s="49"/>
      <c r="KTF18" s="49"/>
      <c r="KTG18" s="49"/>
      <c r="KTH18" s="49"/>
      <c r="KTI18" s="49"/>
      <c r="KTJ18" s="49"/>
      <c r="KTK18" s="49"/>
      <c r="KTL18" s="49"/>
      <c r="KTM18" s="49"/>
      <c r="KTN18" s="49"/>
      <c r="KTO18" s="49"/>
      <c r="KTP18" s="49"/>
      <c r="KTQ18" s="49"/>
      <c r="KTR18" s="49"/>
      <c r="KTS18" s="49"/>
      <c r="KTT18" s="49"/>
      <c r="KTU18" s="49"/>
      <c r="KTV18" s="49"/>
      <c r="KTW18" s="49"/>
      <c r="KTX18" s="49"/>
      <c r="KTY18" s="49"/>
      <c r="KTZ18" s="49"/>
      <c r="KUA18" s="49"/>
      <c r="KUB18" s="49"/>
      <c r="KUC18" s="49"/>
      <c r="KUD18" s="49"/>
      <c r="KUE18" s="49"/>
      <c r="KUF18" s="49"/>
      <c r="KUG18" s="49"/>
      <c r="KUH18" s="49"/>
      <c r="KUI18" s="49"/>
      <c r="KUJ18" s="49"/>
      <c r="KUK18" s="49"/>
      <c r="KUL18" s="49"/>
      <c r="KUM18" s="49"/>
      <c r="KUN18" s="49"/>
      <c r="KUO18" s="49"/>
      <c r="KUP18" s="49"/>
      <c r="KUQ18" s="49"/>
      <c r="KUR18" s="49"/>
      <c r="KUS18" s="49"/>
      <c r="KUT18" s="49"/>
      <c r="KUU18" s="49"/>
      <c r="KUV18" s="49"/>
      <c r="KUW18" s="49"/>
      <c r="KUX18" s="49"/>
      <c r="KUY18" s="49"/>
      <c r="KUZ18" s="49"/>
      <c r="KVA18" s="49"/>
      <c r="KVB18" s="49"/>
      <c r="KVC18" s="49"/>
      <c r="KVD18" s="49"/>
      <c r="KVE18" s="49"/>
      <c r="KVF18" s="49"/>
      <c r="KVG18" s="49"/>
      <c r="KVH18" s="49"/>
      <c r="KVI18" s="49"/>
      <c r="KVJ18" s="49"/>
      <c r="KVK18" s="49"/>
      <c r="KVL18" s="49"/>
      <c r="KVM18" s="49"/>
      <c r="KVN18" s="49"/>
      <c r="KVO18" s="49"/>
      <c r="KVP18" s="49"/>
      <c r="KVQ18" s="49"/>
      <c r="KVR18" s="49"/>
      <c r="KVS18" s="49"/>
      <c r="KVT18" s="49"/>
      <c r="KVU18" s="49"/>
      <c r="KVV18" s="49"/>
      <c r="KVW18" s="49"/>
      <c r="KVX18" s="49"/>
      <c r="KVY18" s="49"/>
      <c r="KVZ18" s="49"/>
      <c r="KWA18" s="49"/>
      <c r="KWB18" s="49"/>
      <c r="KWC18" s="49"/>
      <c r="KWD18" s="49"/>
      <c r="KWE18" s="49"/>
      <c r="KWF18" s="49"/>
      <c r="KWG18" s="49"/>
      <c r="KWH18" s="49"/>
      <c r="KWI18" s="49"/>
      <c r="KWJ18" s="49"/>
      <c r="KWK18" s="49"/>
      <c r="KWL18" s="49"/>
      <c r="KWM18" s="49"/>
      <c r="KWN18" s="49"/>
      <c r="KWO18" s="49"/>
      <c r="KWP18" s="49"/>
      <c r="KWQ18" s="49"/>
      <c r="KWR18" s="49"/>
      <c r="KWS18" s="49"/>
      <c r="KWT18" s="49"/>
      <c r="KWU18" s="49"/>
      <c r="KWV18" s="49"/>
      <c r="KWW18" s="49"/>
      <c r="KWX18" s="49"/>
      <c r="KWY18" s="49"/>
      <c r="KWZ18" s="49"/>
      <c r="KXA18" s="49"/>
      <c r="KXB18" s="49"/>
      <c r="KXC18" s="49"/>
      <c r="KXD18" s="49"/>
      <c r="KXE18" s="49"/>
      <c r="KXF18" s="49"/>
      <c r="KXG18" s="49"/>
      <c r="KXH18" s="49"/>
      <c r="KXI18" s="49"/>
      <c r="KXJ18" s="49"/>
      <c r="KXK18" s="49"/>
      <c r="KXL18" s="49"/>
      <c r="KXM18" s="49"/>
      <c r="KXN18" s="49"/>
      <c r="KXO18" s="49"/>
      <c r="KXP18" s="49"/>
      <c r="KXQ18" s="49"/>
      <c r="KXR18" s="49"/>
      <c r="KXS18" s="49"/>
      <c r="KXT18" s="49"/>
      <c r="KXU18" s="49"/>
      <c r="KXV18" s="49"/>
      <c r="KXW18" s="49"/>
      <c r="KXX18" s="49"/>
      <c r="KXY18" s="49"/>
      <c r="KXZ18" s="49"/>
      <c r="KYA18" s="49"/>
      <c r="KYB18" s="49"/>
      <c r="KYC18" s="49"/>
      <c r="KYD18" s="49"/>
      <c r="KYE18" s="49"/>
      <c r="KYF18" s="49"/>
      <c r="KYG18" s="49"/>
      <c r="KYH18" s="49"/>
      <c r="KYI18" s="49"/>
      <c r="KYJ18" s="49"/>
      <c r="KYK18" s="49"/>
      <c r="KYL18" s="49"/>
      <c r="KYM18" s="49"/>
      <c r="KYN18" s="49"/>
      <c r="KYO18" s="49"/>
      <c r="KYP18" s="49"/>
      <c r="KYQ18" s="49"/>
      <c r="KYR18" s="49"/>
      <c r="KYS18" s="49"/>
      <c r="KYT18" s="49"/>
      <c r="KYU18" s="49"/>
      <c r="KYV18" s="49"/>
      <c r="KYW18" s="49"/>
      <c r="KYX18" s="49"/>
      <c r="KYY18" s="49"/>
      <c r="KYZ18" s="49"/>
      <c r="KZA18" s="49"/>
      <c r="KZB18" s="49"/>
      <c r="KZC18" s="49"/>
      <c r="KZD18" s="49"/>
      <c r="KZE18" s="49"/>
      <c r="KZF18" s="49"/>
      <c r="KZG18" s="49"/>
      <c r="KZH18" s="49"/>
      <c r="KZI18" s="49"/>
      <c r="KZJ18" s="49"/>
      <c r="KZK18" s="49"/>
      <c r="KZL18" s="49"/>
      <c r="KZM18" s="49"/>
      <c r="KZN18" s="49"/>
      <c r="KZO18" s="49"/>
      <c r="KZP18" s="49"/>
      <c r="KZQ18" s="49"/>
      <c r="KZR18" s="49"/>
      <c r="KZS18" s="49"/>
      <c r="KZT18" s="49"/>
      <c r="KZU18" s="49"/>
      <c r="KZV18" s="49"/>
      <c r="KZW18" s="49"/>
      <c r="KZX18" s="49"/>
      <c r="KZY18" s="49"/>
      <c r="KZZ18" s="49"/>
      <c r="LAA18" s="49"/>
      <c r="LAB18" s="49"/>
      <c r="LAC18" s="49"/>
      <c r="LAD18" s="49"/>
      <c r="LAE18" s="49"/>
      <c r="LAF18" s="49"/>
      <c r="LAG18" s="49"/>
      <c r="LAH18" s="49"/>
      <c r="LAI18" s="49"/>
      <c r="LAJ18" s="49"/>
      <c r="LAK18" s="49"/>
      <c r="LAL18" s="49"/>
      <c r="LAM18" s="49"/>
      <c r="LAN18" s="49"/>
      <c r="LAO18" s="49"/>
      <c r="LAP18" s="49"/>
      <c r="LAQ18" s="49"/>
      <c r="LAR18" s="49"/>
      <c r="LAS18" s="49"/>
      <c r="LAT18" s="49"/>
      <c r="LAU18" s="49"/>
      <c r="LAV18" s="49"/>
      <c r="LAW18" s="49"/>
      <c r="LAX18" s="49"/>
      <c r="LAY18" s="49"/>
      <c r="LAZ18" s="49"/>
      <c r="LBA18" s="49"/>
      <c r="LBB18" s="49"/>
      <c r="LBC18" s="49"/>
      <c r="LBD18" s="49"/>
      <c r="LBE18" s="49"/>
      <c r="LBF18" s="49"/>
      <c r="LBG18" s="49"/>
      <c r="LBH18" s="49"/>
      <c r="LBI18" s="49"/>
      <c r="LBJ18" s="49"/>
      <c r="LBK18" s="49"/>
      <c r="LBL18" s="49"/>
      <c r="LBM18" s="49"/>
      <c r="LBN18" s="49"/>
      <c r="LBO18" s="49"/>
      <c r="LBP18" s="49"/>
      <c r="LBQ18" s="49"/>
      <c r="LBR18" s="49"/>
      <c r="LBS18" s="49"/>
      <c r="LBT18" s="49"/>
      <c r="LBU18" s="49"/>
      <c r="LBV18" s="49"/>
      <c r="LBW18" s="49"/>
      <c r="LBX18" s="49"/>
      <c r="LBY18" s="49"/>
      <c r="LBZ18" s="49"/>
      <c r="LCA18" s="49"/>
      <c r="LCB18" s="49"/>
      <c r="LCC18" s="49"/>
      <c r="LCD18" s="49"/>
      <c r="LCE18" s="49"/>
      <c r="LCF18" s="49"/>
      <c r="LCG18" s="49"/>
      <c r="LCH18" s="49"/>
      <c r="LCI18" s="49"/>
      <c r="LCJ18" s="49"/>
      <c r="LCK18" s="49"/>
      <c r="LCL18" s="49"/>
      <c r="LCM18" s="49"/>
      <c r="LCN18" s="49"/>
      <c r="LCO18" s="49"/>
      <c r="LCP18" s="49"/>
      <c r="LCQ18" s="49"/>
      <c r="LCR18" s="49"/>
      <c r="LCS18" s="49"/>
      <c r="LCT18" s="49"/>
      <c r="LCU18" s="49"/>
      <c r="LCV18" s="49"/>
      <c r="LCW18" s="49"/>
      <c r="LCX18" s="49"/>
      <c r="LCY18" s="49"/>
      <c r="LCZ18" s="49"/>
      <c r="LDA18" s="49"/>
      <c r="LDB18" s="49"/>
      <c r="LDC18" s="49"/>
      <c r="LDD18" s="49"/>
      <c r="LDE18" s="49"/>
      <c r="LDF18" s="49"/>
      <c r="LDG18" s="49"/>
      <c r="LDH18" s="49"/>
      <c r="LDI18" s="49"/>
      <c r="LDJ18" s="49"/>
      <c r="LDK18" s="49"/>
      <c r="LDL18" s="49"/>
      <c r="LDM18" s="49"/>
      <c r="LDN18" s="49"/>
      <c r="LDO18" s="49"/>
      <c r="LDP18" s="49"/>
      <c r="LDQ18" s="49"/>
      <c r="LDR18" s="49"/>
      <c r="LDS18" s="49"/>
      <c r="LDT18" s="49"/>
      <c r="LDU18" s="49"/>
      <c r="LDV18" s="49"/>
      <c r="LDW18" s="49"/>
      <c r="LDX18" s="49"/>
      <c r="LDY18" s="49"/>
      <c r="LDZ18" s="49"/>
      <c r="LEA18" s="49"/>
      <c r="LEB18" s="49"/>
      <c r="LEC18" s="49"/>
      <c r="LED18" s="49"/>
      <c r="LEE18" s="49"/>
      <c r="LEF18" s="49"/>
      <c r="LEG18" s="49"/>
      <c r="LEH18" s="49"/>
      <c r="LEI18" s="49"/>
      <c r="LEJ18" s="49"/>
      <c r="LEK18" s="49"/>
      <c r="LEL18" s="49"/>
      <c r="LEM18" s="49"/>
      <c r="LEN18" s="49"/>
      <c r="LEO18" s="49"/>
      <c r="LEP18" s="49"/>
      <c r="LEQ18" s="49"/>
      <c r="LER18" s="49"/>
      <c r="LES18" s="49"/>
      <c r="LET18" s="49"/>
      <c r="LEU18" s="49"/>
      <c r="LEV18" s="49"/>
      <c r="LEW18" s="49"/>
      <c r="LEX18" s="49"/>
      <c r="LEY18" s="49"/>
      <c r="LEZ18" s="49"/>
      <c r="LFA18" s="49"/>
      <c r="LFB18" s="49"/>
      <c r="LFC18" s="49"/>
      <c r="LFD18" s="49"/>
      <c r="LFE18" s="49"/>
      <c r="LFF18" s="49"/>
      <c r="LFG18" s="49"/>
      <c r="LFH18" s="49"/>
      <c r="LFI18" s="49"/>
      <c r="LFJ18" s="49"/>
      <c r="LFK18" s="49"/>
      <c r="LFL18" s="49"/>
      <c r="LFM18" s="49"/>
      <c r="LFN18" s="49"/>
      <c r="LFO18" s="49"/>
      <c r="LFP18" s="49"/>
      <c r="LFQ18" s="49"/>
      <c r="LFR18" s="49"/>
      <c r="LFS18" s="49"/>
      <c r="LFT18" s="49"/>
      <c r="LFU18" s="49"/>
      <c r="LFV18" s="49"/>
      <c r="LFW18" s="49"/>
      <c r="LFX18" s="49"/>
      <c r="LFY18" s="49"/>
      <c r="LFZ18" s="49"/>
      <c r="LGA18" s="49"/>
      <c r="LGB18" s="49"/>
      <c r="LGC18" s="49"/>
      <c r="LGD18" s="49"/>
      <c r="LGE18" s="49"/>
      <c r="LGF18" s="49"/>
      <c r="LGG18" s="49"/>
      <c r="LGH18" s="49"/>
      <c r="LGI18" s="49"/>
      <c r="LGJ18" s="49"/>
      <c r="LGK18" s="49"/>
      <c r="LGL18" s="49"/>
      <c r="LGM18" s="49"/>
      <c r="LGN18" s="49"/>
      <c r="LGO18" s="49"/>
      <c r="LGP18" s="49"/>
      <c r="LGQ18" s="49"/>
      <c r="LGR18" s="49"/>
      <c r="LGS18" s="49"/>
      <c r="LGT18" s="49"/>
      <c r="LGU18" s="49"/>
      <c r="LGV18" s="49"/>
      <c r="LGW18" s="49"/>
      <c r="LGX18" s="49"/>
      <c r="LGY18" s="49"/>
      <c r="LGZ18" s="49"/>
      <c r="LHA18" s="49"/>
      <c r="LHB18" s="49"/>
      <c r="LHC18" s="49"/>
      <c r="LHD18" s="49"/>
      <c r="LHE18" s="49"/>
      <c r="LHF18" s="49"/>
      <c r="LHG18" s="49"/>
      <c r="LHH18" s="49"/>
      <c r="LHI18" s="49"/>
      <c r="LHJ18" s="49"/>
      <c r="LHK18" s="49"/>
      <c r="LHL18" s="49"/>
      <c r="LHM18" s="49"/>
      <c r="LHN18" s="49"/>
      <c r="LHO18" s="49"/>
      <c r="LHP18" s="49"/>
      <c r="LHQ18" s="49"/>
      <c r="LHR18" s="49"/>
      <c r="LHS18" s="49"/>
      <c r="LHT18" s="49"/>
      <c r="LHU18" s="49"/>
      <c r="LHV18" s="49"/>
      <c r="LHW18" s="49"/>
      <c r="LHX18" s="49"/>
      <c r="LHY18" s="49"/>
      <c r="LHZ18" s="49"/>
      <c r="LIA18" s="49"/>
      <c r="LIB18" s="49"/>
      <c r="LIC18" s="49"/>
      <c r="LID18" s="49"/>
      <c r="LIE18" s="49"/>
      <c r="LIF18" s="49"/>
      <c r="LIG18" s="49"/>
      <c r="LIH18" s="49"/>
      <c r="LII18" s="49"/>
      <c r="LIJ18" s="49"/>
      <c r="LIK18" s="49"/>
      <c r="LIL18" s="49"/>
      <c r="LIM18" s="49"/>
      <c r="LIN18" s="49"/>
      <c r="LIO18" s="49"/>
      <c r="LIP18" s="49"/>
      <c r="LIQ18" s="49"/>
      <c r="LIR18" s="49"/>
      <c r="LIS18" s="49"/>
      <c r="LIT18" s="49"/>
      <c r="LIU18" s="49"/>
      <c r="LIV18" s="49"/>
      <c r="LIW18" s="49"/>
      <c r="LIX18" s="49"/>
      <c r="LIY18" s="49"/>
      <c r="LIZ18" s="49"/>
      <c r="LJA18" s="49"/>
      <c r="LJB18" s="49"/>
      <c r="LJC18" s="49"/>
      <c r="LJD18" s="49"/>
      <c r="LJE18" s="49"/>
      <c r="LJF18" s="49"/>
      <c r="LJG18" s="49"/>
      <c r="LJH18" s="49"/>
      <c r="LJI18" s="49"/>
      <c r="LJJ18" s="49"/>
      <c r="LJK18" s="49"/>
      <c r="LJL18" s="49"/>
      <c r="LJM18" s="49"/>
      <c r="LJN18" s="49"/>
      <c r="LJO18" s="49"/>
      <c r="LJP18" s="49"/>
      <c r="LJQ18" s="49"/>
      <c r="LJR18" s="49"/>
      <c r="LJS18" s="49"/>
      <c r="LJT18" s="49"/>
      <c r="LJU18" s="49"/>
      <c r="LJV18" s="49"/>
      <c r="LJW18" s="49"/>
      <c r="LJX18" s="49"/>
      <c r="LJY18" s="49"/>
      <c r="LJZ18" s="49"/>
      <c r="LKA18" s="49"/>
      <c r="LKB18" s="49"/>
      <c r="LKC18" s="49"/>
      <c r="LKD18" s="49"/>
      <c r="LKE18" s="49"/>
      <c r="LKF18" s="49"/>
      <c r="LKG18" s="49"/>
      <c r="LKH18" s="49"/>
      <c r="LKI18" s="49"/>
      <c r="LKJ18" s="49"/>
      <c r="LKK18" s="49"/>
      <c r="LKL18" s="49"/>
      <c r="LKM18" s="49"/>
      <c r="LKN18" s="49"/>
      <c r="LKO18" s="49"/>
      <c r="LKP18" s="49"/>
      <c r="LKQ18" s="49"/>
      <c r="LKR18" s="49"/>
      <c r="LKS18" s="49"/>
      <c r="LKT18" s="49"/>
      <c r="LKU18" s="49"/>
      <c r="LKV18" s="49"/>
      <c r="LKW18" s="49"/>
      <c r="LKX18" s="49"/>
      <c r="LKY18" s="49"/>
      <c r="LKZ18" s="49"/>
      <c r="LLA18" s="49"/>
      <c r="LLB18" s="49"/>
      <c r="LLC18" s="49"/>
      <c r="LLD18" s="49"/>
      <c r="LLE18" s="49"/>
      <c r="LLF18" s="49"/>
      <c r="LLG18" s="49"/>
      <c r="LLH18" s="49"/>
      <c r="LLI18" s="49"/>
      <c r="LLJ18" s="49"/>
      <c r="LLK18" s="49"/>
      <c r="LLL18" s="49"/>
      <c r="LLM18" s="49"/>
      <c r="LLN18" s="49"/>
      <c r="LLO18" s="49"/>
      <c r="LLP18" s="49"/>
      <c r="LLQ18" s="49"/>
      <c r="LLR18" s="49"/>
      <c r="LLS18" s="49"/>
      <c r="LLT18" s="49"/>
      <c r="LLU18" s="49"/>
      <c r="LLV18" s="49"/>
      <c r="LLW18" s="49"/>
      <c r="LLX18" s="49"/>
      <c r="LLY18" s="49"/>
      <c r="LLZ18" s="49"/>
      <c r="LMA18" s="49"/>
      <c r="LMB18" s="49"/>
      <c r="LMC18" s="49"/>
      <c r="LMD18" s="49"/>
      <c r="LME18" s="49"/>
      <c r="LMF18" s="49"/>
      <c r="LMG18" s="49"/>
      <c r="LMH18" s="49"/>
      <c r="LMI18" s="49"/>
      <c r="LMJ18" s="49"/>
      <c r="LMK18" s="49"/>
      <c r="LML18" s="49"/>
      <c r="LMM18" s="49"/>
      <c r="LMN18" s="49"/>
      <c r="LMO18" s="49"/>
      <c r="LMP18" s="49"/>
      <c r="LMQ18" s="49"/>
      <c r="LMR18" s="49"/>
      <c r="LMS18" s="49"/>
      <c r="LMT18" s="49"/>
      <c r="LMU18" s="49"/>
      <c r="LMV18" s="49"/>
      <c r="LMW18" s="49"/>
      <c r="LMX18" s="49"/>
      <c r="LMY18" s="49"/>
      <c r="LMZ18" s="49"/>
      <c r="LNA18" s="49"/>
      <c r="LNB18" s="49"/>
      <c r="LNC18" s="49"/>
      <c r="LND18" s="49"/>
      <c r="LNE18" s="49"/>
      <c r="LNF18" s="49"/>
      <c r="LNG18" s="49"/>
      <c r="LNH18" s="49"/>
      <c r="LNI18" s="49"/>
      <c r="LNJ18" s="49"/>
      <c r="LNK18" s="49"/>
      <c r="LNL18" s="49"/>
      <c r="LNM18" s="49"/>
      <c r="LNN18" s="49"/>
      <c r="LNO18" s="49"/>
      <c r="LNP18" s="49"/>
      <c r="LNQ18" s="49"/>
      <c r="LNR18" s="49"/>
      <c r="LNS18" s="49"/>
      <c r="LNT18" s="49"/>
      <c r="LNU18" s="49"/>
      <c r="LNV18" s="49"/>
      <c r="LNW18" s="49"/>
      <c r="LNX18" s="49"/>
      <c r="LNY18" s="49"/>
      <c r="LNZ18" s="49"/>
      <c r="LOA18" s="49"/>
      <c r="LOB18" s="49"/>
      <c r="LOC18" s="49"/>
      <c r="LOD18" s="49"/>
      <c r="LOE18" s="49"/>
      <c r="LOF18" s="49"/>
      <c r="LOG18" s="49"/>
      <c r="LOH18" s="49"/>
      <c r="LOI18" s="49"/>
      <c r="LOJ18" s="49"/>
      <c r="LOK18" s="49"/>
      <c r="LOL18" s="49"/>
      <c r="LOM18" s="49"/>
      <c r="LON18" s="49"/>
      <c r="LOO18" s="49"/>
      <c r="LOP18" s="49"/>
      <c r="LOQ18" s="49"/>
      <c r="LOR18" s="49"/>
      <c r="LOS18" s="49"/>
      <c r="LOT18" s="49"/>
      <c r="LOU18" s="49"/>
      <c r="LOV18" s="49"/>
      <c r="LOW18" s="49"/>
      <c r="LOX18" s="49"/>
      <c r="LOY18" s="49"/>
      <c r="LOZ18" s="49"/>
      <c r="LPA18" s="49"/>
      <c r="LPB18" s="49"/>
      <c r="LPC18" s="49"/>
      <c r="LPD18" s="49"/>
      <c r="LPE18" s="49"/>
      <c r="LPF18" s="49"/>
      <c r="LPG18" s="49"/>
      <c r="LPH18" s="49"/>
      <c r="LPI18" s="49"/>
      <c r="LPJ18" s="49"/>
      <c r="LPK18" s="49"/>
      <c r="LPL18" s="49"/>
      <c r="LPM18" s="49"/>
      <c r="LPN18" s="49"/>
      <c r="LPO18" s="49"/>
      <c r="LPP18" s="49"/>
      <c r="LPQ18" s="49"/>
      <c r="LPR18" s="49"/>
      <c r="LPS18" s="49"/>
      <c r="LPT18" s="49"/>
      <c r="LPU18" s="49"/>
      <c r="LPV18" s="49"/>
      <c r="LPW18" s="49"/>
      <c r="LPX18" s="49"/>
      <c r="LPY18" s="49"/>
      <c r="LPZ18" s="49"/>
      <c r="LQA18" s="49"/>
      <c r="LQB18" s="49"/>
      <c r="LQC18" s="49"/>
      <c r="LQD18" s="49"/>
      <c r="LQE18" s="49"/>
      <c r="LQF18" s="49"/>
      <c r="LQG18" s="49"/>
      <c r="LQH18" s="49"/>
      <c r="LQI18" s="49"/>
      <c r="LQJ18" s="49"/>
      <c r="LQK18" s="49"/>
      <c r="LQL18" s="49"/>
      <c r="LQM18" s="49"/>
      <c r="LQN18" s="49"/>
      <c r="LQO18" s="49"/>
      <c r="LQP18" s="49"/>
      <c r="LQQ18" s="49"/>
      <c r="LQR18" s="49"/>
      <c r="LQS18" s="49"/>
      <c r="LQT18" s="49"/>
      <c r="LQU18" s="49"/>
      <c r="LQV18" s="49"/>
      <c r="LQW18" s="49"/>
      <c r="LQX18" s="49"/>
      <c r="LQY18" s="49"/>
      <c r="LQZ18" s="49"/>
      <c r="LRA18" s="49"/>
      <c r="LRB18" s="49"/>
      <c r="LRC18" s="49"/>
      <c r="LRD18" s="49"/>
      <c r="LRE18" s="49"/>
      <c r="LRF18" s="49"/>
      <c r="LRG18" s="49"/>
      <c r="LRH18" s="49"/>
      <c r="LRI18" s="49"/>
      <c r="LRJ18" s="49"/>
      <c r="LRK18" s="49"/>
      <c r="LRL18" s="49"/>
      <c r="LRM18" s="49"/>
      <c r="LRN18" s="49"/>
      <c r="LRO18" s="49"/>
      <c r="LRP18" s="49"/>
      <c r="LRQ18" s="49"/>
      <c r="LRR18" s="49"/>
      <c r="LRS18" s="49"/>
      <c r="LRT18" s="49"/>
      <c r="LRU18" s="49"/>
      <c r="LRV18" s="49"/>
      <c r="LRW18" s="49"/>
      <c r="LRX18" s="49"/>
      <c r="LRY18" s="49"/>
      <c r="LRZ18" s="49"/>
      <c r="LSA18" s="49"/>
      <c r="LSB18" s="49"/>
      <c r="LSC18" s="49"/>
      <c r="LSD18" s="49"/>
      <c r="LSE18" s="49"/>
      <c r="LSF18" s="49"/>
      <c r="LSG18" s="49"/>
      <c r="LSH18" s="49"/>
      <c r="LSI18" s="49"/>
      <c r="LSJ18" s="49"/>
      <c r="LSK18" s="49"/>
      <c r="LSL18" s="49"/>
      <c r="LSM18" s="49"/>
      <c r="LSN18" s="49"/>
      <c r="LSO18" s="49"/>
      <c r="LSP18" s="49"/>
      <c r="LSQ18" s="49"/>
      <c r="LSR18" s="49"/>
      <c r="LSS18" s="49"/>
      <c r="LST18" s="49"/>
      <c r="LSU18" s="49"/>
      <c r="LSV18" s="49"/>
      <c r="LSW18" s="49"/>
      <c r="LSX18" s="49"/>
      <c r="LSY18" s="49"/>
      <c r="LSZ18" s="49"/>
      <c r="LTA18" s="49"/>
      <c r="LTB18" s="49"/>
      <c r="LTC18" s="49"/>
      <c r="LTD18" s="49"/>
      <c r="LTE18" s="49"/>
      <c r="LTF18" s="49"/>
      <c r="LTG18" s="49"/>
      <c r="LTH18" s="49"/>
      <c r="LTI18" s="49"/>
      <c r="LTJ18" s="49"/>
      <c r="LTK18" s="49"/>
      <c r="LTL18" s="49"/>
      <c r="LTM18" s="49"/>
      <c r="LTN18" s="49"/>
      <c r="LTO18" s="49"/>
      <c r="LTP18" s="49"/>
      <c r="LTQ18" s="49"/>
      <c r="LTR18" s="49"/>
      <c r="LTS18" s="49"/>
      <c r="LTT18" s="49"/>
      <c r="LTU18" s="49"/>
      <c r="LTV18" s="49"/>
      <c r="LTW18" s="49"/>
      <c r="LTX18" s="49"/>
      <c r="LTY18" s="49"/>
      <c r="LTZ18" s="49"/>
      <c r="LUA18" s="49"/>
      <c r="LUB18" s="49"/>
      <c r="LUC18" s="49"/>
      <c r="LUD18" s="49"/>
      <c r="LUE18" s="49"/>
      <c r="LUF18" s="49"/>
      <c r="LUG18" s="49"/>
      <c r="LUH18" s="49"/>
      <c r="LUI18" s="49"/>
      <c r="LUJ18" s="49"/>
      <c r="LUK18" s="49"/>
      <c r="LUL18" s="49"/>
      <c r="LUM18" s="49"/>
      <c r="LUN18" s="49"/>
      <c r="LUO18" s="49"/>
      <c r="LUP18" s="49"/>
      <c r="LUQ18" s="49"/>
      <c r="LUR18" s="49"/>
      <c r="LUS18" s="49"/>
      <c r="LUT18" s="49"/>
      <c r="LUU18" s="49"/>
      <c r="LUV18" s="49"/>
      <c r="LUW18" s="49"/>
      <c r="LUX18" s="49"/>
      <c r="LUY18" s="49"/>
      <c r="LUZ18" s="49"/>
      <c r="LVA18" s="49"/>
      <c r="LVB18" s="49"/>
      <c r="LVC18" s="49"/>
      <c r="LVD18" s="49"/>
      <c r="LVE18" s="49"/>
      <c r="LVF18" s="49"/>
      <c r="LVG18" s="49"/>
      <c r="LVH18" s="49"/>
      <c r="LVI18" s="49"/>
      <c r="LVJ18" s="49"/>
      <c r="LVK18" s="49"/>
      <c r="LVL18" s="49"/>
      <c r="LVM18" s="49"/>
      <c r="LVN18" s="49"/>
      <c r="LVO18" s="49"/>
      <c r="LVP18" s="49"/>
      <c r="LVQ18" s="49"/>
      <c r="LVR18" s="49"/>
      <c r="LVS18" s="49"/>
      <c r="LVT18" s="49"/>
      <c r="LVU18" s="49"/>
      <c r="LVV18" s="49"/>
      <c r="LVW18" s="49"/>
      <c r="LVX18" s="49"/>
      <c r="LVY18" s="49"/>
      <c r="LVZ18" s="49"/>
      <c r="LWA18" s="49"/>
      <c r="LWB18" s="49"/>
      <c r="LWC18" s="49"/>
      <c r="LWD18" s="49"/>
      <c r="LWE18" s="49"/>
      <c r="LWF18" s="49"/>
      <c r="LWG18" s="49"/>
      <c r="LWH18" s="49"/>
      <c r="LWI18" s="49"/>
      <c r="LWJ18" s="49"/>
      <c r="LWK18" s="49"/>
      <c r="LWL18" s="49"/>
      <c r="LWM18" s="49"/>
      <c r="LWN18" s="49"/>
      <c r="LWO18" s="49"/>
      <c r="LWP18" s="49"/>
      <c r="LWQ18" s="49"/>
      <c r="LWR18" s="49"/>
      <c r="LWS18" s="49"/>
      <c r="LWT18" s="49"/>
      <c r="LWU18" s="49"/>
      <c r="LWV18" s="49"/>
      <c r="LWW18" s="49"/>
      <c r="LWX18" s="49"/>
      <c r="LWY18" s="49"/>
      <c r="LWZ18" s="49"/>
      <c r="LXA18" s="49"/>
      <c r="LXB18" s="49"/>
      <c r="LXC18" s="49"/>
      <c r="LXD18" s="49"/>
      <c r="LXE18" s="49"/>
      <c r="LXF18" s="49"/>
      <c r="LXG18" s="49"/>
      <c r="LXH18" s="49"/>
      <c r="LXI18" s="49"/>
      <c r="LXJ18" s="49"/>
      <c r="LXK18" s="49"/>
      <c r="LXL18" s="49"/>
      <c r="LXM18" s="49"/>
      <c r="LXN18" s="49"/>
      <c r="LXO18" s="49"/>
      <c r="LXP18" s="49"/>
      <c r="LXQ18" s="49"/>
      <c r="LXR18" s="49"/>
      <c r="LXS18" s="49"/>
      <c r="LXT18" s="49"/>
      <c r="LXU18" s="49"/>
      <c r="LXV18" s="49"/>
      <c r="LXW18" s="49"/>
      <c r="LXX18" s="49"/>
      <c r="LXY18" s="49"/>
      <c r="LXZ18" s="49"/>
      <c r="LYA18" s="49"/>
      <c r="LYB18" s="49"/>
      <c r="LYC18" s="49"/>
      <c r="LYD18" s="49"/>
      <c r="LYE18" s="49"/>
      <c r="LYF18" s="49"/>
      <c r="LYG18" s="49"/>
      <c r="LYH18" s="49"/>
      <c r="LYI18" s="49"/>
      <c r="LYJ18" s="49"/>
      <c r="LYK18" s="49"/>
      <c r="LYL18" s="49"/>
      <c r="LYM18" s="49"/>
      <c r="LYN18" s="49"/>
      <c r="LYO18" s="49"/>
      <c r="LYP18" s="49"/>
      <c r="LYQ18" s="49"/>
      <c r="LYR18" s="49"/>
      <c r="LYS18" s="49"/>
      <c r="LYT18" s="49"/>
      <c r="LYU18" s="49"/>
      <c r="LYV18" s="49"/>
      <c r="LYW18" s="49"/>
      <c r="LYX18" s="49"/>
      <c r="LYY18" s="49"/>
      <c r="LYZ18" s="49"/>
      <c r="LZA18" s="49"/>
      <c r="LZB18" s="49"/>
      <c r="LZC18" s="49"/>
      <c r="LZD18" s="49"/>
      <c r="LZE18" s="49"/>
      <c r="LZF18" s="49"/>
      <c r="LZG18" s="49"/>
      <c r="LZH18" s="49"/>
      <c r="LZI18" s="49"/>
      <c r="LZJ18" s="49"/>
      <c r="LZK18" s="49"/>
      <c r="LZL18" s="49"/>
      <c r="LZM18" s="49"/>
      <c r="LZN18" s="49"/>
      <c r="LZO18" s="49"/>
      <c r="LZP18" s="49"/>
      <c r="LZQ18" s="49"/>
      <c r="LZR18" s="49"/>
      <c r="LZS18" s="49"/>
      <c r="LZT18" s="49"/>
      <c r="LZU18" s="49"/>
      <c r="LZV18" s="49"/>
      <c r="LZW18" s="49"/>
      <c r="LZX18" s="49"/>
      <c r="LZY18" s="49"/>
      <c r="LZZ18" s="49"/>
      <c r="MAA18" s="49"/>
      <c r="MAB18" s="49"/>
      <c r="MAC18" s="49"/>
      <c r="MAD18" s="49"/>
      <c r="MAE18" s="49"/>
      <c r="MAF18" s="49"/>
      <c r="MAG18" s="49"/>
      <c r="MAH18" s="49"/>
      <c r="MAI18" s="49"/>
      <c r="MAJ18" s="49"/>
      <c r="MAK18" s="49"/>
      <c r="MAL18" s="49"/>
      <c r="MAM18" s="49"/>
      <c r="MAN18" s="49"/>
      <c r="MAO18" s="49"/>
      <c r="MAP18" s="49"/>
      <c r="MAQ18" s="49"/>
      <c r="MAR18" s="49"/>
      <c r="MAS18" s="49"/>
      <c r="MAT18" s="49"/>
      <c r="MAU18" s="49"/>
      <c r="MAV18" s="49"/>
      <c r="MAW18" s="49"/>
      <c r="MAX18" s="49"/>
      <c r="MAY18" s="49"/>
      <c r="MAZ18" s="49"/>
      <c r="MBA18" s="49"/>
      <c r="MBB18" s="49"/>
      <c r="MBC18" s="49"/>
      <c r="MBD18" s="49"/>
      <c r="MBE18" s="49"/>
      <c r="MBF18" s="49"/>
      <c r="MBG18" s="49"/>
      <c r="MBH18" s="49"/>
      <c r="MBI18" s="49"/>
      <c r="MBJ18" s="49"/>
      <c r="MBK18" s="49"/>
      <c r="MBL18" s="49"/>
      <c r="MBM18" s="49"/>
      <c r="MBN18" s="49"/>
      <c r="MBO18" s="49"/>
      <c r="MBP18" s="49"/>
      <c r="MBQ18" s="49"/>
      <c r="MBR18" s="49"/>
      <c r="MBS18" s="49"/>
      <c r="MBT18" s="49"/>
      <c r="MBU18" s="49"/>
      <c r="MBV18" s="49"/>
      <c r="MBW18" s="49"/>
      <c r="MBX18" s="49"/>
      <c r="MBY18" s="49"/>
      <c r="MBZ18" s="49"/>
      <c r="MCA18" s="49"/>
      <c r="MCB18" s="49"/>
      <c r="MCC18" s="49"/>
      <c r="MCD18" s="49"/>
      <c r="MCE18" s="49"/>
      <c r="MCF18" s="49"/>
      <c r="MCG18" s="49"/>
      <c r="MCH18" s="49"/>
      <c r="MCI18" s="49"/>
      <c r="MCJ18" s="49"/>
      <c r="MCK18" s="49"/>
      <c r="MCL18" s="49"/>
      <c r="MCM18" s="49"/>
      <c r="MCN18" s="49"/>
      <c r="MCO18" s="49"/>
      <c r="MCP18" s="49"/>
      <c r="MCQ18" s="49"/>
      <c r="MCR18" s="49"/>
      <c r="MCS18" s="49"/>
      <c r="MCT18" s="49"/>
      <c r="MCU18" s="49"/>
      <c r="MCV18" s="49"/>
      <c r="MCW18" s="49"/>
      <c r="MCX18" s="49"/>
      <c r="MCY18" s="49"/>
      <c r="MCZ18" s="49"/>
      <c r="MDA18" s="49"/>
      <c r="MDB18" s="49"/>
      <c r="MDC18" s="49"/>
      <c r="MDD18" s="49"/>
      <c r="MDE18" s="49"/>
      <c r="MDF18" s="49"/>
      <c r="MDG18" s="49"/>
      <c r="MDH18" s="49"/>
      <c r="MDI18" s="49"/>
      <c r="MDJ18" s="49"/>
      <c r="MDK18" s="49"/>
      <c r="MDL18" s="49"/>
      <c r="MDM18" s="49"/>
      <c r="MDN18" s="49"/>
      <c r="MDO18" s="49"/>
      <c r="MDP18" s="49"/>
      <c r="MDQ18" s="49"/>
      <c r="MDR18" s="49"/>
      <c r="MDS18" s="49"/>
      <c r="MDT18" s="49"/>
      <c r="MDU18" s="49"/>
      <c r="MDV18" s="49"/>
      <c r="MDW18" s="49"/>
      <c r="MDX18" s="49"/>
      <c r="MDY18" s="49"/>
      <c r="MDZ18" s="49"/>
      <c r="MEA18" s="49"/>
      <c r="MEB18" s="49"/>
      <c r="MEC18" s="49"/>
      <c r="MED18" s="49"/>
      <c r="MEE18" s="49"/>
      <c r="MEF18" s="49"/>
      <c r="MEG18" s="49"/>
      <c r="MEH18" s="49"/>
      <c r="MEI18" s="49"/>
      <c r="MEJ18" s="49"/>
      <c r="MEK18" s="49"/>
      <c r="MEL18" s="49"/>
      <c r="MEM18" s="49"/>
      <c r="MEN18" s="49"/>
      <c r="MEO18" s="49"/>
      <c r="MEP18" s="49"/>
      <c r="MEQ18" s="49"/>
      <c r="MER18" s="49"/>
      <c r="MES18" s="49"/>
      <c r="MET18" s="49"/>
      <c r="MEU18" s="49"/>
      <c r="MEV18" s="49"/>
      <c r="MEW18" s="49"/>
      <c r="MEX18" s="49"/>
      <c r="MEY18" s="49"/>
      <c r="MEZ18" s="49"/>
      <c r="MFA18" s="49"/>
      <c r="MFB18" s="49"/>
      <c r="MFC18" s="49"/>
      <c r="MFD18" s="49"/>
      <c r="MFE18" s="49"/>
      <c r="MFF18" s="49"/>
      <c r="MFG18" s="49"/>
      <c r="MFH18" s="49"/>
      <c r="MFI18" s="49"/>
      <c r="MFJ18" s="49"/>
      <c r="MFK18" s="49"/>
      <c r="MFL18" s="49"/>
      <c r="MFM18" s="49"/>
      <c r="MFN18" s="49"/>
      <c r="MFO18" s="49"/>
      <c r="MFP18" s="49"/>
      <c r="MFQ18" s="49"/>
      <c r="MFR18" s="49"/>
      <c r="MFS18" s="49"/>
      <c r="MFT18" s="49"/>
      <c r="MFU18" s="49"/>
      <c r="MFV18" s="49"/>
      <c r="MFW18" s="49"/>
      <c r="MFX18" s="49"/>
      <c r="MFY18" s="49"/>
      <c r="MFZ18" s="49"/>
      <c r="MGA18" s="49"/>
      <c r="MGB18" s="49"/>
      <c r="MGC18" s="49"/>
      <c r="MGD18" s="49"/>
      <c r="MGE18" s="49"/>
      <c r="MGF18" s="49"/>
      <c r="MGG18" s="49"/>
      <c r="MGH18" s="49"/>
      <c r="MGI18" s="49"/>
      <c r="MGJ18" s="49"/>
      <c r="MGK18" s="49"/>
      <c r="MGL18" s="49"/>
      <c r="MGM18" s="49"/>
      <c r="MGN18" s="49"/>
      <c r="MGO18" s="49"/>
      <c r="MGP18" s="49"/>
      <c r="MGQ18" s="49"/>
      <c r="MGR18" s="49"/>
      <c r="MGS18" s="49"/>
      <c r="MGT18" s="49"/>
      <c r="MGU18" s="49"/>
      <c r="MGV18" s="49"/>
      <c r="MGW18" s="49"/>
      <c r="MGX18" s="49"/>
      <c r="MGY18" s="49"/>
      <c r="MGZ18" s="49"/>
      <c r="MHA18" s="49"/>
      <c r="MHB18" s="49"/>
      <c r="MHC18" s="49"/>
      <c r="MHD18" s="49"/>
      <c r="MHE18" s="49"/>
      <c r="MHF18" s="49"/>
      <c r="MHG18" s="49"/>
      <c r="MHH18" s="49"/>
      <c r="MHI18" s="49"/>
      <c r="MHJ18" s="49"/>
      <c r="MHK18" s="49"/>
      <c r="MHL18" s="49"/>
      <c r="MHM18" s="49"/>
      <c r="MHN18" s="49"/>
      <c r="MHO18" s="49"/>
      <c r="MHP18" s="49"/>
      <c r="MHQ18" s="49"/>
      <c r="MHR18" s="49"/>
      <c r="MHS18" s="49"/>
      <c r="MHT18" s="49"/>
      <c r="MHU18" s="49"/>
      <c r="MHV18" s="49"/>
      <c r="MHW18" s="49"/>
      <c r="MHX18" s="49"/>
      <c r="MHY18" s="49"/>
      <c r="MHZ18" s="49"/>
      <c r="MIA18" s="49"/>
      <c r="MIB18" s="49"/>
      <c r="MIC18" s="49"/>
      <c r="MID18" s="49"/>
      <c r="MIE18" s="49"/>
      <c r="MIF18" s="49"/>
      <c r="MIG18" s="49"/>
      <c r="MIH18" s="49"/>
      <c r="MII18" s="49"/>
      <c r="MIJ18" s="49"/>
      <c r="MIK18" s="49"/>
      <c r="MIL18" s="49"/>
      <c r="MIM18" s="49"/>
      <c r="MIN18" s="49"/>
      <c r="MIO18" s="49"/>
      <c r="MIP18" s="49"/>
      <c r="MIQ18" s="49"/>
      <c r="MIR18" s="49"/>
      <c r="MIS18" s="49"/>
      <c r="MIT18" s="49"/>
      <c r="MIU18" s="49"/>
      <c r="MIV18" s="49"/>
      <c r="MIW18" s="49"/>
      <c r="MIX18" s="49"/>
      <c r="MIY18" s="49"/>
      <c r="MIZ18" s="49"/>
      <c r="MJA18" s="49"/>
      <c r="MJB18" s="49"/>
      <c r="MJC18" s="49"/>
      <c r="MJD18" s="49"/>
      <c r="MJE18" s="49"/>
      <c r="MJF18" s="49"/>
      <c r="MJG18" s="49"/>
      <c r="MJH18" s="49"/>
      <c r="MJI18" s="49"/>
      <c r="MJJ18" s="49"/>
      <c r="MJK18" s="49"/>
      <c r="MJL18" s="49"/>
      <c r="MJM18" s="49"/>
      <c r="MJN18" s="49"/>
      <c r="MJO18" s="49"/>
      <c r="MJP18" s="49"/>
      <c r="MJQ18" s="49"/>
      <c r="MJR18" s="49"/>
      <c r="MJS18" s="49"/>
      <c r="MJT18" s="49"/>
      <c r="MJU18" s="49"/>
      <c r="MJV18" s="49"/>
      <c r="MJW18" s="49"/>
      <c r="MJX18" s="49"/>
      <c r="MJY18" s="49"/>
      <c r="MJZ18" s="49"/>
      <c r="MKA18" s="49"/>
      <c r="MKB18" s="49"/>
      <c r="MKC18" s="49"/>
      <c r="MKD18" s="49"/>
      <c r="MKE18" s="49"/>
      <c r="MKF18" s="49"/>
      <c r="MKG18" s="49"/>
      <c r="MKH18" s="49"/>
      <c r="MKI18" s="49"/>
      <c r="MKJ18" s="49"/>
      <c r="MKK18" s="49"/>
      <c r="MKL18" s="49"/>
      <c r="MKM18" s="49"/>
      <c r="MKN18" s="49"/>
      <c r="MKO18" s="49"/>
      <c r="MKP18" s="49"/>
      <c r="MKQ18" s="49"/>
      <c r="MKR18" s="49"/>
      <c r="MKS18" s="49"/>
      <c r="MKT18" s="49"/>
      <c r="MKU18" s="49"/>
      <c r="MKV18" s="49"/>
      <c r="MKW18" s="49"/>
      <c r="MKX18" s="49"/>
      <c r="MKY18" s="49"/>
      <c r="MKZ18" s="49"/>
      <c r="MLA18" s="49"/>
      <c r="MLB18" s="49"/>
      <c r="MLC18" s="49"/>
      <c r="MLD18" s="49"/>
      <c r="MLE18" s="49"/>
      <c r="MLF18" s="49"/>
      <c r="MLG18" s="49"/>
      <c r="MLH18" s="49"/>
      <c r="MLI18" s="49"/>
      <c r="MLJ18" s="49"/>
      <c r="MLK18" s="49"/>
      <c r="MLL18" s="49"/>
      <c r="MLM18" s="49"/>
      <c r="MLN18" s="49"/>
      <c r="MLO18" s="49"/>
      <c r="MLP18" s="49"/>
      <c r="MLQ18" s="49"/>
      <c r="MLR18" s="49"/>
      <c r="MLS18" s="49"/>
      <c r="MLT18" s="49"/>
      <c r="MLU18" s="49"/>
      <c r="MLV18" s="49"/>
      <c r="MLW18" s="49"/>
      <c r="MLX18" s="49"/>
      <c r="MLY18" s="49"/>
      <c r="MLZ18" s="49"/>
      <c r="MMA18" s="49"/>
      <c r="MMB18" s="49"/>
      <c r="MMC18" s="49"/>
      <c r="MMD18" s="49"/>
      <c r="MME18" s="49"/>
      <c r="MMF18" s="49"/>
      <c r="MMG18" s="49"/>
      <c r="MMH18" s="49"/>
      <c r="MMI18" s="49"/>
      <c r="MMJ18" s="49"/>
      <c r="MMK18" s="49"/>
      <c r="MML18" s="49"/>
      <c r="MMM18" s="49"/>
      <c r="MMN18" s="49"/>
      <c r="MMO18" s="49"/>
      <c r="MMP18" s="49"/>
      <c r="MMQ18" s="49"/>
      <c r="MMR18" s="49"/>
      <c r="MMS18" s="49"/>
      <c r="MMT18" s="49"/>
      <c r="MMU18" s="49"/>
      <c r="MMV18" s="49"/>
      <c r="MMW18" s="49"/>
      <c r="MMX18" s="49"/>
      <c r="MMY18" s="49"/>
      <c r="MMZ18" s="49"/>
      <c r="MNA18" s="49"/>
      <c r="MNB18" s="49"/>
      <c r="MNC18" s="49"/>
      <c r="MND18" s="49"/>
      <c r="MNE18" s="49"/>
      <c r="MNF18" s="49"/>
      <c r="MNG18" s="49"/>
      <c r="MNH18" s="49"/>
      <c r="MNI18" s="49"/>
      <c r="MNJ18" s="49"/>
      <c r="MNK18" s="49"/>
      <c r="MNL18" s="49"/>
      <c r="MNM18" s="49"/>
      <c r="MNN18" s="49"/>
      <c r="MNO18" s="49"/>
      <c r="MNP18" s="49"/>
      <c r="MNQ18" s="49"/>
      <c r="MNR18" s="49"/>
      <c r="MNS18" s="49"/>
      <c r="MNT18" s="49"/>
      <c r="MNU18" s="49"/>
      <c r="MNV18" s="49"/>
      <c r="MNW18" s="49"/>
      <c r="MNX18" s="49"/>
      <c r="MNY18" s="49"/>
      <c r="MNZ18" s="49"/>
      <c r="MOA18" s="49"/>
      <c r="MOB18" s="49"/>
      <c r="MOC18" s="49"/>
      <c r="MOD18" s="49"/>
      <c r="MOE18" s="49"/>
      <c r="MOF18" s="49"/>
      <c r="MOG18" s="49"/>
      <c r="MOH18" s="49"/>
      <c r="MOI18" s="49"/>
      <c r="MOJ18" s="49"/>
      <c r="MOK18" s="49"/>
      <c r="MOL18" s="49"/>
      <c r="MOM18" s="49"/>
      <c r="MON18" s="49"/>
      <c r="MOO18" s="49"/>
      <c r="MOP18" s="49"/>
      <c r="MOQ18" s="49"/>
      <c r="MOR18" s="49"/>
      <c r="MOS18" s="49"/>
      <c r="MOT18" s="49"/>
      <c r="MOU18" s="49"/>
      <c r="MOV18" s="49"/>
      <c r="MOW18" s="49"/>
      <c r="MOX18" s="49"/>
      <c r="MOY18" s="49"/>
      <c r="MOZ18" s="49"/>
      <c r="MPA18" s="49"/>
      <c r="MPB18" s="49"/>
      <c r="MPC18" s="49"/>
      <c r="MPD18" s="49"/>
      <c r="MPE18" s="49"/>
      <c r="MPF18" s="49"/>
      <c r="MPG18" s="49"/>
      <c r="MPH18" s="49"/>
      <c r="MPI18" s="49"/>
      <c r="MPJ18" s="49"/>
      <c r="MPK18" s="49"/>
      <c r="MPL18" s="49"/>
      <c r="MPM18" s="49"/>
      <c r="MPN18" s="49"/>
      <c r="MPO18" s="49"/>
      <c r="MPP18" s="49"/>
      <c r="MPQ18" s="49"/>
      <c r="MPR18" s="49"/>
      <c r="MPS18" s="49"/>
      <c r="MPT18" s="49"/>
      <c r="MPU18" s="49"/>
      <c r="MPV18" s="49"/>
      <c r="MPW18" s="49"/>
      <c r="MPX18" s="49"/>
      <c r="MPY18" s="49"/>
      <c r="MPZ18" s="49"/>
      <c r="MQA18" s="49"/>
      <c r="MQB18" s="49"/>
      <c r="MQC18" s="49"/>
      <c r="MQD18" s="49"/>
      <c r="MQE18" s="49"/>
      <c r="MQF18" s="49"/>
      <c r="MQG18" s="49"/>
      <c r="MQH18" s="49"/>
      <c r="MQI18" s="49"/>
      <c r="MQJ18" s="49"/>
      <c r="MQK18" s="49"/>
      <c r="MQL18" s="49"/>
      <c r="MQM18" s="49"/>
      <c r="MQN18" s="49"/>
      <c r="MQO18" s="49"/>
      <c r="MQP18" s="49"/>
      <c r="MQQ18" s="49"/>
      <c r="MQR18" s="49"/>
      <c r="MQS18" s="49"/>
      <c r="MQT18" s="49"/>
      <c r="MQU18" s="49"/>
      <c r="MQV18" s="49"/>
      <c r="MQW18" s="49"/>
      <c r="MQX18" s="49"/>
      <c r="MQY18" s="49"/>
      <c r="MQZ18" s="49"/>
      <c r="MRA18" s="49"/>
      <c r="MRB18" s="49"/>
      <c r="MRC18" s="49"/>
      <c r="MRD18" s="49"/>
      <c r="MRE18" s="49"/>
      <c r="MRF18" s="49"/>
      <c r="MRG18" s="49"/>
      <c r="MRH18" s="49"/>
      <c r="MRI18" s="49"/>
      <c r="MRJ18" s="49"/>
      <c r="MRK18" s="49"/>
      <c r="MRL18" s="49"/>
      <c r="MRM18" s="49"/>
      <c r="MRN18" s="49"/>
      <c r="MRO18" s="49"/>
      <c r="MRP18" s="49"/>
      <c r="MRQ18" s="49"/>
      <c r="MRR18" s="49"/>
      <c r="MRS18" s="49"/>
      <c r="MRT18" s="49"/>
      <c r="MRU18" s="49"/>
      <c r="MRV18" s="49"/>
      <c r="MRW18" s="49"/>
      <c r="MRX18" s="49"/>
      <c r="MRY18" s="49"/>
      <c r="MRZ18" s="49"/>
      <c r="MSA18" s="49"/>
      <c r="MSB18" s="49"/>
      <c r="MSC18" s="49"/>
      <c r="MSD18" s="49"/>
      <c r="MSE18" s="49"/>
      <c r="MSF18" s="49"/>
      <c r="MSG18" s="49"/>
      <c r="MSH18" s="49"/>
      <c r="MSI18" s="49"/>
      <c r="MSJ18" s="49"/>
      <c r="MSK18" s="49"/>
      <c r="MSL18" s="49"/>
      <c r="MSM18" s="49"/>
      <c r="MSN18" s="49"/>
      <c r="MSO18" s="49"/>
      <c r="MSP18" s="49"/>
      <c r="MSQ18" s="49"/>
      <c r="MSR18" s="49"/>
      <c r="MSS18" s="49"/>
      <c r="MST18" s="49"/>
      <c r="MSU18" s="49"/>
      <c r="MSV18" s="49"/>
      <c r="MSW18" s="49"/>
      <c r="MSX18" s="49"/>
      <c r="MSY18" s="49"/>
      <c r="MSZ18" s="49"/>
      <c r="MTA18" s="49"/>
      <c r="MTB18" s="49"/>
      <c r="MTC18" s="49"/>
      <c r="MTD18" s="49"/>
      <c r="MTE18" s="49"/>
      <c r="MTF18" s="49"/>
      <c r="MTG18" s="49"/>
      <c r="MTH18" s="49"/>
      <c r="MTI18" s="49"/>
      <c r="MTJ18" s="49"/>
      <c r="MTK18" s="49"/>
      <c r="MTL18" s="49"/>
      <c r="MTM18" s="49"/>
      <c r="MTN18" s="49"/>
      <c r="MTO18" s="49"/>
      <c r="MTP18" s="49"/>
      <c r="MTQ18" s="49"/>
      <c r="MTR18" s="49"/>
      <c r="MTS18" s="49"/>
      <c r="MTT18" s="49"/>
      <c r="MTU18" s="49"/>
      <c r="MTV18" s="49"/>
      <c r="MTW18" s="49"/>
      <c r="MTX18" s="49"/>
      <c r="MTY18" s="49"/>
      <c r="MTZ18" s="49"/>
      <c r="MUA18" s="49"/>
      <c r="MUB18" s="49"/>
      <c r="MUC18" s="49"/>
      <c r="MUD18" s="49"/>
      <c r="MUE18" s="49"/>
      <c r="MUF18" s="49"/>
      <c r="MUG18" s="49"/>
      <c r="MUH18" s="49"/>
      <c r="MUI18" s="49"/>
      <c r="MUJ18" s="49"/>
      <c r="MUK18" s="49"/>
      <c r="MUL18" s="49"/>
      <c r="MUM18" s="49"/>
      <c r="MUN18" s="49"/>
      <c r="MUO18" s="49"/>
      <c r="MUP18" s="49"/>
      <c r="MUQ18" s="49"/>
      <c r="MUR18" s="49"/>
      <c r="MUS18" s="49"/>
      <c r="MUT18" s="49"/>
      <c r="MUU18" s="49"/>
      <c r="MUV18" s="49"/>
      <c r="MUW18" s="49"/>
      <c r="MUX18" s="49"/>
      <c r="MUY18" s="49"/>
      <c r="MUZ18" s="49"/>
      <c r="MVA18" s="49"/>
      <c r="MVB18" s="49"/>
      <c r="MVC18" s="49"/>
      <c r="MVD18" s="49"/>
      <c r="MVE18" s="49"/>
      <c r="MVF18" s="49"/>
      <c r="MVG18" s="49"/>
      <c r="MVH18" s="49"/>
      <c r="MVI18" s="49"/>
      <c r="MVJ18" s="49"/>
      <c r="MVK18" s="49"/>
      <c r="MVL18" s="49"/>
      <c r="MVM18" s="49"/>
      <c r="MVN18" s="49"/>
      <c r="MVO18" s="49"/>
      <c r="MVP18" s="49"/>
      <c r="MVQ18" s="49"/>
      <c r="MVR18" s="49"/>
      <c r="MVS18" s="49"/>
      <c r="MVT18" s="49"/>
      <c r="MVU18" s="49"/>
      <c r="MVV18" s="49"/>
      <c r="MVW18" s="49"/>
      <c r="MVX18" s="49"/>
      <c r="MVY18" s="49"/>
      <c r="MVZ18" s="49"/>
      <c r="MWA18" s="49"/>
      <c r="MWB18" s="49"/>
      <c r="MWC18" s="49"/>
      <c r="MWD18" s="49"/>
      <c r="MWE18" s="49"/>
      <c r="MWF18" s="49"/>
      <c r="MWG18" s="49"/>
      <c r="MWH18" s="49"/>
      <c r="MWI18" s="49"/>
      <c r="MWJ18" s="49"/>
      <c r="MWK18" s="49"/>
      <c r="MWL18" s="49"/>
      <c r="MWM18" s="49"/>
      <c r="MWN18" s="49"/>
      <c r="MWO18" s="49"/>
      <c r="MWP18" s="49"/>
      <c r="MWQ18" s="49"/>
      <c r="MWR18" s="49"/>
      <c r="MWS18" s="49"/>
      <c r="MWT18" s="49"/>
      <c r="MWU18" s="49"/>
      <c r="MWV18" s="49"/>
      <c r="MWW18" s="49"/>
      <c r="MWX18" s="49"/>
      <c r="MWY18" s="49"/>
      <c r="MWZ18" s="49"/>
      <c r="MXA18" s="49"/>
      <c r="MXB18" s="49"/>
      <c r="MXC18" s="49"/>
      <c r="MXD18" s="49"/>
      <c r="MXE18" s="49"/>
      <c r="MXF18" s="49"/>
      <c r="MXG18" s="49"/>
      <c r="MXH18" s="49"/>
      <c r="MXI18" s="49"/>
      <c r="MXJ18" s="49"/>
      <c r="MXK18" s="49"/>
      <c r="MXL18" s="49"/>
      <c r="MXM18" s="49"/>
      <c r="MXN18" s="49"/>
      <c r="MXO18" s="49"/>
      <c r="MXP18" s="49"/>
      <c r="MXQ18" s="49"/>
      <c r="MXR18" s="49"/>
      <c r="MXS18" s="49"/>
      <c r="MXT18" s="49"/>
      <c r="MXU18" s="49"/>
      <c r="MXV18" s="49"/>
      <c r="MXW18" s="49"/>
      <c r="MXX18" s="49"/>
      <c r="MXY18" s="49"/>
      <c r="MXZ18" s="49"/>
      <c r="MYA18" s="49"/>
      <c r="MYB18" s="49"/>
      <c r="MYC18" s="49"/>
      <c r="MYD18" s="49"/>
      <c r="MYE18" s="49"/>
      <c r="MYF18" s="49"/>
      <c r="MYG18" s="49"/>
      <c r="MYH18" s="49"/>
      <c r="MYI18" s="49"/>
      <c r="MYJ18" s="49"/>
      <c r="MYK18" s="49"/>
      <c r="MYL18" s="49"/>
      <c r="MYM18" s="49"/>
      <c r="MYN18" s="49"/>
      <c r="MYO18" s="49"/>
      <c r="MYP18" s="49"/>
      <c r="MYQ18" s="49"/>
      <c r="MYR18" s="49"/>
      <c r="MYS18" s="49"/>
      <c r="MYT18" s="49"/>
      <c r="MYU18" s="49"/>
      <c r="MYV18" s="49"/>
      <c r="MYW18" s="49"/>
      <c r="MYX18" s="49"/>
      <c r="MYY18" s="49"/>
      <c r="MYZ18" s="49"/>
      <c r="MZA18" s="49"/>
      <c r="MZB18" s="49"/>
      <c r="MZC18" s="49"/>
      <c r="MZD18" s="49"/>
      <c r="MZE18" s="49"/>
      <c r="MZF18" s="49"/>
      <c r="MZG18" s="49"/>
      <c r="MZH18" s="49"/>
      <c r="MZI18" s="49"/>
      <c r="MZJ18" s="49"/>
      <c r="MZK18" s="49"/>
      <c r="MZL18" s="49"/>
      <c r="MZM18" s="49"/>
      <c r="MZN18" s="49"/>
      <c r="MZO18" s="49"/>
      <c r="MZP18" s="49"/>
      <c r="MZQ18" s="49"/>
      <c r="MZR18" s="49"/>
      <c r="MZS18" s="49"/>
      <c r="MZT18" s="49"/>
      <c r="MZU18" s="49"/>
      <c r="MZV18" s="49"/>
      <c r="MZW18" s="49"/>
      <c r="MZX18" s="49"/>
      <c r="MZY18" s="49"/>
      <c r="MZZ18" s="49"/>
      <c r="NAA18" s="49"/>
      <c r="NAB18" s="49"/>
      <c r="NAC18" s="49"/>
      <c r="NAD18" s="49"/>
      <c r="NAE18" s="49"/>
      <c r="NAF18" s="49"/>
      <c r="NAG18" s="49"/>
      <c r="NAH18" s="49"/>
      <c r="NAI18" s="49"/>
      <c r="NAJ18" s="49"/>
      <c r="NAK18" s="49"/>
      <c r="NAL18" s="49"/>
      <c r="NAM18" s="49"/>
      <c r="NAN18" s="49"/>
      <c r="NAO18" s="49"/>
      <c r="NAP18" s="49"/>
      <c r="NAQ18" s="49"/>
      <c r="NAR18" s="49"/>
      <c r="NAS18" s="49"/>
      <c r="NAT18" s="49"/>
      <c r="NAU18" s="49"/>
      <c r="NAV18" s="49"/>
      <c r="NAW18" s="49"/>
      <c r="NAX18" s="49"/>
      <c r="NAY18" s="49"/>
      <c r="NAZ18" s="49"/>
      <c r="NBA18" s="49"/>
      <c r="NBB18" s="49"/>
      <c r="NBC18" s="49"/>
      <c r="NBD18" s="49"/>
      <c r="NBE18" s="49"/>
      <c r="NBF18" s="49"/>
      <c r="NBG18" s="49"/>
      <c r="NBH18" s="49"/>
      <c r="NBI18" s="49"/>
      <c r="NBJ18" s="49"/>
      <c r="NBK18" s="49"/>
      <c r="NBL18" s="49"/>
      <c r="NBM18" s="49"/>
      <c r="NBN18" s="49"/>
      <c r="NBO18" s="49"/>
      <c r="NBP18" s="49"/>
      <c r="NBQ18" s="49"/>
      <c r="NBR18" s="49"/>
      <c r="NBS18" s="49"/>
      <c r="NBT18" s="49"/>
      <c r="NBU18" s="49"/>
      <c r="NBV18" s="49"/>
      <c r="NBW18" s="49"/>
      <c r="NBX18" s="49"/>
      <c r="NBY18" s="49"/>
      <c r="NBZ18" s="49"/>
      <c r="NCA18" s="49"/>
      <c r="NCB18" s="49"/>
      <c r="NCC18" s="49"/>
      <c r="NCD18" s="49"/>
      <c r="NCE18" s="49"/>
      <c r="NCF18" s="49"/>
      <c r="NCG18" s="49"/>
      <c r="NCH18" s="49"/>
      <c r="NCI18" s="49"/>
      <c r="NCJ18" s="49"/>
      <c r="NCK18" s="49"/>
      <c r="NCL18" s="49"/>
      <c r="NCM18" s="49"/>
      <c r="NCN18" s="49"/>
      <c r="NCO18" s="49"/>
      <c r="NCP18" s="49"/>
      <c r="NCQ18" s="49"/>
      <c r="NCR18" s="49"/>
      <c r="NCS18" s="49"/>
      <c r="NCT18" s="49"/>
      <c r="NCU18" s="49"/>
      <c r="NCV18" s="49"/>
      <c r="NCW18" s="49"/>
      <c r="NCX18" s="49"/>
      <c r="NCY18" s="49"/>
      <c r="NCZ18" s="49"/>
      <c r="NDA18" s="49"/>
      <c r="NDB18" s="49"/>
      <c r="NDC18" s="49"/>
      <c r="NDD18" s="49"/>
      <c r="NDE18" s="49"/>
      <c r="NDF18" s="49"/>
      <c r="NDG18" s="49"/>
      <c r="NDH18" s="49"/>
      <c r="NDI18" s="49"/>
      <c r="NDJ18" s="49"/>
      <c r="NDK18" s="49"/>
      <c r="NDL18" s="49"/>
      <c r="NDM18" s="49"/>
      <c r="NDN18" s="49"/>
      <c r="NDO18" s="49"/>
      <c r="NDP18" s="49"/>
      <c r="NDQ18" s="49"/>
      <c r="NDR18" s="49"/>
      <c r="NDS18" s="49"/>
      <c r="NDT18" s="49"/>
      <c r="NDU18" s="49"/>
      <c r="NDV18" s="49"/>
      <c r="NDW18" s="49"/>
      <c r="NDX18" s="49"/>
      <c r="NDY18" s="49"/>
      <c r="NDZ18" s="49"/>
      <c r="NEA18" s="49"/>
      <c r="NEB18" s="49"/>
      <c r="NEC18" s="49"/>
      <c r="NED18" s="49"/>
      <c r="NEE18" s="49"/>
      <c r="NEF18" s="49"/>
      <c r="NEG18" s="49"/>
      <c r="NEH18" s="49"/>
      <c r="NEI18" s="49"/>
      <c r="NEJ18" s="49"/>
      <c r="NEK18" s="49"/>
      <c r="NEL18" s="49"/>
      <c r="NEM18" s="49"/>
      <c r="NEN18" s="49"/>
      <c r="NEO18" s="49"/>
      <c r="NEP18" s="49"/>
      <c r="NEQ18" s="49"/>
      <c r="NER18" s="49"/>
      <c r="NES18" s="49"/>
      <c r="NET18" s="49"/>
      <c r="NEU18" s="49"/>
      <c r="NEV18" s="49"/>
      <c r="NEW18" s="49"/>
      <c r="NEX18" s="49"/>
      <c r="NEY18" s="49"/>
      <c r="NEZ18" s="49"/>
      <c r="NFA18" s="49"/>
      <c r="NFB18" s="49"/>
      <c r="NFC18" s="49"/>
      <c r="NFD18" s="49"/>
      <c r="NFE18" s="49"/>
      <c r="NFF18" s="49"/>
      <c r="NFG18" s="49"/>
      <c r="NFH18" s="49"/>
      <c r="NFI18" s="49"/>
      <c r="NFJ18" s="49"/>
      <c r="NFK18" s="49"/>
      <c r="NFL18" s="49"/>
      <c r="NFM18" s="49"/>
      <c r="NFN18" s="49"/>
      <c r="NFO18" s="49"/>
      <c r="NFP18" s="49"/>
      <c r="NFQ18" s="49"/>
      <c r="NFR18" s="49"/>
      <c r="NFS18" s="49"/>
      <c r="NFT18" s="49"/>
      <c r="NFU18" s="49"/>
      <c r="NFV18" s="49"/>
      <c r="NFW18" s="49"/>
      <c r="NFX18" s="49"/>
      <c r="NFY18" s="49"/>
      <c r="NFZ18" s="49"/>
      <c r="NGA18" s="49"/>
      <c r="NGB18" s="49"/>
      <c r="NGC18" s="49"/>
      <c r="NGD18" s="49"/>
      <c r="NGE18" s="49"/>
      <c r="NGF18" s="49"/>
      <c r="NGG18" s="49"/>
      <c r="NGH18" s="49"/>
      <c r="NGI18" s="49"/>
      <c r="NGJ18" s="49"/>
      <c r="NGK18" s="49"/>
      <c r="NGL18" s="49"/>
      <c r="NGM18" s="49"/>
      <c r="NGN18" s="49"/>
      <c r="NGO18" s="49"/>
      <c r="NGP18" s="49"/>
      <c r="NGQ18" s="49"/>
      <c r="NGR18" s="49"/>
      <c r="NGS18" s="49"/>
      <c r="NGT18" s="49"/>
      <c r="NGU18" s="49"/>
      <c r="NGV18" s="49"/>
      <c r="NGW18" s="49"/>
      <c r="NGX18" s="49"/>
      <c r="NGY18" s="49"/>
      <c r="NGZ18" s="49"/>
      <c r="NHA18" s="49"/>
      <c r="NHB18" s="49"/>
      <c r="NHC18" s="49"/>
      <c r="NHD18" s="49"/>
      <c r="NHE18" s="49"/>
      <c r="NHF18" s="49"/>
      <c r="NHG18" s="49"/>
      <c r="NHH18" s="49"/>
      <c r="NHI18" s="49"/>
      <c r="NHJ18" s="49"/>
      <c r="NHK18" s="49"/>
      <c r="NHL18" s="49"/>
      <c r="NHM18" s="49"/>
      <c r="NHN18" s="49"/>
      <c r="NHO18" s="49"/>
      <c r="NHP18" s="49"/>
      <c r="NHQ18" s="49"/>
      <c r="NHR18" s="49"/>
      <c r="NHS18" s="49"/>
      <c r="NHT18" s="49"/>
      <c r="NHU18" s="49"/>
      <c r="NHV18" s="49"/>
      <c r="NHW18" s="49"/>
      <c r="NHX18" s="49"/>
      <c r="NHY18" s="49"/>
      <c r="NHZ18" s="49"/>
      <c r="NIA18" s="49"/>
      <c r="NIB18" s="49"/>
      <c r="NIC18" s="49"/>
      <c r="NID18" s="49"/>
      <c r="NIE18" s="49"/>
      <c r="NIF18" s="49"/>
      <c r="NIG18" s="49"/>
      <c r="NIH18" s="49"/>
      <c r="NII18" s="49"/>
      <c r="NIJ18" s="49"/>
      <c r="NIK18" s="49"/>
      <c r="NIL18" s="49"/>
      <c r="NIM18" s="49"/>
      <c r="NIN18" s="49"/>
      <c r="NIO18" s="49"/>
      <c r="NIP18" s="49"/>
      <c r="NIQ18" s="49"/>
      <c r="NIR18" s="49"/>
      <c r="NIS18" s="49"/>
      <c r="NIT18" s="49"/>
      <c r="NIU18" s="49"/>
      <c r="NIV18" s="49"/>
      <c r="NIW18" s="49"/>
      <c r="NIX18" s="49"/>
      <c r="NIY18" s="49"/>
      <c r="NIZ18" s="49"/>
      <c r="NJA18" s="49"/>
      <c r="NJB18" s="49"/>
      <c r="NJC18" s="49"/>
      <c r="NJD18" s="49"/>
      <c r="NJE18" s="49"/>
      <c r="NJF18" s="49"/>
      <c r="NJG18" s="49"/>
      <c r="NJH18" s="49"/>
      <c r="NJI18" s="49"/>
      <c r="NJJ18" s="49"/>
      <c r="NJK18" s="49"/>
      <c r="NJL18" s="49"/>
      <c r="NJM18" s="49"/>
      <c r="NJN18" s="49"/>
      <c r="NJO18" s="49"/>
      <c r="NJP18" s="49"/>
      <c r="NJQ18" s="49"/>
      <c r="NJR18" s="49"/>
      <c r="NJS18" s="49"/>
      <c r="NJT18" s="49"/>
      <c r="NJU18" s="49"/>
      <c r="NJV18" s="49"/>
      <c r="NJW18" s="49"/>
      <c r="NJX18" s="49"/>
      <c r="NJY18" s="49"/>
      <c r="NJZ18" s="49"/>
      <c r="NKA18" s="49"/>
      <c r="NKB18" s="49"/>
      <c r="NKC18" s="49"/>
      <c r="NKD18" s="49"/>
      <c r="NKE18" s="49"/>
      <c r="NKF18" s="49"/>
      <c r="NKG18" s="49"/>
      <c r="NKH18" s="49"/>
      <c r="NKI18" s="49"/>
      <c r="NKJ18" s="49"/>
      <c r="NKK18" s="49"/>
      <c r="NKL18" s="49"/>
      <c r="NKM18" s="49"/>
      <c r="NKN18" s="49"/>
      <c r="NKO18" s="49"/>
      <c r="NKP18" s="49"/>
      <c r="NKQ18" s="49"/>
      <c r="NKR18" s="49"/>
      <c r="NKS18" s="49"/>
      <c r="NKT18" s="49"/>
      <c r="NKU18" s="49"/>
      <c r="NKV18" s="49"/>
      <c r="NKW18" s="49"/>
      <c r="NKX18" s="49"/>
      <c r="NKY18" s="49"/>
      <c r="NKZ18" s="49"/>
      <c r="NLA18" s="49"/>
      <c r="NLB18" s="49"/>
      <c r="NLC18" s="49"/>
      <c r="NLD18" s="49"/>
      <c r="NLE18" s="49"/>
      <c r="NLF18" s="49"/>
      <c r="NLG18" s="49"/>
      <c r="NLH18" s="49"/>
      <c r="NLI18" s="49"/>
      <c r="NLJ18" s="49"/>
      <c r="NLK18" s="49"/>
      <c r="NLL18" s="49"/>
      <c r="NLM18" s="49"/>
      <c r="NLN18" s="49"/>
      <c r="NLO18" s="49"/>
      <c r="NLP18" s="49"/>
      <c r="NLQ18" s="49"/>
      <c r="NLR18" s="49"/>
      <c r="NLS18" s="49"/>
      <c r="NLT18" s="49"/>
      <c r="NLU18" s="49"/>
      <c r="NLV18" s="49"/>
      <c r="NLW18" s="49"/>
      <c r="NLX18" s="49"/>
      <c r="NLY18" s="49"/>
      <c r="NLZ18" s="49"/>
      <c r="NMA18" s="49"/>
      <c r="NMB18" s="49"/>
      <c r="NMC18" s="49"/>
      <c r="NMD18" s="49"/>
      <c r="NME18" s="49"/>
      <c r="NMF18" s="49"/>
      <c r="NMG18" s="49"/>
      <c r="NMH18" s="49"/>
      <c r="NMI18" s="49"/>
      <c r="NMJ18" s="49"/>
      <c r="NMK18" s="49"/>
      <c r="NML18" s="49"/>
      <c r="NMM18" s="49"/>
      <c r="NMN18" s="49"/>
      <c r="NMO18" s="49"/>
      <c r="NMP18" s="49"/>
      <c r="NMQ18" s="49"/>
      <c r="NMR18" s="49"/>
      <c r="NMS18" s="49"/>
      <c r="NMT18" s="49"/>
      <c r="NMU18" s="49"/>
      <c r="NMV18" s="49"/>
      <c r="NMW18" s="49"/>
      <c r="NMX18" s="49"/>
      <c r="NMY18" s="49"/>
      <c r="NMZ18" s="49"/>
      <c r="NNA18" s="49"/>
      <c r="NNB18" s="49"/>
      <c r="NNC18" s="49"/>
      <c r="NND18" s="49"/>
      <c r="NNE18" s="49"/>
      <c r="NNF18" s="49"/>
      <c r="NNG18" s="49"/>
      <c r="NNH18" s="49"/>
      <c r="NNI18" s="49"/>
      <c r="NNJ18" s="49"/>
      <c r="NNK18" s="49"/>
      <c r="NNL18" s="49"/>
      <c r="NNM18" s="49"/>
      <c r="NNN18" s="49"/>
      <c r="NNO18" s="49"/>
      <c r="NNP18" s="49"/>
      <c r="NNQ18" s="49"/>
      <c r="NNR18" s="49"/>
      <c r="NNS18" s="49"/>
      <c r="NNT18" s="49"/>
      <c r="NNU18" s="49"/>
      <c r="NNV18" s="49"/>
      <c r="NNW18" s="49"/>
      <c r="NNX18" s="49"/>
      <c r="NNY18" s="49"/>
      <c r="NNZ18" s="49"/>
      <c r="NOA18" s="49"/>
      <c r="NOB18" s="49"/>
      <c r="NOC18" s="49"/>
      <c r="NOD18" s="49"/>
      <c r="NOE18" s="49"/>
      <c r="NOF18" s="49"/>
      <c r="NOG18" s="49"/>
      <c r="NOH18" s="49"/>
      <c r="NOI18" s="49"/>
      <c r="NOJ18" s="49"/>
      <c r="NOK18" s="49"/>
      <c r="NOL18" s="49"/>
      <c r="NOM18" s="49"/>
      <c r="NON18" s="49"/>
      <c r="NOO18" s="49"/>
      <c r="NOP18" s="49"/>
      <c r="NOQ18" s="49"/>
      <c r="NOR18" s="49"/>
      <c r="NOS18" s="49"/>
      <c r="NOT18" s="49"/>
      <c r="NOU18" s="49"/>
      <c r="NOV18" s="49"/>
      <c r="NOW18" s="49"/>
      <c r="NOX18" s="49"/>
      <c r="NOY18" s="49"/>
      <c r="NOZ18" s="49"/>
      <c r="NPA18" s="49"/>
      <c r="NPB18" s="49"/>
      <c r="NPC18" s="49"/>
      <c r="NPD18" s="49"/>
      <c r="NPE18" s="49"/>
      <c r="NPF18" s="49"/>
      <c r="NPG18" s="49"/>
      <c r="NPH18" s="49"/>
      <c r="NPI18" s="49"/>
      <c r="NPJ18" s="49"/>
      <c r="NPK18" s="49"/>
      <c r="NPL18" s="49"/>
      <c r="NPM18" s="49"/>
      <c r="NPN18" s="49"/>
      <c r="NPO18" s="49"/>
      <c r="NPP18" s="49"/>
      <c r="NPQ18" s="49"/>
      <c r="NPR18" s="49"/>
      <c r="NPS18" s="49"/>
      <c r="NPT18" s="49"/>
      <c r="NPU18" s="49"/>
      <c r="NPV18" s="49"/>
      <c r="NPW18" s="49"/>
      <c r="NPX18" s="49"/>
      <c r="NPY18" s="49"/>
      <c r="NPZ18" s="49"/>
      <c r="NQA18" s="49"/>
      <c r="NQB18" s="49"/>
      <c r="NQC18" s="49"/>
      <c r="NQD18" s="49"/>
      <c r="NQE18" s="49"/>
      <c r="NQF18" s="49"/>
      <c r="NQG18" s="49"/>
      <c r="NQH18" s="49"/>
      <c r="NQI18" s="49"/>
      <c r="NQJ18" s="49"/>
      <c r="NQK18" s="49"/>
      <c r="NQL18" s="49"/>
      <c r="NQM18" s="49"/>
      <c r="NQN18" s="49"/>
      <c r="NQO18" s="49"/>
      <c r="NQP18" s="49"/>
      <c r="NQQ18" s="49"/>
      <c r="NQR18" s="49"/>
      <c r="NQS18" s="49"/>
      <c r="NQT18" s="49"/>
      <c r="NQU18" s="49"/>
      <c r="NQV18" s="49"/>
      <c r="NQW18" s="49"/>
      <c r="NQX18" s="49"/>
      <c r="NQY18" s="49"/>
      <c r="NQZ18" s="49"/>
      <c r="NRA18" s="49"/>
      <c r="NRB18" s="49"/>
      <c r="NRC18" s="49"/>
      <c r="NRD18" s="49"/>
      <c r="NRE18" s="49"/>
      <c r="NRF18" s="49"/>
      <c r="NRG18" s="49"/>
      <c r="NRH18" s="49"/>
      <c r="NRI18" s="49"/>
      <c r="NRJ18" s="49"/>
      <c r="NRK18" s="49"/>
      <c r="NRL18" s="49"/>
      <c r="NRM18" s="49"/>
      <c r="NRN18" s="49"/>
      <c r="NRO18" s="49"/>
      <c r="NRP18" s="49"/>
      <c r="NRQ18" s="49"/>
      <c r="NRR18" s="49"/>
      <c r="NRS18" s="49"/>
      <c r="NRT18" s="49"/>
      <c r="NRU18" s="49"/>
      <c r="NRV18" s="49"/>
      <c r="NRW18" s="49"/>
      <c r="NRX18" s="49"/>
      <c r="NRY18" s="49"/>
      <c r="NRZ18" s="49"/>
      <c r="NSA18" s="49"/>
      <c r="NSB18" s="49"/>
      <c r="NSC18" s="49"/>
      <c r="NSD18" s="49"/>
      <c r="NSE18" s="49"/>
      <c r="NSF18" s="49"/>
      <c r="NSG18" s="49"/>
      <c r="NSH18" s="49"/>
      <c r="NSI18" s="49"/>
      <c r="NSJ18" s="49"/>
      <c r="NSK18" s="49"/>
      <c r="NSL18" s="49"/>
      <c r="NSM18" s="49"/>
      <c r="NSN18" s="49"/>
      <c r="NSO18" s="49"/>
      <c r="NSP18" s="49"/>
      <c r="NSQ18" s="49"/>
      <c r="NSR18" s="49"/>
      <c r="NSS18" s="49"/>
      <c r="NST18" s="49"/>
      <c r="NSU18" s="49"/>
      <c r="NSV18" s="49"/>
      <c r="NSW18" s="49"/>
      <c r="NSX18" s="49"/>
      <c r="NSY18" s="49"/>
      <c r="NSZ18" s="49"/>
      <c r="NTA18" s="49"/>
      <c r="NTB18" s="49"/>
      <c r="NTC18" s="49"/>
      <c r="NTD18" s="49"/>
      <c r="NTE18" s="49"/>
      <c r="NTF18" s="49"/>
      <c r="NTG18" s="49"/>
      <c r="NTH18" s="49"/>
      <c r="NTI18" s="49"/>
      <c r="NTJ18" s="49"/>
      <c r="NTK18" s="49"/>
      <c r="NTL18" s="49"/>
      <c r="NTM18" s="49"/>
      <c r="NTN18" s="49"/>
      <c r="NTO18" s="49"/>
      <c r="NTP18" s="49"/>
      <c r="NTQ18" s="49"/>
      <c r="NTR18" s="49"/>
      <c r="NTS18" s="49"/>
      <c r="NTT18" s="49"/>
      <c r="NTU18" s="49"/>
      <c r="NTV18" s="49"/>
      <c r="NTW18" s="49"/>
      <c r="NTX18" s="49"/>
      <c r="NTY18" s="49"/>
      <c r="NTZ18" s="49"/>
      <c r="NUA18" s="49"/>
      <c r="NUB18" s="49"/>
      <c r="NUC18" s="49"/>
      <c r="NUD18" s="49"/>
      <c r="NUE18" s="49"/>
      <c r="NUF18" s="49"/>
      <c r="NUG18" s="49"/>
      <c r="NUH18" s="49"/>
      <c r="NUI18" s="49"/>
      <c r="NUJ18" s="49"/>
      <c r="NUK18" s="49"/>
      <c r="NUL18" s="49"/>
      <c r="NUM18" s="49"/>
      <c r="NUN18" s="49"/>
      <c r="NUO18" s="49"/>
      <c r="NUP18" s="49"/>
      <c r="NUQ18" s="49"/>
      <c r="NUR18" s="49"/>
      <c r="NUS18" s="49"/>
      <c r="NUT18" s="49"/>
      <c r="NUU18" s="49"/>
      <c r="NUV18" s="49"/>
      <c r="NUW18" s="49"/>
      <c r="NUX18" s="49"/>
      <c r="NUY18" s="49"/>
      <c r="NUZ18" s="49"/>
      <c r="NVA18" s="49"/>
      <c r="NVB18" s="49"/>
      <c r="NVC18" s="49"/>
      <c r="NVD18" s="49"/>
      <c r="NVE18" s="49"/>
      <c r="NVF18" s="49"/>
      <c r="NVG18" s="49"/>
      <c r="NVH18" s="49"/>
      <c r="NVI18" s="49"/>
      <c r="NVJ18" s="49"/>
      <c r="NVK18" s="49"/>
      <c r="NVL18" s="49"/>
      <c r="NVM18" s="49"/>
      <c r="NVN18" s="49"/>
      <c r="NVO18" s="49"/>
      <c r="NVP18" s="49"/>
      <c r="NVQ18" s="49"/>
      <c r="NVR18" s="49"/>
      <c r="NVS18" s="49"/>
      <c r="NVT18" s="49"/>
      <c r="NVU18" s="49"/>
      <c r="NVV18" s="49"/>
      <c r="NVW18" s="49"/>
      <c r="NVX18" s="49"/>
      <c r="NVY18" s="49"/>
      <c r="NVZ18" s="49"/>
      <c r="NWA18" s="49"/>
      <c r="NWB18" s="49"/>
      <c r="NWC18" s="49"/>
      <c r="NWD18" s="49"/>
      <c r="NWE18" s="49"/>
      <c r="NWF18" s="49"/>
      <c r="NWG18" s="49"/>
      <c r="NWH18" s="49"/>
      <c r="NWI18" s="49"/>
      <c r="NWJ18" s="49"/>
      <c r="NWK18" s="49"/>
      <c r="NWL18" s="49"/>
      <c r="NWM18" s="49"/>
      <c r="NWN18" s="49"/>
      <c r="NWO18" s="49"/>
      <c r="NWP18" s="49"/>
      <c r="NWQ18" s="49"/>
      <c r="NWR18" s="49"/>
      <c r="NWS18" s="49"/>
      <c r="NWT18" s="49"/>
      <c r="NWU18" s="49"/>
      <c r="NWV18" s="49"/>
      <c r="NWW18" s="49"/>
      <c r="NWX18" s="49"/>
      <c r="NWY18" s="49"/>
      <c r="NWZ18" s="49"/>
      <c r="NXA18" s="49"/>
      <c r="NXB18" s="49"/>
      <c r="NXC18" s="49"/>
      <c r="NXD18" s="49"/>
      <c r="NXE18" s="49"/>
      <c r="NXF18" s="49"/>
      <c r="NXG18" s="49"/>
      <c r="NXH18" s="49"/>
      <c r="NXI18" s="49"/>
      <c r="NXJ18" s="49"/>
      <c r="NXK18" s="49"/>
      <c r="NXL18" s="49"/>
      <c r="NXM18" s="49"/>
      <c r="NXN18" s="49"/>
      <c r="NXO18" s="49"/>
      <c r="NXP18" s="49"/>
      <c r="NXQ18" s="49"/>
      <c r="NXR18" s="49"/>
      <c r="NXS18" s="49"/>
      <c r="NXT18" s="49"/>
      <c r="NXU18" s="49"/>
      <c r="NXV18" s="49"/>
      <c r="NXW18" s="49"/>
      <c r="NXX18" s="49"/>
      <c r="NXY18" s="49"/>
      <c r="NXZ18" s="49"/>
      <c r="NYA18" s="49"/>
      <c r="NYB18" s="49"/>
      <c r="NYC18" s="49"/>
      <c r="NYD18" s="49"/>
      <c r="NYE18" s="49"/>
      <c r="NYF18" s="49"/>
      <c r="NYG18" s="49"/>
      <c r="NYH18" s="49"/>
      <c r="NYI18" s="49"/>
      <c r="NYJ18" s="49"/>
      <c r="NYK18" s="49"/>
      <c r="NYL18" s="49"/>
      <c r="NYM18" s="49"/>
      <c r="NYN18" s="49"/>
      <c r="NYO18" s="49"/>
      <c r="NYP18" s="49"/>
      <c r="NYQ18" s="49"/>
      <c r="NYR18" s="49"/>
      <c r="NYS18" s="49"/>
      <c r="NYT18" s="49"/>
      <c r="NYU18" s="49"/>
      <c r="NYV18" s="49"/>
      <c r="NYW18" s="49"/>
      <c r="NYX18" s="49"/>
      <c r="NYY18" s="49"/>
      <c r="NYZ18" s="49"/>
      <c r="NZA18" s="49"/>
      <c r="NZB18" s="49"/>
      <c r="NZC18" s="49"/>
      <c r="NZD18" s="49"/>
      <c r="NZE18" s="49"/>
      <c r="NZF18" s="49"/>
      <c r="NZG18" s="49"/>
      <c r="NZH18" s="49"/>
      <c r="NZI18" s="49"/>
      <c r="NZJ18" s="49"/>
      <c r="NZK18" s="49"/>
      <c r="NZL18" s="49"/>
      <c r="NZM18" s="49"/>
      <c r="NZN18" s="49"/>
      <c r="NZO18" s="49"/>
      <c r="NZP18" s="49"/>
      <c r="NZQ18" s="49"/>
      <c r="NZR18" s="49"/>
      <c r="NZS18" s="49"/>
      <c r="NZT18" s="49"/>
      <c r="NZU18" s="49"/>
      <c r="NZV18" s="49"/>
      <c r="NZW18" s="49"/>
      <c r="NZX18" s="49"/>
      <c r="NZY18" s="49"/>
      <c r="NZZ18" s="49"/>
      <c r="OAA18" s="49"/>
      <c r="OAB18" s="49"/>
      <c r="OAC18" s="49"/>
      <c r="OAD18" s="49"/>
      <c r="OAE18" s="49"/>
      <c r="OAF18" s="49"/>
      <c r="OAG18" s="49"/>
      <c r="OAH18" s="49"/>
      <c r="OAI18" s="49"/>
      <c r="OAJ18" s="49"/>
      <c r="OAK18" s="49"/>
      <c r="OAL18" s="49"/>
      <c r="OAM18" s="49"/>
      <c r="OAN18" s="49"/>
      <c r="OAO18" s="49"/>
      <c r="OAP18" s="49"/>
      <c r="OAQ18" s="49"/>
      <c r="OAR18" s="49"/>
      <c r="OAS18" s="49"/>
      <c r="OAT18" s="49"/>
      <c r="OAU18" s="49"/>
      <c r="OAV18" s="49"/>
      <c r="OAW18" s="49"/>
      <c r="OAX18" s="49"/>
      <c r="OAY18" s="49"/>
      <c r="OAZ18" s="49"/>
      <c r="OBA18" s="49"/>
      <c r="OBB18" s="49"/>
      <c r="OBC18" s="49"/>
      <c r="OBD18" s="49"/>
      <c r="OBE18" s="49"/>
      <c r="OBF18" s="49"/>
      <c r="OBG18" s="49"/>
      <c r="OBH18" s="49"/>
      <c r="OBI18" s="49"/>
      <c r="OBJ18" s="49"/>
      <c r="OBK18" s="49"/>
      <c r="OBL18" s="49"/>
      <c r="OBM18" s="49"/>
      <c r="OBN18" s="49"/>
      <c r="OBO18" s="49"/>
      <c r="OBP18" s="49"/>
      <c r="OBQ18" s="49"/>
      <c r="OBR18" s="49"/>
      <c r="OBS18" s="49"/>
      <c r="OBT18" s="49"/>
      <c r="OBU18" s="49"/>
      <c r="OBV18" s="49"/>
      <c r="OBW18" s="49"/>
      <c r="OBX18" s="49"/>
      <c r="OBY18" s="49"/>
      <c r="OBZ18" s="49"/>
      <c r="OCA18" s="49"/>
      <c r="OCB18" s="49"/>
      <c r="OCC18" s="49"/>
      <c r="OCD18" s="49"/>
      <c r="OCE18" s="49"/>
      <c r="OCF18" s="49"/>
      <c r="OCG18" s="49"/>
      <c r="OCH18" s="49"/>
      <c r="OCI18" s="49"/>
      <c r="OCJ18" s="49"/>
      <c r="OCK18" s="49"/>
      <c r="OCL18" s="49"/>
      <c r="OCM18" s="49"/>
      <c r="OCN18" s="49"/>
      <c r="OCO18" s="49"/>
      <c r="OCP18" s="49"/>
      <c r="OCQ18" s="49"/>
      <c r="OCR18" s="49"/>
      <c r="OCS18" s="49"/>
      <c r="OCT18" s="49"/>
      <c r="OCU18" s="49"/>
      <c r="OCV18" s="49"/>
      <c r="OCW18" s="49"/>
      <c r="OCX18" s="49"/>
      <c r="OCY18" s="49"/>
      <c r="OCZ18" s="49"/>
      <c r="ODA18" s="49"/>
      <c r="ODB18" s="49"/>
      <c r="ODC18" s="49"/>
      <c r="ODD18" s="49"/>
      <c r="ODE18" s="49"/>
      <c r="ODF18" s="49"/>
      <c r="ODG18" s="49"/>
      <c r="ODH18" s="49"/>
      <c r="ODI18" s="49"/>
      <c r="ODJ18" s="49"/>
      <c r="ODK18" s="49"/>
      <c r="ODL18" s="49"/>
      <c r="ODM18" s="49"/>
      <c r="ODN18" s="49"/>
      <c r="ODO18" s="49"/>
      <c r="ODP18" s="49"/>
      <c r="ODQ18" s="49"/>
      <c r="ODR18" s="49"/>
      <c r="ODS18" s="49"/>
      <c r="ODT18" s="49"/>
      <c r="ODU18" s="49"/>
      <c r="ODV18" s="49"/>
      <c r="ODW18" s="49"/>
      <c r="ODX18" s="49"/>
      <c r="ODY18" s="49"/>
      <c r="ODZ18" s="49"/>
      <c r="OEA18" s="49"/>
      <c r="OEB18" s="49"/>
      <c r="OEC18" s="49"/>
      <c r="OED18" s="49"/>
      <c r="OEE18" s="49"/>
      <c r="OEF18" s="49"/>
      <c r="OEG18" s="49"/>
      <c r="OEH18" s="49"/>
      <c r="OEI18" s="49"/>
      <c r="OEJ18" s="49"/>
      <c r="OEK18" s="49"/>
      <c r="OEL18" s="49"/>
      <c r="OEM18" s="49"/>
      <c r="OEN18" s="49"/>
      <c r="OEO18" s="49"/>
      <c r="OEP18" s="49"/>
      <c r="OEQ18" s="49"/>
      <c r="OER18" s="49"/>
      <c r="OES18" s="49"/>
      <c r="OET18" s="49"/>
      <c r="OEU18" s="49"/>
      <c r="OEV18" s="49"/>
      <c r="OEW18" s="49"/>
      <c r="OEX18" s="49"/>
      <c r="OEY18" s="49"/>
      <c r="OEZ18" s="49"/>
      <c r="OFA18" s="49"/>
      <c r="OFB18" s="49"/>
      <c r="OFC18" s="49"/>
      <c r="OFD18" s="49"/>
      <c r="OFE18" s="49"/>
      <c r="OFF18" s="49"/>
      <c r="OFG18" s="49"/>
      <c r="OFH18" s="49"/>
      <c r="OFI18" s="49"/>
      <c r="OFJ18" s="49"/>
      <c r="OFK18" s="49"/>
      <c r="OFL18" s="49"/>
      <c r="OFM18" s="49"/>
      <c r="OFN18" s="49"/>
      <c r="OFO18" s="49"/>
      <c r="OFP18" s="49"/>
      <c r="OFQ18" s="49"/>
      <c r="OFR18" s="49"/>
      <c r="OFS18" s="49"/>
      <c r="OFT18" s="49"/>
      <c r="OFU18" s="49"/>
      <c r="OFV18" s="49"/>
      <c r="OFW18" s="49"/>
      <c r="OFX18" s="49"/>
      <c r="OFY18" s="49"/>
      <c r="OFZ18" s="49"/>
      <c r="OGA18" s="49"/>
      <c r="OGB18" s="49"/>
      <c r="OGC18" s="49"/>
      <c r="OGD18" s="49"/>
      <c r="OGE18" s="49"/>
      <c r="OGF18" s="49"/>
      <c r="OGG18" s="49"/>
      <c r="OGH18" s="49"/>
      <c r="OGI18" s="49"/>
      <c r="OGJ18" s="49"/>
      <c r="OGK18" s="49"/>
      <c r="OGL18" s="49"/>
      <c r="OGM18" s="49"/>
      <c r="OGN18" s="49"/>
      <c r="OGO18" s="49"/>
      <c r="OGP18" s="49"/>
      <c r="OGQ18" s="49"/>
      <c r="OGR18" s="49"/>
      <c r="OGS18" s="49"/>
      <c r="OGT18" s="49"/>
      <c r="OGU18" s="49"/>
      <c r="OGV18" s="49"/>
      <c r="OGW18" s="49"/>
      <c r="OGX18" s="49"/>
      <c r="OGY18" s="49"/>
      <c r="OGZ18" s="49"/>
      <c r="OHA18" s="49"/>
      <c r="OHB18" s="49"/>
      <c r="OHC18" s="49"/>
      <c r="OHD18" s="49"/>
      <c r="OHE18" s="49"/>
      <c r="OHF18" s="49"/>
      <c r="OHG18" s="49"/>
      <c r="OHH18" s="49"/>
      <c r="OHI18" s="49"/>
      <c r="OHJ18" s="49"/>
      <c r="OHK18" s="49"/>
      <c r="OHL18" s="49"/>
      <c r="OHM18" s="49"/>
      <c r="OHN18" s="49"/>
      <c r="OHO18" s="49"/>
      <c r="OHP18" s="49"/>
      <c r="OHQ18" s="49"/>
      <c r="OHR18" s="49"/>
      <c r="OHS18" s="49"/>
      <c r="OHT18" s="49"/>
      <c r="OHU18" s="49"/>
      <c r="OHV18" s="49"/>
      <c r="OHW18" s="49"/>
      <c r="OHX18" s="49"/>
      <c r="OHY18" s="49"/>
      <c r="OHZ18" s="49"/>
      <c r="OIA18" s="49"/>
      <c r="OIB18" s="49"/>
      <c r="OIC18" s="49"/>
      <c r="OID18" s="49"/>
      <c r="OIE18" s="49"/>
      <c r="OIF18" s="49"/>
      <c r="OIG18" s="49"/>
      <c r="OIH18" s="49"/>
      <c r="OII18" s="49"/>
      <c r="OIJ18" s="49"/>
      <c r="OIK18" s="49"/>
      <c r="OIL18" s="49"/>
      <c r="OIM18" s="49"/>
      <c r="OIN18" s="49"/>
      <c r="OIO18" s="49"/>
      <c r="OIP18" s="49"/>
      <c r="OIQ18" s="49"/>
      <c r="OIR18" s="49"/>
      <c r="OIS18" s="49"/>
      <c r="OIT18" s="49"/>
      <c r="OIU18" s="49"/>
      <c r="OIV18" s="49"/>
      <c r="OIW18" s="49"/>
      <c r="OIX18" s="49"/>
      <c r="OIY18" s="49"/>
      <c r="OIZ18" s="49"/>
      <c r="OJA18" s="49"/>
      <c r="OJB18" s="49"/>
      <c r="OJC18" s="49"/>
      <c r="OJD18" s="49"/>
      <c r="OJE18" s="49"/>
      <c r="OJF18" s="49"/>
      <c r="OJG18" s="49"/>
      <c r="OJH18" s="49"/>
      <c r="OJI18" s="49"/>
      <c r="OJJ18" s="49"/>
      <c r="OJK18" s="49"/>
      <c r="OJL18" s="49"/>
      <c r="OJM18" s="49"/>
      <c r="OJN18" s="49"/>
      <c r="OJO18" s="49"/>
      <c r="OJP18" s="49"/>
      <c r="OJQ18" s="49"/>
      <c r="OJR18" s="49"/>
      <c r="OJS18" s="49"/>
      <c r="OJT18" s="49"/>
      <c r="OJU18" s="49"/>
      <c r="OJV18" s="49"/>
      <c r="OJW18" s="49"/>
      <c r="OJX18" s="49"/>
      <c r="OJY18" s="49"/>
      <c r="OJZ18" s="49"/>
      <c r="OKA18" s="49"/>
      <c r="OKB18" s="49"/>
      <c r="OKC18" s="49"/>
      <c r="OKD18" s="49"/>
      <c r="OKE18" s="49"/>
      <c r="OKF18" s="49"/>
      <c r="OKG18" s="49"/>
      <c r="OKH18" s="49"/>
      <c r="OKI18" s="49"/>
      <c r="OKJ18" s="49"/>
      <c r="OKK18" s="49"/>
      <c r="OKL18" s="49"/>
      <c r="OKM18" s="49"/>
      <c r="OKN18" s="49"/>
      <c r="OKO18" s="49"/>
      <c r="OKP18" s="49"/>
      <c r="OKQ18" s="49"/>
      <c r="OKR18" s="49"/>
      <c r="OKS18" s="49"/>
      <c r="OKT18" s="49"/>
      <c r="OKU18" s="49"/>
      <c r="OKV18" s="49"/>
      <c r="OKW18" s="49"/>
      <c r="OKX18" s="49"/>
      <c r="OKY18" s="49"/>
      <c r="OKZ18" s="49"/>
      <c r="OLA18" s="49"/>
      <c r="OLB18" s="49"/>
      <c r="OLC18" s="49"/>
      <c r="OLD18" s="49"/>
      <c r="OLE18" s="49"/>
      <c r="OLF18" s="49"/>
      <c r="OLG18" s="49"/>
      <c r="OLH18" s="49"/>
      <c r="OLI18" s="49"/>
      <c r="OLJ18" s="49"/>
      <c r="OLK18" s="49"/>
      <c r="OLL18" s="49"/>
      <c r="OLM18" s="49"/>
      <c r="OLN18" s="49"/>
      <c r="OLO18" s="49"/>
      <c r="OLP18" s="49"/>
      <c r="OLQ18" s="49"/>
      <c r="OLR18" s="49"/>
      <c r="OLS18" s="49"/>
      <c r="OLT18" s="49"/>
      <c r="OLU18" s="49"/>
      <c r="OLV18" s="49"/>
      <c r="OLW18" s="49"/>
      <c r="OLX18" s="49"/>
      <c r="OLY18" s="49"/>
      <c r="OLZ18" s="49"/>
      <c r="OMA18" s="49"/>
      <c r="OMB18" s="49"/>
      <c r="OMC18" s="49"/>
      <c r="OMD18" s="49"/>
      <c r="OME18" s="49"/>
      <c r="OMF18" s="49"/>
      <c r="OMG18" s="49"/>
      <c r="OMH18" s="49"/>
      <c r="OMI18" s="49"/>
      <c r="OMJ18" s="49"/>
      <c r="OMK18" s="49"/>
      <c r="OML18" s="49"/>
      <c r="OMM18" s="49"/>
      <c r="OMN18" s="49"/>
      <c r="OMO18" s="49"/>
      <c r="OMP18" s="49"/>
      <c r="OMQ18" s="49"/>
      <c r="OMR18" s="49"/>
      <c r="OMS18" s="49"/>
      <c r="OMT18" s="49"/>
      <c r="OMU18" s="49"/>
      <c r="OMV18" s="49"/>
      <c r="OMW18" s="49"/>
      <c r="OMX18" s="49"/>
      <c r="OMY18" s="49"/>
      <c r="OMZ18" s="49"/>
      <c r="ONA18" s="49"/>
      <c r="ONB18" s="49"/>
      <c r="ONC18" s="49"/>
      <c r="OND18" s="49"/>
      <c r="ONE18" s="49"/>
      <c r="ONF18" s="49"/>
      <c r="ONG18" s="49"/>
      <c r="ONH18" s="49"/>
      <c r="ONI18" s="49"/>
      <c r="ONJ18" s="49"/>
      <c r="ONK18" s="49"/>
      <c r="ONL18" s="49"/>
      <c r="ONM18" s="49"/>
      <c r="ONN18" s="49"/>
      <c r="ONO18" s="49"/>
      <c r="ONP18" s="49"/>
      <c r="ONQ18" s="49"/>
      <c r="ONR18" s="49"/>
      <c r="ONS18" s="49"/>
      <c r="ONT18" s="49"/>
      <c r="ONU18" s="49"/>
      <c r="ONV18" s="49"/>
      <c r="ONW18" s="49"/>
      <c r="ONX18" s="49"/>
      <c r="ONY18" s="49"/>
      <c r="ONZ18" s="49"/>
      <c r="OOA18" s="49"/>
      <c r="OOB18" s="49"/>
      <c r="OOC18" s="49"/>
      <c r="OOD18" s="49"/>
      <c r="OOE18" s="49"/>
      <c r="OOF18" s="49"/>
      <c r="OOG18" s="49"/>
      <c r="OOH18" s="49"/>
      <c r="OOI18" s="49"/>
      <c r="OOJ18" s="49"/>
      <c r="OOK18" s="49"/>
      <c r="OOL18" s="49"/>
      <c r="OOM18" s="49"/>
      <c r="OON18" s="49"/>
      <c r="OOO18" s="49"/>
      <c r="OOP18" s="49"/>
      <c r="OOQ18" s="49"/>
      <c r="OOR18" s="49"/>
      <c r="OOS18" s="49"/>
      <c r="OOT18" s="49"/>
      <c r="OOU18" s="49"/>
      <c r="OOV18" s="49"/>
      <c r="OOW18" s="49"/>
      <c r="OOX18" s="49"/>
      <c r="OOY18" s="49"/>
      <c r="OOZ18" s="49"/>
      <c r="OPA18" s="49"/>
      <c r="OPB18" s="49"/>
      <c r="OPC18" s="49"/>
      <c r="OPD18" s="49"/>
      <c r="OPE18" s="49"/>
      <c r="OPF18" s="49"/>
      <c r="OPG18" s="49"/>
      <c r="OPH18" s="49"/>
      <c r="OPI18" s="49"/>
      <c r="OPJ18" s="49"/>
      <c r="OPK18" s="49"/>
      <c r="OPL18" s="49"/>
      <c r="OPM18" s="49"/>
      <c r="OPN18" s="49"/>
      <c r="OPO18" s="49"/>
      <c r="OPP18" s="49"/>
      <c r="OPQ18" s="49"/>
      <c r="OPR18" s="49"/>
      <c r="OPS18" s="49"/>
      <c r="OPT18" s="49"/>
      <c r="OPU18" s="49"/>
      <c r="OPV18" s="49"/>
      <c r="OPW18" s="49"/>
      <c r="OPX18" s="49"/>
      <c r="OPY18" s="49"/>
      <c r="OPZ18" s="49"/>
      <c r="OQA18" s="49"/>
      <c r="OQB18" s="49"/>
      <c r="OQC18" s="49"/>
      <c r="OQD18" s="49"/>
      <c r="OQE18" s="49"/>
      <c r="OQF18" s="49"/>
      <c r="OQG18" s="49"/>
      <c r="OQH18" s="49"/>
      <c r="OQI18" s="49"/>
      <c r="OQJ18" s="49"/>
      <c r="OQK18" s="49"/>
      <c r="OQL18" s="49"/>
      <c r="OQM18" s="49"/>
      <c r="OQN18" s="49"/>
      <c r="OQO18" s="49"/>
      <c r="OQP18" s="49"/>
      <c r="OQQ18" s="49"/>
      <c r="OQR18" s="49"/>
      <c r="OQS18" s="49"/>
      <c r="OQT18" s="49"/>
      <c r="OQU18" s="49"/>
      <c r="OQV18" s="49"/>
      <c r="OQW18" s="49"/>
      <c r="OQX18" s="49"/>
      <c r="OQY18" s="49"/>
      <c r="OQZ18" s="49"/>
      <c r="ORA18" s="49"/>
      <c r="ORB18" s="49"/>
      <c r="ORC18" s="49"/>
      <c r="ORD18" s="49"/>
      <c r="ORE18" s="49"/>
      <c r="ORF18" s="49"/>
      <c r="ORG18" s="49"/>
      <c r="ORH18" s="49"/>
      <c r="ORI18" s="49"/>
      <c r="ORJ18" s="49"/>
      <c r="ORK18" s="49"/>
      <c r="ORL18" s="49"/>
      <c r="ORM18" s="49"/>
      <c r="ORN18" s="49"/>
      <c r="ORO18" s="49"/>
      <c r="ORP18" s="49"/>
      <c r="ORQ18" s="49"/>
      <c r="ORR18" s="49"/>
      <c r="ORS18" s="49"/>
      <c r="ORT18" s="49"/>
      <c r="ORU18" s="49"/>
      <c r="ORV18" s="49"/>
      <c r="ORW18" s="49"/>
      <c r="ORX18" s="49"/>
      <c r="ORY18" s="49"/>
      <c r="ORZ18" s="49"/>
      <c r="OSA18" s="49"/>
      <c r="OSB18" s="49"/>
      <c r="OSC18" s="49"/>
      <c r="OSD18" s="49"/>
      <c r="OSE18" s="49"/>
      <c r="OSF18" s="49"/>
      <c r="OSG18" s="49"/>
      <c r="OSH18" s="49"/>
      <c r="OSI18" s="49"/>
      <c r="OSJ18" s="49"/>
      <c r="OSK18" s="49"/>
      <c r="OSL18" s="49"/>
      <c r="OSM18" s="49"/>
      <c r="OSN18" s="49"/>
      <c r="OSO18" s="49"/>
      <c r="OSP18" s="49"/>
      <c r="OSQ18" s="49"/>
      <c r="OSR18" s="49"/>
      <c r="OSS18" s="49"/>
      <c r="OST18" s="49"/>
      <c r="OSU18" s="49"/>
      <c r="OSV18" s="49"/>
      <c r="OSW18" s="49"/>
      <c r="OSX18" s="49"/>
      <c r="OSY18" s="49"/>
      <c r="OSZ18" s="49"/>
      <c r="OTA18" s="49"/>
      <c r="OTB18" s="49"/>
      <c r="OTC18" s="49"/>
      <c r="OTD18" s="49"/>
      <c r="OTE18" s="49"/>
      <c r="OTF18" s="49"/>
      <c r="OTG18" s="49"/>
      <c r="OTH18" s="49"/>
      <c r="OTI18" s="49"/>
      <c r="OTJ18" s="49"/>
      <c r="OTK18" s="49"/>
      <c r="OTL18" s="49"/>
      <c r="OTM18" s="49"/>
      <c r="OTN18" s="49"/>
      <c r="OTO18" s="49"/>
      <c r="OTP18" s="49"/>
      <c r="OTQ18" s="49"/>
      <c r="OTR18" s="49"/>
      <c r="OTS18" s="49"/>
      <c r="OTT18" s="49"/>
      <c r="OTU18" s="49"/>
      <c r="OTV18" s="49"/>
      <c r="OTW18" s="49"/>
      <c r="OTX18" s="49"/>
      <c r="OTY18" s="49"/>
      <c r="OTZ18" s="49"/>
      <c r="OUA18" s="49"/>
      <c r="OUB18" s="49"/>
      <c r="OUC18" s="49"/>
      <c r="OUD18" s="49"/>
      <c r="OUE18" s="49"/>
      <c r="OUF18" s="49"/>
      <c r="OUG18" s="49"/>
      <c r="OUH18" s="49"/>
      <c r="OUI18" s="49"/>
      <c r="OUJ18" s="49"/>
      <c r="OUK18" s="49"/>
      <c r="OUL18" s="49"/>
      <c r="OUM18" s="49"/>
      <c r="OUN18" s="49"/>
      <c r="OUO18" s="49"/>
      <c r="OUP18" s="49"/>
      <c r="OUQ18" s="49"/>
      <c r="OUR18" s="49"/>
      <c r="OUS18" s="49"/>
      <c r="OUT18" s="49"/>
      <c r="OUU18" s="49"/>
      <c r="OUV18" s="49"/>
      <c r="OUW18" s="49"/>
      <c r="OUX18" s="49"/>
      <c r="OUY18" s="49"/>
      <c r="OUZ18" s="49"/>
      <c r="OVA18" s="49"/>
      <c r="OVB18" s="49"/>
      <c r="OVC18" s="49"/>
      <c r="OVD18" s="49"/>
      <c r="OVE18" s="49"/>
      <c r="OVF18" s="49"/>
      <c r="OVG18" s="49"/>
      <c r="OVH18" s="49"/>
      <c r="OVI18" s="49"/>
      <c r="OVJ18" s="49"/>
      <c r="OVK18" s="49"/>
      <c r="OVL18" s="49"/>
      <c r="OVM18" s="49"/>
      <c r="OVN18" s="49"/>
      <c r="OVO18" s="49"/>
      <c r="OVP18" s="49"/>
      <c r="OVQ18" s="49"/>
      <c r="OVR18" s="49"/>
      <c r="OVS18" s="49"/>
      <c r="OVT18" s="49"/>
      <c r="OVU18" s="49"/>
      <c r="OVV18" s="49"/>
      <c r="OVW18" s="49"/>
      <c r="OVX18" s="49"/>
      <c r="OVY18" s="49"/>
      <c r="OVZ18" s="49"/>
      <c r="OWA18" s="49"/>
      <c r="OWB18" s="49"/>
      <c r="OWC18" s="49"/>
      <c r="OWD18" s="49"/>
      <c r="OWE18" s="49"/>
      <c r="OWF18" s="49"/>
      <c r="OWG18" s="49"/>
      <c r="OWH18" s="49"/>
      <c r="OWI18" s="49"/>
      <c r="OWJ18" s="49"/>
      <c r="OWK18" s="49"/>
      <c r="OWL18" s="49"/>
      <c r="OWM18" s="49"/>
      <c r="OWN18" s="49"/>
      <c r="OWO18" s="49"/>
      <c r="OWP18" s="49"/>
      <c r="OWQ18" s="49"/>
      <c r="OWR18" s="49"/>
      <c r="OWS18" s="49"/>
      <c r="OWT18" s="49"/>
      <c r="OWU18" s="49"/>
      <c r="OWV18" s="49"/>
      <c r="OWW18" s="49"/>
      <c r="OWX18" s="49"/>
      <c r="OWY18" s="49"/>
      <c r="OWZ18" s="49"/>
      <c r="OXA18" s="49"/>
      <c r="OXB18" s="49"/>
      <c r="OXC18" s="49"/>
      <c r="OXD18" s="49"/>
      <c r="OXE18" s="49"/>
      <c r="OXF18" s="49"/>
      <c r="OXG18" s="49"/>
      <c r="OXH18" s="49"/>
      <c r="OXI18" s="49"/>
      <c r="OXJ18" s="49"/>
      <c r="OXK18" s="49"/>
      <c r="OXL18" s="49"/>
      <c r="OXM18" s="49"/>
      <c r="OXN18" s="49"/>
      <c r="OXO18" s="49"/>
      <c r="OXP18" s="49"/>
      <c r="OXQ18" s="49"/>
      <c r="OXR18" s="49"/>
      <c r="OXS18" s="49"/>
      <c r="OXT18" s="49"/>
      <c r="OXU18" s="49"/>
      <c r="OXV18" s="49"/>
      <c r="OXW18" s="49"/>
      <c r="OXX18" s="49"/>
      <c r="OXY18" s="49"/>
      <c r="OXZ18" s="49"/>
      <c r="OYA18" s="49"/>
      <c r="OYB18" s="49"/>
      <c r="OYC18" s="49"/>
      <c r="OYD18" s="49"/>
      <c r="OYE18" s="49"/>
      <c r="OYF18" s="49"/>
      <c r="OYG18" s="49"/>
      <c r="OYH18" s="49"/>
      <c r="OYI18" s="49"/>
      <c r="OYJ18" s="49"/>
      <c r="OYK18" s="49"/>
      <c r="OYL18" s="49"/>
      <c r="OYM18" s="49"/>
      <c r="OYN18" s="49"/>
      <c r="OYO18" s="49"/>
      <c r="OYP18" s="49"/>
      <c r="OYQ18" s="49"/>
      <c r="OYR18" s="49"/>
      <c r="OYS18" s="49"/>
      <c r="OYT18" s="49"/>
      <c r="OYU18" s="49"/>
      <c r="OYV18" s="49"/>
      <c r="OYW18" s="49"/>
      <c r="OYX18" s="49"/>
      <c r="OYY18" s="49"/>
      <c r="OYZ18" s="49"/>
      <c r="OZA18" s="49"/>
      <c r="OZB18" s="49"/>
      <c r="OZC18" s="49"/>
      <c r="OZD18" s="49"/>
      <c r="OZE18" s="49"/>
      <c r="OZF18" s="49"/>
      <c r="OZG18" s="49"/>
      <c r="OZH18" s="49"/>
      <c r="OZI18" s="49"/>
      <c r="OZJ18" s="49"/>
      <c r="OZK18" s="49"/>
      <c r="OZL18" s="49"/>
      <c r="OZM18" s="49"/>
      <c r="OZN18" s="49"/>
      <c r="OZO18" s="49"/>
      <c r="OZP18" s="49"/>
      <c r="OZQ18" s="49"/>
      <c r="OZR18" s="49"/>
      <c r="OZS18" s="49"/>
      <c r="OZT18" s="49"/>
      <c r="OZU18" s="49"/>
      <c r="OZV18" s="49"/>
      <c r="OZW18" s="49"/>
      <c r="OZX18" s="49"/>
      <c r="OZY18" s="49"/>
      <c r="OZZ18" s="49"/>
      <c r="PAA18" s="49"/>
      <c r="PAB18" s="49"/>
      <c r="PAC18" s="49"/>
      <c r="PAD18" s="49"/>
      <c r="PAE18" s="49"/>
      <c r="PAF18" s="49"/>
      <c r="PAG18" s="49"/>
      <c r="PAH18" s="49"/>
      <c r="PAI18" s="49"/>
      <c r="PAJ18" s="49"/>
      <c r="PAK18" s="49"/>
      <c r="PAL18" s="49"/>
      <c r="PAM18" s="49"/>
      <c r="PAN18" s="49"/>
      <c r="PAO18" s="49"/>
      <c r="PAP18" s="49"/>
      <c r="PAQ18" s="49"/>
      <c r="PAR18" s="49"/>
      <c r="PAS18" s="49"/>
      <c r="PAT18" s="49"/>
      <c r="PAU18" s="49"/>
      <c r="PAV18" s="49"/>
      <c r="PAW18" s="49"/>
      <c r="PAX18" s="49"/>
      <c r="PAY18" s="49"/>
      <c r="PAZ18" s="49"/>
      <c r="PBA18" s="49"/>
      <c r="PBB18" s="49"/>
      <c r="PBC18" s="49"/>
      <c r="PBD18" s="49"/>
      <c r="PBE18" s="49"/>
      <c r="PBF18" s="49"/>
      <c r="PBG18" s="49"/>
      <c r="PBH18" s="49"/>
      <c r="PBI18" s="49"/>
      <c r="PBJ18" s="49"/>
      <c r="PBK18" s="49"/>
      <c r="PBL18" s="49"/>
      <c r="PBM18" s="49"/>
      <c r="PBN18" s="49"/>
      <c r="PBO18" s="49"/>
      <c r="PBP18" s="49"/>
      <c r="PBQ18" s="49"/>
      <c r="PBR18" s="49"/>
      <c r="PBS18" s="49"/>
      <c r="PBT18" s="49"/>
      <c r="PBU18" s="49"/>
      <c r="PBV18" s="49"/>
      <c r="PBW18" s="49"/>
      <c r="PBX18" s="49"/>
      <c r="PBY18" s="49"/>
      <c r="PBZ18" s="49"/>
      <c r="PCA18" s="49"/>
      <c r="PCB18" s="49"/>
      <c r="PCC18" s="49"/>
      <c r="PCD18" s="49"/>
      <c r="PCE18" s="49"/>
      <c r="PCF18" s="49"/>
      <c r="PCG18" s="49"/>
      <c r="PCH18" s="49"/>
      <c r="PCI18" s="49"/>
      <c r="PCJ18" s="49"/>
      <c r="PCK18" s="49"/>
      <c r="PCL18" s="49"/>
      <c r="PCM18" s="49"/>
      <c r="PCN18" s="49"/>
      <c r="PCO18" s="49"/>
      <c r="PCP18" s="49"/>
      <c r="PCQ18" s="49"/>
      <c r="PCR18" s="49"/>
      <c r="PCS18" s="49"/>
      <c r="PCT18" s="49"/>
      <c r="PCU18" s="49"/>
      <c r="PCV18" s="49"/>
      <c r="PCW18" s="49"/>
      <c r="PCX18" s="49"/>
      <c r="PCY18" s="49"/>
      <c r="PCZ18" s="49"/>
      <c r="PDA18" s="49"/>
      <c r="PDB18" s="49"/>
      <c r="PDC18" s="49"/>
      <c r="PDD18" s="49"/>
      <c r="PDE18" s="49"/>
      <c r="PDF18" s="49"/>
      <c r="PDG18" s="49"/>
      <c r="PDH18" s="49"/>
      <c r="PDI18" s="49"/>
      <c r="PDJ18" s="49"/>
      <c r="PDK18" s="49"/>
      <c r="PDL18" s="49"/>
      <c r="PDM18" s="49"/>
      <c r="PDN18" s="49"/>
      <c r="PDO18" s="49"/>
      <c r="PDP18" s="49"/>
      <c r="PDQ18" s="49"/>
      <c r="PDR18" s="49"/>
      <c r="PDS18" s="49"/>
      <c r="PDT18" s="49"/>
      <c r="PDU18" s="49"/>
      <c r="PDV18" s="49"/>
      <c r="PDW18" s="49"/>
      <c r="PDX18" s="49"/>
      <c r="PDY18" s="49"/>
      <c r="PDZ18" s="49"/>
      <c r="PEA18" s="49"/>
      <c r="PEB18" s="49"/>
      <c r="PEC18" s="49"/>
      <c r="PED18" s="49"/>
      <c r="PEE18" s="49"/>
      <c r="PEF18" s="49"/>
      <c r="PEG18" s="49"/>
      <c r="PEH18" s="49"/>
      <c r="PEI18" s="49"/>
      <c r="PEJ18" s="49"/>
      <c r="PEK18" s="49"/>
      <c r="PEL18" s="49"/>
      <c r="PEM18" s="49"/>
      <c r="PEN18" s="49"/>
      <c r="PEO18" s="49"/>
      <c r="PEP18" s="49"/>
      <c r="PEQ18" s="49"/>
      <c r="PER18" s="49"/>
      <c r="PES18" s="49"/>
      <c r="PET18" s="49"/>
      <c r="PEU18" s="49"/>
      <c r="PEV18" s="49"/>
      <c r="PEW18" s="49"/>
      <c r="PEX18" s="49"/>
      <c r="PEY18" s="49"/>
      <c r="PEZ18" s="49"/>
      <c r="PFA18" s="49"/>
      <c r="PFB18" s="49"/>
      <c r="PFC18" s="49"/>
      <c r="PFD18" s="49"/>
      <c r="PFE18" s="49"/>
      <c r="PFF18" s="49"/>
      <c r="PFG18" s="49"/>
      <c r="PFH18" s="49"/>
      <c r="PFI18" s="49"/>
      <c r="PFJ18" s="49"/>
      <c r="PFK18" s="49"/>
      <c r="PFL18" s="49"/>
      <c r="PFM18" s="49"/>
      <c r="PFN18" s="49"/>
      <c r="PFO18" s="49"/>
      <c r="PFP18" s="49"/>
      <c r="PFQ18" s="49"/>
      <c r="PFR18" s="49"/>
      <c r="PFS18" s="49"/>
      <c r="PFT18" s="49"/>
      <c r="PFU18" s="49"/>
      <c r="PFV18" s="49"/>
      <c r="PFW18" s="49"/>
      <c r="PFX18" s="49"/>
      <c r="PFY18" s="49"/>
      <c r="PFZ18" s="49"/>
      <c r="PGA18" s="49"/>
      <c r="PGB18" s="49"/>
      <c r="PGC18" s="49"/>
      <c r="PGD18" s="49"/>
      <c r="PGE18" s="49"/>
      <c r="PGF18" s="49"/>
      <c r="PGG18" s="49"/>
      <c r="PGH18" s="49"/>
      <c r="PGI18" s="49"/>
      <c r="PGJ18" s="49"/>
      <c r="PGK18" s="49"/>
      <c r="PGL18" s="49"/>
      <c r="PGM18" s="49"/>
      <c r="PGN18" s="49"/>
      <c r="PGO18" s="49"/>
      <c r="PGP18" s="49"/>
      <c r="PGQ18" s="49"/>
      <c r="PGR18" s="49"/>
      <c r="PGS18" s="49"/>
      <c r="PGT18" s="49"/>
      <c r="PGU18" s="49"/>
      <c r="PGV18" s="49"/>
      <c r="PGW18" s="49"/>
      <c r="PGX18" s="49"/>
      <c r="PGY18" s="49"/>
      <c r="PGZ18" s="49"/>
      <c r="PHA18" s="49"/>
      <c r="PHB18" s="49"/>
      <c r="PHC18" s="49"/>
      <c r="PHD18" s="49"/>
      <c r="PHE18" s="49"/>
      <c r="PHF18" s="49"/>
      <c r="PHG18" s="49"/>
      <c r="PHH18" s="49"/>
      <c r="PHI18" s="49"/>
      <c r="PHJ18" s="49"/>
      <c r="PHK18" s="49"/>
      <c r="PHL18" s="49"/>
      <c r="PHM18" s="49"/>
      <c r="PHN18" s="49"/>
      <c r="PHO18" s="49"/>
      <c r="PHP18" s="49"/>
      <c r="PHQ18" s="49"/>
      <c r="PHR18" s="49"/>
      <c r="PHS18" s="49"/>
      <c r="PHT18" s="49"/>
      <c r="PHU18" s="49"/>
      <c r="PHV18" s="49"/>
      <c r="PHW18" s="49"/>
      <c r="PHX18" s="49"/>
      <c r="PHY18" s="49"/>
      <c r="PHZ18" s="49"/>
      <c r="PIA18" s="49"/>
      <c r="PIB18" s="49"/>
      <c r="PIC18" s="49"/>
      <c r="PID18" s="49"/>
      <c r="PIE18" s="49"/>
      <c r="PIF18" s="49"/>
      <c r="PIG18" s="49"/>
      <c r="PIH18" s="49"/>
      <c r="PII18" s="49"/>
      <c r="PIJ18" s="49"/>
      <c r="PIK18" s="49"/>
      <c r="PIL18" s="49"/>
      <c r="PIM18" s="49"/>
      <c r="PIN18" s="49"/>
      <c r="PIO18" s="49"/>
      <c r="PIP18" s="49"/>
      <c r="PIQ18" s="49"/>
      <c r="PIR18" s="49"/>
      <c r="PIS18" s="49"/>
      <c r="PIT18" s="49"/>
      <c r="PIU18" s="49"/>
      <c r="PIV18" s="49"/>
      <c r="PIW18" s="49"/>
      <c r="PIX18" s="49"/>
      <c r="PIY18" s="49"/>
      <c r="PIZ18" s="49"/>
      <c r="PJA18" s="49"/>
      <c r="PJB18" s="49"/>
      <c r="PJC18" s="49"/>
      <c r="PJD18" s="49"/>
      <c r="PJE18" s="49"/>
      <c r="PJF18" s="49"/>
      <c r="PJG18" s="49"/>
      <c r="PJH18" s="49"/>
      <c r="PJI18" s="49"/>
      <c r="PJJ18" s="49"/>
      <c r="PJK18" s="49"/>
      <c r="PJL18" s="49"/>
      <c r="PJM18" s="49"/>
      <c r="PJN18" s="49"/>
      <c r="PJO18" s="49"/>
      <c r="PJP18" s="49"/>
      <c r="PJQ18" s="49"/>
      <c r="PJR18" s="49"/>
      <c r="PJS18" s="49"/>
      <c r="PJT18" s="49"/>
      <c r="PJU18" s="49"/>
      <c r="PJV18" s="49"/>
      <c r="PJW18" s="49"/>
      <c r="PJX18" s="49"/>
      <c r="PJY18" s="49"/>
      <c r="PJZ18" s="49"/>
      <c r="PKA18" s="49"/>
      <c r="PKB18" s="49"/>
      <c r="PKC18" s="49"/>
      <c r="PKD18" s="49"/>
      <c r="PKE18" s="49"/>
      <c r="PKF18" s="49"/>
      <c r="PKG18" s="49"/>
      <c r="PKH18" s="49"/>
      <c r="PKI18" s="49"/>
      <c r="PKJ18" s="49"/>
      <c r="PKK18" s="49"/>
      <c r="PKL18" s="49"/>
      <c r="PKM18" s="49"/>
      <c r="PKN18" s="49"/>
      <c r="PKO18" s="49"/>
      <c r="PKP18" s="49"/>
      <c r="PKQ18" s="49"/>
      <c r="PKR18" s="49"/>
      <c r="PKS18" s="49"/>
      <c r="PKT18" s="49"/>
      <c r="PKU18" s="49"/>
      <c r="PKV18" s="49"/>
      <c r="PKW18" s="49"/>
      <c r="PKX18" s="49"/>
      <c r="PKY18" s="49"/>
      <c r="PKZ18" s="49"/>
      <c r="PLA18" s="49"/>
      <c r="PLB18" s="49"/>
      <c r="PLC18" s="49"/>
      <c r="PLD18" s="49"/>
      <c r="PLE18" s="49"/>
      <c r="PLF18" s="49"/>
      <c r="PLG18" s="49"/>
      <c r="PLH18" s="49"/>
      <c r="PLI18" s="49"/>
      <c r="PLJ18" s="49"/>
      <c r="PLK18" s="49"/>
      <c r="PLL18" s="49"/>
      <c r="PLM18" s="49"/>
      <c r="PLN18" s="49"/>
      <c r="PLO18" s="49"/>
      <c r="PLP18" s="49"/>
      <c r="PLQ18" s="49"/>
      <c r="PLR18" s="49"/>
      <c r="PLS18" s="49"/>
      <c r="PLT18" s="49"/>
      <c r="PLU18" s="49"/>
      <c r="PLV18" s="49"/>
      <c r="PLW18" s="49"/>
      <c r="PLX18" s="49"/>
      <c r="PLY18" s="49"/>
      <c r="PLZ18" s="49"/>
      <c r="PMA18" s="49"/>
      <c r="PMB18" s="49"/>
      <c r="PMC18" s="49"/>
      <c r="PMD18" s="49"/>
      <c r="PME18" s="49"/>
      <c r="PMF18" s="49"/>
      <c r="PMG18" s="49"/>
      <c r="PMH18" s="49"/>
      <c r="PMI18" s="49"/>
      <c r="PMJ18" s="49"/>
      <c r="PMK18" s="49"/>
      <c r="PML18" s="49"/>
      <c r="PMM18" s="49"/>
      <c r="PMN18" s="49"/>
      <c r="PMO18" s="49"/>
      <c r="PMP18" s="49"/>
      <c r="PMQ18" s="49"/>
      <c r="PMR18" s="49"/>
      <c r="PMS18" s="49"/>
      <c r="PMT18" s="49"/>
      <c r="PMU18" s="49"/>
      <c r="PMV18" s="49"/>
      <c r="PMW18" s="49"/>
      <c r="PMX18" s="49"/>
      <c r="PMY18" s="49"/>
      <c r="PMZ18" s="49"/>
      <c r="PNA18" s="49"/>
      <c r="PNB18" s="49"/>
      <c r="PNC18" s="49"/>
      <c r="PND18" s="49"/>
      <c r="PNE18" s="49"/>
      <c r="PNF18" s="49"/>
      <c r="PNG18" s="49"/>
      <c r="PNH18" s="49"/>
      <c r="PNI18" s="49"/>
      <c r="PNJ18" s="49"/>
      <c r="PNK18" s="49"/>
      <c r="PNL18" s="49"/>
      <c r="PNM18" s="49"/>
      <c r="PNN18" s="49"/>
      <c r="PNO18" s="49"/>
      <c r="PNP18" s="49"/>
      <c r="PNQ18" s="49"/>
      <c r="PNR18" s="49"/>
      <c r="PNS18" s="49"/>
      <c r="PNT18" s="49"/>
      <c r="PNU18" s="49"/>
      <c r="PNV18" s="49"/>
      <c r="PNW18" s="49"/>
      <c r="PNX18" s="49"/>
      <c r="PNY18" s="49"/>
      <c r="PNZ18" s="49"/>
      <c r="POA18" s="49"/>
      <c r="POB18" s="49"/>
      <c r="POC18" s="49"/>
      <c r="POD18" s="49"/>
      <c r="POE18" s="49"/>
      <c r="POF18" s="49"/>
      <c r="POG18" s="49"/>
      <c r="POH18" s="49"/>
      <c r="POI18" s="49"/>
      <c r="POJ18" s="49"/>
      <c r="POK18" s="49"/>
      <c r="POL18" s="49"/>
      <c r="POM18" s="49"/>
      <c r="PON18" s="49"/>
      <c r="POO18" s="49"/>
      <c r="POP18" s="49"/>
      <c r="POQ18" s="49"/>
      <c r="POR18" s="49"/>
      <c r="POS18" s="49"/>
      <c r="POT18" s="49"/>
      <c r="POU18" s="49"/>
      <c r="POV18" s="49"/>
      <c r="POW18" s="49"/>
      <c r="POX18" s="49"/>
      <c r="POY18" s="49"/>
      <c r="POZ18" s="49"/>
      <c r="PPA18" s="49"/>
      <c r="PPB18" s="49"/>
      <c r="PPC18" s="49"/>
      <c r="PPD18" s="49"/>
      <c r="PPE18" s="49"/>
      <c r="PPF18" s="49"/>
      <c r="PPG18" s="49"/>
      <c r="PPH18" s="49"/>
      <c r="PPI18" s="49"/>
      <c r="PPJ18" s="49"/>
      <c r="PPK18" s="49"/>
      <c r="PPL18" s="49"/>
      <c r="PPM18" s="49"/>
      <c r="PPN18" s="49"/>
      <c r="PPO18" s="49"/>
      <c r="PPP18" s="49"/>
      <c r="PPQ18" s="49"/>
      <c r="PPR18" s="49"/>
      <c r="PPS18" s="49"/>
      <c r="PPT18" s="49"/>
      <c r="PPU18" s="49"/>
      <c r="PPV18" s="49"/>
      <c r="PPW18" s="49"/>
      <c r="PPX18" s="49"/>
      <c r="PPY18" s="49"/>
      <c r="PPZ18" s="49"/>
      <c r="PQA18" s="49"/>
      <c r="PQB18" s="49"/>
      <c r="PQC18" s="49"/>
      <c r="PQD18" s="49"/>
      <c r="PQE18" s="49"/>
      <c r="PQF18" s="49"/>
      <c r="PQG18" s="49"/>
      <c r="PQH18" s="49"/>
      <c r="PQI18" s="49"/>
      <c r="PQJ18" s="49"/>
      <c r="PQK18" s="49"/>
      <c r="PQL18" s="49"/>
      <c r="PQM18" s="49"/>
      <c r="PQN18" s="49"/>
      <c r="PQO18" s="49"/>
      <c r="PQP18" s="49"/>
      <c r="PQQ18" s="49"/>
      <c r="PQR18" s="49"/>
      <c r="PQS18" s="49"/>
      <c r="PQT18" s="49"/>
      <c r="PQU18" s="49"/>
      <c r="PQV18" s="49"/>
      <c r="PQW18" s="49"/>
      <c r="PQX18" s="49"/>
      <c r="PQY18" s="49"/>
      <c r="PQZ18" s="49"/>
      <c r="PRA18" s="49"/>
      <c r="PRB18" s="49"/>
      <c r="PRC18" s="49"/>
      <c r="PRD18" s="49"/>
      <c r="PRE18" s="49"/>
      <c r="PRF18" s="49"/>
      <c r="PRG18" s="49"/>
      <c r="PRH18" s="49"/>
      <c r="PRI18" s="49"/>
      <c r="PRJ18" s="49"/>
      <c r="PRK18" s="49"/>
      <c r="PRL18" s="49"/>
      <c r="PRM18" s="49"/>
      <c r="PRN18" s="49"/>
      <c r="PRO18" s="49"/>
      <c r="PRP18" s="49"/>
      <c r="PRQ18" s="49"/>
      <c r="PRR18" s="49"/>
      <c r="PRS18" s="49"/>
      <c r="PRT18" s="49"/>
      <c r="PRU18" s="49"/>
      <c r="PRV18" s="49"/>
      <c r="PRW18" s="49"/>
      <c r="PRX18" s="49"/>
      <c r="PRY18" s="49"/>
      <c r="PRZ18" s="49"/>
      <c r="PSA18" s="49"/>
      <c r="PSB18" s="49"/>
      <c r="PSC18" s="49"/>
      <c r="PSD18" s="49"/>
      <c r="PSE18" s="49"/>
      <c r="PSF18" s="49"/>
      <c r="PSG18" s="49"/>
      <c r="PSH18" s="49"/>
      <c r="PSI18" s="49"/>
      <c r="PSJ18" s="49"/>
      <c r="PSK18" s="49"/>
      <c r="PSL18" s="49"/>
      <c r="PSM18" s="49"/>
      <c r="PSN18" s="49"/>
      <c r="PSO18" s="49"/>
      <c r="PSP18" s="49"/>
      <c r="PSQ18" s="49"/>
      <c r="PSR18" s="49"/>
      <c r="PSS18" s="49"/>
      <c r="PST18" s="49"/>
      <c r="PSU18" s="49"/>
      <c r="PSV18" s="49"/>
      <c r="PSW18" s="49"/>
      <c r="PSX18" s="49"/>
      <c r="PSY18" s="49"/>
      <c r="PSZ18" s="49"/>
      <c r="PTA18" s="49"/>
      <c r="PTB18" s="49"/>
      <c r="PTC18" s="49"/>
      <c r="PTD18" s="49"/>
      <c r="PTE18" s="49"/>
      <c r="PTF18" s="49"/>
      <c r="PTG18" s="49"/>
      <c r="PTH18" s="49"/>
      <c r="PTI18" s="49"/>
      <c r="PTJ18" s="49"/>
      <c r="PTK18" s="49"/>
      <c r="PTL18" s="49"/>
      <c r="PTM18" s="49"/>
      <c r="PTN18" s="49"/>
      <c r="PTO18" s="49"/>
      <c r="PTP18" s="49"/>
      <c r="PTQ18" s="49"/>
      <c r="PTR18" s="49"/>
      <c r="PTS18" s="49"/>
      <c r="PTT18" s="49"/>
      <c r="PTU18" s="49"/>
      <c r="PTV18" s="49"/>
      <c r="PTW18" s="49"/>
      <c r="PTX18" s="49"/>
      <c r="PTY18" s="49"/>
      <c r="PTZ18" s="49"/>
      <c r="PUA18" s="49"/>
      <c r="PUB18" s="49"/>
      <c r="PUC18" s="49"/>
      <c r="PUD18" s="49"/>
      <c r="PUE18" s="49"/>
      <c r="PUF18" s="49"/>
      <c r="PUG18" s="49"/>
      <c r="PUH18" s="49"/>
      <c r="PUI18" s="49"/>
      <c r="PUJ18" s="49"/>
      <c r="PUK18" s="49"/>
      <c r="PUL18" s="49"/>
      <c r="PUM18" s="49"/>
      <c r="PUN18" s="49"/>
      <c r="PUO18" s="49"/>
      <c r="PUP18" s="49"/>
      <c r="PUQ18" s="49"/>
      <c r="PUR18" s="49"/>
      <c r="PUS18" s="49"/>
      <c r="PUT18" s="49"/>
      <c r="PUU18" s="49"/>
      <c r="PUV18" s="49"/>
      <c r="PUW18" s="49"/>
      <c r="PUX18" s="49"/>
      <c r="PUY18" s="49"/>
      <c r="PUZ18" s="49"/>
      <c r="PVA18" s="49"/>
      <c r="PVB18" s="49"/>
      <c r="PVC18" s="49"/>
      <c r="PVD18" s="49"/>
      <c r="PVE18" s="49"/>
      <c r="PVF18" s="49"/>
      <c r="PVG18" s="49"/>
      <c r="PVH18" s="49"/>
      <c r="PVI18" s="49"/>
      <c r="PVJ18" s="49"/>
      <c r="PVK18" s="49"/>
      <c r="PVL18" s="49"/>
      <c r="PVM18" s="49"/>
      <c r="PVN18" s="49"/>
      <c r="PVO18" s="49"/>
      <c r="PVP18" s="49"/>
      <c r="PVQ18" s="49"/>
      <c r="PVR18" s="49"/>
      <c r="PVS18" s="49"/>
      <c r="PVT18" s="49"/>
      <c r="PVU18" s="49"/>
      <c r="PVV18" s="49"/>
      <c r="PVW18" s="49"/>
      <c r="PVX18" s="49"/>
      <c r="PVY18" s="49"/>
      <c r="PVZ18" s="49"/>
      <c r="PWA18" s="49"/>
      <c r="PWB18" s="49"/>
      <c r="PWC18" s="49"/>
      <c r="PWD18" s="49"/>
      <c r="PWE18" s="49"/>
      <c r="PWF18" s="49"/>
      <c r="PWG18" s="49"/>
      <c r="PWH18" s="49"/>
      <c r="PWI18" s="49"/>
      <c r="PWJ18" s="49"/>
      <c r="PWK18" s="49"/>
      <c r="PWL18" s="49"/>
      <c r="PWM18" s="49"/>
      <c r="PWN18" s="49"/>
      <c r="PWO18" s="49"/>
      <c r="PWP18" s="49"/>
      <c r="PWQ18" s="49"/>
      <c r="PWR18" s="49"/>
      <c r="PWS18" s="49"/>
      <c r="PWT18" s="49"/>
      <c r="PWU18" s="49"/>
      <c r="PWV18" s="49"/>
      <c r="PWW18" s="49"/>
      <c r="PWX18" s="49"/>
      <c r="PWY18" s="49"/>
      <c r="PWZ18" s="49"/>
      <c r="PXA18" s="49"/>
      <c r="PXB18" s="49"/>
      <c r="PXC18" s="49"/>
      <c r="PXD18" s="49"/>
      <c r="PXE18" s="49"/>
      <c r="PXF18" s="49"/>
      <c r="PXG18" s="49"/>
      <c r="PXH18" s="49"/>
      <c r="PXI18" s="49"/>
      <c r="PXJ18" s="49"/>
      <c r="PXK18" s="49"/>
      <c r="PXL18" s="49"/>
      <c r="PXM18" s="49"/>
      <c r="PXN18" s="49"/>
      <c r="PXO18" s="49"/>
      <c r="PXP18" s="49"/>
      <c r="PXQ18" s="49"/>
      <c r="PXR18" s="49"/>
      <c r="PXS18" s="49"/>
      <c r="PXT18" s="49"/>
      <c r="PXU18" s="49"/>
      <c r="PXV18" s="49"/>
      <c r="PXW18" s="49"/>
      <c r="PXX18" s="49"/>
      <c r="PXY18" s="49"/>
      <c r="PXZ18" s="49"/>
      <c r="PYA18" s="49"/>
      <c r="PYB18" s="49"/>
      <c r="PYC18" s="49"/>
      <c r="PYD18" s="49"/>
      <c r="PYE18" s="49"/>
      <c r="PYF18" s="49"/>
      <c r="PYG18" s="49"/>
      <c r="PYH18" s="49"/>
      <c r="PYI18" s="49"/>
      <c r="PYJ18" s="49"/>
      <c r="PYK18" s="49"/>
      <c r="PYL18" s="49"/>
      <c r="PYM18" s="49"/>
      <c r="PYN18" s="49"/>
      <c r="PYO18" s="49"/>
      <c r="PYP18" s="49"/>
      <c r="PYQ18" s="49"/>
      <c r="PYR18" s="49"/>
      <c r="PYS18" s="49"/>
      <c r="PYT18" s="49"/>
      <c r="PYU18" s="49"/>
      <c r="PYV18" s="49"/>
      <c r="PYW18" s="49"/>
      <c r="PYX18" s="49"/>
      <c r="PYY18" s="49"/>
      <c r="PYZ18" s="49"/>
      <c r="PZA18" s="49"/>
      <c r="PZB18" s="49"/>
      <c r="PZC18" s="49"/>
      <c r="PZD18" s="49"/>
      <c r="PZE18" s="49"/>
      <c r="PZF18" s="49"/>
      <c r="PZG18" s="49"/>
      <c r="PZH18" s="49"/>
      <c r="PZI18" s="49"/>
      <c r="PZJ18" s="49"/>
      <c r="PZK18" s="49"/>
      <c r="PZL18" s="49"/>
      <c r="PZM18" s="49"/>
      <c r="PZN18" s="49"/>
      <c r="PZO18" s="49"/>
      <c r="PZP18" s="49"/>
      <c r="PZQ18" s="49"/>
      <c r="PZR18" s="49"/>
      <c r="PZS18" s="49"/>
      <c r="PZT18" s="49"/>
      <c r="PZU18" s="49"/>
      <c r="PZV18" s="49"/>
      <c r="PZW18" s="49"/>
      <c r="PZX18" s="49"/>
      <c r="PZY18" s="49"/>
      <c r="PZZ18" s="49"/>
      <c r="QAA18" s="49"/>
      <c r="QAB18" s="49"/>
      <c r="QAC18" s="49"/>
      <c r="QAD18" s="49"/>
      <c r="QAE18" s="49"/>
      <c r="QAF18" s="49"/>
      <c r="QAG18" s="49"/>
      <c r="QAH18" s="49"/>
      <c r="QAI18" s="49"/>
      <c r="QAJ18" s="49"/>
      <c r="QAK18" s="49"/>
      <c r="QAL18" s="49"/>
      <c r="QAM18" s="49"/>
      <c r="QAN18" s="49"/>
      <c r="QAO18" s="49"/>
      <c r="QAP18" s="49"/>
      <c r="QAQ18" s="49"/>
      <c r="QAR18" s="49"/>
      <c r="QAS18" s="49"/>
      <c r="QAT18" s="49"/>
      <c r="QAU18" s="49"/>
      <c r="QAV18" s="49"/>
      <c r="QAW18" s="49"/>
      <c r="QAX18" s="49"/>
      <c r="QAY18" s="49"/>
      <c r="QAZ18" s="49"/>
      <c r="QBA18" s="49"/>
      <c r="QBB18" s="49"/>
      <c r="QBC18" s="49"/>
      <c r="QBD18" s="49"/>
      <c r="QBE18" s="49"/>
      <c r="QBF18" s="49"/>
      <c r="QBG18" s="49"/>
      <c r="QBH18" s="49"/>
      <c r="QBI18" s="49"/>
      <c r="QBJ18" s="49"/>
      <c r="QBK18" s="49"/>
      <c r="QBL18" s="49"/>
      <c r="QBM18" s="49"/>
      <c r="QBN18" s="49"/>
      <c r="QBO18" s="49"/>
      <c r="QBP18" s="49"/>
      <c r="QBQ18" s="49"/>
      <c r="QBR18" s="49"/>
      <c r="QBS18" s="49"/>
      <c r="QBT18" s="49"/>
      <c r="QBU18" s="49"/>
      <c r="QBV18" s="49"/>
      <c r="QBW18" s="49"/>
      <c r="QBX18" s="49"/>
      <c r="QBY18" s="49"/>
      <c r="QBZ18" s="49"/>
      <c r="QCA18" s="49"/>
      <c r="QCB18" s="49"/>
      <c r="QCC18" s="49"/>
      <c r="QCD18" s="49"/>
      <c r="QCE18" s="49"/>
      <c r="QCF18" s="49"/>
      <c r="QCG18" s="49"/>
      <c r="QCH18" s="49"/>
      <c r="QCI18" s="49"/>
      <c r="QCJ18" s="49"/>
      <c r="QCK18" s="49"/>
      <c r="QCL18" s="49"/>
      <c r="QCM18" s="49"/>
      <c r="QCN18" s="49"/>
      <c r="QCO18" s="49"/>
      <c r="QCP18" s="49"/>
      <c r="QCQ18" s="49"/>
      <c r="QCR18" s="49"/>
      <c r="QCS18" s="49"/>
      <c r="QCT18" s="49"/>
      <c r="QCU18" s="49"/>
      <c r="QCV18" s="49"/>
      <c r="QCW18" s="49"/>
      <c r="QCX18" s="49"/>
      <c r="QCY18" s="49"/>
      <c r="QCZ18" s="49"/>
      <c r="QDA18" s="49"/>
      <c r="QDB18" s="49"/>
      <c r="QDC18" s="49"/>
      <c r="QDD18" s="49"/>
      <c r="QDE18" s="49"/>
      <c r="QDF18" s="49"/>
      <c r="QDG18" s="49"/>
      <c r="QDH18" s="49"/>
      <c r="QDI18" s="49"/>
      <c r="QDJ18" s="49"/>
      <c r="QDK18" s="49"/>
      <c r="QDL18" s="49"/>
      <c r="QDM18" s="49"/>
      <c r="QDN18" s="49"/>
      <c r="QDO18" s="49"/>
      <c r="QDP18" s="49"/>
      <c r="QDQ18" s="49"/>
      <c r="QDR18" s="49"/>
      <c r="QDS18" s="49"/>
      <c r="QDT18" s="49"/>
      <c r="QDU18" s="49"/>
      <c r="QDV18" s="49"/>
      <c r="QDW18" s="49"/>
      <c r="QDX18" s="49"/>
      <c r="QDY18" s="49"/>
      <c r="QDZ18" s="49"/>
      <c r="QEA18" s="49"/>
      <c r="QEB18" s="49"/>
      <c r="QEC18" s="49"/>
      <c r="QED18" s="49"/>
      <c r="QEE18" s="49"/>
      <c r="QEF18" s="49"/>
      <c r="QEG18" s="49"/>
      <c r="QEH18" s="49"/>
      <c r="QEI18" s="49"/>
      <c r="QEJ18" s="49"/>
      <c r="QEK18" s="49"/>
      <c r="QEL18" s="49"/>
      <c r="QEM18" s="49"/>
      <c r="QEN18" s="49"/>
      <c r="QEO18" s="49"/>
      <c r="QEP18" s="49"/>
      <c r="QEQ18" s="49"/>
      <c r="QER18" s="49"/>
      <c r="QES18" s="49"/>
      <c r="QET18" s="49"/>
      <c r="QEU18" s="49"/>
      <c r="QEV18" s="49"/>
      <c r="QEW18" s="49"/>
      <c r="QEX18" s="49"/>
      <c r="QEY18" s="49"/>
      <c r="QEZ18" s="49"/>
      <c r="QFA18" s="49"/>
      <c r="QFB18" s="49"/>
      <c r="QFC18" s="49"/>
      <c r="QFD18" s="49"/>
      <c r="QFE18" s="49"/>
      <c r="QFF18" s="49"/>
      <c r="QFG18" s="49"/>
      <c r="QFH18" s="49"/>
      <c r="QFI18" s="49"/>
      <c r="QFJ18" s="49"/>
      <c r="QFK18" s="49"/>
      <c r="QFL18" s="49"/>
      <c r="QFM18" s="49"/>
      <c r="QFN18" s="49"/>
      <c r="QFO18" s="49"/>
      <c r="QFP18" s="49"/>
      <c r="QFQ18" s="49"/>
      <c r="QFR18" s="49"/>
      <c r="QFS18" s="49"/>
      <c r="QFT18" s="49"/>
      <c r="QFU18" s="49"/>
      <c r="QFV18" s="49"/>
      <c r="QFW18" s="49"/>
      <c r="QFX18" s="49"/>
      <c r="QFY18" s="49"/>
      <c r="QFZ18" s="49"/>
      <c r="QGA18" s="49"/>
      <c r="QGB18" s="49"/>
      <c r="QGC18" s="49"/>
      <c r="QGD18" s="49"/>
      <c r="QGE18" s="49"/>
      <c r="QGF18" s="49"/>
      <c r="QGG18" s="49"/>
      <c r="QGH18" s="49"/>
      <c r="QGI18" s="49"/>
      <c r="QGJ18" s="49"/>
      <c r="QGK18" s="49"/>
      <c r="QGL18" s="49"/>
      <c r="QGM18" s="49"/>
      <c r="QGN18" s="49"/>
      <c r="QGO18" s="49"/>
      <c r="QGP18" s="49"/>
      <c r="QGQ18" s="49"/>
      <c r="QGR18" s="49"/>
      <c r="QGS18" s="49"/>
      <c r="QGT18" s="49"/>
      <c r="QGU18" s="49"/>
      <c r="QGV18" s="49"/>
      <c r="QGW18" s="49"/>
      <c r="QGX18" s="49"/>
      <c r="QGY18" s="49"/>
      <c r="QGZ18" s="49"/>
      <c r="QHA18" s="49"/>
      <c r="QHB18" s="49"/>
      <c r="QHC18" s="49"/>
      <c r="QHD18" s="49"/>
      <c r="QHE18" s="49"/>
      <c r="QHF18" s="49"/>
      <c r="QHG18" s="49"/>
      <c r="QHH18" s="49"/>
      <c r="QHI18" s="49"/>
      <c r="QHJ18" s="49"/>
      <c r="QHK18" s="49"/>
      <c r="QHL18" s="49"/>
      <c r="QHM18" s="49"/>
      <c r="QHN18" s="49"/>
      <c r="QHO18" s="49"/>
      <c r="QHP18" s="49"/>
      <c r="QHQ18" s="49"/>
      <c r="QHR18" s="49"/>
      <c r="QHS18" s="49"/>
      <c r="QHT18" s="49"/>
      <c r="QHU18" s="49"/>
      <c r="QHV18" s="49"/>
      <c r="QHW18" s="49"/>
      <c r="QHX18" s="49"/>
      <c r="QHY18" s="49"/>
      <c r="QHZ18" s="49"/>
      <c r="QIA18" s="49"/>
      <c r="QIB18" s="49"/>
      <c r="QIC18" s="49"/>
      <c r="QID18" s="49"/>
      <c r="QIE18" s="49"/>
      <c r="QIF18" s="49"/>
      <c r="QIG18" s="49"/>
      <c r="QIH18" s="49"/>
      <c r="QII18" s="49"/>
      <c r="QIJ18" s="49"/>
      <c r="QIK18" s="49"/>
      <c r="QIL18" s="49"/>
      <c r="QIM18" s="49"/>
      <c r="QIN18" s="49"/>
      <c r="QIO18" s="49"/>
      <c r="QIP18" s="49"/>
      <c r="QIQ18" s="49"/>
      <c r="QIR18" s="49"/>
      <c r="QIS18" s="49"/>
      <c r="QIT18" s="49"/>
      <c r="QIU18" s="49"/>
      <c r="QIV18" s="49"/>
      <c r="QIW18" s="49"/>
      <c r="QIX18" s="49"/>
      <c r="QIY18" s="49"/>
      <c r="QIZ18" s="49"/>
      <c r="QJA18" s="49"/>
      <c r="QJB18" s="49"/>
      <c r="QJC18" s="49"/>
      <c r="QJD18" s="49"/>
      <c r="QJE18" s="49"/>
      <c r="QJF18" s="49"/>
      <c r="QJG18" s="49"/>
      <c r="QJH18" s="49"/>
      <c r="QJI18" s="49"/>
      <c r="QJJ18" s="49"/>
      <c r="QJK18" s="49"/>
      <c r="QJL18" s="49"/>
      <c r="QJM18" s="49"/>
      <c r="QJN18" s="49"/>
      <c r="QJO18" s="49"/>
      <c r="QJP18" s="49"/>
      <c r="QJQ18" s="49"/>
      <c r="QJR18" s="49"/>
      <c r="QJS18" s="49"/>
      <c r="QJT18" s="49"/>
      <c r="QJU18" s="49"/>
      <c r="QJV18" s="49"/>
      <c r="QJW18" s="49"/>
      <c r="QJX18" s="49"/>
      <c r="QJY18" s="49"/>
      <c r="QJZ18" s="49"/>
      <c r="QKA18" s="49"/>
      <c r="QKB18" s="49"/>
      <c r="QKC18" s="49"/>
      <c r="QKD18" s="49"/>
      <c r="QKE18" s="49"/>
      <c r="QKF18" s="49"/>
      <c r="QKG18" s="49"/>
      <c r="QKH18" s="49"/>
      <c r="QKI18" s="49"/>
      <c r="QKJ18" s="49"/>
      <c r="QKK18" s="49"/>
      <c r="QKL18" s="49"/>
      <c r="QKM18" s="49"/>
      <c r="QKN18" s="49"/>
      <c r="QKO18" s="49"/>
      <c r="QKP18" s="49"/>
      <c r="QKQ18" s="49"/>
      <c r="QKR18" s="49"/>
      <c r="QKS18" s="49"/>
      <c r="QKT18" s="49"/>
      <c r="QKU18" s="49"/>
      <c r="QKV18" s="49"/>
      <c r="QKW18" s="49"/>
      <c r="QKX18" s="49"/>
      <c r="QKY18" s="49"/>
      <c r="QKZ18" s="49"/>
      <c r="QLA18" s="49"/>
      <c r="QLB18" s="49"/>
      <c r="QLC18" s="49"/>
      <c r="QLD18" s="49"/>
      <c r="QLE18" s="49"/>
      <c r="QLF18" s="49"/>
      <c r="QLG18" s="49"/>
      <c r="QLH18" s="49"/>
      <c r="QLI18" s="49"/>
      <c r="QLJ18" s="49"/>
      <c r="QLK18" s="49"/>
      <c r="QLL18" s="49"/>
      <c r="QLM18" s="49"/>
      <c r="QLN18" s="49"/>
      <c r="QLO18" s="49"/>
      <c r="QLP18" s="49"/>
      <c r="QLQ18" s="49"/>
      <c r="QLR18" s="49"/>
      <c r="QLS18" s="49"/>
      <c r="QLT18" s="49"/>
      <c r="QLU18" s="49"/>
      <c r="QLV18" s="49"/>
      <c r="QLW18" s="49"/>
      <c r="QLX18" s="49"/>
      <c r="QLY18" s="49"/>
      <c r="QLZ18" s="49"/>
      <c r="QMA18" s="49"/>
      <c r="QMB18" s="49"/>
      <c r="QMC18" s="49"/>
      <c r="QMD18" s="49"/>
      <c r="QME18" s="49"/>
      <c r="QMF18" s="49"/>
      <c r="QMG18" s="49"/>
      <c r="QMH18" s="49"/>
      <c r="QMI18" s="49"/>
      <c r="QMJ18" s="49"/>
      <c r="QMK18" s="49"/>
      <c r="QML18" s="49"/>
      <c r="QMM18" s="49"/>
      <c r="QMN18" s="49"/>
      <c r="QMO18" s="49"/>
      <c r="QMP18" s="49"/>
      <c r="QMQ18" s="49"/>
      <c r="QMR18" s="49"/>
      <c r="QMS18" s="49"/>
      <c r="QMT18" s="49"/>
      <c r="QMU18" s="49"/>
      <c r="QMV18" s="49"/>
      <c r="QMW18" s="49"/>
      <c r="QMX18" s="49"/>
      <c r="QMY18" s="49"/>
      <c r="QMZ18" s="49"/>
      <c r="QNA18" s="49"/>
      <c r="QNB18" s="49"/>
      <c r="QNC18" s="49"/>
      <c r="QND18" s="49"/>
      <c r="QNE18" s="49"/>
      <c r="QNF18" s="49"/>
      <c r="QNG18" s="49"/>
      <c r="QNH18" s="49"/>
      <c r="QNI18" s="49"/>
      <c r="QNJ18" s="49"/>
      <c r="QNK18" s="49"/>
      <c r="QNL18" s="49"/>
      <c r="QNM18" s="49"/>
      <c r="QNN18" s="49"/>
      <c r="QNO18" s="49"/>
      <c r="QNP18" s="49"/>
      <c r="QNQ18" s="49"/>
      <c r="QNR18" s="49"/>
      <c r="QNS18" s="49"/>
      <c r="QNT18" s="49"/>
      <c r="QNU18" s="49"/>
      <c r="QNV18" s="49"/>
      <c r="QNW18" s="49"/>
      <c r="QNX18" s="49"/>
      <c r="QNY18" s="49"/>
      <c r="QNZ18" s="49"/>
      <c r="QOA18" s="49"/>
      <c r="QOB18" s="49"/>
      <c r="QOC18" s="49"/>
      <c r="QOD18" s="49"/>
      <c r="QOE18" s="49"/>
      <c r="QOF18" s="49"/>
      <c r="QOG18" s="49"/>
      <c r="QOH18" s="49"/>
      <c r="QOI18" s="49"/>
      <c r="QOJ18" s="49"/>
      <c r="QOK18" s="49"/>
      <c r="QOL18" s="49"/>
      <c r="QOM18" s="49"/>
      <c r="QON18" s="49"/>
      <c r="QOO18" s="49"/>
      <c r="QOP18" s="49"/>
      <c r="QOQ18" s="49"/>
      <c r="QOR18" s="49"/>
      <c r="QOS18" s="49"/>
      <c r="QOT18" s="49"/>
      <c r="QOU18" s="49"/>
      <c r="QOV18" s="49"/>
      <c r="QOW18" s="49"/>
      <c r="QOX18" s="49"/>
      <c r="QOY18" s="49"/>
      <c r="QOZ18" s="49"/>
      <c r="QPA18" s="49"/>
      <c r="QPB18" s="49"/>
      <c r="QPC18" s="49"/>
      <c r="QPD18" s="49"/>
      <c r="QPE18" s="49"/>
      <c r="QPF18" s="49"/>
      <c r="QPG18" s="49"/>
      <c r="QPH18" s="49"/>
      <c r="QPI18" s="49"/>
      <c r="QPJ18" s="49"/>
      <c r="QPK18" s="49"/>
      <c r="QPL18" s="49"/>
      <c r="QPM18" s="49"/>
      <c r="QPN18" s="49"/>
      <c r="QPO18" s="49"/>
      <c r="QPP18" s="49"/>
      <c r="QPQ18" s="49"/>
      <c r="QPR18" s="49"/>
      <c r="QPS18" s="49"/>
      <c r="QPT18" s="49"/>
      <c r="QPU18" s="49"/>
      <c r="QPV18" s="49"/>
      <c r="QPW18" s="49"/>
      <c r="QPX18" s="49"/>
      <c r="QPY18" s="49"/>
      <c r="QPZ18" s="49"/>
      <c r="QQA18" s="49"/>
      <c r="QQB18" s="49"/>
      <c r="QQC18" s="49"/>
      <c r="QQD18" s="49"/>
      <c r="QQE18" s="49"/>
      <c r="QQF18" s="49"/>
      <c r="QQG18" s="49"/>
      <c r="QQH18" s="49"/>
      <c r="QQI18" s="49"/>
      <c r="QQJ18" s="49"/>
      <c r="QQK18" s="49"/>
      <c r="QQL18" s="49"/>
      <c r="QQM18" s="49"/>
      <c r="QQN18" s="49"/>
      <c r="QQO18" s="49"/>
      <c r="QQP18" s="49"/>
      <c r="QQQ18" s="49"/>
      <c r="QQR18" s="49"/>
      <c r="QQS18" s="49"/>
      <c r="QQT18" s="49"/>
      <c r="QQU18" s="49"/>
      <c r="QQV18" s="49"/>
      <c r="QQW18" s="49"/>
      <c r="QQX18" s="49"/>
      <c r="QQY18" s="49"/>
      <c r="QQZ18" s="49"/>
      <c r="QRA18" s="49"/>
      <c r="QRB18" s="49"/>
      <c r="QRC18" s="49"/>
      <c r="QRD18" s="49"/>
      <c r="QRE18" s="49"/>
      <c r="QRF18" s="49"/>
      <c r="QRG18" s="49"/>
      <c r="QRH18" s="49"/>
      <c r="QRI18" s="49"/>
      <c r="QRJ18" s="49"/>
      <c r="QRK18" s="49"/>
      <c r="QRL18" s="49"/>
      <c r="QRM18" s="49"/>
      <c r="QRN18" s="49"/>
      <c r="QRO18" s="49"/>
      <c r="QRP18" s="49"/>
      <c r="QRQ18" s="49"/>
      <c r="QRR18" s="49"/>
      <c r="QRS18" s="49"/>
      <c r="QRT18" s="49"/>
      <c r="QRU18" s="49"/>
      <c r="QRV18" s="49"/>
      <c r="QRW18" s="49"/>
      <c r="QRX18" s="49"/>
      <c r="QRY18" s="49"/>
      <c r="QRZ18" s="49"/>
      <c r="QSA18" s="49"/>
      <c r="QSB18" s="49"/>
      <c r="QSC18" s="49"/>
      <c r="QSD18" s="49"/>
      <c r="QSE18" s="49"/>
      <c r="QSF18" s="49"/>
      <c r="QSG18" s="49"/>
      <c r="QSH18" s="49"/>
      <c r="QSI18" s="49"/>
      <c r="QSJ18" s="49"/>
      <c r="QSK18" s="49"/>
      <c r="QSL18" s="49"/>
      <c r="QSM18" s="49"/>
      <c r="QSN18" s="49"/>
      <c r="QSO18" s="49"/>
      <c r="QSP18" s="49"/>
      <c r="QSQ18" s="49"/>
      <c r="QSR18" s="49"/>
      <c r="QSS18" s="49"/>
      <c r="QST18" s="49"/>
      <c r="QSU18" s="49"/>
      <c r="QSV18" s="49"/>
      <c r="QSW18" s="49"/>
      <c r="QSX18" s="49"/>
      <c r="QSY18" s="49"/>
      <c r="QSZ18" s="49"/>
      <c r="QTA18" s="49"/>
      <c r="QTB18" s="49"/>
      <c r="QTC18" s="49"/>
      <c r="QTD18" s="49"/>
      <c r="QTE18" s="49"/>
      <c r="QTF18" s="49"/>
      <c r="QTG18" s="49"/>
      <c r="QTH18" s="49"/>
      <c r="QTI18" s="49"/>
      <c r="QTJ18" s="49"/>
      <c r="QTK18" s="49"/>
      <c r="QTL18" s="49"/>
      <c r="QTM18" s="49"/>
      <c r="QTN18" s="49"/>
      <c r="QTO18" s="49"/>
      <c r="QTP18" s="49"/>
      <c r="QTQ18" s="49"/>
      <c r="QTR18" s="49"/>
      <c r="QTS18" s="49"/>
      <c r="QTT18" s="49"/>
      <c r="QTU18" s="49"/>
      <c r="QTV18" s="49"/>
      <c r="QTW18" s="49"/>
      <c r="QTX18" s="49"/>
      <c r="QTY18" s="49"/>
      <c r="QTZ18" s="49"/>
      <c r="QUA18" s="49"/>
      <c r="QUB18" s="49"/>
      <c r="QUC18" s="49"/>
      <c r="QUD18" s="49"/>
      <c r="QUE18" s="49"/>
      <c r="QUF18" s="49"/>
      <c r="QUG18" s="49"/>
      <c r="QUH18" s="49"/>
      <c r="QUI18" s="49"/>
      <c r="QUJ18" s="49"/>
      <c r="QUK18" s="49"/>
      <c r="QUL18" s="49"/>
      <c r="QUM18" s="49"/>
      <c r="QUN18" s="49"/>
      <c r="QUO18" s="49"/>
      <c r="QUP18" s="49"/>
      <c r="QUQ18" s="49"/>
      <c r="QUR18" s="49"/>
      <c r="QUS18" s="49"/>
      <c r="QUT18" s="49"/>
      <c r="QUU18" s="49"/>
      <c r="QUV18" s="49"/>
      <c r="QUW18" s="49"/>
      <c r="QUX18" s="49"/>
      <c r="QUY18" s="49"/>
      <c r="QUZ18" s="49"/>
      <c r="QVA18" s="49"/>
      <c r="QVB18" s="49"/>
      <c r="QVC18" s="49"/>
      <c r="QVD18" s="49"/>
      <c r="QVE18" s="49"/>
      <c r="QVF18" s="49"/>
      <c r="QVG18" s="49"/>
      <c r="QVH18" s="49"/>
      <c r="QVI18" s="49"/>
      <c r="QVJ18" s="49"/>
      <c r="QVK18" s="49"/>
      <c r="QVL18" s="49"/>
      <c r="QVM18" s="49"/>
      <c r="QVN18" s="49"/>
      <c r="QVO18" s="49"/>
      <c r="QVP18" s="49"/>
      <c r="QVQ18" s="49"/>
      <c r="QVR18" s="49"/>
      <c r="QVS18" s="49"/>
      <c r="QVT18" s="49"/>
      <c r="QVU18" s="49"/>
      <c r="QVV18" s="49"/>
      <c r="QVW18" s="49"/>
      <c r="QVX18" s="49"/>
      <c r="QVY18" s="49"/>
      <c r="QVZ18" s="49"/>
      <c r="QWA18" s="49"/>
      <c r="QWB18" s="49"/>
      <c r="QWC18" s="49"/>
      <c r="QWD18" s="49"/>
      <c r="QWE18" s="49"/>
      <c r="QWF18" s="49"/>
      <c r="QWG18" s="49"/>
      <c r="QWH18" s="49"/>
      <c r="QWI18" s="49"/>
      <c r="QWJ18" s="49"/>
      <c r="QWK18" s="49"/>
      <c r="QWL18" s="49"/>
      <c r="QWM18" s="49"/>
      <c r="QWN18" s="49"/>
      <c r="QWO18" s="49"/>
      <c r="QWP18" s="49"/>
      <c r="QWQ18" s="49"/>
      <c r="QWR18" s="49"/>
      <c r="QWS18" s="49"/>
      <c r="QWT18" s="49"/>
      <c r="QWU18" s="49"/>
      <c r="QWV18" s="49"/>
      <c r="QWW18" s="49"/>
      <c r="QWX18" s="49"/>
      <c r="QWY18" s="49"/>
      <c r="QWZ18" s="49"/>
      <c r="QXA18" s="49"/>
      <c r="QXB18" s="49"/>
      <c r="QXC18" s="49"/>
      <c r="QXD18" s="49"/>
      <c r="QXE18" s="49"/>
      <c r="QXF18" s="49"/>
      <c r="QXG18" s="49"/>
      <c r="QXH18" s="49"/>
      <c r="QXI18" s="49"/>
      <c r="QXJ18" s="49"/>
      <c r="QXK18" s="49"/>
      <c r="QXL18" s="49"/>
      <c r="QXM18" s="49"/>
      <c r="QXN18" s="49"/>
      <c r="QXO18" s="49"/>
      <c r="QXP18" s="49"/>
      <c r="QXQ18" s="49"/>
      <c r="QXR18" s="49"/>
      <c r="QXS18" s="49"/>
      <c r="QXT18" s="49"/>
      <c r="QXU18" s="49"/>
      <c r="QXV18" s="49"/>
      <c r="QXW18" s="49"/>
      <c r="QXX18" s="49"/>
      <c r="QXY18" s="49"/>
      <c r="QXZ18" s="49"/>
      <c r="QYA18" s="49"/>
      <c r="QYB18" s="49"/>
      <c r="QYC18" s="49"/>
      <c r="QYD18" s="49"/>
      <c r="QYE18" s="49"/>
      <c r="QYF18" s="49"/>
      <c r="QYG18" s="49"/>
      <c r="QYH18" s="49"/>
      <c r="QYI18" s="49"/>
      <c r="QYJ18" s="49"/>
      <c r="QYK18" s="49"/>
      <c r="QYL18" s="49"/>
      <c r="QYM18" s="49"/>
      <c r="QYN18" s="49"/>
      <c r="QYO18" s="49"/>
      <c r="QYP18" s="49"/>
      <c r="QYQ18" s="49"/>
      <c r="QYR18" s="49"/>
      <c r="QYS18" s="49"/>
      <c r="QYT18" s="49"/>
      <c r="QYU18" s="49"/>
      <c r="QYV18" s="49"/>
      <c r="QYW18" s="49"/>
      <c r="QYX18" s="49"/>
      <c r="QYY18" s="49"/>
      <c r="QYZ18" s="49"/>
      <c r="QZA18" s="49"/>
      <c r="QZB18" s="49"/>
      <c r="QZC18" s="49"/>
      <c r="QZD18" s="49"/>
      <c r="QZE18" s="49"/>
      <c r="QZF18" s="49"/>
      <c r="QZG18" s="49"/>
      <c r="QZH18" s="49"/>
      <c r="QZI18" s="49"/>
      <c r="QZJ18" s="49"/>
      <c r="QZK18" s="49"/>
      <c r="QZL18" s="49"/>
      <c r="QZM18" s="49"/>
      <c r="QZN18" s="49"/>
      <c r="QZO18" s="49"/>
      <c r="QZP18" s="49"/>
      <c r="QZQ18" s="49"/>
      <c r="QZR18" s="49"/>
      <c r="QZS18" s="49"/>
      <c r="QZT18" s="49"/>
      <c r="QZU18" s="49"/>
      <c r="QZV18" s="49"/>
      <c r="QZW18" s="49"/>
      <c r="QZX18" s="49"/>
      <c r="QZY18" s="49"/>
      <c r="QZZ18" s="49"/>
      <c r="RAA18" s="49"/>
      <c r="RAB18" s="49"/>
      <c r="RAC18" s="49"/>
      <c r="RAD18" s="49"/>
      <c r="RAE18" s="49"/>
      <c r="RAF18" s="49"/>
      <c r="RAG18" s="49"/>
      <c r="RAH18" s="49"/>
      <c r="RAI18" s="49"/>
      <c r="RAJ18" s="49"/>
      <c r="RAK18" s="49"/>
      <c r="RAL18" s="49"/>
      <c r="RAM18" s="49"/>
      <c r="RAN18" s="49"/>
      <c r="RAO18" s="49"/>
      <c r="RAP18" s="49"/>
      <c r="RAQ18" s="49"/>
      <c r="RAR18" s="49"/>
      <c r="RAS18" s="49"/>
      <c r="RAT18" s="49"/>
      <c r="RAU18" s="49"/>
      <c r="RAV18" s="49"/>
      <c r="RAW18" s="49"/>
      <c r="RAX18" s="49"/>
      <c r="RAY18" s="49"/>
      <c r="RAZ18" s="49"/>
      <c r="RBA18" s="49"/>
      <c r="RBB18" s="49"/>
      <c r="RBC18" s="49"/>
      <c r="RBD18" s="49"/>
      <c r="RBE18" s="49"/>
      <c r="RBF18" s="49"/>
      <c r="RBG18" s="49"/>
      <c r="RBH18" s="49"/>
      <c r="RBI18" s="49"/>
      <c r="RBJ18" s="49"/>
      <c r="RBK18" s="49"/>
      <c r="RBL18" s="49"/>
      <c r="RBM18" s="49"/>
      <c r="RBN18" s="49"/>
      <c r="RBO18" s="49"/>
      <c r="RBP18" s="49"/>
      <c r="RBQ18" s="49"/>
      <c r="RBR18" s="49"/>
      <c r="RBS18" s="49"/>
      <c r="RBT18" s="49"/>
      <c r="RBU18" s="49"/>
      <c r="RBV18" s="49"/>
      <c r="RBW18" s="49"/>
      <c r="RBX18" s="49"/>
      <c r="RBY18" s="49"/>
      <c r="RBZ18" s="49"/>
      <c r="RCA18" s="49"/>
      <c r="RCB18" s="49"/>
      <c r="RCC18" s="49"/>
      <c r="RCD18" s="49"/>
      <c r="RCE18" s="49"/>
      <c r="RCF18" s="49"/>
      <c r="RCG18" s="49"/>
      <c r="RCH18" s="49"/>
      <c r="RCI18" s="49"/>
      <c r="RCJ18" s="49"/>
      <c r="RCK18" s="49"/>
      <c r="RCL18" s="49"/>
      <c r="RCM18" s="49"/>
      <c r="RCN18" s="49"/>
      <c r="RCO18" s="49"/>
      <c r="RCP18" s="49"/>
      <c r="RCQ18" s="49"/>
      <c r="RCR18" s="49"/>
      <c r="RCS18" s="49"/>
      <c r="RCT18" s="49"/>
      <c r="RCU18" s="49"/>
      <c r="RCV18" s="49"/>
      <c r="RCW18" s="49"/>
      <c r="RCX18" s="49"/>
      <c r="RCY18" s="49"/>
      <c r="RCZ18" s="49"/>
      <c r="RDA18" s="49"/>
      <c r="RDB18" s="49"/>
      <c r="RDC18" s="49"/>
      <c r="RDD18" s="49"/>
      <c r="RDE18" s="49"/>
      <c r="RDF18" s="49"/>
      <c r="RDG18" s="49"/>
      <c r="RDH18" s="49"/>
      <c r="RDI18" s="49"/>
      <c r="RDJ18" s="49"/>
      <c r="RDK18" s="49"/>
      <c r="RDL18" s="49"/>
      <c r="RDM18" s="49"/>
      <c r="RDN18" s="49"/>
      <c r="RDO18" s="49"/>
      <c r="RDP18" s="49"/>
      <c r="RDQ18" s="49"/>
      <c r="RDR18" s="49"/>
      <c r="RDS18" s="49"/>
      <c r="RDT18" s="49"/>
      <c r="RDU18" s="49"/>
      <c r="RDV18" s="49"/>
      <c r="RDW18" s="49"/>
      <c r="RDX18" s="49"/>
      <c r="RDY18" s="49"/>
      <c r="RDZ18" s="49"/>
      <c r="REA18" s="49"/>
      <c r="REB18" s="49"/>
      <c r="REC18" s="49"/>
      <c r="RED18" s="49"/>
      <c r="REE18" s="49"/>
      <c r="REF18" s="49"/>
      <c r="REG18" s="49"/>
      <c r="REH18" s="49"/>
      <c r="REI18" s="49"/>
      <c r="REJ18" s="49"/>
      <c r="REK18" s="49"/>
      <c r="REL18" s="49"/>
      <c r="REM18" s="49"/>
      <c r="REN18" s="49"/>
      <c r="REO18" s="49"/>
      <c r="REP18" s="49"/>
      <c r="REQ18" s="49"/>
      <c r="RER18" s="49"/>
      <c r="RES18" s="49"/>
      <c r="RET18" s="49"/>
      <c r="REU18" s="49"/>
      <c r="REV18" s="49"/>
      <c r="REW18" s="49"/>
      <c r="REX18" s="49"/>
      <c r="REY18" s="49"/>
      <c r="REZ18" s="49"/>
      <c r="RFA18" s="49"/>
      <c r="RFB18" s="49"/>
      <c r="RFC18" s="49"/>
      <c r="RFD18" s="49"/>
      <c r="RFE18" s="49"/>
      <c r="RFF18" s="49"/>
      <c r="RFG18" s="49"/>
      <c r="RFH18" s="49"/>
      <c r="RFI18" s="49"/>
      <c r="RFJ18" s="49"/>
      <c r="RFK18" s="49"/>
      <c r="RFL18" s="49"/>
      <c r="RFM18" s="49"/>
      <c r="RFN18" s="49"/>
      <c r="RFO18" s="49"/>
      <c r="RFP18" s="49"/>
      <c r="RFQ18" s="49"/>
      <c r="RFR18" s="49"/>
      <c r="RFS18" s="49"/>
      <c r="RFT18" s="49"/>
      <c r="RFU18" s="49"/>
      <c r="RFV18" s="49"/>
      <c r="RFW18" s="49"/>
      <c r="RFX18" s="49"/>
      <c r="RFY18" s="49"/>
      <c r="RFZ18" s="49"/>
      <c r="RGA18" s="49"/>
      <c r="RGB18" s="49"/>
      <c r="RGC18" s="49"/>
      <c r="RGD18" s="49"/>
      <c r="RGE18" s="49"/>
      <c r="RGF18" s="49"/>
      <c r="RGG18" s="49"/>
      <c r="RGH18" s="49"/>
      <c r="RGI18" s="49"/>
      <c r="RGJ18" s="49"/>
      <c r="RGK18" s="49"/>
      <c r="RGL18" s="49"/>
      <c r="RGM18" s="49"/>
      <c r="RGN18" s="49"/>
      <c r="RGO18" s="49"/>
      <c r="RGP18" s="49"/>
      <c r="RGQ18" s="49"/>
      <c r="RGR18" s="49"/>
      <c r="RGS18" s="49"/>
      <c r="RGT18" s="49"/>
      <c r="RGU18" s="49"/>
      <c r="RGV18" s="49"/>
      <c r="RGW18" s="49"/>
      <c r="RGX18" s="49"/>
      <c r="RGY18" s="49"/>
      <c r="RGZ18" s="49"/>
      <c r="RHA18" s="49"/>
      <c r="RHB18" s="49"/>
      <c r="RHC18" s="49"/>
      <c r="RHD18" s="49"/>
      <c r="RHE18" s="49"/>
      <c r="RHF18" s="49"/>
      <c r="RHG18" s="49"/>
      <c r="RHH18" s="49"/>
      <c r="RHI18" s="49"/>
      <c r="RHJ18" s="49"/>
      <c r="RHK18" s="49"/>
      <c r="RHL18" s="49"/>
      <c r="RHM18" s="49"/>
      <c r="RHN18" s="49"/>
      <c r="RHO18" s="49"/>
      <c r="RHP18" s="49"/>
      <c r="RHQ18" s="49"/>
      <c r="RHR18" s="49"/>
      <c r="RHS18" s="49"/>
      <c r="RHT18" s="49"/>
      <c r="RHU18" s="49"/>
      <c r="RHV18" s="49"/>
      <c r="RHW18" s="49"/>
      <c r="RHX18" s="49"/>
      <c r="RHY18" s="49"/>
      <c r="RHZ18" s="49"/>
      <c r="RIA18" s="49"/>
      <c r="RIB18" s="49"/>
      <c r="RIC18" s="49"/>
      <c r="RID18" s="49"/>
      <c r="RIE18" s="49"/>
      <c r="RIF18" s="49"/>
      <c r="RIG18" s="49"/>
      <c r="RIH18" s="49"/>
      <c r="RII18" s="49"/>
      <c r="RIJ18" s="49"/>
      <c r="RIK18" s="49"/>
      <c r="RIL18" s="49"/>
      <c r="RIM18" s="49"/>
      <c r="RIN18" s="49"/>
      <c r="RIO18" s="49"/>
      <c r="RIP18" s="49"/>
      <c r="RIQ18" s="49"/>
      <c r="RIR18" s="49"/>
      <c r="RIS18" s="49"/>
      <c r="RIT18" s="49"/>
      <c r="RIU18" s="49"/>
      <c r="RIV18" s="49"/>
      <c r="RIW18" s="49"/>
      <c r="RIX18" s="49"/>
      <c r="RIY18" s="49"/>
      <c r="RIZ18" s="49"/>
      <c r="RJA18" s="49"/>
      <c r="RJB18" s="49"/>
      <c r="RJC18" s="49"/>
      <c r="RJD18" s="49"/>
      <c r="RJE18" s="49"/>
      <c r="RJF18" s="49"/>
      <c r="RJG18" s="49"/>
      <c r="RJH18" s="49"/>
      <c r="RJI18" s="49"/>
      <c r="RJJ18" s="49"/>
      <c r="RJK18" s="49"/>
      <c r="RJL18" s="49"/>
      <c r="RJM18" s="49"/>
      <c r="RJN18" s="49"/>
      <c r="RJO18" s="49"/>
      <c r="RJP18" s="49"/>
      <c r="RJQ18" s="49"/>
      <c r="RJR18" s="49"/>
      <c r="RJS18" s="49"/>
      <c r="RJT18" s="49"/>
      <c r="RJU18" s="49"/>
      <c r="RJV18" s="49"/>
      <c r="RJW18" s="49"/>
      <c r="RJX18" s="49"/>
      <c r="RJY18" s="49"/>
      <c r="RJZ18" s="49"/>
      <c r="RKA18" s="49"/>
      <c r="RKB18" s="49"/>
      <c r="RKC18" s="49"/>
      <c r="RKD18" s="49"/>
      <c r="RKE18" s="49"/>
      <c r="RKF18" s="49"/>
      <c r="RKG18" s="49"/>
      <c r="RKH18" s="49"/>
      <c r="RKI18" s="49"/>
      <c r="RKJ18" s="49"/>
      <c r="RKK18" s="49"/>
      <c r="RKL18" s="49"/>
      <c r="RKM18" s="49"/>
      <c r="RKN18" s="49"/>
      <c r="RKO18" s="49"/>
      <c r="RKP18" s="49"/>
      <c r="RKQ18" s="49"/>
      <c r="RKR18" s="49"/>
      <c r="RKS18" s="49"/>
      <c r="RKT18" s="49"/>
      <c r="RKU18" s="49"/>
      <c r="RKV18" s="49"/>
      <c r="RKW18" s="49"/>
      <c r="RKX18" s="49"/>
      <c r="RKY18" s="49"/>
      <c r="RKZ18" s="49"/>
      <c r="RLA18" s="49"/>
      <c r="RLB18" s="49"/>
      <c r="RLC18" s="49"/>
      <c r="RLD18" s="49"/>
      <c r="RLE18" s="49"/>
      <c r="RLF18" s="49"/>
      <c r="RLG18" s="49"/>
      <c r="RLH18" s="49"/>
      <c r="RLI18" s="49"/>
      <c r="RLJ18" s="49"/>
      <c r="RLK18" s="49"/>
      <c r="RLL18" s="49"/>
      <c r="RLM18" s="49"/>
      <c r="RLN18" s="49"/>
      <c r="RLO18" s="49"/>
      <c r="RLP18" s="49"/>
      <c r="RLQ18" s="49"/>
      <c r="RLR18" s="49"/>
      <c r="RLS18" s="49"/>
      <c r="RLT18" s="49"/>
      <c r="RLU18" s="49"/>
      <c r="RLV18" s="49"/>
      <c r="RLW18" s="49"/>
      <c r="RLX18" s="49"/>
      <c r="RLY18" s="49"/>
      <c r="RLZ18" s="49"/>
      <c r="RMA18" s="49"/>
      <c r="RMB18" s="49"/>
      <c r="RMC18" s="49"/>
      <c r="RMD18" s="49"/>
      <c r="RME18" s="49"/>
      <c r="RMF18" s="49"/>
      <c r="RMG18" s="49"/>
      <c r="RMH18" s="49"/>
      <c r="RMI18" s="49"/>
      <c r="RMJ18" s="49"/>
      <c r="RMK18" s="49"/>
      <c r="RML18" s="49"/>
      <c r="RMM18" s="49"/>
      <c r="RMN18" s="49"/>
      <c r="RMO18" s="49"/>
      <c r="RMP18" s="49"/>
      <c r="RMQ18" s="49"/>
      <c r="RMR18" s="49"/>
      <c r="RMS18" s="49"/>
      <c r="RMT18" s="49"/>
      <c r="RMU18" s="49"/>
      <c r="RMV18" s="49"/>
      <c r="RMW18" s="49"/>
      <c r="RMX18" s="49"/>
      <c r="RMY18" s="49"/>
      <c r="RMZ18" s="49"/>
      <c r="RNA18" s="49"/>
      <c r="RNB18" s="49"/>
      <c r="RNC18" s="49"/>
      <c r="RND18" s="49"/>
      <c r="RNE18" s="49"/>
      <c r="RNF18" s="49"/>
      <c r="RNG18" s="49"/>
      <c r="RNH18" s="49"/>
      <c r="RNI18" s="49"/>
      <c r="RNJ18" s="49"/>
      <c r="RNK18" s="49"/>
      <c r="RNL18" s="49"/>
      <c r="RNM18" s="49"/>
      <c r="RNN18" s="49"/>
      <c r="RNO18" s="49"/>
      <c r="RNP18" s="49"/>
      <c r="RNQ18" s="49"/>
      <c r="RNR18" s="49"/>
      <c r="RNS18" s="49"/>
      <c r="RNT18" s="49"/>
      <c r="RNU18" s="49"/>
      <c r="RNV18" s="49"/>
      <c r="RNW18" s="49"/>
      <c r="RNX18" s="49"/>
      <c r="RNY18" s="49"/>
      <c r="RNZ18" s="49"/>
      <c r="ROA18" s="49"/>
      <c r="ROB18" s="49"/>
      <c r="ROC18" s="49"/>
      <c r="ROD18" s="49"/>
      <c r="ROE18" s="49"/>
      <c r="ROF18" s="49"/>
      <c r="ROG18" s="49"/>
      <c r="ROH18" s="49"/>
      <c r="ROI18" s="49"/>
      <c r="ROJ18" s="49"/>
      <c r="ROK18" s="49"/>
      <c r="ROL18" s="49"/>
      <c r="ROM18" s="49"/>
      <c r="RON18" s="49"/>
      <c r="ROO18" s="49"/>
      <c r="ROP18" s="49"/>
      <c r="ROQ18" s="49"/>
      <c r="ROR18" s="49"/>
      <c r="ROS18" s="49"/>
      <c r="ROT18" s="49"/>
      <c r="ROU18" s="49"/>
      <c r="ROV18" s="49"/>
      <c r="ROW18" s="49"/>
      <c r="ROX18" s="49"/>
      <c r="ROY18" s="49"/>
      <c r="ROZ18" s="49"/>
      <c r="RPA18" s="49"/>
      <c r="RPB18" s="49"/>
      <c r="RPC18" s="49"/>
      <c r="RPD18" s="49"/>
      <c r="RPE18" s="49"/>
      <c r="RPF18" s="49"/>
      <c r="RPG18" s="49"/>
      <c r="RPH18" s="49"/>
      <c r="RPI18" s="49"/>
      <c r="RPJ18" s="49"/>
      <c r="RPK18" s="49"/>
      <c r="RPL18" s="49"/>
      <c r="RPM18" s="49"/>
      <c r="RPN18" s="49"/>
      <c r="RPO18" s="49"/>
      <c r="RPP18" s="49"/>
      <c r="RPQ18" s="49"/>
      <c r="RPR18" s="49"/>
      <c r="RPS18" s="49"/>
      <c r="RPT18" s="49"/>
      <c r="RPU18" s="49"/>
      <c r="RPV18" s="49"/>
      <c r="RPW18" s="49"/>
      <c r="RPX18" s="49"/>
      <c r="RPY18" s="49"/>
      <c r="RPZ18" s="49"/>
      <c r="RQA18" s="49"/>
      <c r="RQB18" s="49"/>
      <c r="RQC18" s="49"/>
      <c r="RQD18" s="49"/>
      <c r="RQE18" s="49"/>
      <c r="RQF18" s="49"/>
      <c r="RQG18" s="49"/>
      <c r="RQH18" s="49"/>
      <c r="RQI18" s="49"/>
      <c r="RQJ18" s="49"/>
      <c r="RQK18" s="49"/>
      <c r="RQL18" s="49"/>
      <c r="RQM18" s="49"/>
      <c r="RQN18" s="49"/>
      <c r="RQO18" s="49"/>
      <c r="RQP18" s="49"/>
      <c r="RQQ18" s="49"/>
      <c r="RQR18" s="49"/>
      <c r="RQS18" s="49"/>
      <c r="RQT18" s="49"/>
      <c r="RQU18" s="49"/>
      <c r="RQV18" s="49"/>
      <c r="RQW18" s="49"/>
      <c r="RQX18" s="49"/>
      <c r="RQY18" s="49"/>
      <c r="RQZ18" s="49"/>
      <c r="RRA18" s="49"/>
      <c r="RRB18" s="49"/>
      <c r="RRC18" s="49"/>
      <c r="RRD18" s="49"/>
      <c r="RRE18" s="49"/>
      <c r="RRF18" s="49"/>
      <c r="RRG18" s="49"/>
      <c r="RRH18" s="49"/>
      <c r="RRI18" s="49"/>
      <c r="RRJ18" s="49"/>
      <c r="RRK18" s="49"/>
      <c r="RRL18" s="49"/>
      <c r="RRM18" s="49"/>
      <c r="RRN18" s="49"/>
      <c r="RRO18" s="49"/>
      <c r="RRP18" s="49"/>
      <c r="RRQ18" s="49"/>
      <c r="RRR18" s="49"/>
      <c r="RRS18" s="49"/>
      <c r="RRT18" s="49"/>
      <c r="RRU18" s="49"/>
      <c r="RRV18" s="49"/>
      <c r="RRW18" s="49"/>
      <c r="RRX18" s="49"/>
      <c r="RRY18" s="49"/>
      <c r="RRZ18" s="49"/>
      <c r="RSA18" s="49"/>
      <c r="RSB18" s="49"/>
      <c r="RSC18" s="49"/>
      <c r="RSD18" s="49"/>
      <c r="RSE18" s="49"/>
      <c r="RSF18" s="49"/>
      <c r="RSG18" s="49"/>
      <c r="RSH18" s="49"/>
      <c r="RSI18" s="49"/>
      <c r="RSJ18" s="49"/>
      <c r="RSK18" s="49"/>
      <c r="RSL18" s="49"/>
      <c r="RSM18" s="49"/>
      <c r="RSN18" s="49"/>
      <c r="RSO18" s="49"/>
      <c r="RSP18" s="49"/>
      <c r="RSQ18" s="49"/>
      <c r="RSR18" s="49"/>
      <c r="RSS18" s="49"/>
      <c r="RST18" s="49"/>
      <c r="RSU18" s="49"/>
      <c r="RSV18" s="49"/>
      <c r="RSW18" s="49"/>
      <c r="RSX18" s="49"/>
      <c r="RSY18" s="49"/>
      <c r="RSZ18" s="49"/>
      <c r="RTA18" s="49"/>
      <c r="RTB18" s="49"/>
      <c r="RTC18" s="49"/>
      <c r="RTD18" s="49"/>
      <c r="RTE18" s="49"/>
      <c r="RTF18" s="49"/>
      <c r="RTG18" s="49"/>
      <c r="RTH18" s="49"/>
      <c r="RTI18" s="49"/>
      <c r="RTJ18" s="49"/>
      <c r="RTK18" s="49"/>
      <c r="RTL18" s="49"/>
      <c r="RTM18" s="49"/>
      <c r="RTN18" s="49"/>
      <c r="RTO18" s="49"/>
      <c r="RTP18" s="49"/>
      <c r="RTQ18" s="49"/>
      <c r="RTR18" s="49"/>
      <c r="RTS18" s="49"/>
      <c r="RTT18" s="49"/>
      <c r="RTU18" s="49"/>
      <c r="RTV18" s="49"/>
      <c r="RTW18" s="49"/>
      <c r="RTX18" s="49"/>
      <c r="RTY18" s="49"/>
      <c r="RTZ18" s="49"/>
      <c r="RUA18" s="49"/>
      <c r="RUB18" s="49"/>
      <c r="RUC18" s="49"/>
      <c r="RUD18" s="49"/>
      <c r="RUE18" s="49"/>
      <c r="RUF18" s="49"/>
      <c r="RUG18" s="49"/>
      <c r="RUH18" s="49"/>
      <c r="RUI18" s="49"/>
      <c r="RUJ18" s="49"/>
      <c r="RUK18" s="49"/>
      <c r="RUL18" s="49"/>
      <c r="RUM18" s="49"/>
      <c r="RUN18" s="49"/>
      <c r="RUO18" s="49"/>
      <c r="RUP18" s="49"/>
      <c r="RUQ18" s="49"/>
      <c r="RUR18" s="49"/>
      <c r="RUS18" s="49"/>
      <c r="RUT18" s="49"/>
      <c r="RUU18" s="49"/>
      <c r="RUV18" s="49"/>
      <c r="RUW18" s="49"/>
      <c r="RUX18" s="49"/>
      <c r="RUY18" s="49"/>
      <c r="RUZ18" s="49"/>
      <c r="RVA18" s="49"/>
      <c r="RVB18" s="49"/>
      <c r="RVC18" s="49"/>
      <c r="RVD18" s="49"/>
      <c r="RVE18" s="49"/>
      <c r="RVF18" s="49"/>
      <c r="RVG18" s="49"/>
      <c r="RVH18" s="49"/>
      <c r="RVI18" s="49"/>
      <c r="RVJ18" s="49"/>
      <c r="RVK18" s="49"/>
      <c r="RVL18" s="49"/>
      <c r="RVM18" s="49"/>
      <c r="RVN18" s="49"/>
      <c r="RVO18" s="49"/>
      <c r="RVP18" s="49"/>
      <c r="RVQ18" s="49"/>
      <c r="RVR18" s="49"/>
      <c r="RVS18" s="49"/>
      <c r="RVT18" s="49"/>
      <c r="RVU18" s="49"/>
      <c r="RVV18" s="49"/>
      <c r="RVW18" s="49"/>
      <c r="RVX18" s="49"/>
      <c r="RVY18" s="49"/>
      <c r="RVZ18" s="49"/>
      <c r="RWA18" s="49"/>
      <c r="RWB18" s="49"/>
      <c r="RWC18" s="49"/>
      <c r="RWD18" s="49"/>
      <c r="RWE18" s="49"/>
      <c r="RWF18" s="49"/>
      <c r="RWG18" s="49"/>
      <c r="RWH18" s="49"/>
      <c r="RWI18" s="49"/>
      <c r="RWJ18" s="49"/>
      <c r="RWK18" s="49"/>
      <c r="RWL18" s="49"/>
      <c r="RWM18" s="49"/>
      <c r="RWN18" s="49"/>
      <c r="RWO18" s="49"/>
      <c r="RWP18" s="49"/>
      <c r="RWQ18" s="49"/>
      <c r="RWR18" s="49"/>
      <c r="RWS18" s="49"/>
      <c r="RWT18" s="49"/>
      <c r="RWU18" s="49"/>
      <c r="RWV18" s="49"/>
      <c r="RWW18" s="49"/>
      <c r="RWX18" s="49"/>
      <c r="RWY18" s="49"/>
      <c r="RWZ18" s="49"/>
      <c r="RXA18" s="49"/>
      <c r="RXB18" s="49"/>
      <c r="RXC18" s="49"/>
      <c r="RXD18" s="49"/>
      <c r="RXE18" s="49"/>
      <c r="RXF18" s="49"/>
      <c r="RXG18" s="49"/>
      <c r="RXH18" s="49"/>
      <c r="RXI18" s="49"/>
      <c r="RXJ18" s="49"/>
      <c r="RXK18" s="49"/>
      <c r="RXL18" s="49"/>
      <c r="RXM18" s="49"/>
      <c r="RXN18" s="49"/>
      <c r="RXO18" s="49"/>
      <c r="RXP18" s="49"/>
      <c r="RXQ18" s="49"/>
      <c r="RXR18" s="49"/>
      <c r="RXS18" s="49"/>
      <c r="RXT18" s="49"/>
      <c r="RXU18" s="49"/>
      <c r="RXV18" s="49"/>
      <c r="RXW18" s="49"/>
      <c r="RXX18" s="49"/>
      <c r="RXY18" s="49"/>
      <c r="RXZ18" s="49"/>
      <c r="RYA18" s="49"/>
      <c r="RYB18" s="49"/>
      <c r="RYC18" s="49"/>
      <c r="RYD18" s="49"/>
      <c r="RYE18" s="49"/>
      <c r="RYF18" s="49"/>
      <c r="RYG18" s="49"/>
      <c r="RYH18" s="49"/>
      <c r="RYI18" s="49"/>
      <c r="RYJ18" s="49"/>
      <c r="RYK18" s="49"/>
      <c r="RYL18" s="49"/>
      <c r="RYM18" s="49"/>
      <c r="RYN18" s="49"/>
      <c r="RYO18" s="49"/>
      <c r="RYP18" s="49"/>
      <c r="RYQ18" s="49"/>
      <c r="RYR18" s="49"/>
      <c r="RYS18" s="49"/>
      <c r="RYT18" s="49"/>
      <c r="RYU18" s="49"/>
      <c r="RYV18" s="49"/>
      <c r="RYW18" s="49"/>
      <c r="RYX18" s="49"/>
      <c r="RYY18" s="49"/>
      <c r="RYZ18" s="49"/>
      <c r="RZA18" s="49"/>
      <c r="RZB18" s="49"/>
      <c r="RZC18" s="49"/>
      <c r="RZD18" s="49"/>
      <c r="RZE18" s="49"/>
      <c r="RZF18" s="49"/>
      <c r="RZG18" s="49"/>
      <c r="RZH18" s="49"/>
      <c r="RZI18" s="49"/>
      <c r="RZJ18" s="49"/>
      <c r="RZK18" s="49"/>
      <c r="RZL18" s="49"/>
      <c r="RZM18" s="49"/>
      <c r="RZN18" s="49"/>
      <c r="RZO18" s="49"/>
      <c r="RZP18" s="49"/>
      <c r="RZQ18" s="49"/>
      <c r="RZR18" s="49"/>
      <c r="RZS18" s="49"/>
      <c r="RZT18" s="49"/>
      <c r="RZU18" s="49"/>
      <c r="RZV18" s="49"/>
      <c r="RZW18" s="49"/>
      <c r="RZX18" s="49"/>
      <c r="RZY18" s="49"/>
      <c r="RZZ18" s="49"/>
      <c r="SAA18" s="49"/>
      <c r="SAB18" s="49"/>
      <c r="SAC18" s="49"/>
      <c r="SAD18" s="49"/>
      <c r="SAE18" s="49"/>
      <c r="SAF18" s="49"/>
      <c r="SAG18" s="49"/>
      <c r="SAH18" s="49"/>
      <c r="SAI18" s="49"/>
      <c r="SAJ18" s="49"/>
      <c r="SAK18" s="49"/>
      <c r="SAL18" s="49"/>
      <c r="SAM18" s="49"/>
      <c r="SAN18" s="49"/>
      <c r="SAO18" s="49"/>
      <c r="SAP18" s="49"/>
      <c r="SAQ18" s="49"/>
      <c r="SAR18" s="49"/>
      <c r="SAS18" s="49"/>
      <c r="SAT18" s="49"/>
      <c r="SAU18" s="49"/>
      <c r="SAV18" s="49"/>
      <c r="SAW18" s="49"/>
      <c r="SAX18" s="49"/>
      <c r="SAY18" s="49"/>
      <c r="SAZ18" s="49"/>
      <c r="SBA18" s="49"/>
      <c r="SBB18" s="49"/>
      <c r="SBC18" s="49"/>
      <c r="SBD18" s="49"/>
      <c r="SBE18" s="49"/>
      <c r="SBF18" s="49"/>
      <c r="SBG18" s="49"/>
      <c r="SBH18" s="49"/>
      <c r="SBI18" s="49"/>
      <c r="SBJ18" s="49"/>
      <c r="SBK18" s="49"/>
      <c r="SBL18" s="49"/>
      <c r="SBM18" s="49"/>
      <c r="SBN18" s="49"/>
      <c r="SBO18" s="49"/>
      <c r="SBP18" s="49"/>
      <c r="SBQ18" s="49"/>
      <c r="SBR18" s="49"/>
      <c r="SBS18" s="49"/>
      <c r="SBT18" s="49"/>
      <c r="SBU18" s="49"/>
      <c r="SBV18" s="49"/>
      <c r="SBW18" s="49"/>
      <c r="SBX18" s="49"/>
      <c r="SBY18" s="49"/>
      <c r="SBZ18" s="49"/>
      <c r="SCA18" s="49"/>
      <c r="SCB18" s="49"/>
      <c r="SCC18" s="49"/>
      <c r="SCD18" s="49"/>
      <c r="SCE18" s="49"/>
      <c r="SCF18" s="49"/>
      <c r="SCG18" s="49"/>
      <c r="SCH18" s="49"/>
      <c r="SCI18" s="49"/>
      <c r="SCJ18" s="49"/>
      <c r="SCK18" s="49"/>
      <c r="SCL18" s="49"/>
      <c r="SCM18" s="49"/>
      <c r="SCN18" s="49"/>
      <c r="SCO18" s="49"/>
      <c r="SCP18" s="49"/>
      <c r="SCQ18" s="49"/>
      <c r="SCR18" s="49"/>
      <c r="SCS18" s="49"/>
      <c r="SCT18" s="49"/>
      <c r="SCU18" s="49"/>
      <c r="SCV18" s="49"/>
      <c r="SCW18" s="49"/>
      <c r="SCX18" s="49"/>
      <c r="SCY18" s="49"/>
      <c r="SCZ18" s="49"/>
      <c r="SDA18" s="49"/>
      <c r="SDB18" s="49"/>
      <c r="SDC18" s="49"/>
      <c r="SDD18" s="49"/>
      <c r="SDE18" s="49"/>
      <c r="SDF18" s="49"/>
      <c r="SDG18" s="49"/>
      <c r="SDH18" s="49"/>
      <c r="SDI18" s="49"/>
      <c r="SDJ18" s="49"/>
      <c r="SDK18" s="49"/>
      <c r="SDL18" s="49"/>
      <c r="SDM18" s="49"/>
      <c r="SDN18" s="49"/>
      <c r="SDO18" s="49"/>
      <c r="SDP18" s="49"/>
      <c r="SDQ18" s="49"/>
      <c r="SDR18" s="49"/>
      <c r="SDS18" s="49"/>
      <c r="SDT18" s="49"/>
      <c r="SDU18" s="49"/>
      <c r="SDV18" s="49"/>
      <c r="SDW18" s="49"/>
      <c r="SDX18" s="49"/>
      <c r="SDY18" s="49"/>
      <c r="SDZ18" s="49"/>
      <c r="SEA18" s="49"/>
      <c r="SEB18" s="49"/>
      <c r="SEC18" s="49"/>
      <c r="SED18" s="49"/>
      <c r="SEE18" s="49"/>
      <c r="SEF18" s="49"/>
      <c r="SEG18" s="49"/>
      <c r="SEH18" s="49"/>
      <c r="SEI18" s="49"/>
      <c r="SEJ18" s="49"/>
      <c r="SEK18" s="49"/>
      <c r="SEL18" s="49"/>
      <c r="SEM18" s="49"/>
      <c r="SEN18" s="49"/>
      <c r="SEO18" s="49"/>
      <c r="SEP18" s="49"/>
      <c r="SEQ18" s="49"/>
      <c r="SER18" s="49"/>
      <c r="SES18" s="49"/>
      <c r="SET18" s="49"/>
      <c r="SEU18" s="49"/>
      <c r="SEV18" s="49"/>
      <c r="SEW18" s="49"/>
      <c r="SEX18" s="49"/>
      <c r="SEY18" s="49"/>
      <c r="SEZ18" s="49"/>
      <c r="SFA18" s="49"/>
      <c r="SFB18" s="49"/>
      <c r="SFC18" s="49"/>
      <c r="SFD18" s="49"/>
      <c r="SFE18" s="49"/>
      <c r="SFF18" s="49"/>
      <c r="SFG18" s="49"/>
      <c r="SFH18" s="49"/>
      <c r="SFI18" s="49"/>
      <c r="SFJ18" s="49"/>
      <c r="SFK18" s="49"/>
      <c r="SFL18" s="49"/>
      <c r="SFM18" s="49"/>
      <c r="SFN18" s="49"/>
      <c r="SFO18" s="49"/>
      <c r="SFP18" s="49"/>
      <c r="SFQ18" s="49"/>
      <c r="SFR18" s="49"/>
      <c r="SFS18" s="49"/>
      <c r="SFT18" s="49"/>
      <c r="SFU18" s="49"/>
      <c r="SFV18" s="49"/>
      <c r="SFW18" s="49"/>
      <c r="SFX18" s="49"/>
      <c r="SFY18" s="49"/>
      <c r="SFZ18" s="49"/>
      <c r="SGA18" s="49"/>
      <c r="SGB18" s="49"/>
      <c r="SGC18" s="49"/>
      <c r="SGD18" s="49"/>
      <c r="SGE18" s="49"/>
      <c r="SGF18" s="49"/>
      <c r="SGG18" s="49"/>
      <c r="SGH18" s="49"/>
      <c r="SGI18" s="49"/>
      <c r="SGJ18" s="49"/>
      <c r="SGK18" s="49"/>
      <c r="SGL18" s="49"/>
      <c r="SGM18" s="49"/>
      <c r="SGN18" s="49"/>
      <c r="SGO18" s="49"/>
      <c r="SGP18" s="49"/>
      <c r="SGQ18" s="49"/>
      <c r="SGR18" s="49"/>
      <c r="SGS18" s="49"/>
      <c r="SGT18" s="49"/>
      <c r="SGU18" s="49"/>
      <c r="SGV18" s="49"/>
      <c r="SGW18" s="49"/>
      <c r="SGX18" s="49"/>
      <c r="SGY18" s="49"/>
      <c r="SGZ18" s="49"/>
      <c r="SHA18" s="49"/>
      <c r="SHB18" s="49"/>
      <c r="SHC18" s="49"/>
      <c r="SHD18" s="49"/>
      <c r="SHE18" s="49"/>
      <c r="SHF18" s="49"/>
      <c r="SHG18" s="49"/>
      <c r="SHH18" s="49"/>
      <c r="SHI18" s="49"/>
      <c r="SHJ18" s="49"/>
      <c r="SHK18" s="49"/>
      <c r="SHL18" s="49"/>
      <c r="SHM18" s="49"/>
      <c r="SHN18" s="49"/>
      <c r="SHO18" s="49"/>
      <c r="SHP18" s="49"/>
      <c r="SHQ18" s="49"/>
      <c r="SHR18" s="49"/>
      <c r="SHS18" s="49"/>
      <c r="SHT18" s="49"/>
      <c r="SHU18" s="49"/>
      <c r="SHV18" s="49"/>
      <c r="SHW18" s="49"/>
      <c r="SHX18" s="49"/>
      <c r="SHY18" s="49"/>
      <c r="SHZ18" s="49"/>
      <c r="SIA18" s="49"/>
      <c r="SIB18" s="49"/>
      <c r="SIC18" s="49"/>
      <c r="SID18" s="49"/>
      <c r="SIE18" s="49"/>
      <c r="SIF18" s="49"/>
      <c r="SIG18" s="49"/>
      <c r="SIH18" s="49"/>
      <c r="SII18" s="49"/>
      <c r="SIJ18" s="49"/>
      <c r="SIK18" s="49"/>
      <c r="SIL18" s="49"/>
      <c r="SIM18" s="49"/>
      <c r="SIN18" s="49"/>
      <c r="SIO18" s="49"/>
      <c r="SIP18" s="49"/>
      <c r="SIQ18" s="49"/>
      <c r="SIR18" s="49"/>
      <c r="SIS18" s="49"/>
      <c r="SIT18" s="49"/>
      <c r="SIU18" s="49"/>
      <c r="SIV18" s="49"/>
      <c r="SIW18" s="49"/>
      <c r="SIX18" s="49"/>
      <c r="SIY18" s="49"/>
      <c r="SIZ18" s="49"/>
      <c r="SJA18" s="49"/>
      <c r="SJB18" s="49"/>
      <c r="SJC18" s="49"/>
      <c r="SJD18" s="49"/>
      <c r="SJE18" s="49"/>
      <c r="SJF18" s="49"/>
      <c r="SJG18" s="49"/>
      <c r="SJH18" s="49"/>
      <c r="SJI18" s="49"/>
      <c r="SJJ18" s="49"/>
      <c r="SJK18" s="49"/>
      <c r="SJL18" s="49"/>
      <c r="SJM18" s="49"/>
      <c r="SJN18" s="49"/>
      <c r="SJO18" s="49"/>
      <c r="SJP18" s="49"/>
      <c r="SJQ18" s="49"/>
      <c r="SJR18" s="49"/>
      <c r="SJS18" s="49"/>
      <c r="SJT18" s="49"/>
      <c r="SJU18" s="49"/>
      <c r="SJV18" s="49"/>
      <c r="SJW18" s="49"/>
      <c r="SJX18" s="49"/>
      <c r="SJY18" s="49"/>
      <c r="SJZ18" s="49"/>
      <c r="SKA18" s="49"/>
      <c r="SKB18" s="49"/>
      <c r="SKC18" s="49"/>
      <c r="SKD18" s="49"/>
      <c r="SKE18" s="49"/>
      <c r="SKF18" s="49"/>
      <c r="SKG18" s="49"/>
      <c r="SKH18" s="49"/>
      <c r="SKI18" s="49"/>
      <c r="SKJ18" s="49"/>
      <c r="SKK18" s="49"/>
      <c r="SKL18" s="49"/>
      <c r="SKM18" s="49"/>
      <c r="SKN18" s="49"/>
      <c r="SKO18" s="49"/>
      <c r="SKP18" s="49"/>
      <c r="SKQ18" s="49"/>
      <c r="SKR18" s="49"/>
      <c r="SKS18" s="49"/>
      <c r="SKT18" s="49"/>
      <c r="SKU18" s="49"/>
      <c r="SKV18" s="49"/>
      <c r="SKW18" s="49"/>
      <c r="SKX18" s="49"/>
      <c r="SKY18" s="49"/>
      <c r="SKZ18" s="49"/>
      <c r="SLA18" s="49"/>
      <c r="SLB18" s="49"/>
      <c r="SLC18" s="49"/>
      <c r="SLD18" s="49"/>
      <c r="SLE18" s="49"/>
      <c r="SLF18" s="49"/>
      <c r="SLG18" s="49"/>
      <c r="SLH18" s="49"/>
      <c r="SLI18" s="49"/>
      <c r="SLJ18" s="49"/>
      <c r="SLK18" s="49"/>
      <c r="SLL18" s="49"/>
      <c r="SLM18" s="49"/>
      <c r="SLN18" s="49"/>
      <c r="SLO18" s="49"/>
      <c r="SLP18" s="49"/>
      <c r="SLQ18" s="49"/>
      <c r="SLR18" s="49"/>
      <c r="SLS18" s="49"/>
      <c r="SLT18" s="49"/>
      <c r="SLU18" s="49"/>
      <c r="SLV18" s="49"/>
      <c r="SLW18" s="49"/>
      <c r="SLX18" s="49"/>
      <c r="SLY18" s="49"/>
      <c r="SLZ18" s="49"/>
      <c r="SMA18" s="49"/>
      <c r="SMB18" s="49"/>
      <c r="SMC18" s="49"/>
      <c r="SMD18" s="49"/>
      <c r="SME18" s="49"/>
      <c r="SMF18" s="49"/>
      <c r="SMG18" s="49"/>
      <c r="SMH18" s="49"/>
      <c r="SMI18" s="49"/>
      <c r="SMJ18" s="49"/>
      <c r="SMK18" s="49"/>
      <c r="SML18" s="49"/>
      <c r="SMM18" s="49"/>
      <c r="SMN18" s="49"/>
      <c r="SMO18" s="49"/>
      <c r="SMP18" s="49"/>
      <c r="SMQ18" s="49"/>
      <c r="SMR18" s="49"/>
      <c r="SMS18" s="49"/>
      <c r="SMT18" s="49"/>
      <c r="SMU18" s="49"/>
      <c r="SMV18" s="49"/>
      <c r="SMW18" s="49"/>
      <c r="SMX18" s="49"/>
      <c r="SMY18" s="49"/>
      <c r="SMZ18" s="49"/>
      <c r="SNA18" s="49"/>
      <c r="SNB18" s="49"/>
      <c r="SNC18" s="49"/>
      <c r="SND18" s="49"/>
      <c r="SNE18" s="49"/>
      <c r="SNF18" s="49"/>
      <c r="SNG18" s="49"/>
      <c r="SNH18" s="49"/>
      <c r="SNI18" s="49"/>
      <c r="SNJ18" s="49"/>
      <c r="SNK18" s="49"/>
      <c r="SNL18" s="49"/>
      <c r="SNM18" s="49"/>
      <c r="SNN18" s="49"/>
      <c r="SNO18" s="49"/>
      <c r="SNP18" s="49"/>
      <c r="SNQ18" s="49"/>
      <c r="SNR18" s="49"/>
      <c r="SNS18" s="49"/>
      <c r="SNT18" s="49"/>
      <c r="SNU18" s="49"/>
      <c r="SNV18" s="49"/>
      <c r="SNW18" s="49"/>
      <c r="SNX18" s="49"/>
      <c r="SNY18" s="49"/>
      <c r="SNZ18" s="49"/>
      <c r="SOA18" s="49"/>
      <c r="SOB18" s="49"/>
      <c r="SOC18" s="49"/>
      <c r="SOD18" s="49"/>
      <c r="SOE18" s="49"/>
      <c r="SOF18" s="49"/>
      <c r="SOG18" s="49"/>
      <c r="SOH18" s="49"/>
      <c r="SOI18" s="49"/>
      <c r="SOJ18" s="49"/>
      <c r="SOK18" s="49"/>
      <c r="SOL18" s="49"/>
      <c r="SOM18" s="49"/>
      <c r="SON18" s="49"/>
      <c r="SOO18" s="49"/>
      <c r="SOP18" s="49"/>
      <c r="SOQ18" s="49"/>
      <c r="SOR18" s="49"/>
      <c r="SOS18" s="49"/>
      <c r="SOT18" s="49"/>
      <c r="SOU18" s="49"/>
      <c r="SOV18" s="49"/>
      <c r="SOW18" s="49"/>
      <c r="SOX18" s="49"/>
      <c r="SOY18" s="49"/>
      <c r="SOZ18" s="49"/>
      <c r="SPA18" s="49"/>
      <c r="SPB18" s="49"/>
      <c r="SPC18" s="49"/>
      <c r="SPD18" s="49"/>
      <c r="SPE18" s="49"/>
      <c r="SPF18" s="49"/>
      <c r="SPG18" s="49"/>
      <c r="SPH18" s="49"/>
      <c r="SPI18" s="49"/>
      <c r="SPJ18" s="49"/>
      <c r="SPK18" s="49"/>
      <c r="SPL18" s="49"/>
      <c r="SPM18" s="49"/>
      <c r="SPN18" s="49"/>
      <c r="SPO18" s="49"/>
      <c r="SPP18" s="49"/>
      <c r="SPQ18" s="49"/>
      <c r="SPR18" s="49"/>
      <c r="SPS18" s="49"/>
      <c r="SPT18" s="49"/>
      <c r="SPU18" s="49"/>
      <c r="SPV18" s="49"/>
      <c r="SPW18" s="49"/>
      <c r="SPX18" s="49"/>
      <c r="SPY18" s="49"/>
      <c r="SPZ18" s="49"/>
      <c r="SQA18" s="49"/>
      <c r="SQB18" s="49"/>
      <c r="SQC18" s="49"/>
      <c r="SQD18" s="49"/>
      <c r="SQE18" s="49"/>
      <c r="SQF18" s="49"/>
      <c r="SQG18" s="49"/>
      <c r="SQH18" s="49"/>
      <c r="SQI18" s="49"/>
      <c r="SQJ18" s="49"/>
      <c r="SQK18" s="49"/>
      <c r="SQL18" s="49"/>
      <c r="SQM18" s="49"/>
      <c r="SQN18" s="49"/>
      <c r="SQO18" s="49"/>
      <c r="SQP18" s="49"/>
      <c r="SQQ18" s="49"/>
      <c r="SQR18" s="49"/>
      <c r="SQS18" s="49"/>
      <c r="SQT18" s="49"/>
      <c r="SQU18" s="49"/>
      <c r="SQV18" s="49"/>
      <c r="SQW18" s="49"/>
      <c r="SQX18" s="49"/>
      <c r="SQY18" s="49"/>
      <c r="SQZ18" s="49"/>
      <c r="SRA18" s="49"/>
      <c r="SRB18" s="49"/>
      <c r="SRC18" s="49"/>
      <c r="SRD18" s="49"/>
      <c r="SRE18" s="49"/>
      <c r="SRF18" s="49"/>
      <c r="SRG18" s="49"/>
      <c r="SRH18" s="49"/>
      <c r="SRI18" s="49"/>
      <c r="SRJ18" s="49"/>
      <c r="SRK18" s="49"/>
      <c r="SRL18" s="49"/>
      <c r="SRM18" s="49"/>
      <c r="SRN18" s="49"/>
      <c r="SRO18" s="49"/>
      <c r="SRP18" s="49"/>
      <c r="SRQ18" s="49"/>
      <c r="SRR18" s="49"/>
      <c r="SRS18" s="49"/>
      <c r="SRT18" s="49"/>
      <c r="SRU18" s="49"/>
      <c r="SRV18" s="49"/>
      <c r="SRW18" s="49"/>
      <c r="SRX18" s="49"/>
      <c r="SRY18" s="49"/>
      <c r="SRZ18" s="49"/>
      <c r="SSA18" s="49"/>
      <c r="SSB18" s="49"/>
      <c r="SSC18" s="49"/>
      <c r="SSD18" s="49"/>
      <c r="SSE18" s="49"/>
      <c r="SSF18" s="49"/>
      <c r="SSG18" s="49"/>
      <c r="SSH18" s="49"/>
      <c r="SSI18" s="49"/>
      <c r="SSJ18" s="49"/>
      <c r="SSK18" s="49"/>
      <c r="SSL18" s="49"/>
      <c r="SSM18" s="49"/>
      <c r="SSN18" s="49"/>
      <c r="SSO18" s="49"/>
      <c r="SSP18" s="49"/>
      <c r="SSQ18" s="49"/>
      <c r="SSR18" s="49"/>
      <c r="SSS18" s="49"/>
      <c r="SST18" s="49"/>
      <c r="SSU18" s="49"/>
      <c r="SSV18" s="49"/>
      <c r="SSW18" s="49"/>
      <c r="SSX18" s="49"/>
      <c r="SSY18" s="49"/>
      <c r="SSZ18" s="49"/>
      <c r="STA18" s="49"/>
      <c r="STB18" s="49"/>
      <c r="STC18" s="49"/>
      <c r="STD18" s="49"/>
      <c r="STE18" s="49"/>
      <c r="STF18" s="49"/>
      <c r="STG18" s="49"/>
      <c r="STH18" s="49"/>
      <c r="STI18" s="49"/>
      <c r="STJ18" s="49"/>
      <c r="STK18" s="49"/>
      <c r="STL18" s="49"/>
      <c r="STM18" s="49"/>
      <c r="STN18" s="49"/>
      <c r="STO18" s="49"/>
      <c r="STP18" s="49"/>
      <c r="STQ18" s="49"/>
      <c r="STR18" s="49"/>
      <c r="STS18" s="49"/>
      <c r="STT18" s="49"/>
      <c r="STU18" s="49"/>
      <c r="STV18" s="49"/>
      <c r="STW18" s="49"/>
      <c r="STX18" s="49"/>
      <c r="STY18" s="49"/>
      <c r="STZ18" s="49"/>
      <c r="SUA18" s="49"/>
      <c r="SUB18" s="49"/>
      <c r="SUC18" s="49"/>
      <c r="SUD18" s="49"/>
      <c r="SUE18" s="49"/>
      <c r="SUF18" s="49"/>
      <c r="SUG18" s="49"/>
      <c r="SUH18" s="49"/>
      <c r="SUI18" s="49"/>
      <c r="SUJ18" s="49"/>
      <c r="SUK18" s="49"/>
      <c r="SUL18" s="49"/>
      <c r="SUM18" s="49"/>
      <c r="SUN18" s="49"/>
      <c r="SUO18" s="49"/>
      <c r="SUP18" s="49"/>
      <c r="SUQ18" s="49"/>
      <c r="SUR18" s="49"/>
      <c r="SUS18" s="49"/>
      <c r="SUT18" s="49"/>
      <c r="SUU18" s="49"/>
      <c r="SUV18" s="49"/>
      <c r="SUW18" s="49"/>
      <c r="SUX18" s="49"/>
      <c r="SUY18" s="49"/>
      <c r="SUZ18" s="49"/>
      <c r="SVA18" s="49"/>
      <c r="SVB18" s="49"/>
      <c r="SVC18" s="49"/>
      <c r="SVD18" s="49"/>
      <c r="SVE18" s="49"/>
      <c r="SVF18" s="49"/>
      <c r="SVG18" s="49"/>
      <c r="SVH18" s="49"/>
      <c r="SVI18" s="49"/>
      <c r="SVJ18" s="49"/>
      <c r="SVK18" s="49"/>
      <c r="SVL18" s="49"/>
      <c r="SVM18" s="49"/>
      <c r="SVN18" s="49"/>
      <c r="SVO18" s="49"/>
      <c r="SVP18" s="49"/>
      <c r="SVQ18" s="49"/>
      <c r="SVR18" s="49"/>
      <c r="SVS18" s="49"/>
      <c r="SVT18" s="49"/>
      <c r="SVU18" s="49"/>
      <c r="SVV18" s="49"/>
      <c r="SVW18" s="49"/>
      <c r="SVX18" s="49"/>
      <c r="SVY18" s="49"/>
      <c r="SVZ18" s="49"/>
      <c r="SWA18" s="49"/>
      <c r="SWB18" s="49"/>
      <c r="SWC18" s="49"/>
      <c r="SWD18" s="49"/>
      <c r="SWE18" s="49"/>
      <c r="SWF18" s="49"/>
      <c r="SWG18" s="49"/>
      <c r="SWH18" s="49"/>
      <c r="SWI18" s="49"/>
      <c r="SWJ18" s="49"/>
      <c r="SWK18" s="49"/>
      <c r="SWL18" s="49"/>
      <c r="SWM18" s="49"/>
      <c r="SWN18" s="49"/>
      <c r="SWO18" s="49"/>
      <c r="SWP18" s="49"/>
      <c r="SWQ18" s="49"/>
      <c r="SWR18" s="49"/>
      <c r="SWS18" s="49"/>
      <c r="SWT18" s="49"/>
      <c r="SWU18" s="49"/>
      <c r="SWV18" s="49"/>
      <c r="SWW18" s="49"/>
      <c r="SWX18" s="49"/>
      <c r="SWY18" s="49"/>
      <c r="SWZ18" s="49"/>
      <c r="SXA18" s="49"/>
      <c r="SXB18" s="49"/>
      <c r="SXC18" s="49"/>
      <c r="SXD18" s="49"/>
      <c r="SXE18" s="49"/>
      <c r="SXF18" s="49"/>
      <c r="SXG18" s="49"/>
      <c r="SXH18" s="49"/>
      <c r="SXI18" s="49"/>
      <c r="SXJ18" s="49"/>
      <c r="SXK18" s="49"/>
      <c r="SXL18" s="49"/>
      <c r="SXM18" s="49"/>
      <c r="SXN18" s="49"/>
      <c r="SXO18" s="49"/>
      <c r="SXP18" s="49"/>
      <c r="SXQ18" s="49"/>
      <c r="SXR18" s="49"/>
      <c r="SXS18" s="49"/>
      <c r="SXT18" s="49"/>
      <c r="SXU18" s="49"/>
      <c r="SXV18" s="49"/>
      <c r="SXW18" s="49"/>
      <c r="SXX18" s="49"/>
      <c r="SXY18" s="49"/>
      <c r="SXZ18" s="49"/>
      <c r="SYA18" s="49"/>
      <c r="SYB18" s="49"/>
      <c r="SYC18" s="49"/>
      <c r="SYD18" s="49"/>
      <c r="SYE18" s="49"/>
      <c r="SYF18" s="49"/>
      <c r="SYG18" s="49"/>
      <c r="SYH18" s="49"/>
      <c r="SYI18" s="49"/>
      <c r="SYJ18" s="49"/>
      <c r="SYK18" s="49"/>
      <c r="SYL18" s="49"/>
      <c r="SYM18" s="49"/>
      <c r="SYN18" s="49"/>
      <c r="SYO18" s="49"/>
      <c r="SYP18" s="49"/>
      <c r="SYQ18" s="49"/>
      <c r="SYR18" s="49"/>
      <c r="SYS18" s="49"/>
      <c r="SYT18" s="49"/>
      <c r="SYU18" s="49"/>
      <c r="SYV18" s="49"/>
      <c r="SYW18" s="49"/>
      <c r="SYX18" s="49"/>
      <c r="SYY18" s="49"/>
      <c r="SYZ18" s="49"/>
      <c r="SZA18" s="49"/>
      <c r="SZB18" s="49"/>
      <c r="SZC18" s="49"/>
      <c r="SZD18" s="49"/>
      <c r="SZE18" s="49"/>
      <c r="SZF18" s="49"/>
      <c r="SZG18" s="49"/>
      <c r="SZH18" s="49"/>
      <c r="SZI18" s="49"/>
      <c r="SZJ18" s="49"/>
      <c r="SZK18" s="49"/>
      <c r="SZL18" s="49"/>
      <c r="SZM18" s="49"/>
      <c r="SZN18" s="49"/>
      <c r="SZO18" s="49"/>
      <c r="SZP18" s="49"/>
      <c r="SZQ18" s="49"/>
      <c r="SZR18" s="49"/>
      <c r="SZS18" s="49"/>
      <c r="SZT18" s="49"/>
      <c r="SZU18" s="49"/>
      <c r="SZV18" s="49"/>
      <c r="SZW18" s="49"/>
      <c r="SZX18" s="49"/>
      <c r="SZY18" s="49"/>
      <c r="SZZ18" s="49"/>
      <c r="TAA18" s="49"/>
      <c r="TAB18" s="49"/>
      <c r="TAC18" s="49"/>
      <c r="TAD18" s="49"/>
      <c r="TAE18" s="49"/>
      <c r="TAF18" s="49"/>
      <c r="TAG18" s="49"/>
      <c r="TAH18" s="49"/>
      <c r="TAI18" s="49"/>
      <c r="TAJ18" s="49"/>
      <c r="TAK18" s="49"/>
      <c r="TAL18" s="49"/>
      <c r="TAM18" s="49"/>
      <c r="TAN18" s="49"/>
      <c r="TAO18" s="49"/>
      <c r="TAP18" s="49"/>
      <c r="TAQ18" s="49"/>
      <c r="TAR18" s="49"/>
      <c r="TAS18" s="49"/>
      <c r="TAT18" s="49"/>
      <c r="TAU18" s="49"/>
      <c r="TAV18" s="49"/>
      <c r="TAW18" s="49"/>
      <c r="TAX18" s="49"/>
      <c r="TAY18" s="49"/>
      <c r="TAZ18" s="49"/>
      <c r="TBA18" s="49"/>
      <c r="TBB18" s="49"/>
      <c r="TBC18" s="49"/>
      <c r="TBD18" s="49"/>
      <c r="TBE18" s="49"/>
      <c r="TBF18" s="49"/>
      <c r="TBG18" s="49"/>
      <c r="TBH18" s="49"/>
      <c r="TBI18" s="49"/>
      <c r="TBJ18" s="49"/>
      <c r="TBK18" s="49"/>
      <c r="TBL18" s="49"/>
      <c r="TBM18" s="49"/>
      <c r="TBN18" s="49"/>
      <c r="TBO18" s="49"/>
      <c r="TBP18" s="49"/>
      <c r="TBQ18" s="49"/>
      <c r="TBR18" s="49"/>
      <c r="TBS18" s="49"/>
      <c r="TBT18" s="49"/>
      <c r="TBU18" s="49"/>
      <c r="TBV18" s="49"/>
      <c r="TBW18" s="49"/>
      <c r="TBX18" s="49"/>
      <c r="TBY18" s="49"/>
      <c r="TBZ18" s="49"/>
      <c r="TCA18" s="49"/>
      <c r="TCB18" s="49"/>
      <c r="TCC18" s="49"/>
      <c r="TCD18" s="49"/>
      <c r="TCE18" s="49"/>
      <c r="TCF18" s="49"/>
      <c r="TCG18" s="49"/>
      <c r="TCH18" s="49"/>
      <c r="TCI18" s="49"/>
      <c r="TCJ18" s="49"/>
      <c r="TCK18" s="49"/>
      <c r="TCL18" s="49"/>
      <c r="TCM18" s="49"/>
      <c r="TCN18" s="49"/>
      <c r="TCO18" s="49"/>
      <c r="TCP18" s="49"/>
      <c r="TCQ18" s="49"/>
      <c r="TCR18" s="49"/>
      <c r="TCS18" s="49"/>
      <c r="TCT18" s="49"/>
      <c r="TCU18" s="49"/>
      <c r="TCV18" s="49"/>
      <c r="TCW18" s="49"/>
      <c r="TCX18" s="49"/>
      <c r="TCY18" s="49"/>
      <c r="TCZ18" s="49"/>
      <c r="TDA18" s="49"/>
      <c r="TDB18" s="49"/>
      <c r="TDC18" s="49"/>
      <c r="TDD18" s="49"/>
      <c r="TDE18" s="49"/>
      <c r="TDF18" s="49"/>
      <c r="TDG18" s="49"/>
      <c r="TDH18" s="49"/>
      <c r="TDI18" s="49"/>
      <c r="TDJ18" s="49"/>
      <c r="TDK18" s="49"/>
      <c r="TDL18" s="49"/>
      <c r="TDM18" s="49"/>
      <c r="TDN18" s="49"/>
      <c r="TDO18" s="49"/>
      <c r="TDP18" s="49"/>
      <c r="TDQ18" s="49"/>
      <c r="TDR18" s="49"/>
      <c r="TDS18" s="49"/>
      <c r="TDT18" s="49"/>
      <c r="TDU18" s="49"/>
      <c r="TDV18" s="49"/>
      <c r="TDW18" s="49"/>
      <c r="TDX18" s="49"/>
      <c r="TDY18" s="49"/>
      <c r="TDZ18" s="49"/>
      <c r="TEA18" s="49"/>
      <c r="TEB18" s="49"/>
      <c r="TEC18" s="49"/>
      <c r="TED18" s="49"/>
      <c r="TEE18" s="49"/>
      <c r="TEF18" s="49"/>
      <c r="TEG18" s="49"/>
      <c r="TEH18" s="49"/>
      <c r="TEI18" s="49"/>
      <c r="TEJ18" s="49"/>
      <c r="TEK18" s="49"/>
      <c r="TEL18" s="49"/>
      <c r="TEM18" s="49"/>
      <c r="TEN18" s="49"/>
      <c r="TEO18" s="49"/>
      <c r="TEP18" s="49"/>
      <c r="TEQ18" s="49"/>
      <c r="TER18" s="49"/>
      <c r="TES18" s="49"/>
      <c r="TET18" s="49"/>
      <c r="TEU18" s="49"/>
      <c r="TEV18" s="49"/>
      <c r="TEW18" s="49"/>
      <c r="TEX18" s="49"/>
      <c r="TEY18" s="49"/>
      <c r="TEZ18" s="49"/>
      <c r="TFA18" s="49"/>
      <c r="TFB18" s="49"/>
      <c r="TFC18" s="49"/>
      <c r="TFD18" s="49"/>
      <c r="TFE18" s="49"/>
      <c r="TFF18" s="49"/>
      <c r="TFG18" s="49"/>
      <c r="TFH18" s="49"/>
      <c r="TFI18" s="49"/>
      <c r="TFJ18" s="49"/>
      <c r="TFK18" s="49"/>
      <c r="TFL18" s="49"/>
      <c r="TFM18" s="49"/>
      <c r="TFN18" s="49"/>
      <c r="TFO18" s="49"/>
      <c r="TFP18" s="49"/>
      <c r="TFQ18" s="49"/>
      <c r="TFR18" s="49"/>
      <c r="TFS18" s="49"/>
      <c r="TFT18" s="49"/>
      <c r="TFU18" s="49"/>
      <c r="TFV18" s="49"/>
      <c r="TFW18" s="49"/>
      <c r="TFX18" s="49"/>
      <c r="TFY18" s="49"/>
      <c r="TFZ18" s="49"/>
      <c r="TGA18" s="49"/>
      <c r="TGB18" s="49"/>
      <c r="TGC18" s="49"/>
      <c r="TGD18" s="49"/>
      <c r="TGE18" s="49"/>
      <c r="TGF18" s="49"/>
      <c r="TGG18" s="49"/>
      <c r="TGH18" s="49"/>
      <c r="TGI18" s="49"/>
      <c r="TGJ18" s="49"/>
      <c r="TGK18" s="49"/>
      <c r="TGL18" s="49"/>
      <c r="TGM18" s="49"/>
      <c r="TGN18" s="49"/>
      <c r="TGO18" s="49"/>
      <c r="TGP18" s="49"/>
      <c r="TGQ18" s="49"/>
      <c r="TGR18" s="49"/>
      <c r="TGS18" s="49"/>
      <c r="TGT18" s="49"/>
      <c r="TGU18" s="49"/>
      <c r="TGV18" s="49"/>
      <c r="TGW18" s="49"/>
      <c r="TGX18" s="49"/>
      <c r="TGY18" s="49"/>
      <c r="TGZ18" s="49"/>
      <c r="THA18" s="49"/>
      <c r="THB18" s="49"/>
      <c r="THC18" s="49"/>
      <c r="THD18" s="49"/>
      <c r="THE18" s="49"/>
      <c r="THF18" s="49"/>
      <c r="THG18" s="49"/>
      <c r="THH18" s="49"/>
      <c r="THI18" s="49"/>
      <c r="THJ18" s="49"/>
      <c r="THK18" s="49"/>
      <c r="THL18" s="49"/>
      <c r="THM18" s="49"/>
      <c r="THN18" s="49"/>
      <c r="THO18" s="49"/>
      <c r="THP18" s="49"/>
      <c r="THQ18" s="49"/>
      <c r="THR18" s="49"/>
      <c r="THS18" s="49"/>
      <c r="THT18" s="49"/>
      <c r="THU18" s="49"/>
      <c r="THV18" s="49"/>
      <c r="THW18" s="49"/>
      <c r="THX18" s="49"/>
      <c r="THY18" s="49"/>
      <c r="THZ18" s="49"/>
      <c r="TIA18" s="49"/>
      <c r="TIB18" s="49"/>
      <c r="TIC18" s="49"/>
      <c r="TID18" s="49"/>
      <c r="TIE18" s="49"/>
      <c r="TIF18" s="49"/>
      <c r="TIG18" s="49"/>
      <c r="TIH18" s="49"/>
      <c r="TII18" s="49"/>
      <c r="TIJ18" s="49"/>
      <c r="TIK18" s="49"/>
      <c r="TIL18" s="49"/>
      <c r="TIM18" s="49"/>
      <c r="TIN18" s="49"/>
      <c r="TIO18" s="49"/>
      <c r="TIP18" s="49"/>
      <c r="TIQ18" s="49"/>
      <c r="TIR18" s="49"/>
      <c r="TIS18" s="49"/>
      <c r="TIT18" s="49"/>
      <c r="TIU18" s="49"/>
      <c r="TIV18" s="49"/>
      <c r="TIW18" s="49"/>
      <c r="TIX18" s="49"/>
      <c r="TIY18" s="49"/>
      <c r="TIZ18" s="49"/>
      <c r="TJA18" s="49"/>
      <c r="TJB18" s="49"/>
      <c r="TJC18" s="49"/>
      <c r="TJD18" s="49"/>
      <c r="TJE18" s="49"/>
      <c r="TJF18" s="49"/>
      <c r="TJG18" s="49"/>
      <c r="TJH18" s="49"/>
      <c r="TJI18" s="49"/>
      <c r="TJJ18" s="49"/>
      <c r="TJK18" s="49"/>
      <c r="TJL18" s="49"/>
      <c r="TJM18" s="49"/>
      <c r="TJN18" s="49"/>
      <c r="TJO18" s="49"/>
      <c r="TJP18" s="49"/>
      <c r="TJQ18" s="49"/>
      <c r="TJR18" s="49"/>
      <c r="TJS18" s="49"/>
      <c r="TJT18" s="49"/>
      <c r="TJU18" s="49"/>
      <c r="TJV18" s="49"/>
      <c r="TJW18" s="49"/>
      <c r="TJX18" s="49"/>
      <c r="TJY18" s="49"/>
      <c r="TJZ18" s="49"/>
      <c r="TKA18" s="49"/>
      <c r="TKB18" s="49"/>
      <c r="TKC18" s="49"/>
      <c r="TKD18" s="49"/>
      <c r="TKE18" s="49"/>
      <c r="TKF18" s="49"/>
      <c r="TKG18" s="49"/>
      <c r="TKH18" s="49"/>
      <c r="TKI18" s="49"/>
      <c r="TKJ18" s="49"/>
      <c r="TKK18" s="49"/>
      <c r="TKL18" s="49"/>
      <c r="TKM18" s="49"/>
      <c r="TKN18" s="49"/>
      <c r="TKO18" s="49"/>
      <c r="TKP18" s="49"/>
      <c r="TKQ18" s="49"/>
      <c r="TKR18" s="49"/>
      <c r="TKS18" s="49"/>
      <c r="TKT18" s="49"/>
      <c r="TKU18" s="49"/>
      <c r="TKV18" s="49"/>
      <c r="TKW18" s="49"/>
      <c r="TKX18" s="49"/>
      <c r="TKY18" s="49"/>
      <c r="TKZ18" s="49"/>
      <c r="TLA18" s="49"/>
      <c r="TLB18" s="49"/>
      <c r="TLC18" s="49"/>
      <c r="TLD18" s="49"/>
      <c r="TLE18" s="49"/>
      <c r="TLF18" s="49"/>
      <c r="TLG18" s="49"/>
      <c r="TLH18" s="49"/>
      <c r="TLI18" s="49"/>
      <c r="TLJ18" s="49"/>
      <c r="TLK18" s="49"/>
      <c r="TLL18" s="49"/>
      <c r="TLM18" s="49"/>
      <c r="TLN18" s="49"/>
      <c r="TLO18" s="49"/>
      <c r="TLP18" s="49"/>
      <c r="TLQ18" s="49"/>
      <c r="TLR18" s="49"/>
      <c r="TLS18" s="49"/>
      <c r="TLT18" s="49"/>
      <c r="TLU18" s="49"/>
      <c r="TLV18" s="49"/>
      <c r="TLW18" s="49"/>
      <c r="TLX18" s="49"/>
      <c r="TLY18" s="49"/>
      <c r="TLZ18" s="49"/>
      <c r="TMA18" s="49"/>
      <c r="TMB18" s="49"/>
      <c r="TMC18" s="49"/>
      <c r="TMD18" s="49"/>
      <c r="TME18" s="49"/>
      <c r="TMF18" s="49"/>
      <c r="TMG18" s="49"/>
      <c r="TMH18" s="49"/>
      <c r="TMI18" s="49"/>
      <c r="TMJ18" s="49"/>
      <c r="TMK18" s="49"/>
      <c r="TML18" s="49"/>
      <c r="TMM18" s="49"/>
      <c r="TMN18" s="49"/>
      <c r="TMO18" s="49"/>
      <c r="TMP18" s="49"/>
      <c r="TMQ18" s="49"/>
      <c r="TMR18" s="49"/>
      <c r="TMS18" s="49"/>
      <c r="TMT18" s="49"/>
      <c r="TMU18" s="49"/>
      <c r="TMV18" s="49"/>
      <c r="TMW18" s="49"/>
      <c r="TMX18" s="49"/>
      <c r="TMY18" s="49"/>
      <c r="TMZ18" s="49"/>
      <c r="TNA18" s="49"/>
      <c r="TNB18" s="49"/>
      <c r="TNC18" s="49"/>
      <c r="TND18" s="49"/>
      <c r="TNE18" s="49"/>
      <c r="TNF18" s="49"/>
      <c r="TNG18" s="49"/>
      <c r="TNH18" s="49"/>
      <c r="TNI18" s="49"/>
      <c r="TNJ18" s="49"/>
      <c r="TNK18" s="49"/>
      <c r="TNL18" s="49"/>
      <c r="TNM18" s="49"/>
      <c r="TNN18" s="49"/>
      <c r="TNO18" s="49"/>
      <c r="TNP18" s="49"/>
      <c r="TNQ18" s="49"/>
      <c r="TNR18" s="49"/>
      <c r="TNS18" s="49"/>
      <c r="TNT18" s="49"/>
      <c r="TNU18" s="49"/>
      <c r="TNV18" s="49"/>
      <c r="TNW18" s="49"/>
      <c r="TNX18" s="49"/>
      <c r="TNY18" s="49"/>
      <c r="TNZ18" s="49"/>
      <c r="TOA18" s="49"/>
      <c r="TOB18" s="49"/>
      <c r="TOC18" s="49"/>
      <c r="TOD18" s="49"/>
      <c r="TOE18" s="49"/>
      <c r="TOF18" s="49"/>
      <c r="TOG18" s="49"/>
      <c r="TOH18" s="49"/>
      <c r="TOI18" s="49"/>
      <c r="TOJ18" s="49"/>
      <c r="TOK18" s="49"/>
      <c r="TOL18" s="49"/>
      <c r="TOM18" s="49"/>
      <c r="TON18" s="49"/>
      <c r="TOO18" s="49"/>
      <c r="TOP18" s="49"/>
      <c r="TOQ18" s="49"/>
      <c r="TOR18" s="49"/>
      <c r="TOS18" s="49"/>
      <c r="TOT18" s="49"/>
      <c r="TOU18" s="49"/>
      <c r="TOV18" s="49"/>
      <c r="TOW18" s="49"/>
      <c r="TOX18" s="49"/>
      <c r="TOY18" s="49"/>
      <c r="TOZ18" s="49"/>
      <c r="TPA18" s="49"/>
      <c r="TPB18" s="49"/>
      <c r="TPC18" s="49"/>
      <c r="TPD18" s="49"/>
      <c r="TPE18" s="49"/>
      <c r="TPF18" s="49"/>
      <c r="TPG18" s="49"/>
      <c r="TPH18" s="49"/>
      <c r="TPI18" s="49"/>
      <c r="TPJ18" s="49"/>
      <c r="TPK18" s="49"/>
      <c r="TPL18" s="49"/>
      <c r="TPM18" s="49"/>
      <c r="TPN18" s="49"/>
      <c r="TPO18" s="49"/>
      <c r="TPP18" s="49"/>
      <c r="TPQ18" s="49"/>
      <c r="TPR18" s="49"/>
      <c r="TPS18" s="49"/>
      <c r="TPT18" s="49"/>
      <c r="TPU18" s="49"/>
      <c r="TPV18" s="49"/>
      <c r="TPW18" s="49"/>
      <c r="TPX18" s="49"/>
      <c r="TPY18" s="49"/>
      <c r="TPZ18" s="49"/>
      <c r="TQA18" s="49"/>
      <c r="TQB18" s="49"/>
      <c r="TQC18" s="49"/>
      <c r="TQD18" s="49"/>
      <c r="TQE18" s="49"/>
      <c r="TQF18" s="49"/>
      <c r="TQG18" s="49"/>
      <c r="TQH18" s="49"/>
      <c r="TQI18" s="49"/>
      <c r="TQJ18" s="49"/>
      <c r="TQK18" s="49"/>
      <c r="TQL18" s="49"/>
      <c r="TQM18" s="49"/>
      <c r="TQN18" s="49"/>
      <c r="TQO18" s="49"/>
      <c r="TQP18" s="49"/>
      <c r="TQQ18" s="49"/>
      <c r="TQR18" s="49"/>
      <c r="TQS18" s="49"/>
      <c r="TQT18" s="49"/>
      <c r="TQU18" s="49"/>
      <c r="TQV18" s="49"/>
      <c r="TQW18" s="49"/>
      <c r="TQX18" s="49"/>
      <c r="TQY18" s="49"/>
      <c r="TQZ18" s="49"/>
      <c r="TRA18" s="49"/>
      <c r="TRB18" s="49"/>
      <c r="TRC18" s="49"/>
      <c r="TRD18" s="49"/>
      <c r="TRE18" s="49"/>
      <c r="TRF18" s="49"/>
      <c r="TRG18" s="49"/>
      <c r="TRH18" s="49"/>
      <c r="TRI18" s="49"/>
      <c r="TRJ18" s="49"/>
      <c r="TRK18" s="49"/>
      <c r="TRL18" s="49"/>
      <c r="TRM18" s="49"/>
      <c r="TRN18" s="49"/>
      <c r="TRO18" s="49"/>
      <c r="TRP18" s="49"/>
      <c r="TRQ18" s="49"/>
      <c r="TRR18" s="49"/>
      <c r="TRS18" s="49"/>
      <c r="TRT18" s="49"/>
      <c r="TRU18" s="49"/>
      <c r="TRV18" s="49"/>
      <c r="TRW18" s="49"/>
      <c r="TRX18" s="49"/>
      <c r="TRY18" s="49"/>
      <c r="TRZ18" s="49"/>
      <c r="TSA18" s="49"/>
      <c r="TSB18" s="49"/>
      <c r="TSC18" s="49"/>
      <c r="TSD18" s="49"/>
      <c r="TSE18" s="49"/>
      <c r="TSF18" s="49"/>
      <c r="TSG18" s="49"/>
      <c r="TSH18" s="49"/>
      <c r="TSI18" s="49"/>
      <c r="TSJ18" s="49"/>
      <c r="TSK18" s="49"/>
      <c r="TSL18" s="49"/>
      <c r="TSM18" s="49"/>
      <c r="TSN18" s="49"/>
      <c r="TSO18" s="49"/>
      <c r="TSP18" s="49"/>
      <c r="TSQ18" s="49"/>
      <c r="TSR18" s="49"/>
      <c r="TSS18" s="49"/>
      <c r="TST18" s="49"/>
      <c r="TSU18" s="49"/>
      <c r="TSV18" s="49"/>
      <c r="TSW18" s="49"/>
      <c r="TSX18" s="49"/>
      <c r="TSY18" s="49"/>
      <c r="TSZ18" s="49"/>
      <c r="TTA18" s="49"/>
      <c r="TTB18" s="49"/>
      <c r="TTC18" s="49"/>
      <c r="TTD18" s="49"/>
      <c r="TTE18" s="49"/>
      <c r="TTF18" s="49"/>
      <c r="TTG18" s="49"/>
      <c r="TTH18" s="49"/>
      <c r="TTI18" s="49"/>
      <c r="TTJ18" s="49"/>
      <c r="TTK18" s="49"/>
      <c r="TTL18" s="49"/>
      <c r="TTM18" s="49"/>
      <c r="TTN18" s="49"/>
      <c r="TTO18" s="49"/>
      <c r="TTP18" s="49"/>
      <c r="TTQ18" s="49"/>
      <c r="TTR18" s="49"/>
      <c r="TTS18" s="49"/>
      <c r="TTT18" s="49"/>
      <c r="TTU18" s="49"/>
      <c r="TTV18" s="49"/>
      <c r="TTW18" s="49"/>
      <c r="TTX18" s="49"/>
      <c r="TTY18" s="49"/>
      <c r="TTZ18" s="49"/>
      <c r="TUA18" s="49"/>
      <c r="TUB18" s="49"/>
      <c r="TUC18" s="49"/>
      <c r="TUD18" s="49"/>
      <c r="TUE18" s="49"/>
      <c r="TUF18" s="49"/>
      <c r="TUG18" s="49"/>
      <c r="TUH18" s="49"/>
      <c r="TUI18" s="49"/>
      <c r="TUJ18" s="49"/>
      <c r="TUK18" s="49"/>
      <c r="TUL18" s="49"/>
      <c r="TUM18" s="49"/>
      <c r="TUN18" s="49"/>
      <c r="TUO18" s="49"/>
      <c r="TUP18" s="49"/>
      <c r="TUQ18" s="49"/>
      <c r="TUR18" s="49"/>
      <c r="TUS18" s="49"/>
      <c r="TUT18" s="49"/>
      <c r="TUU18" s="49"/>
      <c r="TUV18" s="49"/>
      <c r="TUW18" s="49"/>
      <c r="TUX18" s="49"/>
      <c r="TUY18" s="49"/>
      <c r="TUZ18" s="49"/>
      <c r="TVA18" s="49"/>
      <c r="TVB18" s="49"/>
      <c r="TVC18" s="49"/>
      <c r="TVD18" s="49"/>
      <c r="TVE18" s="49"/>
      <c r="TVF18" s="49"/>
      <c r="TVG18" s="49"/>
      <c r="TVH18" s="49"/>
      <c r="TVI18" s="49"/>
      <c r="TVJ18" s="49"/>
      <c r="TVK18" s="49"/>
      <c r="TVL18" s="49"/>
      <c r="TVM18" s="49"/>
      <c r="TVN18" s="49"/>
      <c r="TVO18" s="49"/>
      <c r="TVP18" s="49"/>
      <c r="TVQ18" s="49"/>
      <c r="TVR18" s="49"/>
      <c r="TVS18" s="49"/>
      <c r="TVT18" s="49"/>
      <c r="TVU18" s="49"/>
      <c r="TVV18" s="49"/>
      <c r="TVW18" s="49"/>
      <c r="TVX18" s="49"/>
      <c r="TVY18" s="49"/>
      <c r="TVZ18" s="49"/>
      <c r="TWA18" s="49"/>
      <c r="TWB18" s="49"/>
      <c r="TWC18" s="49"/>
      <c r="TWD18" s="49"/>
      <c r="TWE18" s="49"/>
      <c r="TWF18" s="49"/>
      <c r="TWG18" s="49"/>
      <c r="TWH18" s="49"/>
      <c r="TWI18" s="49"/>
      <c r="TWJ18" s="49"/>
      <c r="TWK18" s="49"/>
      <c r="TWL18" s="49"/>
      <c r="TWM18" s="49"/>
      <c r="TWN18" s="49"/>
      <c r="TWO18" s="49"/>
      <c r="TWP18" s="49"/>
      <c r="TWQ18" s="49"/>
      <c r="TWR18" s="49"/>
      <c r="TWS18" s="49"/>
      <c r="TWT18" s="49"/>
      <c r="TWU18" s="49"/>
      <c r="TWV18" s="49"/>
      <c r="TWW18" s="49"/>
      <c r="TWX18" s="49"/>
      <c r="TWY18" s="49"/>
      <c r="TWZ18" s="49"/>
      <c r="TXA18" s="49"/>
      <c r="TXB18" s="49"/>
      <c r="TXC18" s="49"/>
      <c r="TXD18" s="49"/>
      <c r="TXE18" s="49"/>
      <c r="TXF18" s="49"/>
      <c r="TXG18" s="49"/>
      <c r="TXH18" s="49"/>
      <c r="TXI18" s="49"/>
      <c r="TXJ18" s="49"/>
      <c r="TXK18" s="49"/>
      <c r="TXL18" s="49"/>
      <c r="TXM18" s="49"/>
      <c r="TXN18" s="49"/>
      <c r="TXO18" s="49"/>
      <c r="TXP18" s="49"/>
      <c r="TXQ18" s="49"/>
      <c r="TXR18" s="49"/>
      <c r="TXS18" s="49"/>
      <c r="TXT18" s="49"/>
      <c r="TXU18" s="49"/>
      <c r="TXV18" s="49"/>
      <c r="TXW18" s="49"/>
      <c r="TXX18" s="49"/>
      <c r="TXY18" s="49"/>
      <c r="TXZ18" s="49"/>
      <c r="TYA18" s="49"/>
      <c r="TYB18" s="49"/>
      <c r="TYC18" s="49"/>
      <c r="TYD18" s="49"/>
      <c r="TYE18" s="49"/>
      <c r="TYF18" s="49"/>
      <c r="TYG18" s="49"/>
      <c r="TYH18" s="49"/>
      <c r="TYI18" s="49"/>
      <c r="TYJ18" s="49"/>
      <c r="TYK18" s="49"/>
      <c r="TYL18" s="49"/>
      <c r="TYM18" s="49"/>
      <c r="TYN18" s="49"/>
      <c r="TYO18" s="49"/>
      <c r="TYP18" s="49"/>
      <c r="TYQ18" s="49"/>
      <c r="TYR18" s="49"/>
      <c r="TYS18" s="49"/>
      <c r="TYT18" s="49"/>
      <c r="TYU18" s="49"/>
      <c r="TYV18" s="49"/>
      <c r="TYW18" s="49"/>
      <c r="TYX18" s="49"/>
      <c r="TYY18" s="49"/>
      <c r="TYZ18" s="49"/>
      <c r="TZA18" s="49"/>
      <c r="TZB18" s="49"/>
      <c r="TZC18" s="49"/>
      <c r="TZD18" s="49"/>
      <c r="TZE18" s="49"/>
      <c r="TZF18" s="49"/>
      <c r="TZG18" s="49"/>
      <c r="TZH18" s="49"/>
      <c r="TZI18" s="49"/>
      <c r="TZJ18" s="49"/>
      <c r="TZK18" s="49"/>
      <c r="TZL18" s="49"/>
      <c r="TZM18" s="49"/>
      <c r="TZN18" s="49"/>
      <c r="TZO18" s="49"/>
      <c r="TZP18" s="49"/>
      <c r="TZQ18" s="49"/>
      <c r="TZR18" s="49"/>
      <c r="TZS18" s="49"/>
      <c r="TZT18" s="49"/>
      <c r="TZU18" s="49"/>
      <c r="TZV18" s="49"/>
      <c r="TZW18" s="49"/>
      <c r="TZX18" s="49"/>
      <c r="TZY18" s="49"/>
      <c r="TZZ18" s="49"/>
      <c r="UAA18" s="49"/>
      <c r="UAB18" s="49"/>
      <c r="UAC18" s="49"/>
      <c r="UAD18" s="49"/>
      <c r="UAE18" s="49"/>
      <c r="UAF18" s="49"/>
      <c r="UAG18" s="49"/>
      <c r="UAH18" s="49"/>
      <c r="UAI18" s="49"/>
      <c r="UAJ18" s="49"/>
      <c r="UAK18" s="49"/>
      <c r="UAL18" s="49"/>
      <c r="UAM18" s="49"/>
      <c r="UAN18" s="49"/>
      <c r="UAO18" s="49"/>
      <c r="UAP18" s="49"/>
      <c r="UAQ18" s="49"/>
      <c r="UAR18" s="49"/>
      <c r="UAS18" s="49"/>
      <c r="UAT18" s="49"/>
      <c r="UAU18" s="49"/>
      <c r="UAV18" s="49"/>
      <c r="UAW18" s="49"/>
      <c r="UAX18" s="49"/>
      <c r="UAY18" s="49"/>
      <c r="UAZ18" s="49"/>
      <c r="UBA18" s="49"/>
      <c r="UBB18" s="49"/>
      <c r="UBC18" s="49"/>
      <c r="UBD18" s="49"/>
      <c r="UBE18" s="49"/>
      <c r="UBF18" s="49"/>
      <c r="UBG18" s="49"/>
      <c r="UBH18" s="49"/>
      <c r="UBI18" s="49"/>
      <c r="UBJ18" s="49"/>
      <c r="UBK18" s="49"/>
      <c r="UBL18" s="49"/>
      <c r="UBM18" s="49"/>
      <c r="UBN18" s="49"/>
      <c r="UBO18" s="49"/>
      <c r="UBP18" s="49"/>
      <c r="UBQ18" s="49"/>
      <c r="UBR18" s="49"/>
      <c r="UBS18" s="49"/>
      <c r="UBT18" s="49"/>
      <c r="UBU18" s="49"/>
      <c r="UBV18" s="49"/>
      <c r="UBW18" s="49"/>
      <c r="UBX18" s="49"/>
      <c r="UBY18" s="49"/>
      <c r="UBZ18" s="49"/>
      <c r="UCA18" s="49"/>
      <c r="UCB18" s="49"/>
      <c r="UCC18" s="49"/>
      <c r="UCD18" s="49"/>
      <c r="UCE18" s="49"/>
      <c r="UCF18" s="49"/>
      <c r="UCG18" s="49"/>
      <c r="UCH18" s="49"/>
      <c r="UCI18" s="49"/>
      <c r="UCJ18" s="49"/>
      <c r="UCK18" s="49"/>
      <c r="UCL18" s="49"/>
      <c r="UCM18" s="49"/>
      <c r="UCN18" s="49"/>
      <c r="UCO18" s="49"/>
      <c r="UCP18" s="49"/>
      <c r="UCQ18" s="49"/>
      <c r="UCR18" s="49"/>
      <c r="UCS18" s="49"/>
      <c r="UCT18" s="49"/>
      <c r="UCU18" s="49"/>
      <c r="UCV18" s="49"/>
      <c r="UCW18" s="49"/>
      <c r="UCX18" s="49"/>
      <c r="UCY18" s="49"/>
      <c r="UCZ18" s="49"/>
      <c r="UDA18" s="49"/>
      <c r="UDB18" s="49"/>
      <c r="UDC18" s="49"/>
      <c r="UDD18" s="49"/>
      <c r="UDE18" s="49"/>
      <c r="UDF18" s="49"/>
      <c r="UDG18" s="49"/>
      <c r="UDH18" s="49"/>
      <c r="UDI18" s="49"/>
      <c r="UDJ18" s="49"/>
      <c r="UDK18" s="49"/>
      <c r="UDL18" s="49"/>
      <c r="UDM18" s="49"/>
      <c r="UDN18" s="49"/>
      <c r="UDO18" s="49"/>
      <c r="UDP18" s="49"/>
      <c r="UDQ18" s="49"/>
      <c r="UDR18" s="49"/>
      <c r="UDS18" s="49"/>
      <c r="UDT18" s="49"/>
      <c r="UDU18" s="49"/>
      <c r="UDV18" s="49"/>
      <c r="UDW18" s="49"/>
      <c r="UDX18" s="49"/>
      <c r="UDY18" s="49"/>
      <c r="UDZ18" s="49"/>
      <c r="UEA18" s="49"/>
      <c r="UEB18" s="49"/>
      <c r="UEC18" s="49"/>
      <c r="UED18" s="49"/>
      <c r="UEE18" s="49"/>
      <c r="UEF18" s="49"/>
      <c r="UEG18" s="49"/>
      <c r="UEH18" s="49"/>
      <c r="UEI18" s="49"/>
      <c r="UEJ18" s="49"/>
      <c r="UEK18" s="49"/>
      <c r="UEL18" s="49"/>
      <c r="UEM18" s="49"/>
      <c r="UEN18" s="49"/>
      <c r="UEO18" s="49"/>
      <c r="UEP18" s="49"/>
      <c r="UEQ18" s="49"/>
      <c r="UER18" s="49"/>
      <c r="UES18" s="49"/>
      <c r="UET18" s="49"/>
      <c r="UEU18" s="49"/>
      <c r="UEV18" s="49"/>
      <c r="UEW18" s="49"/>
      <c r="UEX18" s="49"/>
      <c r="UEY18" s="49"/>
      <c r="UEZ18" s="49"/>
      <c r="UFA18" s="49"/>
      <c r="UFB18" s="49"/>
      <c r="UFC18" s="49"/>
      <c r="UFD18" s="49"/>
      <c r="UFE18" s="49"/>
      <c r="UFF18" s="49"/>
      <c r="UFG18" s="49"/>
      <c r="UFH18" s="49"/>
      <c r="UFI18" s="49"/>
      <c r="UFJ18" s="49"/>
      <c r="UFK18" s="49"/>
      <c r="UFL18" s="49"/>
      <c r="UFM18" s="49"/>
      <c r="UFN18" s="49"/>
      <c r="UFO18" s="49"/>
      <c r="UFP18" s="49"/>
      <c r="UFQ18" s="49"/>
      <c r="UFR18" s="49"/>
      <c r="UFS18" s="49"/>
      <c r="UFT18" s="49"/>
      <c r="UFU18" s="49"/>
      <c r="UFV18" s="49"/>
      <c r="UFW18" s="49"/>
      <c r="UFX18" s="49"/>
      <c r="UFY18" s="49"/>
      <c r="UFZ18" s="49"/>
      <c r="UGA18" s="49"/>
      <c r="UGB18" s="49"/>
      <c r="UGC18" s="49"/>
      <c r="UGD18" s="49"/>
      <c r="UGE18" s="49"/>
      <c r="UGF18" s="49"/>
      <c r="UGG18" s="49"/>
      <c r="UGH18" s="49"/>
      <c r="UGI18" s="49"/>
      <c r="UGJ18" s="49"/>
      <c r="UGK18" s="49"/>
      <c r="UGL18" s="49"/>
      <c r="UGM18" s="49"/>
      <c r="UGN18" s="49"/>
      <c r="UGO18" s="49"/>
      <c r="UGP18" s="49"/>
      <c r="UGQ18" s="49"/>
      <c r="UGR18" s="49"/>
      <c r="UGS18" s="49"/>
      <c r="UGT18" s="49"/>
      <c r="UGU18" s="49"/>
      <c r="UGV18" s="49"/>
      <c r="UGW18" s="49"/>
      <c r="UGX18" s="49"/>
      <c r="UGY18" s="49"/>
      <c r="UGZ18" s="49"/>
      <c r="UHA18" s="49"/>
      <c r="UHB18" s="49"/>
      <c r="UHC18" s="49"/>
      <c r="UHD18" s="49"/>
      <c r="UHE18" s="49"/>
      <c r="UHF18" s="49"/>
      <c r="UHG18" s="49"/>
      <c r="UHH18" s="49"/>
      <c r="UHI18" s="49"/>
      <c r="UHJ18" s="49"/>
      <c r="UHK18" s="49"/>
      <c r="UHL18" s="49"/>
      <c r="UHM18" s="49"/>
      <c r="UHN18" s="49"/>
      <c r="UHO18" s="49"/>
      <c r="UHP18" s="49"/>
      <c r="UHQ18" s="49"/>
      <c r="UHR18" s="49"/>
      <c r="UHS18" s="49"/>
      <c r="UHT18" s="49"/>
      <c r="UHU18" s="49"/>
      <c r="UHV18" s="49"/>
      <c r="UHW18" s="49"/>
      <c r="UHX18" s="49"/>
      <c r="UHY18" s="49"/>
      <c r="UHZ18" s="49"/>
      <c r="UIA18" s="49"/>
      <c r="UIB18" s="49"/>
      <c r="UIC18" s="49"/>
      <c r="UID18" s="49"/>
      <c r="UIE18" s="49"/>
      <c r="UIF18" s="49"/>
      <c r="UIG18" s="49"/>
      <c r="UIH18" s="49"/>
      <c r="UII18" s="49"/>
      <c r="UIJ18" s="49"/>
      <c r="UIK18" s="49"/>
      <c r="UIL18" s="49"/>
      <c r="UIM18" s="49"/>
      <c r="UIN18" s="49"/>
      <c r="UIO18" s="49"/>
      <c r="UIP18" s="49"/>
      <c r="UIQ18" s="49"/>
      <c r="UIR18" s="49"/>
      <c r="UIS18" s="49"/>
      <c r="UIT18" s="49"/>
      <c r="UIU18" s="49"/>
      <c r="UIV18" s="49"/>
      <c r="UIW18" s="49"/>
      <c r="UIX18" s="49"/>
      <c r="UIY18" s="49"/>
      <c r="UIZ18" s="49"/>
      <c r="UJA18" s="49"/>
      <c r="UJB18" s="49"/>
      <c r="UJC18" s="49"/>
      <c r="UJD18" s="49"/>
      <c r="UJE18" s="49"/>
      <c r="UJF18" s="49"/>
      <c r="UJG18" s="49"/>
      <c r="UJH18" s="49"/>
      <c r="UJI18" s="49"/>
      <c r="UJJ18" s="49"/>
      <c r="UJK18" s="49"/>
      <c r="UJL18" s="49"/>
      <c r="UJM18" s="49"/>
      <c r="UJN18" s="49"/>
      <c r="UJO18" s="49"/>
      <c r="UJP18" s="49"/>
      <c r="UJQ18" s="49"/>
      <c r="UJR18" s="49"/>
      <c r="UJS18" s="49"/>
      <c r="UJT18" s="49"/>
      <c r="UJU18" s="49"/>
      <c r="UJV18" s="49"/>
      <c r="UJW18" s="49"/>
      <c r="UJX18" s="49"/>
      <c r="UJY18" s="49"/>
      <c r="UJZ18" s="49"/>
      <c r="UKA18" s="49"/>
      <c r="UKB18" s="49"/>
      <c r="UKC18" s="49"/>
      <c r="UKD18" s="49"/>
      <c r="UKE18" s="49"/>
      <c r="UKF18" s="49"/>
      <c r="UKG18" s="49"/>
      <c r="UKH18" s="49"/>
      <c r="UKI18" s="49"/>
      <c r="UKJ18" s="49"/>
      <c r="UKK18" s="49"/>
      <c r="UKL18" s="49"/>
      <c r="UKM18" s="49"/>
      <c r="UKN18" s="49"/>
      <c r="UKO18" s="49"/>
      <c r="UKP18" s="49"/>
      <c r="UKQ18" s="49"/>
      <c r="UKR18" s="49"/>
      <c r="UKS18" s="49"/>
      <c r="UKT18" s="49"/>
      <c r="UKU18" s="49"/>
      <c r="UKV18" s="49"/>
      <c r="UKW18" s="49"/>
      <c r="UKX18" s="49"/>
      <c r="UKY18" s="49"/>
      <c r="UKZ18" s="49"/>
      <c r="ULA18" s="49"/>
      <c r="ULB18" s="49"/>
      <c r="ULC18" s="49"/>
      <c r="ULD18" s="49"/>
      <c r="ULE18" s="49"/>
      <c r="ULF18" s="49"/>
      <c r="ULG18" s="49"/>
      <c r="ULH18" s="49"/>
      <c r="ULI18" s="49"/>
      <c r="ULJ18" s="49"/>
      <c r="ULK18" s="49"/>
      <c r="ULL18" s="49"/>
      <c r="ULM18" s="49"/>
      <c r="ULN18" s="49"/>
      <c r="ULO18" s="49"/>
      <c r="ULP18" s="49"/>
      <c r="ULQ18" s="49"/>
      <c r="ULR18" s="49"/>
      <c r="ULS18" s="49"/>
      <c r="ULT18" s="49"/>
      <c r="ULU18" s="49"/>
      <c r="ULV18" s="49"/>
      <c r="ULW18" s="49"/>
      <c r="ULX18" s="49"/>
      <c r="ULY18" s="49"/>
      <c r="ULZ18" s="49"/>
      <c r="UMA18" s="49"/>
      <c r="UMB18" s="49"/>
      <c r="UMC18" s="49"/>
      <c r="UMD18" s="49"/>
      <c r="UME18" s="49"/>
      <c r="UMF18" s="49"/>
      <c r="UMG18" s="49"/>
      <c r="UMH18" s="49"/>
      <c r="UMI18" s="49"/>
      <c r="UMJ18" s="49"/>
      <c r="UMK18" s="49"/>
      <c r="UML18" s="49"/>
      <c r="UMM18" s="49"/>
      <c r="UMN18" s="49"/>
      <c r="UMO18" s="49"/>
      <c r="UMP18" s="49"/>
      <c r="UMQ18" s="49"/>
      <c r="UMR18" s="49"/>
      <c r="UMS18" s="49"/>
      <c r="UMT18" s="49"/>
      <c r="UMU18" s="49"/>
      <c r="UMV18" s="49"/>
      <c r="UMW18" s="49"/>
      <c r="UMX18" s="49"/>
      <c r="UMY18" s="49"/>
      <c r="UMZ18" s="49"/>
      <c r="UNA18" s="49"/>
      <c r="UNB18" s="49"/>
      <c r="UNC18" s="49"/>
      <c r="UND18" s="49"/>
      <c r="UNE18" s="49"/>
      <c r="UNF18" s="49"/>
      <c r="UNG18" s="49"/>
      <c r="UNH18" s="49"/>
      <c r="UNI18" s="49"/>
      <c r="UNJ18" s="49"/>
      <c r="UNK18" s="49"/>
      <c r="UNL18" s="49"/>
      <c r="UNM18" s="49"/>
      <c r="UNN18" s="49"/>
      <c r="UNO18" s="49"/>
      <c r="UNP18" s="49"/>
      <c r="UNQ18" s="49"/>
      <c r="UNR18" s="49"/>
      <c r="UNS18" s="49"/>
      <c r="UNT18" s="49"/>
      <c r="UNU18" s="49"/>
      <c r="UNV18" s="49"/>
      <c r="UNW18" s="49"/>
      <c r="UNX18" s="49"/>
      <c r="UNY18" s="49"/>
      <c r="UNZ18" s="49"/>
      <c r="UOA18" s="49"/>
      <c r="UOB18" s="49"/>
      <c r="UOC18" s="49"/>
      <c r="UOD18" s="49"/>
      <c r="UOE18" s="49"/>
      <c r="UOF18" s="49"/>
      <c r="UOG18" s="49"/>
      <c r="UOH18" s="49"/>
      <c r="UOI18" s="49"/>
      <c r="UOJ18" s="49"/>
      <c r="UOK18" s="49"/>
      <c r="UOL18" s="49"/>
      <c r="UOM18" s="49"/>
      <c r="UON18" s="49"/>
      <c r="UOO18" s="49"/>
      <c r="UOP18" s="49"/>
      <c r="UOQ18" s="49"/>
      <c r="UOR18" s="49"/>
      <c r="UOS18" s="49"/>
      <c r="UOT18" s="49"/>
      <c r="UOU18" s="49"/>
      <c r="UOV18" s="49"/>
      <c r="UOW18" s="49"/>
      <c r="UOX18" s="49"/>
      <c r="UOY18" s="49"/>
      <c r="UOZ18" s="49"/>
      <c r="UPA18" s="49"/>
      <c r="UPB18" s="49"/>
      <c r="UPC18" s="49"/>
      <c r="UPD18" s="49"/>
      <c r="UPE18" s="49"/>
      <c r="UPF18" s="49"/>
      <c r="UPG18" s="49"/>
      <c r="UPH18" s="49"/>
      <c r="UPI18" s="49"/>
      <c r="UPJ18" s="49"/>
      <c r="UPK18" s="49"/>
      <c r="UPL18" s="49"/>
      <c r="UPM18" s="49"/>
      <c r="UPN18" s="49"/>
      <c r="UPO18" s="49"/>
      <c r="UPP18" s="49"/>
      <c r="UPQ18" s="49"/>
      <c r="UPR18" s="49"/>
      <c r="UPS18" s="49"/>
      <c r="UPT18" s="49"/>
      <c r="UPU18" s="49"/>
      <c r="UPV18" s="49"/>
      <c r="UPW18" s="49"/>
      <c r="UPX18" s="49"/>
      <c r="UPY18" s="49"/>
      <c r="UPZ18" s="49"/>
      <c r="UQA18" s="49"/>
      <c r="UQB18" s="49"/>
      <c r="UQC18" s="49"/>
      <c r="UQD18" s="49"/>
      <c r="UQE18" s="49"/>
      <c r="UQF18" s="49"/>
      <c r="UQG18" s="49"/>
      <c r="UQH18" s="49"/>
      <c r="UQI18" s="49"/>
      <c r="UQJ18" s="49"/>
      <c r="UQK18" s="49"/>
      <c r="UQL18" s="49"/>
      <c r="UQM18" s="49"/>
      <c r="UQN18" s="49"/>
      <c r="UQO18" s="49"/>
      <c r="UQP18" s="49"/>
      <c r="UQQ18" s="49"/>
      <c r="UQR18" s="49"/>
      <c r="UQS18" s="49"/>
      <c r="UQT18" s="49"/>
      <c r="UQU18" s="49"/>
      <c r="UQV18" s="49"/>
      <c r="UQW18" s="49"/>
      <c r="UQX18" s="49"/>
      <c r="UQY18" s="49"/>
      <c r="UQZ18" s="49"/>
      <c r="URA18" s="49"/>
      <c r="URB18" s="49"/>
      <c r="URC18" s="49"/>
      <c r="URD18" s="49"/>
      <c r="URE18" s="49"/>
      <c r="URF18" s="49"/>
      <c r="URG18" s="49"/>
      <c r="URH18" s="49"/>
      <c r="URI18" s="49"/>
      <c r="URJ18" s="49"/>
      <c r="URK18" s="49"/>
      <c r="URL18" s="49"/>
      <c r="URM18" s="49"/>
      <c r="URN18" s="49"/>
      <c r="URO18" s="49"/>
      <c r="URP18" s="49"/>
      <c r="URQ18" s="49"/>
      <c r="URR18" s="49"/>
      <c r="URS18" s="49"/>
      <c r="URT18" s="49"/>
      <c r="URU18" s="49"/>
      <c r="URV18" s="49"/>
      <c r="URW18" s="49"/>
      <c r="URX18" s="49"/>
      <c r="URY18" s="49"/>
      <c r="URZ18" s="49"/>
      <c r="USA18" s="49"/>
      <c r="USB18" s="49"/>
      <c r="USC18" s="49"/>
      <c r="USD18" s="49"/>
      <c r="USE18" s="49"/>
      <c r="USF18" s="49"/>
      <c r="USG18" s="49"/>
      <c r="USH18" s="49"/>
      <c r="USI18" s="49"/>
      <c r="USJ18" s="49"/>
      <c r="USK18" s="49"/>
      <c r="USL18" s="49"/>
      <c r="USM18" s="49"/>
      <c r="USN18" s="49"/>
      <c r="USO18" s="49"/>
      <c r="USP18" s="49"/>
      <c r="USQ18" s="49"/>
      <c r="USR18" s="49"/>
      <c r="USS18" s="49"/>
      <c r="UST18" s="49"/>
      <c r="USU18" s="49"/>
      <c r="USV18" s="49"/>
      <c r="USW18" s="49"/>
      <c r="USX18" s="49"/>
      <c r="USY18" s="49"/>
      <c r="USZ18" s="49"/>
      <c r="UTA18" s="49"/>
      <c r="UTB18" s="49"/>
      <c r="UTC18" s="49"/>
      <c r="UTD18" s="49"/>
      <c r="UTE18" s="49"/>
      <c r="UTF18" s="49"/>
      <c r="UTG18" s="49"/>
      <c r="UTH18" s="49"/>
      <c r="UTI18" s="49"/>
      <c r="UTJ18" s="49"/>
      <c r="UTK18" s="49"/>
      <c r="UTL18" s="49"/>
      <c r="UTM18" s="49"/>
      <c r="UTN18" s="49"/>
      <c r="UTO18" s="49"/>
      <c r="UTP18" s="49"/>
      <c r="UTQ18" s="49"/>
      <c r="UTR18" s="49"/>
      <c r="UTS18" s="49"/>
      <c r="UTT18" s="49"/>
      <c r="UTU18" s="49"/>
      <c r="UTV18" s="49"/>
      <c r="UTW18" s="49"/>
      <c r="UTX18" s="49"/>
      <c r="UTY18" s="49"/>
      <c r="UTZ18" s="49"/>
      <c r="UUA18" s="49"/>
      <c r="UUB18" s="49"/>
      <c r="UUC18" s="49"/>
      <c r="UUD18" s="49"/>
      <c r="UUE18" s="49"/>
      <c r="UUF18" s="49"/>
      <c r="UUG18" s="49"/>
      <c r="UUH18" s="49"/>
      <c r="UUI18" s="49"/>
      <c r="UUJ18" s="49"/>
      <c r="UUK18" s="49"/>
      <c r="UUL18" s="49"/>
      <c r="UUM18" s="49"/>
      <c r="UUN18" s="49"/>
      <c r="UUO18" s="49"/>
      <c r="UUP18" s="49"/>
      <c r="UUQ18" s="49"/>
      <c r="UUR18" s="49"/>
      <c r="UUS18" s="49"/>
      <c r="UUT18" s="49"/>
      <c r="UUU18" s="49"/>
      <c r="UUV18" s="49"/>
      <c r="UUW18" s="49"/>
      <c r="UUX18" s="49"/>
      <c r="UUY18" s="49"/>
      <c r="UUZ18" s="49"/>
      <c r="UVA18" s="49"/>
      <c r="UVB18" s="49"/>
      <c r="UVC18" s="49"/>
      <c r="UVD18" s="49"/>
      <c r="UVE18" s="49"/>
      <c r="UVF18" s="49"/>
      <c r="UVG18" s="49"/>
      <c r="UVH18" s="49"/>
      <c r="UVI18" s="49"/>
      <c r="UVJ18" s="49"/>
      <c r="UVK18" s="49"/>
      <c r="UVL18" s="49"/>
      <c r="UVM18" s="49"/>
      <c r="UVN18" s="49"/>
      <c r="UVO18" s="49"/>
      <c r="UVP18" s="49"/>
      <c r="UVQ18" s="49"/>
      <c r="UVR18" s="49"/>
      <c r="UVS18" s="49"/>
      <c r="UVT18" s="49"/>
      <c r="UVU18" s="49"/>
      <c r="UVV18" s="49"/>
      <c r="UVW18" s="49"/>
      <c r="UVX18" s="49"/>
      <c r="UVY18" s="49"/>
      <c r="UVZ18" s="49"/>
      <c r="UWA18" s="49"/>
      <c r="UWB18" s="49"/>
      <c r="UWC18" s="49"/>
      <c r="UWD18" s="49"/>
      <c r="UWE18" s="49"/>
      <c r="UWF18" s="49"/>
      <c r="UWG18" s="49"/>
      <c r="UWH18" s="49"/>
      <c r="UWI18" s="49"/>
      <c r="UWJ18" s="49"/>
      <c r="UWK18" s="49"/>
      <c r="UWL18" s="49"/>
      <c r="UWM18" s="49"/>
      <c r="UWN18" s="49"/>
      <c r="UWO18" s="49"/>
      <c r="UWP18" s="49"/>
      <c r="UWQ18" s="49"/>
      <c r="UWR18" s="49"/>
      <c r="UWS18" s="49"/>
      <c r="UWT18" s="49"/>
      <c r="UWU18" s="49"/>
      <c r="UWV18" s="49"/>
      <c r="UWW18" s="49"/>
      <c r="UWX18" s="49"/>
      <c r="UWY18" s="49"/>
      <c r="UWZ18" s="49"/>
      <c r="UXA18" s="49"/>
      <c r="UXB18" s="49"/>
      <c r="UXC18" s="49"/>
      <c r="UXD18" s="49"/>
      <c r="UXE18" s="49"/>
      <c r="UXF18" s="49"/>
      <c r="UXG18" s="49"/>
      <c r="UXH18" s="49"/>
      <c r="UXI18" s="49"/>
      <c r="UXJ18" s="49"/>
      <c r="UXK18" s="49"/>
      <c r="UXL18" s="49"/>
      <c r="UXM18" s="49"/>
      <c r="UXN18" s="49"/>
      <c r="UXO18" s="49"/>
      <c r="UXP18" s="49"/>
      <c r="UXQ18" s="49"/>
      <c r="UXR18" s="49"/>
      <c r="UXS18" s="49"/>
      <c r="UXT18" s="49"/>
      <c r="UXU18" s="49"/>
      <c r="UXV18" s="49"/>
      <c r="UXW18" s="49"/>
      <c r="UXX18" s="49"/>
      <c r="UXY18" s="49"/>
      <c r="UXZ18" s="49"/>
      <c r="UYA18" s="49"/>
      <c r="UYB18" s="49"/>
      <c r="UYC18" s="49"/>
      <c r="UYD18" s="49"/>
      <c r="UYE18" s="49"/>
      <c r="UYF18" s="49"/>
      <c r="UYG18" s="49"/>
      <c r="UYH18" s="49"/>
      <c r="UYI18" s="49"/>
      <c r="UYJ18" s="49"/>
      <c r="UYK18" s="49"/>
      <c r="UYL18" s="49"/>
      <c r="UYM18" s="49"/>
      <c r="UYN18" s="49"/>
      <c r="UYO18" s="49"/>
      <c r="UYP18" s="49"/>
      <c r="UYQ18" s="49"/>
      <c r="UYR18" s="49"/>
      <c r="UYS18" s="49"/>
      <c r="UYT18" s="49"/>
      <c r="UYU18" s="49"/>
      <c r="UYV18" s="49"/>
      <c r="UYW18" s="49"/>
      <c r="UYX18" s="49"/>
      <c r="UYY18" s="49"/>
      <c r="UYZ18" s="49"/>
      <c r="UZA18" s="49"/>
      <c r="UZB18" s="49"/>
      <c r="UZC18" s="49"/>
      <c r="UZD18" s="49"/>
      <c r="UZE18" s="49"/>
      <c r="UZF18" s="49"/>
      <c r="UZG18" s="49"/>
      <c r="UZH18" s="49"/>
      <c r="UZI18" s="49"/>
      <c r="UZJ18" s="49"/>
      <c r="UZK18" s="49"/>
      <c r="UZL18" s="49"/>
      <c r="UZM18" s="49"/>
      <c r="UZN18" s="49"/>
      <c r="UZO18" s="49"/>
      <c r="UZP18" s="49"/>
      <c r="UZQ18" s="49"/>
      <c r="UZR18" s="49"/>
      <c r="UZS18" s="49"/>
      <c r="UZT18" s="49"/>
      <c r="UZU18" s="49"/>
      <c r="UZV18" s="49"/>
      <c r="UZW18" s="49"/>
      <c r="UZX18" s="49"/>
      <c r="UZY18" s="49"/>
      <c r="UZZ18" s="49"/>
      <c r="VAA18" s="49"/>
      <c r="VAB18" s="49"/>
      <c r="VAC18" s="49"/>
      <c r="VAD18" s="49"/>
      <c r="VAE18" s="49"/>
      <c r="VAF18" s="49"/>
      <c r="VAG18" s="49"/>
      <c r="VAH18" s="49"/>
      <c r="VAI18" s="49"/>
      <c r="VAJ18" s="49"/>
      <c r="VAK18" s="49"/>
      <c r="VAL18" s="49"/>
      <c r="VAM18" s="49"/>
      <c r="VAN18" s="49"/>
      <c r="VAO18" s="49"/>
      <c r="VAP18" s="49"/>
      <c r="VAQ18" s="49"/>
      <c r="VAR18" s="49"/>
      <c r="VAS18" s="49"/>
      <c r="VAT18" s="49"/>
      <c r="VAU18" s="49"/>
      <c r="VAV18" s="49"/>
      <c r="VAW18" s="49"/>
      <c r="VAX18" s="49"/>
      <c r="VAY18" s="49"/>
      <c r="VAZ18" s="49"/>
      <c r="VBA18" s="49"/>
      <c r="VBB18" s="49"/>
      <c r="VBC18" s="49"/>
      <c r="VBD18" s="49"/>
      <c r="VBE18" s="49"/>
      <c r="VBF18" s="49"/>
      <c r="VBG18" s="49"/>
      <c r="VBH18" s="49"/>
      <c r="VBI18" s="49"/>
      <c r="VBJ18" s="49"/>
      <c r="VBK18" s="49"/>
      <c r="VBL18" s="49"/>
      <c r="VBM18" s="49"/>
      <c r="VBN18" s="49"/>
      <c r="VBO18" s="49"/>
      <c r="VBP18" s="49"/>
      <c r="VBQ18" s="49"/>
      <c r="VBR18" s="49"/>
      <c r="VBS18" s="49"/>
      <c r="VBT18" s="49"/>
      <c r="VBU18" s="49"/>
      <c r="VBV18" s="49"/>
      <c r="VBW18" s="49"/>
      <c r="VBX18" s="49"/>
      <c r="VBY18" s="49"/>
      <c r="VBZ18" s="49"/>
      <c r="VCA18" s="49"/>
      <c r="VCB18" s="49"/>
      <c r="VCC18" s="49"/>
      <c r="VCD18" s="49"/>
      <c r="VCE18" s="49"/>
      <c r="VCF18" s="49"/>
      <c r="VCG18" s="49"/>
      <c r="VCH18" s="49"/>
      <c r="VCI18" s="49"/>
      <c r="VCJ18" s="49"/>
      <c r="VCK18" s="49"/>
      <c r="VCL18" s="49"/>
      <c r="VCM18" s="49"/>
      <c r="VCN18" s="49"/>
      <c r="VCO18" s="49"/>
      <c r="VCP18" s="49"/>
      <c r="VCQ18" s="49"/>
      <c r="VCR18" s="49"/>
      <c r="VCS18" s="49"/>
      <c r="VCT18" s="49"/>
      <c r="VCU18" s="49"/>
      <c r="VCV18" s="49"/>
      <c r="VCW18" s="49"/>
      <c r="VCX18" s="49"/>
      <c r="VCY18" s="49"/>
      <c r="VCZ18" s="49"/>
      <c r="VDA18" s="49"/>
      <c r="VDB18" s="49"/>
      <c r="VDC18" s="49"/>
      <c r="VDD18" s="49"/>
      <c r="VDE18" s="49"/>
      <c r="VDF18" s="49"/>
      <c r="VDG18" s="49"/>
      <c r="VDH18" s="49"/>
      <c r="VDI18" s="49"/>
      <c r="VDJ18" s="49"/>
      <c r="VDK18" s="49"/>
      <c r="VDL18" s="49"/>
      <c r="VDM18" s="49"/>
      <c r="VDN18" s="49"/>
      <c r="VDO18" s="49"/>
      <c r="VDP18" s="49"/>
      <c r="VDQ18" s="49"/>
      <c r="VDR18" s="49"/>
      <c r="VDS18" s="49"/>
      <c r="VDT18" s="49"/>
      <c r="VDU18" s="49"/>
      <c r="VDV18" s="49"/>
      <c r="VDW18" s="49"/>
      <c r="VDX18" s="49"/>
      <c r="VDY18" s="49"/>
      <c r="VDZ18" s="49"/>
      <c r="VEA18" s="49"/>
      <c r="VEB18" s="49"/>
      <c r="VEC18" s="49"/>
      <c r="VED18" s="49"/>
      <c r="VEE18" s="49"/>
      <c r="VEF18" s="49"/>
      <c r="VEG18" s="49"/>
      <c r="VEH18" s="49"/>
      <c r="VEI18" s="49"/>
      <c r="VEJ18" s="49"/>
      <c r="VEK18" s="49"/>
      <c r="VEL18" s="49"/>
      <c r="VEM18" s="49"/>
      <c r="VEN18" s="49"/>
      <c r="VEO18" s="49"/>
      <c r="VEP18" s="49"/>
      <c r="VEQ18" s="49"/>
      <c r="VER18" s="49"/>
      <c r="VES18" s="49"/>
      <c r="VET18" s="49"/>
      <c r="VEU18" s="49"/>
      <c r="VEV18" s="49"/>
      <c r="VEW18" s="49"/>
      <c r="VEX18" s="49"/>
      <c r="VEY18" s="49"/>
      <c r="VEZ18" s="49"/>
      <c r="VFA18" s="49"/>
      <c r="VFB18" s="49"/>
      <c r="VFC18" s="49"/>
      <c r="VFD18" s="49"/>
      <c r="VFE18" s="49"/>
      <c r="VFF18" s="49"/>
      <c r="VFG18" s="49"/>
      <c r="VFH18" s="49"/>
      <c r="VFI18" s="49"/>
      <c r="VFJ18" s="49"/>
      <c r="VFK18" s="49"/>
      <c r="VFL18" s="49"/>
      <c r="VFM18" s="49"/>
      <c r="VFN18" s="49"/>
      <c r="VFO18" s="49"/>
      <c r="VFP18" s="49"/>
      <c r="VFQ18" s="49"/>
      <c r="VFR18" s="49"/>
      <c r="VFS18" s="49"/>
      <c r="VFT18" s="49"/>
      <c r="VFU18" s="49"/>
      <c r="VFV18" s="49"/>
      <c r="VFW18" s="49"/>
      <c r="VFX18" s="49"/>
      <c r="VFY18" s="49"/>
      <c r="VFZ18" s="49"/>
      <c r="VGA18" s="49"/>
      <c r="VGB18" s="49"/>
      <c r="VGC18" s="49"/>
      <c r="VGD18" s="49"/>
      <c r="VGE18" s="49"/>
      <c r="VGF18" s="49"/>
      <c r="VGG18" s="49"/>
      <c r="VGH18" s="49"/>
      <c r="VGI18" s="49"/>
      <c r="VGJ18" s="49"/>
      <c r="VGK18" s="49"/>
      <c r="VGL18" s="49"/>
      <c r="VGM18" s="49"/>
      <c r="VGN18" s="49"/>
      <c r="VGO18" s="49"/>
      <c r="VGP18" s="49"/>
      <c r="VGQ18" s="49"/>
      <c r="VGR18" s="49"/>
      <c r="VGS18" s="49"/>
      <c r="VGT18" s="49"/>
      <c r="VGU18" s="49"/>
      <c r="VGV18" s="49"/>
      <c r="VGW18" s="49"/>
      <c r="VGX18" s="49"/>
      <c r="VGY18" s="49"/>
      <c r="VGZ18" s="49"/>
      <c r="VHA18" s="49"/>
      <c r="VHB18" s="49"/>
      <c r="VHC18" s="49"/>
      <c r="VHD18" s="49"/>
      <c r="VHE18" s="49"/>
      <c r="VHF18" s="49"/>
      <c r="VHG18" s="49"/>
      <c r="VHH18" s="49"/>
      <c r="VHI18" s="49"/>
      <c r="VHJ18" s="49"/>
      <c r="VHK18" s="49"/>
      <c r="VHL18" s="49"/>
      <c r="VHM18" s="49"/>
      <c r="VHN18" s="49"/>
      <c r="VHO18" s="49"/>
      <c r="VHP18" s="49"/>
      <c r="VHQ18" s="49"/>
      <c r="VHR18" s="49"/>
      <c r="VHS18" s="49"/>
      <c r="VHT18" s="49"/>
      <c r="VHU18" s="49"/>
      <c r="VHV18" s="49"/>
      <c r="VHW18" s="49"/>
      <c r="VHX18" s="49"/>
      <c r="VHY18" s="49"/>
      <c r="VHZ18" s="49"/>
      <c r="VIA18" s="49"/>
      <c r="VIB18" s="49"/>
      <c r="VIC18" s="49"/>
      <c r="VID18" s="49"/>
      <c r="VIE18" s="49"/>
      <c r="VIF18" s="49"/>
      <c r="VIG18" s="49"/>
      <c r="VIH18" s="49"/>
      <c r="VII18" s="49"/>
      <c r="VIJ18" s="49"/>
      <c r="VIK18" s="49"/>
      <c r="VIL18" s="49"/>
      <c r="VIM18" s="49"/>
      <c r="VIN18" s="49"/>
      <c r="VIO18" s="49"/>
      <c r="VIP18" s="49"/>
      <c r="VIQ18" s="49"/>
      <c r="VIR18" s="49"/>
      <c r="VIS18" s="49"/>
      <c r="VIT18" s="49"/>
      <c r="VIU18" s="49"/>
      <c r="VIV18" s="49"/>
      <c r="VIW18" s="49"/>
      <c r="VIX18" s="49"/>
      <c r="VIY18" s="49"/>
      <c r="VIZ18" s="49"/>
      <c r="VJA18" s="49"/>
      <c r="VJB18" s="49"/>
      <c r="VJC18" s="49"/>
      <c r="VJD18" s="49"/>
      <c r="VJE18" s="49"/>
      <c r="VJF18" s="49"/>
      <c r="VJG18" s="49"/>
      <c r="VJH18" s="49"/>
      <c r="VJI18" s="49"/>
      <c r="VJJ18" s="49"/>
      <c r="VJK18" s="49"/>
      <c r="VJL18" s="49"/>
      <c r="VJM18" s="49"/>
      <c r="VJN18" s="49"/>
      <c r="VJO18" s="49"/>
      <c r="VJP18" s="49"/>
      <c r="VJQ18" s="49"/>
      <c r="VJR18" s="49"/>
      <c r="VJS18" s="49"/>
      <c r="VJT18" s="49"/>
      <c r="VJU18" s="49"/>
      <c r="VJV18" s="49"/>
      <c r="VJW18" s="49"/>
      <c r="VJX18" s="49"/>
      <c r="VJY18" s="49"/>
      <c r="VJZ18" s="49"/>
      <c r="VKA18" s="49"/>
      <c r="VKB18" s="49"/>
      <c r="VKC18" s="49"/>
      <c r="VKD18" s="49"/>
      <c r="VKE18" s="49"/>
      <c r="VKF18" s="49"/>
      <c r="VKG18" s="49"/>
      <c r="VKH18" s="49"/>
      <c r="VKI18" s="49"/>
      <c r="VKJ18" s="49"/>
      <c r="VKK18" s="49"/>
      <c r="VKL18" s="49"/>
      <c r="VKM18" s="49"/>
      <c r="VKN18" s="49"/>
      <c r="VKO18" s="49"/>
      <c r="VKP18" s="49"/>
      <c r="VKQ18" s="49"/>
      <c r="VKR18" s="49"/>
      <c r="VKS18" s="49"/>
      <c r="VKT18" s="49"/>
      <c r="VKU18" s="49"/>
      <c r="VKV18" s="49"/>
      <c r="VKW18" s="49"/>
      <c r="VKX18" s="49"/>
      <c r="VKY18" s="49"/>
      <c r="VKZ18" s="49"/>
      <c r="VLA18" s="49"/>
      <c r="VLB18" s="49"/>
      <c r="VLC18" s="49"/>
      <c r="VLD18" s="49"/>
      <c r="VLE18" s="49"/>
      <c r="VLF18" s="49"/>
      <c r="VLG18" s="49"/>
      <c r="VLH18" s="49"/>
      <c r="VLI18" s="49"/>
      <c r="VLJ18" s="49"/>
      <c r="VLK18" s="49"/>
      <c r="VLL18" s="49"/>
      <c r="VLM18" s="49"/>
      <c r="VLN18" s="49"/>
      <c r="VLO18" s="49"/>
      <c r="VLP18" s="49"/>
      <c r="VLQ18" s="49"/>
      <c r="VLR18" s="49"/>
      <c r="VLS18" s="49"/>
      <c r="VLT18" s="49"/>
      <c r="VLU18" s="49"/>
      <c r="VLV18" s="49"/>
      <c r="VLW18" s="49"/>
      <c r="VLX18" s="49"/>
      <c r="VLY18" s="49"/>
      <c r="VLZ18" s="49"/>
      <c r="VMA18" s="49"/>
      <c r="VMB18" s="49"/>
      <c r="VMC18" s="49"/>
      <c r="VMD18" s="49"/>
      <c r="VME18" s="49"/>
      <c r="VMF18" s="49"/>
      <c r="VMG18" s="49"/>
      <c r="VMH18" s="49"/>
      <c r="VMI18" s="49"/>
      <c r="VMJ18" s="49"/>
      <c r="VMK18" s="49"/>
      <c r="VML18" s="49"/>
      <c r="VMM18" s="49"/>
      <c r="VMN18" s="49"/>
      <c r="VMO18" s="49"/>
      <c r="VMP18" s="49"/>
      <c r="VMQ18" s="49"/>
      <c r="VMR18" s="49"/>
      <c r="VMS18" s="49"/>
      <c r="VMT18" s="49"/>
      <c r="VMU18" s="49"/>
      <c r="VMV18" s="49"/>
      <c r="VMW18" s="49"/>
      <c r="VMX18" s="49"/>
      <c r="VMY18" s="49"/>
      <c r="VMZ18" s="49"/>
      <c r="VNA18" s="49"/>
      <c r="VNB18" s="49"/>
      <c r="VNC18" s="49"/>
      <c r="VND18" s="49"/>
      <c r="VNE18" s="49"/>
      <c r="VNF18" s="49"/>
      <c r="VNG18" s="49"/>
      <c r="VNH18" s="49"/>
      <c r="VNI18" s="49"/>
      <c r="VNJ18" s="49"/>
      <c r="VNK18" s="49"/>
      <c r="VNL18" s="49"/>
      <c r="VNM18" s="49"/>
      <c r="VNN18" s="49"/>
      <c r="VNO18" s="49"/>
      <c r="VNP18" s="49"/>
      <c r="VNQ18" s="49"/>
      <c r="VNR18" s="49"/>
      <c r="VNS18" s="49"/>
      <c r="VNT18" s="49"/>
      <c r="VNU18" s="49"/>
      <c r="VNV18" s="49"/>
      <c r="VNW18" s="49"/>
      <c r="VNX18" s="49"/>
      <c r="VNY18" s="49"/>
      <c r="VNZ18" s="49"/>
      <c r="VOA18" s="49"/>
      <c r="VOB18" s="49"/>
      <c r="VOC18" s="49"/>
      <c r="VOD18" s="49"/>
      <c r="VOE18" s="49"/>
      <c r="VOF18" s="49"/>
      <c r="VOG18" s="49"/>
      <c r="VOH18" s="49"/>
      <c r="VOI18" s="49"/>
      <c r="VOJ18" s="49"/>
      <c r="VOK18" s="49"/>
      <c r="VOL18" s="49"/>
      <c r="VOM18" s="49"/>
      <c r="VON18" s="49"/>
      <c r="VOO18" s="49"/>
      <c r="VOP18" s="49"/>
      <c r="VOQ18" s="49"/>
      <c r="VOR18" s="49"/>
      <c r="VOS18" s="49"/>
      <c r="VOT18" s="49"/>
      <c r="VOU18" s="49"/>
      <c r="VOV18" s="49"/>
      <c r="VOW18" s="49"/>
      <c r="VOX18" s="49"/>
      <c r="VOY18" s="49"/>
      <c r="VOZ18" s="49"/>
      <c r="VPA18" s="49"/>
      <c r="VPB18" s="49"/>
      <c r="VPC18" s="49"/>
      <c r="VPD18" s="49"/>
      <c r="VPE18" s="49"/>
      <c r="VPF18" s="49"/>
      <c r="VPG18" s="49"/>
      <c r="VPH18" s="49"/>
      <c r="VPI18" s="49"/>
      <c r="VPJ18" s="49"/>
      <c r="VPK18" s="49"/>
      <c r="VPL18" s="49"/>
      <c r="VPM18" s="49"/>
      <c r="VPN18" s="49"/>
      <c r="VPO18" s="49"/>
      <c r="VPP18" s="49"/>
      <c r="VPQ18" s="49"/>
      <c r="VPR18" s="49"/>
      <c r="VPS18" s="49"/>
      <c r="VPT18" s="49"/>
      <c r="VPU18" s="49"/>
      <c r="VPV18" s="49"/>
      <c r="VPW18" s="49"/>
      <c r="VPX18" s="49"/>
      <c r="VPY18" s="49"/>
      <c r="VPZ18" s="49"/>
      <c r="VQA18" s="49"/>
      <c r="VQB18" s="49"/>
      <c r="VQC18" s="49"/>
      <c r="VQD18" s="49"/>
      <c r="VQE18" s="49"/>
      <c r="VQF18" s="49"/>
      <c r="VQG18" s="49"/>
      <c r="VQH18" s="49"/>
      <c r="VQI18" s="49"/>
      <c r="VQJ18" s="49"/>
      <c r="VQK18" s="49"/>
      <c r="VQL18" s="49"/>
      <c r="VQM18" s="49"/>
      <c r="VQN18" s="49"/>
      <c r="VQO18" s="49"/>
      <c r="VQP18" s="49"/>
      <c r="VQQ18" s="49"/>
      <c r="VQR18" s="49"/>
      <c r="VQS18" s="49"/>
      <c r="VQT18" s="49"/>
      <c r="VQU18" s="49"/>
      <c r="VQV18" s="49"/>
      <c r="VQW18" s="49"/>
      <c r="VQX18" s="49"/>
      <c r="VQY18" s="49"/>
      <c r="VQZ18" s="49"/>
      <c r="VRA18" s="49"/>
      <c r="VRB18" s="49"/>
      <c r="VRC18" s="49"/>
      <c r="VRD18" s="49"/>
      <c r="VRE18" s="49"/>
      <c r="VRF18" s="49"/>
      <c r="VRG18" s="49"/>
      <c r="VRH18" s="49"/>
      <c r="VRI18" s="49"/>
      <c r="VRJ18" s="49"/>
      <c r="VRK18" s="49"/>
      <c r="VRL18" s="49"/>
      <c r="VRM18" s="49"/>
      <c r="VRN18" s="49"/>
      <c r="VRO18" s="49"/>
      <c r="VRP18" s="49"/>
      <c r="VRQ18" s="49"/>
      <c r="VRR18" s="49"/>
      <c r="VRS18" s="49"/>
      <c r="VRT18" s="49"/>
      <c r="VRU18" s="49"/>
      <c r="VRV18" s="49"/>
      <c r="VRW18" s="49"/>
      <c r="VRX18" s="49"/>
      <c r="VRY18" s="49"/>
      <c r="VRZ18" s="49"/>
      <c r="VSA18" s="49"/>
      <c r="VSB18" s="49"/>
      <c r="VSC18" s="49"/>
      <c r="VSD18" s="49"/>
      <c r="VSE18" s="49"/>
      <c r="VSF18" s="49"/>
      <c r="VSG18" s="49"/>
      <c r="VSH18" s="49"/>
      <c r="VSI18" s="49"/>
      <c r="VSJ18" s="49"/>
      <c r="VSK18" s="49"/>
      <c r="VSL18" s="49"/>
      <c r="VSM18" s="49"/>
      <c r="VSN18" s="49"/>
      <c r="VSO18" s="49"/>
      <c r="VSP18" s="49"/>
      <c r="VSQ18" s="49"/>
      <c r="VSR18" s="49"/>
      <c r="VSS18" s="49"/>
      <c r="VST18" s="49"/>
      <c r="VSU18" s="49"/>
      <c r="VSV18" s="49"/>
      <c r="VSW18" s="49"/>
      <c r="VSX18" s="49"/>
      <c r="VSY18" s="49"/>
      <c r="VSZ18" s="49"/>
      <c r="VTA18" s="49"/>
      <c r="VTB18" s="49"/>
      <c r="VTC18" s="49"/>
      <c r="VTD18" s="49"/>
      <c r="VTE18" s="49"/>
      <c r="VTF18" s="49"/>
      <c r="VTG18" s="49"/>
      <c r="VTH18" s="49"/>
      <c r="VTI18" s="49"/>
      <c r="VTJ18" s="49"/>
      <c r="VTK18" s="49"/>
      <c r="VTL18" s="49"/>
      <c r="VTM18" s="49"/>
      <c r="VTN18" s="49"/>
      <c r="VTO18" s="49"/>
      <c r="VTP18" s="49"/>
      <c r="VTQ18" s="49"/>
      <c r="VTR18" s="49"/>
      <c r="VTS18" s="49"/>
      <c r="VTT18" s="49"/>
      <c r="VTU18" s="49"/>
      <c r="VTV18" s="49"/>
      <c r="VTW18" s="49"/>
      <c r="VTX18" s="49"/>
      <c r="VTY18" s="49"/>
      <c r="VTZ18" s="49"/>
      <c r="VUA18" s="49"/>
      <c r="VUB18" s="49"/>
      <c r="VUC18" s="49"/>
      <c r="VUD18" s="49"/>
      <c r="VUE18" s="49"/>
      <c r="VUF18" s="49"/>
      <c r="VUG18" s="49"/>
      <c r="VUH18" s="49"/>
      <c r="VUI18" s="49"/>
      <c r="VUJ18" s="49"/>
      <c r="VUK18" s="49"/>
      <c r="VUL18" s="49"/>
      <c r="VUM18" s="49"/>
      <c r="VUN18" s="49"/>
      <c r="VUO18" s="49"/>
      <c r="VUP18" s="49"/>
      <c r="VUQ18" s="49"/>
      <c r="VUR18" s="49"/>
      <c r="VUS18" s="49"/>
      <c r="VUT18" s="49"/>
      <c r="VUU18" s="49"/>
      <c r="VUV18" s="49"/>
      <c r="VUW18" s="49"/>
      <c r="VUX18" s="49"/>
      <c r="VUY18" s="49"/>
      <c r="VUZ18" s="49"/>
      <c r="VVA18" s="49"/>
      <c r="VVB18" s="49"/>
      <c r="VVC18" s="49"/>
      <c r="VVD18" s="49"/>
      <c r="VVE18" s="49"/>
      <c r="VVF18" s="49"/>
      <c r="VVG18" s="49"/>
      <c r="VVH18" s="49"/>
      <c r="VVI18" s="49"/>
      <c r="VVJ18" s="49"/>
      <c r="VVK18" s="49"/>
      <c r="VVL18" s="49"/>
      <c r="VVM18" s="49"/>
      <c r="VVN18" s="49"/>
      <c r="VVO18" s="49"/>
      <c r="VVP18" s="49"/>
      <c r="VVQ18" s="49"/>
      <c r="VVR18" s="49"/>
      <c r="VVS18" s="49"/>
      <c r="VVT18" s="49"/>
      <c r="VVU18" s="49"/>
      <c r="VVV18" s="49"/>
      <c r="VVW18" s="49"/>
      <c r="VVX18" s="49"/>
      <c r="VVY18" s="49"/>
      <c r="VVZ18" s="49"/>
      <c r="VWA18" s="49"/>
      <c r="VWB18" s="49"/>
      <c r="VWC18" s="49"/>
      <c r="VWD18" s="49"/>
      <c r="VWE18" s="49"/>
      <c r="VWF18" s="49"/>
      <c r="VWG18" s="49"/>
      <c r="VWH18" s="49"/>
      <c r="VWI18" s="49"/>
      <c r="VWJ18" s="49"/>
      <c r="VWK18" s="49"/>
      <c r="VWL18" s="49"/>
      <c r="VWM18" s="49"/>
      <c r="VWN18" s="49"/>
      <c r="VWO18" s="49"/>
      <c r="VWP18" s="49"/>
      <c r="VWQ18" s="49"/>
      <c r="VWR18" s="49"/>
      <c r="VWS18" s="49"/>
      <c r="VWT18" s="49"/>
      <c r="VWU18" s="49"/>
      <c r="VWV18" s="49"/>
      <c r="VWW18" s="49"/>
      <c r="VWX18" s="49"/>
      <c r="VWY18" s="49"/>
      <c r="VWZ18" s="49"/>
      <c r="VXA18" s="49"/>
      <c r="VXB18" s="49"/>
      <c r="VXC18" s="49"/>
      <c r="VXD18" s="49"/>
      <c r="VXE18" s="49"/>
      <c r="VXF18" s="49"/>
      <c r="VXG18" s="49"/>
      <c r="VXH18" s="49"/>
      <c r="VXI18" s="49"/>
      <c r="VXJ18" s="49"/>
      <c r="VXK18" s="49"/>
      <c r="VXL18" s="49"/>
      <c r="VXM18" s="49"/>
      <c r="VXN18" s="49"/>
      <c r="VXO18" s="49"/>
      <c r="VXP18" s="49"/>
      <c r="VXQ18" s="49"/>
      <c r="VXR18" s="49"/>
      <c r="VXS18" s="49"/>
      <c r="VXT18" s="49"/>
      <c r="VXU18" s="49"/>
      <c r="VXV18" s="49"/>
      <c r="VXW18" s="49"/>
      <c r="VXX18" s="49"/>
      <c r="VXY18" s="49"/>
      <c r="VXZ18" s="49"/>
      <c r="VYA18" s="49"/>
      <c r="VYB18" s="49"/>
      <c r="VYC18" s="49"/>
      <c r="VYD18" s="49"/>
      <c r="VYE18" s="49"/>
      <c r="VYF18" s="49"/>
      <c r="VYG18" s="49"/>
      <c r="VYH18" s="49"/>
      <c r="VYI18" s="49"/>
      <c r="VYJ18" s="49"/>
      <c r="VYK18" s="49"/>
      <c r="VYL18" s="49"/>
      <c r="VYM18" s="49"/>
      <c r="VYN18" s="49"/>
      <c r="VYO18" s="49"/>
      <c r="VYP18" s="49"/>
      <c r="VYQ18" s="49"/>
      <c r="VYR18" s="49"/>
      <c r="VYS18" s="49"/>
      <c r="VYT18" s="49"/>
      <c r="VYU18" s="49"/>
      <c r="VYV18" s="49"/>
      <c r="VYW18" s="49"/>
      <c r="VYX18" s="49"/>
      <c r="VYY18" s="49"/>
      <c r="VYZ18" s="49"/>
      <c r="VZA18" s="49"/>
      <c r="VZB18" s="49"/>
      <c r="VZC18" s="49"/>
      <c r="VZD18" s="49"/>
      <c r="VZE18" s="49"/>
      <c r="VZF18" s="49"/>
      <c r="VZG18" s="49"/>
      <c r="VZH18" s="49"/>
      <c r="VZI18" s="49"/>
      <c r="VZJ18" s="49"/>
      <c r="VZK18" s="49"/>
      <c r="VZL18" s="49"/>
      <c r="VZM18" s="49"/>
      <c r="VZN18" s="49"/>
      <c r="VZO18" s="49"/>
      <c r="VZP18" s="49"/>
      <c r="VZQ18" s="49"/>
      <c r="VZR18" s="49"/>
      <c r="VZS18" s="49"/>
      <c r="VZT18" s="49"/>
      <c r="VZU18" s="49"/>
      <c r="VZV18" s="49"/>
      <c r="VZW18" s="49"/>
      <c r="VZX18" s="49"/>
      <c r="VZY18" s="49"/>
      <c r="VZZ18" s="49"/>
      <c r="WAA18" s="49"/>
      <c r="WAB18" s="49"/>
      <c r="WAC18" s="49"/>
      <c r="WAD18" s="49"/>
      <c r="WAE18" s="49"/>
      <c r="WAF18" s="49"/>
      <c r="WAG18" s="49"/>
      <c r="WAH18" s="49"/>
      <c r="WAI18" s="49"/>
      <c r="WAJ18" s="49"/>
      <c r="WAK18" s="49"/>
      <c r="WAL18" s="49"/>
      <c r="WAM18" s="49"/>
      <c r="WAN18" s="49"/>
      <c r="WAO18" s="49"/>
      <c r="WAP18" s="49"/>
      <c r="WAQ18" s="49"/>
      <c r="WAR18" s="49"/>
      <c r="WAS18" s="49"/>
      <c r="WAT18" s="49"/>
      <c r="WAU18" s="49"/>
      <c r="WAV18" s="49"/>
      <c r="WAW18" s="49"/>
      <c r="WAX18" s="49"/>
      <c r="WAY18" s="49"/>
      <c r="WAZ18" s="49"/>
      <c r="WBA18" s="49"/>
      <c r="WBB18" s="49"/>
      <c r="WBC18" s="49"/>
      <c r="WBD18" s="49"/>
      <c r="WBE18" s="49"/>
      <c r="WBF18" s="49"/>
      <c r="WBG18" s="49"/>
      <c r="WBH18" s="49"/>
      <c r="WBI18" s="49"/>
      <c r="WBJ18" s="49"/>
      <c r="WBK18" s="49"/>
      <c r="WBL18" s="49"/>
      <c r="WBM18" s="49"/>
      <c r="WBN18" s="49"/>
      <c r="WBO18" s="49"/>
      <c r="WBP18" s="49"/>
      <c r="WBQ18" s="49"/>
      <c r="WBR18" s="49"/>
      <c r="WBS18" s="49"/>
      <c r="WBT18" s="49"/>
      <c r="WBU18" s="49"/>
      <c r="WBV18" s="49"/>
      <c r="WBW18" s="49"/>
      <c r="WBX18" s="49"/>
      <c r="WBY18" s="49"/>
      <c r="WBZ18" s="49"/>
      <c r="WCA18" s="49"/>
      <c r="WCB18" s="49"/>
      <c r="WCC18" s="49"/>
      <c r="WCD18" s="49"/>
      <c r="WCE18" s="49"/>
      <c r="WCF18" s="49"/>
      <c r="WCG18" s="49"/>
      <c r="WCH18" s="49"/>
      <c r="WCI18" s="49"/>
      <c r="WCJ18" s="49"/>
      <c r="WCK18" s="49"/>
      <c r="WCL18" s="49"/>
      <c r="WCM18" s="49"/>
      <c r="WCN18" s="49"/>
      <c r="WCO18" s="49"/>
      <c r="WCP18" s="49"/>
      <c r="WCQ18" s="49"/>
      <c r="WCR18" s="49"/>
      <c r="WCS18" s="49"/>
      <c r="WCT18" s="49"/>
      <c r="WCU18" s="49"/>
      <c r="WCV18" s="49"/>
      <c r="WCW18" s="49"/>
      <c r="WCX18" s="49"/>
      <c r="WCY18" s="49"/>
      <c r="WCZ18" s="49"/>
      <c r="WDA18" s="49"/>
      <c r="WDB18" s="49"/>
      <c r="WDC18" s="49"/>
      <c r="WDD18" s="49"/>
      <c r="WDE18" s="49"/>
      <c r="WDF18" s="49"/>
      <c r="WDG18" s="49"/>
      <c r="WDH18" s="49"/>
      <c r="WDI18" s="49"/>
      <c r="WDJ18" s="49"/>
      <c r="WDK18" s="49"/>
      <c r="WDL18" s="49"/>
      <c r="WDM18" s="49"/>
      <c r="WDN18" s="49"/>
      <c r="WDO18" s="49"/>
      <c r="WDP18" s="49"/>
      <c r="WDQ18" s="49"/>
      <c r="WDR18" s="49"/>
      <c r="WDS18" s="49"/>
      <c r="WDT18" s="49"/>
      <c r="WDU18" s="49"/>
      <c r="WDV18" s="49"/>
      <c r="WDW18" s="49"/>
      <c r="WDX18" s="49"/>
      <c r="WDY18" s="49"/>
      <c r="WDZ18" s="49"/>
      <c r="WEA18" s="49"/>
      <c r="WEB18" s="49"/>
      <c r="WEC18" s="49"/>
      <c r="WED18" s="49"/>
      <c r="WEE18" s="49"/>
      <c r="WEF18" s="49"/>
      <c r="WEG18" s="49"/>
      <c r="WEH18" s="49"/>
      <c r="WEI18" s="49"/>
      <c r="WEJ18" s="49"/>
      <c r="WEK18" s="49"/>
      <c r="WEL18" s="49"/>
      <c r="WEM18" s="49"/>
      <c r="WEN18" s="49"/>
      <c r="WEO18" s="49"/>
      <c r="WEP18" s="49"/>
      <c r="WEQ18" s="49"/>
      <c r="WER18" s="49"/>
      <c r="WES18" s="49"/>
      <c r="WET18" s="49"/>
      <c r="WEU18" s="49"/>
      <c r="WEV18" s="49"/>
      <c r="WEW18" s="49"/>
      <c r="WEX18" s="49"/>
      <c r="WEY18" s="49"/>
      <c r="WEZ18" s="49"/>
      <c r="WFA18" s="49"/>
      <c r="WFB18" s="49"/>
      <c r="WFC18" s="49"/>
      <c r="WFD18" s="49"/>
      <c r="WFE18" s="49"/>
      <c r="WFF18" s="49"/>
      <c r="WFG18" s="49"/>
      <c r="WFH18" s="49"/>
      <c r="WFI18" s="49"/>
      <c r="WFJ18" s="49"/>
      <c r="WFK18" s="49"/>
      <c r="WFL18" s="49"/>
      <c r="WFM18" s="49"/>
      <c r="WFN18" s="49"/>
      <c r="WFO18" s="49"/>
      <c r="WFP18" s="49"/>
      <c r="WFQ18" s="49"/>
      <c r="WFR18" s="49"/>
      <c r="WFS18" s="49"/>
      <c r="WFT18" s="49"/>
      <c r="WFU18" s="49"/>
      <c r="WFV18" s="49"/>
      <c r="WFW18" s="49"/>
      <c r="WFX18" s="49"/>
      <c r="WFY18" s="49"/>
      <c r="WFZ18" s="49"/>
      <c r="WGA18" s="49"/>
      <c r="WGB18" s="49"/>
      <c r="WGC18" s="49"/>
      <c r="WGD18" s="49"/>
      <c r="WGE18" s="49"/>
      <c r="WGF18" s="49"/>
      <c r="WGG18" s="49"/>
      <c r="WGH18" s="49"/>
      <c r="WGI18" s="49"/>
      <c r="WGJ18" s="49"/>
      <c r="WGK18" s="49"/>
      <c r="WGL18" s="49"/>
      <c r="WGM18" s="49"/>
      <c r="WGN18" s="49"/>
      <c r="WGO18" s="49"/>
      <c r="WGP18" s="49"/>
      <c r="WGQ18" s="49"/>
      <c r="WGR18" s="49"/>
      <c r="WGS18" s="49"/>
      <c r="WGT18" s="49"/>
      <c r="WGU18" s="49"/>
      <c r="WGV18" s="49"/>
      <c r="WGW18" s="49"/>
      <c r="WGX18" s="49"/>
      <c r="WGY18" s="49"/>
      <c r="WGZ18" s="49"/>
      <c r="WHA18" s="49"/>
      <c r="WHB18" s="49"/>
      <c r="WHC18" s="49"/>
      <c r="WHD18" s="49"/>
      <c r="WHE18" s="49"/>
      <c r="WHF18" s="49"/>
      <c r="WHG18" s="49"/>
      <c r="WHH18" s="49"/>
      <c r="WHI18" s="49"/>
      <c r="WHJ18" s="49"/>
      <c r="WHK18" s="49"/>
      <c r="WHL18" s="49"/>
      <c r="WHM18" s="49"/>
      <c r="WHN18" s="49"/>
      <c r="WHO18" s="49"/>
      <c r="WHP18" s="49"/>
      <c r="WHQ18" s="49"/>
      <c r="WHR18" s="49"/>
      <c r="WHS18" s="49"/>
      <c r="WHT18" s="49"/>
      <c r="WHU18" s="49"/>
      <c r="WHV18" s="49"/>
      <c r="WHW18" s="49"/>
      <c r="WHX18" s="49"/>
      <c r="WHY18" s="49"/>
      <c r="WHZ18" s="49"/>
      <c r="WIA18" s="49"/>
      <c r="WIB18" s="49"/>
      <c r="WIC18" s="49"/>
      <c r="WID18" s="49"/>
      <c r="WIE18" s="49"/>
      <c r="WIF18" s="49"/>
      <c r="WIG18" s="49"/>
      <c r="WIH18" s="49"/>
      <c r="WII18" s="49"/>
      <c r="WIJ18" s="49"/>
      <c r="WIK18" s="49"/>
      <c r="WIL18" s="49"/>
      <c r="WIM18" s="49"/>
      <c r="WIN18" s="49"/>
      <c r="WIO18" s="49"/>
      <c r="WIP18" s="49"/>
      <c r="WIQ18" s="49"/>
      <c r="WIR18" s="49"/>
      <c r="WIS18" s="49"/>
      <c r="WIT18" s="49"/>
      <c r="WIU18" s="49"/>
      <c r="WIV18" s="49"/>
      <c r="WIW18" s="49"/>
      <c r="WIX18" s="49"/>
      <c r="WIY18" s="49"/>
      <c r="WIZ18" s="49"/>
      <c r="WJA18" s="49"/>
      <c r="WJB18" s="49"/>
      <c r="WJC18" s="49"/>
      <c r="WJD18" s="49"/>
      <c r="WJE18" s="49"/>
      <c r="WJF18" s="49"/>
      <c r="WJG18" s="49"/>
      <c r="WJH18" s="49"/>
      <c r="WJI18" s="49"/>
      <c r="WJJ18" s="49"/>
      <c r="WJK18" s="49"/>
      <c r="WJL18" s="49"/>
      <c r="WJM18" s="49"/>
      <c r="WJN18" s="49"/>
      <c r="WJO18" s="49"/>
      <c r="WJP18" s="49"/>
      <c r="WJQ18" s="49"/>
      <c r="WJR18" s="49"/>
      <c r="WJS18" s="49"/>
      <c r="WJT18" s="49"/>
      <c r="WJU18" s="49"/>
      <c r="WJV18" s="49"/>
      <c r="WJW18" s="49"/>
      <c r="WJX18" s="49"/>
      <c r="WJY18" s="49"/>
      <c r="WJZ18" s="49"/>
      <c r="WKA18" s="49"/>
      <c r="WKB18" s="49"/>
      <c r="WKC18" s="49"/>
      <c r="WKD18" s="49"/>
      <c r="WKE18" s="49"/>
      <c r="WKF18" s="49"/>
      <c r="WKG18" s="49"/>
      <c r="WKH18" s="49"/>
      <c r="WKI18" s="49"/>
      <c r="WKJ18" s="49"/>
      <c r="WKK18" s="49"/>
      <c r="WKL18" s="49"/>
      <c r="WKM18" s="49"/>
      <c r="WKN18" s="49"/>
      <c r="WKO18" s="49"/>
      <c r="WKP18" s="49"/>
      <c r="WKQ18" s="49"/>
      <c r="WKR18" s="49"/>
      <c r="WKS18" s="49"/>
      <c r="WKT18" s="49"/>
      <c r="WKU18" s="49"/>
      <c r="WKV18" s="49"/>
      <c r="WKW18" s="49"/>
      <c r="WKX18" s="49"/>
      <c r="WKY18" s="49"/>
      <c r="WKZ18" s="49"/>
      <c r="WLA18" s="49"/>
      <c r="WLB18" s="49"/>
      <c r="WLC18" s="49"/>
      <c r="WLD18" s="49"/>
      <c r="WLE18" s="49"/>
      <c r="WLF18" s="49"/>
      <c r="WLG18" s="49"/>
      <c r="WLH18" s="49"/>
      <c r="WLI18" s="49"/>
      <c r="WLJ18" s="49"/>
      <c r="WLK18" s="49"/>
      <c r="WLL18" s="49"/>
      <c r="WLM18" s="49"/>
      <c r="WLN18" s="49"/>
      <c r="WLO18" s="49"/>
      <c r="WLP18" s="49"/>
      <c r="WLQ18" s="49"/>
      <c r="WLR18" s="49"/>
      <c r="WLS18" s="49"/>
      <c r="WLT18" s="49"/>
      <c r="WLU18" s="49"/>
      <c r="WLV18" s="49"/>
      <c r="WLW18" s="49"/>
      <c r="WLX18" s="49"/>
      <c r="WLY18" s="49"/>
      <c r="WLZ18" s="49"/>
      <c r="WMA18" s="49"/>
      <c r="WMB18" s="49"/>
      <c r="WMC18" s="49"/>
      <c r="WMD18" s="49"/>
      <c r="WME18" s="49"/>
      <c r="WMF18" s="49"/>
      <c r="WMG18" s="49"/>
      <c r="WMH18" s="49"/>
      <c r="WMI18" s="49"/>
      <c r="WMJ18" s="49"/>
      <c r="WMK18" s="49"/>
      <c r="WML18" s="49"/>
      <c r="WMM18" s="49"/>
      <c r="WMN18" s="49"/>
      <c r="WMO18" s="49"/>
      <c r="WMP18" s="49"/>
      <c r="WMQ18" s="49"/>
      <c r="WMR18" s="49"/>
      <c r="WMS18" s="49"/>
      <c r="WMT18" s="49"/>
      <c r="WMU18" s="49"/>
      <c r="WMV18" s="49"/>
      <c r="WMW18" s="49"/>
      <c r="WMX18" s="49"/>
      <c r="WMY18" s="49"/>
      <c r="WMZ18" s="49"/>
      <c r="WNA18" s="49"/>
      <c r="WNB18" s="49"/>
      <c r="WNC18" s="49"/>
      <c r="WND18" s="49"/>
      <c r="WNE18" s="49"/>
      <c r="WNF18" s="49"/>
      <c r="WNG18" s="49"/>
      <c r="WNH18" s="49"/>
      <c r="WNI18" s="49"/>
      <c r="WNJ18" s="49"/>
      <c r="WNK18" s="49"/>
      <c r="WNL18" s="49"/>
      <c r="WNM18" s="49"/>
      <c r="WNN18" s="49"/>
      <c r="WNO18" s="49"/>
      <c r="WNP18" s="49"/>
      <c r="WNQ18" s="49"/>
      <c r="WNR18" s="49"/>
      <c r="WNS18" s="49"/>
      <c r="WNT18" s="49"/>
      <c r="WNU18" s="49"/>
      <c r="WNV18" s="49"/>
      <c r="WNW18" s="49"/>
      <c r="WNX18" s="49"/>
      <c r="WNY18" s="49"/>
      <c r="WNZ18" s="49"/>
      <c r="WOA18" s="49"/>
      <c r="WOB18" s="49"/>
      <c r="WOC18" s="49"/>
      <c r="WOD18" s="49"/>
      <c r="WOE18" s="49"/>
      <c r="WOF18" s="49"/>
      <c r="WOG18" s="49"/>
      <c r="WOH18" s="49"/>
      <c r="WOI18" s="49"/>
      <c r="WOJ18" s="49"/>
      <c r="WOK18" s="49"/>
      <c r="WOL18" s="49"/>
      <c r="WOM18" s="49"/>
      <c r="WON18" s="49"/>
      <c r="WOO18" s="49"/>
      <c r="WOP18" s="49"/>
      <c r="WOQ18" s="49"/>
      <c r="WOR18" s="49"/>
      <c r="WOS18" s="49"/>
      <c r="WOT18" s="49"/>
      <c r="WOU18" s="49"/>
      <c r="WOV18" s="49"/>
      <c r="WOW18" s="49"/>
      <c r="WOX18" s="49"/>
      <c r="WOY18" s="49"/>
      <c r="WOZ18" s="49"/>
      <c r="WPA18" s="49"/>
      <c r="WPB18" s="49"/>
      <c r="WPC18" s="49"/>
      <c r="WPD18" s="49"/>
      <c r="WPE18" s="49"/>
      <c r="WPF18" s="49"/>
      <c r="WPG18" s="49"/>
      <c r="WPH18" s="49"/>
      <c r="WPI18" s="49"/>
      <c r="WPJ18" s="49"/>
      <c r="WPK18" s="49"/>
      <c r="WPL18" s="49"/>
      <c r="WPM18" s="49"/>
      <c r="WPN18" s="49"/>
      <c r="WPO18" s="49"/>
      <c r="WPP18" s="49"/>
      <c r="WPQ18" s="49"/>
      <c r="WPR18" s="49"/>
      <c r="WPS18" s="49"/>
      <c r="WPT18" s="49"/>
      <c r="WPU18" s="49"/>
      <c r="WPV18" s="49"/>
      <c r="WPW18" s="49"/>
      <c r="WPX18" s="49"/>
      <c r="WPY18" s="49"/>
      <c r="WPZ18" s="49"/>
      <c r="WQA18" s="49"/>
      <c r="WQB18" s="49"/>
      <c r="WQC18" s="49"/>
      <c r="WQD18" s="49"/>
      <c r="WQE18" s="49"/>
      <c r="WQF18" s="49"/>
      <c r="WQG18" s="49"/>
      <c r="WQH18" s="49"/>
      <c r="WQI18" s="49"/>
      <c r="WQJ18" s="49"/>
      <c r="WQK18" s="49"/>
      <c r="WQL18" s="49"/>
      <c r="WQM18" s="49"/>
      <c r="WQN18" s="49"/>
      <c r="WQO18" s="49"/>
      <c r="WQP18" s="49"/>
      <c r="WQQ18" s="49"/>
      <c r="WQR18" s="49"/>
      <c r="WQS18" s="49"/>
      <c r="WQT18" s="49"/>
      <c r="WQU18" s="49"/>
      <c r="WQV18" s="49"/>
      <c r="WQW18" s="49"/>
      <c r="WQX18" s="49"/>
      <c r="WQY18" s="49"/>
      <c r="WQZ18" s="49"/>
      <c r="WRA18" s="49"/>
      <c r="WRB18" s="49"/>
      <c r="WRC18" s="49"/>
      <c r="WRD18" s="49"/>
      <c r="WRE18" s="49"/>
      <c r="WRF18" s="49"/>
      <c r="WRG18" s="49"/>
      <c r="WRH18" s="49"/>
      <c r="WRI18" s="49"/>
      <c r="WRJ18" s="49"/>
      <c r="WRK18" s="49"/>
      <c r="WRL18" s="49"/>
      <c r="WRM18" s="49"/>
      <c r="WRN18" s="49"/>
      <c r="WRO18" s="49"/>
      <c r="WRP18" s="49"/>
      <c r="WRQ18" s="49"/>
      <c r="WRR18" s="49"/>
      <c r="WRS18" s="49"/>
      <c r="WRT18" s="49"/>
      <c r="WRU18" s="49"/>
      <c r="WRV18" s="49"/>
      <c r="WRW18" s="49"/>
      <c r="WRX18" s="49"/>
      <c r="WRY18" s="49"/>
      <c r="WRZ18" s="49"/>
      <c r="WSA18" s="49"/>
      <c r="WSB18" s="49"/>
      <c r="WSC18" s="49"/>
      <c r="WSD18" s="49"/>
      <c r="WSE18" s="49"/>
      <c r="WSF18" s="49"/>
      <c r="WSG18" s="49"/>
      <c r="WSH18" s="49"/>
      <c r="WSI18" s="49"/>
      <c r="WSJ18" s="49"/>
      <c r="WSK18" s="49"/>
      <c r="WSL18" s="49"/>
      <c r="WSM18" s="49"/>
      <c r="WSN18" s="49"/>
      <c r="WSO18" s="49"/>
      <c r="WSP18" s="49"/>
      <c r="WSQ18" s="49"/>
      <c r="WSR18" s="49"/>
      <c r="WSS18" s="49"/>
      <c r="WST18" s="49"/>
      <c r="WSU18" s="49"/>
      <c r="WSV18" s="49"/>
      <c r="WSW18" s="49"/>
      <c r="WSX18" s="49"/>
      <c r="WSY18" s="49"/>
      <c r="WSZ18" s="49"/>
      <c r="WTA18" s="49"/>
      <c r="WTB18" s="49"/>
      <c r="WTC18" s="49"/>
      <c r="WTD18" s="49"/>
      <c r="WTE18" s="49"/>
      <c r="WTF18" s="49"/>
      <c r="WTG18" s="49"/>
      <c r="WTH18" s="49"/>
      <c r="WTI18" s="49"/>
      <c r="WTJ18" s="49"/>
      <c r="WTK18" s="49"/>
      <c r="WTL18" s="49"/>
      <c r="WTM18" s="49"/>
      <c r="WTN18" s="49"/>
      <c r="WTO18" s="49"/>
      <c r="WTP18" s="49"/>
      <c r="WTQ18" s="49"/>
      <c r="WTR18" s="49"/>
      <c r="WTS18" s="49"/>
      <c r="WTT18" s="49"/>
      <c r="WTU18" s="49"/>
      <c r="WTV18" s="49"/>
      <c r="WTW18" s="49"/>
      <c r="WTX18" s="49"/>
      <c r="WTY18" s="49"/>
      <c r="WTZ18" s="49"/>
      <c r="WUA18" s="49"/>
      <c r="WUB18" s="49"/>
      <c r="WUC18" s="49"/>
      <c r="WUD18" s="49"/>
      <c r="WUE18" s="49"/>
      <c r="WUF18" s="49"/>
      <c r="WUG18" s="49"/>
      <c r="WUH18" s="49"/>
      <c r="WUI18" s="49"/>
      <c r="WUJ18" s="49"/>
      <c r="WUK18" s="49"/>
      <c r="WUL18" s="49"/>
      <c r="WUM18" s="49"/>
      <c r="WUN18" s="49"/>
      <c r="WUO18" s="49"/>
      <c r="WUP18" s="49"/>
      <c r="WUQ18" s="49"/>
      <c r="WUR18" s="49"/>
      <c r="WUS18" s="49"/>
      <c r="WUT18" s="49"/>
      <c r="WUU18" s="49"/>
      <c r="WUV18" s="49"/>
      <c r="WUW18" s="49"/>
      <c r="WUX18" s="49"/>
      <c r="WUY18" s="49"/>
      <c r="WUZ18" s="49"/>
      <c r="WVA18" s="49"/>
      <c r="WVB18" s="49"/>
      <c r="WVC18" s="49"/>
      <c r="WVD18" s="49"/>
      <c r="WVE18" s="49"/>
      <c r="WVF18" s="49"/>
      <c r="WVG18" s="49"/>
      <c r="WVH18" s="49"/>
      <c r="WVI18" s="49"/>
      <c r="WVJ18" s="49"/>
      <c r="WVK18" s="49"/>
      <c r="WVL18" s="49"/>
      <c r="WVM18" s="49"/>
      <c r="WVN18" s="49"/>
      <c r="WVO18" s="49"/>
      <c r="WVP18" s="49"/>
      <c r="WVQ18" s="49"/>
      <c r="WVR18" s="49"/>
      <c r="WVS18" s="49"/>
      <c r="WVT18" s="49"/>
      <c r="WVU18" s="49"/>
      <c r="WVV18" s="49"/>
      <c r="WVW18" s="49"/>
      <c r="WVX18" s="49"/>
      <c r="WVY18" s="49"/>
      <c r="WVZ18" s="49"/>
      <c r="WWA18" s="49"/>
      <c r="WWB18" s="49"/>
      <c r="WWC18" s="49"/>
      <c r="WWD18" s="49"/>
      <c r="WWE18" s="49"/>
      <c r="WWF18" s="49"/>
      <c r="WWG18" s="49"/>
      <c r="WWH18" s="49"/>
      <c r="WWI18" s="49"/>
      <c r="WWJ18" s="49"/>
      <c r="WWK18" s="49"/>
      <c r="WWL18" s="49"/>
      <c r="WWM18" s="49"/>
      <c r="WWN18" s="49"/>
      <c r="WWO18" s="49"/>
      <c r="WWP18" s="49"/>
      <c r="WWQ18" s="49"/>
      <c r="WWR18" s="49"/>
      <c r="WWS18" s="49"/>
      <c r="WWT18" s="49"/>
      <c r="WWU18" s="49"/>
      <c r="WWV18" s="49"/>
      <c r="WWW18" s="49"/>
      <c r="WWX18" s="49"/>
      <c r="WWY18" s="49"/>
      <c r="WWZ18" s="49"/>
      <c r="WXA18" s="49"/>
      <c r="WXB18" s="49"/>
      <c r="WXC18" s="49"/>
      <c r="WXD18" s="49"/>
      <c r="WXE18" s="49"/>
      <c r="WXF18" s="49"/>
      <c r="WXG18" s="49"/>
      <c r="WXH18" s="49"/>
      <c r="WXI18" s="49"/>
      <c r="WXJ18" s="49"/>
      <c r="WXK18" s="49"/>
      <c r="WXL18" s="49"/>
      <c r="WXM18" s="49"/>
      <c r="WXN18" s="49"/>
      <c r="WXO18" s="49"/>
      <c r="WXP18" s="49"/>
      <c r="WXQ18" s="49"/>
      <c r="WXR18" s="49"/>
      <c r="WXS18" s="49"/>
      <c r="WXT18" s="49"/>
      <c r="WXU18" s="49"/>
      <c r="WXV18" s="49"/>
      <c r="WXW18" s="49"/>
      <c r="WXX18" s="49"/>
      <c r="WXY18" s="49"/>
      <c r="WXZ18" s="49"/>
      <c r="WYA18" s="49"/>
      <c r="WYB18" s="49"/>
      <c r="WYC18" s="49"/>
      <c r="WYD18" s="49"/>
      <c r="WYE18" s="49"/>
      <c r="WYF18" s="49"/>
      <c r="WYG18" s="49"/>
      <c r="WYH18" s="49"/>
      <c r="WYI18" s="49"/>
      <c r="WYJ18" s="49"/>
      <c r="WYK18" s="49"/>
      <c r="WYL18" s="49"/>
      <c r="WYM18" s="49"/>
      <c r="WYN18" s="49"/>
      <c r="WYO18" s="49"/>
      <c r="WYP18" s="49"/>
      <c r="WYQ18" s="49"/>
      <c r="WYR18" s="49"/>
      <c r="WYS18" s="49"/>
      <c r="WYT18" s="49"/>
      <c r="WYU18" s="49"/>
      <c r="WYV18" s="49"/>
      <c r="WYW18" s="49"/>
      <c r="WYX18" s="49"/>
      <c r="WYY18" s="49"/>
      <c r="WYZ18" s="49"/>
      <c r="WZA18" s="49"/>
      <c r="WZB18" s="49"/>
      <c r="WZC18" s="49"/>
      <c r="WZD18" s="49"/>
      <c r="WZE18" s="49"/>
      <c r="WZF18" s="49"/>
      <c r="WZG18" s="49"/>
      <c r="WZH18" s="49"/>
      <c r="WZI18" s="49"/>
      <c r="WZJ18" s="49"/>
      <c r="WZK18" s="49"/>
      <c r="WZL18" s="49"/>
      <c r="WZM18" s="49"/>
      <c r="WZN18" s="49"/>
      <c r="WZO18" s="49"/>
      <c r="WZP18" s="49"/>
      <c r="WZQ18" s="49"/>
      <c r="WZR18" s="49"/>
      <c r="WZS18" s="49"/>
      <c r="WZT18" s="49"/>
      <c r="WZU18" s="49"/>
      <c r="WZV18" s="49"/>
      <c r="WZW18" s="49"/>
      <c r="WZX18" s="49"/>
      <c r="WZY18" s="49"/>
      <c r="WZZ18" s="49"/>
      <c r="XAA18" s="49"/>
      <c r="XAB18" s="49"/>
      <c r="XAC18" s="49"/>
      <c r="XAD18" s="49"/>
      <c r="XAE18" s="49"/>
      <c r="XAF18" s="49"/>
      <c r="XAG18" s="49"/>
      <c r="XAH18" s="49"/>
      <c r="XAI18" s="49"/>
      <c r="XAJ18" s="49"/>
      <c r="XAK18" s="49"/>
      <c r="XAL18" s="49"/>
      <c r="XAM18" s="49"/>
      <c r="XAN18" s="49"/>
      <c r="XAO18" s="49"/>
      <c r="XAP18" s="49"/>
      <c r="XAQ18" s="49"/>
      <c r="XAR18" s="49"/>
      <c r="XAS18" s="49"/>
      <c r="XAT18" s="49"/>
      <c r="XAU18" s="49"/>
      <c r="XAV18" s="49"/>
      <c r="XAW18" s="49"/>
      <c r="XAX18" s="49"/>
      <c r="XAY18" s="49"/>
      <c r="XAZ18" s="49"/>
      <c r="XBA18" s="49"/>
      <c r="XBB18" s="49"/>
      <c r="XBC18" s="49"/>
      <c r="XBD18" s="49"/>
      <c r="XBE18" s="49"/>
      <c r="XBF18" s="49"/>
      <c r="XBG18" s="49"/>
      <c r="XBH18" s="49"/>
      <c r="XBI18" s="49"/>
      <c r="XBJ18" s="49"/>
      <c r="XBK18" s="49"/>
      <c r="XBL18" s="49"/>
      <c r="XBM18" s="49"/>
      <c r="XBN18" s="49"/>
      <c r="XBO18" s="49"/>
      <c r="XBP18" s="49"/>
      <c r="XBQ18" s="49"/>
      <c r="XBR18" s="49"/>
      <c r="XBS18" s="49"/>
      <c r="XBT18" s="49"/>
      <c r="XBU18" s="49"/>
      <c r="XBV18" s="49"/>
      <c r="XBW18" s="49"/>
      <c r="XBX18" s="49"/>
      <c r="XBY18" s="49"/>
      <c r="XBZ18" s="49"/>
      <c r="XCA18" s="49"/>
      <c r="XCB18" s="49"/>
      <c r="XCC18" s="49"/>
      <c r="XCD18" s="49"/>
      <c r="XCE18" s="49"/>
      <c r="XCF18" s="49"/>
      <c r="XCG18" s="49"/>
      <c r="XCH18" s="49"/>
      <c r="XCI18" s="49"/>
      <c r="XCJ18" s="49"/>
      <c r="XCK18" s="49"/>
      <c r="XCL18" s="49"/>
      <c r="XCM18" s="49"/>
      <c r="XCN18" s="49"/>
      <c r="XCO18" s="49"/>
      <c r="XCP18" s="49"/>
      <c r="XCQ18" s="49"/>
      <c r="XCR18" s="49"/>
      <c r="XCS18" s="49"/>
      <c r="XCT18" s="49"/>
      <c r="XCU18" s="49"/>
      <c r="XCV18" s="49"/>
      <c r="XCW18" s="49"/>
      <c r="XCX18" s="49"/>
      <c r="XCY18" s="49"/>
      <c r="XCZ18" s="49"/>
      <c r="XDA18" s="49"/>
      <c r="XDB18" s="49"/>
      <c r="XDC18" s="49"/>
      <c r="XDD18" s="49"/>
      <c r="XDE18" s="49"/>
      <c r="XDF18" s="49"/>
      <c r="XDG18" s="49"/>
      <c r="XDH18" s="49"/>
      <c r="XDI18" s="49"/>
      <c r="XDJ18" s="49"/>
      <c r="XDK18" s="49"/>
      <c r="XDL18" s="49"/>
      <c r="XDM18" s="49"/>
      <c r="XDN18" s="49"/>
      <c r="XDO18" s="49"/>
      <c r="XDP18" s="49"/>
      <c r="XDQ18" s="49"/>
      <c r="XDR18" s="49"/>
      <c r="XDS18" s="49"/>
      <c r="XDT18" s="49"/>
      <c r="XDU18" s="49"/>
      <c r="XDV18" s="49"/>
      <c r="XDW18" s="49"/>
      <c r="XDX18" s="49"/>
      <c r="XDY18" s="49"/>
      <c r="XDZ18" s="49"/>
      <c r="XEA18" s="49"/>
      <c r="XEB18" s="49"/>
      <c r="XEC18" s="49"/>
      <c r="XED18" s="49"/>
      <c r="XEE18" s="49"/>
      <c r="XEF18" s="49"/>
      <c r="XEG18" s="49"/>
      <c r="XEH18" s="49"/>
      <c r="XEI18" s="49"/>
      <c r="XEJ18" s="49"/>
      <c r="XEK18" s="49"/>
      <c r="XEL18" s="49"/>
      <c r="XEM18" s="49"/>
      <c r="XEN18" s="49"/>
      <c r="XEO18" s="49"/>
      <c r="XEP18" s="49"/>
      <c r="XEQ18" s="49"/>
      <c r="XER18" s="49"/>
      <c r="XES18" s="49"/>
      <c r="XET18" s="49"/>
      <c r="XEU18" s="49"/>
      <c r="XEV18" s="49"/>
      <c r="XEW18" s="49"/>
      <c r="XEX18" s="49"/>
      <c r="XEY18" s="49"/>
      <c r="XEZ18" s="49"/>
      <c r="XFA18" s="49"/>
      <c r="XFB18" s="49"/>
      <c r="XFC18" s="49"/>
      <c r="XFD18" s="49"/>
    </row>
    <row r="19" spans="1:16384" s="7" customFormat="1" ht="15" customHeight="1" x14ac:dyDescent="0.25">
      <c r="A19" s="25"/>
      <c r="B19" s="48"/>
      <c r="C19" s="48"/>
      <c r="D19" s="48"/>
      <c r="E19" s="48"/>
      <c r="F19" s="48"/>
      <c r="G19" s="48"/>
      <c r="H19" s="48"/>
      <c r="I19" s="48"/>
      <c r="J19" s="48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  <c r="IR19" s="49"/>
      <c r="IS19" s="49"/>
      <c r="IT19" s="49"/>
      <c r="IU19" s="49"/>
      <c r="IV19" s="49"/>
      <c r="IW19" s="49"/>
      <c r="IX19" s="49"/>
      <c r="IY19" s="49"/>
      <c r="IZ19" s="49"/>
      <c r="JA19" s="49"/>
      <c r="JB19" s="49"/>
      <c r="JC19" s="49"/>
      <c r="JD19" s="49"/>
      <c r="JE19" s="49"/>
      <c r="JF19" s="49"/>
      <c r="JG19" s="49"/>
      <c r="JH19" s="49"/>
      <c r="JI19" s="49"/>
      <c r="JJ19" s="49"/>
      <c r="JK19" s="49"/>
      <c r="JL19" s="49"/>
      <c r="JM19" s="49"/>
      <c r="JN19" s="49"/>
      <c r="JO19" s="49"/>
      <c r="JP19" s="49"/>
      <c r="JQ19" s="49"/>
      <c r="JR19" s="49"/>
      <c r="JS19" s="49"/>
      <c r="JT19" s="49"/>
      <c r="JU19" s="49"/>
      <c r="JV19" s="49"/>
      <c r="JW19" s="49"/>
      <c r="JX19" s="49"/>
      <c r="JY19" s="49"/>
      <c r="JZ19" s="49"/>
      <c r="KA19" s="49"/>
      <c r="KB19" s="49"/>
      <c r="KC19" s="49"/>
      <c r="KD19" s="49"/>
      <c r="KE19" s="49"/>
      <c r="KF19" s="49"/>
      <c r="KG19" s="49"/>
      <c r="KH19" s="49"/>
      <c r="KI19" s="49"/>
      <c r="KJ19" s="49"/>
      <c r="KK19" s="49"/>
      <c r="KL19" s="49"/>
      <c r="KM19" s="49"/>
      <c r="KN19" s="49"/>
      <c r="KO19" s="49"/>
      <c r="KP19" s="49"/>
      <c r="KQ19" s="49"/>
      <c r="KR19" s="49"/>
      <c r="KS19" s="49"/>
      <c r="KT19" s="49"/>
      <c r="KU19" s="49"/>
      <c r="KV19" s="49"/>
      <c r="KW19" s="49"/>
      <c r="KX19" s="49"/>
      <c r="KY19" s="49"/>
      <c r="KZ19" s="49"/>
      <c r="LA19" s="49"/>
      <c r="LB19" s="49"/>
      <c r="LC19" s="49"/>
      <c r="LD19" s="49"/>
      <c r="LE19" s="49"/>
      <c r="LF19" s="49"/>
      <c r="LG19" s="49"/>
      <c r="LH19" s="49"/>
      <c r="LI19" s="49"/>
      <c r="LJ19" s="49"/>
      <c r="LK19" s="49"/>
      <c r="LL19" s="49"/>
      <c r="LM19" s="49"/>
      <c r="LN19" s="49"/>
      <c r="LO19" s="49"/>
      <c r="LP19" s="49"/>
      <c r="LQ19" s="49"/>
      <c r="LR19" s="49"/>
      <c r="LS19" s="49"/>
      <c r="LT19" s="49"/>
      <c r="LU19" s="49"/>
      <c r="LV19" s="49"/>
      <c r="LW19" s="49"/>
      <c r="LX19" s="49"/>
      <c r="LY19" s="49"/>
      <c r="LZ19" s="49"/>
      <c r="MA19" s="49"/>
      <c r="MB19" s="49"/>
      <c r="MC19" s="49"/>
      <c r="MD19" s="49"/>
      <c r="ME19" s="49"/>
      <c r="MF19" s="49"/>
      <c r="MG19" s="49"/>
      <c r="MH19" s="49"/>
      <c r="MI19" s="49"/>
      <c r="MJ19" s="49"/>
      <c r="MK19" s="49"/>
      <c r="ML19" s="49"/>
      <c r="MM19" s="49"/>
      <c r="MN19" s="49"/>
      <c r="MO19" s="49"/>
      <c r="MP19" s="49"/>
      <c r="MQ19" s="49"/>
      <c r="MR19" s="49"/>
      <c r="MS19" s="49"/>
      <c r="MT19" s="49"/>
      <c r="MU19" s="49"/>
      <c r="MV19" s="49"/>
      <c r="MW19" s="49"/>
      <c r="MX19" s="49"/>
      <c r="MY19" s="49"/>
      <c r="MZ19" s="49"/>
      <c r="NA19" s="49"/>
      <c r="NB19" s="49"/>
      <c r="NC19" s="49"/>
      <c r="ND19" s="49"/>
      <c r="NE19" s="49"/>
      <c r="NF19" s="49"/>
      <c r="NG19" s="49"/>
      <c r="NH19" s="49"/>
      <c r="NI19" s="49"/>
      <c r="NJ19" s="49"/>
      <c r="NK19" s="49"/>
      <c r="NL19" s="49"/>
      <c r="NM19" s="49"/>
      <c r="NN19" s="49"/>
      <c r="NO19" s="49"/>
      <c r="NP19" s="49"/>
      <c r="NQ19" s="49"/>
      <c r="NR19" s="49"/>
      <c r="NS19" s="49"/>
      <c r="NT19" s="49"/>
      <c r="NU19" s="49"/>
      <c r="NV19" s="49"/>
      <c r="NW19" s="49"/>
      <c r="NX19" s="49"/>
      <c r="NY19" s="49"/>
      <c r="NZ19" s="49"/>
      <c r="OA19" s="49"/>
      <c r="OB19" s="49"/>
      <c r="OC19" s="49"/>
      <c r="OD19" s="49"/>
      <c r="OE19" s="49"/>
      <c r="OF19" s="49"/>
      <c r="OG19" s="49"/>
      <c r="OH19" s="49"/>
      <c r="OI19" s="49"/>
      <c r="OJ19" s="49"/>
      <c r="OK19" s="49"/>
      <c r="OL19" s="49"/>
      <c r="OM19" s="49"/>
      <c r="ON19" s="49"/>
      <c r="OO19" s="49"/>
      <c r="OP19" s="49"/>
      <c r="OQ19" s="49"/>
      <c r="OR19" s="49"/>
      <c r="OS19" s="49"/>
      <c r="OT19" s="49"/>
      <c r="OU19" s="49"/>
      <c r="OV19" s="49"/>
      <c r="OW19" s="49"/>
      <c r="OX19" s="49"/>
      <c r="OY19" s="49"/>
      <c r="OZ19" s="49"/>
      <c r="PA19" s="49"/>
      <c r="PB19" s="49"/>
      <c r="PC19" s="49"/>
      <c r="PD19" s="49"/>
      <c r="PE19" s="49"/>
      <c r="PF19" s="49"/>
      <c r="PG19" s="49"/>
      <c r="PH19" s="49"/>
      <c r="PI19" s="49"/>
      <c r="PJ19" s="49"/>
      <c r="PK19" s="49"/>
      <c r="PL19" s="49"/>
      <c r="PM19" s="49"/>
      <c r="PN19" s="49"/>
      <c r="PO19" s="49"/>
      <c r="PP19" s="49"/>
      <c r="PQ19" s="49"/>
      <c r="PR19" s="49"/>
      <c r="PS19" s="49"/>
      <c r="PT19" s="49"/>
      <c r="PU19" s="49"/>
      <c r="PV19" s="49"/>
      <c r="PW19" s="49"/>
      <c r="PX19" s="49"/>
      <c r="PY19" s="49"/>
      <c r="PZ19" s="49"/>
      <c r="QA19" s="49"/>
      <c r="QB19" s="49"/>
      <c r="QC19" s="49"/>
      <c r="QD19" s="49"/>
      <c r="QE19" s="49"/>
      <c r="QF19" s="49"/>
      <c r="QG19" s="49"/>
      <c r="QH19" s="49"/>
      <c r="QI19" s="49"/>
      <c r="QJ19" s="49"/>
      <c r="QK19" s="49"/>
      <c r="QL19" s="49"/>
      <c r="QM19" s="49"/>
      <c r="QN19" s="49"/>
      <c r="QO19" s="49"/>
      <c r="QP19" s="49"/>
      <c r="QQ19" s="49"/>
      <c r="QR19" s="49"/>
      <c r="QS19" s="49"/>
      <c r="QT19" s="49"/>
      <c r="QU19" s="49"/>
      <c r="QV19" s="49"/>
      <c r="QW19" s="49"/>
      <c r="QX19" s="49"/>
      <c r="QY19" s="49"/>
      <c r="QZ19" s="49"/>
      <c r="RA19" s="49"/>
      <c r="RB19" s="49"/>
      <c r="RC19" s="49"/>
      <c r="RD19" s="49"/>
      <c r="RE19" s="49"/>
      <c r="RF19" s="49"/>
      <c r="RG19" s="49"/>
      <c r="RH19" s="49"/>
      <c r="RI19" s="49"/>
      <c r="RJ19" s="49"/>
      <c r="RK19" s="49"/>
      <c r="RL19" s="49"/>
      <c r="RM19" s="49"/>
      <c r="RN19" s="49"/>
      <c r="RO19" s="49"/>
      <c r="RP19" s="49"/>
      <c r="RQ19" s="49"/>
      <c r="RR19" s="49"/>
      <c r="RS19" s="49"/>
      <c r="RT19" s="49"/>
      <c r="RU19" s="49"/>
      <c r="RV19" s="49"/>
      <c r="RW19" s="49"/>
      <c r="RX19" s="49"/>
      <c r="RY19" s="49"/>
      <c r="RZ19" s="49"/>
      <c r="SA19" s="49"/>
      <c r="SB19" s="49"/>
      <c r="SC19" s="49"/>
      <c r="SD19" s="49"/>
      <c r="SE19" s="49"/>
      <c r="SF19" s="49"/>
      <c r="SG19" s="49"/>
      <c r="SH19" s="49"/>
      <c r="SI19" s="49"/>
      <c r="SJ19" s="49"/>
      <c r="SK19" s="49"/>
      <c r="SL19" s="49"/>
      <c r="SM19" s="49"/>
      <c r="SN19" s="49"/>
      <c r="SO19" s="49"/>
      <c r="SP19" s="49"/>
      <c r="SQ19" s="49"/>
      <c r="SR19" s="49"/>
      <c r="SS19" s="49"/>
      <c r="ST19" s="49"/>
      <c r="SU19" s="49"/>
      <c r="SV19" s="49"/>
      <c r="SW19" s="49"/>
      <c r="SX19" s="49"/>
      <c r="SY19" s="49"/>
      <c r="SZ19" s="49"/>
      <c r="TA19" s="49"/>
      <c r="TB19" s="49"/>
      <c r="TC19" s="49"/>
      <c r="TD19" s="49"/>
      <c r="TE19" s="49"/>
      <c r="TF19" s="49"/>
      <c r="TG19" s="49"/>
      <c r="TH19" s="49"/>
      <c r="TI19" s="49"/>
      <c r="TJ19" s="49"/>
      <c r="TK19" s="49"/>
      <c r="TL19" s="49"/>
      <c r="TM19" s="49"/>
      <c r="TN19" s="49"/>
      <c r="TO19" s="49"/>
      <c r="TP19" s="49"/>
      <c r="TQ19" s="49"/>
      <c r="TR19" s="49"/>
      <c r="TS19" s="49"/>
      <c r="TT19" s="49"/>
      <c r="TU19" s="49"/>
      <c r="TV19" s="49"/>
      <c r="TW19" s="49"/>
      <c r="TX19" s="49"/>
      <c r="TY19" s="49"/>
      <c r="TZ19" s="49"/>
      <c r="UA19" s="49"/>
      <c r="UB19" s="49"/>
      <c r="UC19" s="49"/>
      <c r="UD19" s="49"/>
      <c r="UE19" s="49"/>
      <c r="UF19" s="49"/>
      <c r="UG19" s="49"/>
      <c r="UH19" s="49"/>
      <c r="UI19" s="49"/>
      <c r="UJ19" s="49"/>
      <c r="UK19" s="49"/>
      <c r="UL19" s="49"/>
      <c r="UM19" s="49"/>
      <c r="UN19" s="49"/>
      <c r="UO19" s="49"/>
      <c r="UP19" s="49"/>
      <c r="UQ19" s="49"/>
      <c r="UR19" s="49"/>
      <c r="US19" s="49"/>
      <c r="UT19" s="49"/>
      <c r="UU19" s="49"/>
      <c r="UV19" s="49"/>
      <c r="UW19" s="49"/>
      <c r="UX19" s="49"/>
      <c r="UY19" s="49"/>
      <c r="UZ19" s="49"/>
      <c r="VA19" s="49"/>
      <c r="VB19" s="49"/>
      <c r="VC19" s="49"/>
      <c r="VD19" s="49"/>
      <c r="VE19" s="49"/>
      <c r="VF19" s="49"/>
      <c r="VG19" s="49"/>
      <c r="VH19" s="49"/>
      <c r="VI19" s="49"/>
      <c r="VJ19" s="49"/>
      <c r="VK19" s="49"/>
      <c r="VL19" s="49"/>
      <c r="VM19" s="49"/>
      <c r="VN19" s="49"/>
      <c r="VO19" s="49"/>
      <c r="VP19" s="49"/>
      <c r="VQ19" s="49"/>
      <c r="VR19" s="49"/>
      <c r="VS19" s="49"/>
      <c r="VT19" s="49"/>
      <c r="VU19" s="49"/>
      <c r="VV19" s="49"/>
      <c r="VW19" s="49"/>
      <c r="VX19" s="49"/>
      <c r="VY19" s="49"/>
      <c r="VZ19" s="49"/>
      <c r="WA19" s="49"/>
      <c r="WB19" s="49"/>
      <c r="WC19" s="49"/>
      <c r="WD19" s="49"/>
      <c r="WE19" s="49"/>
      <c r="WF19" s="49"/>
      <c r="WG19" s="49"/>
      <c r="WH19" s="49"/>
      <c r="WI19" s="49"/>
      <c r="WJ19" s="49"/>
      <c r="WK19" s="49"/>
      <c r="WL19" s="49"/>
      <c r="WM19" s="49"/>
      <c r="WN19" s="49"/>
      <c r="WO19" s="49"/>
      <c r="WP19" s="49"/>
      <c r="WQ19" s="49"/>
      <c r="WR19" s="49"/>
      <c r="WS19" s="49"/>
      <c r="WT19" s="49"/>
      <c r="WU19" s="49"/>
      <c r="WV19" s="49"/>
      <c r="WW19" s="49"/>
      <c r="WX19" s="49"/>
      <c r="WY19" s="49"/>
      <c r="WZ19" s="49"/>
      <c r="XA19" s="49"/>
      <c r="XB19" s="49"/>
      <c r="XC19" s="49"/>
      <c r="XD19" s="49"/>
      <c r="XE19" s="49"/>
      <c r="XF19" s="49"/>
      <c r="XG19" s="49"/>
      <c r="XH19" s="49"/>
      <c r="XI19" s="49"/>
      <c r="XJ19" s="49"/>
      <c r="XK19" s="49"/>
      <c r="XL19" s="49"/>
      <c r="XM19" s="49"/>
      <c r="XN19" s="49"/>
      <c r="XO19" s="49"/>
      <c r="XP19" s="49"/>
      <c r="XQ19" s="49"/>
      <c r="XR19" s="49"/>
      <c r="XS19" s="49"/>
      <c r="XT19" s="49"/>
      <c r="XU19" s="49"/>
      <c r="XV19" s="49"/>
      <c r="XW19" s="49"/>
      <c r="XX19" s="49"/>
      <c r="XY19" s="49"/>
      <c r="XZ19" s="49"/>
      <c r="YA19" s="49"/>
      <c r="YB19" s="49"/>
      <c r="YC19" s="49"/>
      <c r="YD19" s="49"/>
      <c r="YE19" s="49"/>
      <c r="YF19" s="49"/>
      <c r="YG19" s="49"/>
      <c r="YH19" s="49"/>
      <c r="YI19" s="49"/>
      <c r="YJ19" s="49"/>
      <c r="YK19" s="49"/>
      <c r="YL19" s="49"/>
      <c r="YM19" s="49"/>
      <c r="YN19" s="49"/>
      <c r="YO19" s="49"/>
      <c r="YP19" s="49"/>
      <c r="YQ19" s="49"/>
      <c r="YR19" s="49"/>
      <c r="YS19" s="49"/>
      <c r="YT19" s="49"/>
      <c r="YU19" s="49"/>
      <c r="YV19" s="49"/>
      <c r="YW19" s="49"/>
      <c r="YX19" s="49"/>
      <c r="YY19" s="49"/>
      <c r="YZ19" s="49"/>
      <c r="ZA19" s="49"/>
      <c r="ZB19" s="49"/>
      <c r="ZC19" s="49"/>
      <c r="ZD19" s="49"/>
      <c r="ZE19" s="49"/>
      <c r="ZF19" s="49"/>
      <c r="ZG19" s="49"/>
      <c r="ZH19" s="49"/>
      <c r="ZI19" s="49"/>
      <c r="ZJ19" s="49"/>
      <c r="ZK19" s="49"/>
      <c r="ZL19" s="49"/>
      <c r="ZM19" s="49"/>
      <c r="ZN19" s="49"/>
      <c r="ZO19" s="49"/>
      <c r="ZP19" s="49"/>
      <c r="ZQ19" s="49"/>
      <c r="ZR19" s="49"/>
      <c r="ZS19" s="49"/>
      <c r="ZT19" s="49"/>
      <c r="ZU19" s="49"/>
      <c r="ZV19" s="49"/>
      <c r="ZW19" s="49"/>
      <c r="ZX19" s="49"/>
      <c r="ZY19" s="49"/>
      <c r="ZZ19" s="49"/>
      <c r="AAA19" s="49"/>
      <c r="AAB19" s="49"/>
      <c r="AAC19" s="49"/>
      <c r="AAD19" s="49"/>
      <c r="AAE19" s="49"/>
      <c r="AAF19" s="49"/>
      <c r="AAG19" s="49"/>
      <c r="AAH19" s="49"/>
      <c r="AAI19" s="49"/>
      <c r="AAJ19" s="49"/>
      <c r="AAK19" s="49"/>
      <c r="AAL19" s="49"/>
      <c r="AAM19" s="49"/>
      <c r="AAN19" s="49"/>
      <c r="AAO19" s="49"/>
      <c r="AAP19" s="49"/>
      <c r="AAQ19" s="49"/>
      <c r="AAR19" s="49"/>
      <c r="AAS19" s="49"/>
      <c r="AAT19" s="49"/>
      <c r="AAU19" s="49"/>
      <c r="AAV19" s="49"/>
      <c r="AAW19" s="49"/>
      <c r="AAX19" s="49"/>
      <c r="AAY19" s="49"/>
      <c r="AAZ19" s="49"/>
      <c r="ABA19" s="49"/>
      <c r="ABB19" s="49"/>
      <c r="ABC19" s="49"/>
      <c r="ABD19" s="49"/>
      <c r="ABE19" s="49"/>
      <c r="ABF19" s="49"/>
      <c r="ABG19" s="49"/>
      <c r="ABH19" s="49"/>
      <c r="ABI19" s="49"/>
      <c r="ABJ19" s="49"/>
      <c r="ABK19" s="49"/>
      <c r="ABL19" s="49"/>
      <c r="ABM19" s="49"/>
      <c r="ABN19" s="49"/>
      <c r="ABO19" s="49"/>
      <c r="ABP19" s="49"/>
      <c r="ABQ19" s="49"/>
      <c r="ABR19" s="49"/>
      <c r="ABS19" s="49"/>
      <c r="ABT19" s="49"/>
      <c r="ABU19" s="49"/>
      <c r="ABV19" s="49"/>
      <c r="ABW19" s="49"/>
      <c r="ABX19" s="49"/>
      <c r="ABY19" s="49"/>
      <c r="ABZ19" s="49"/>
      <c r="ACA19" s="49"/>
      <c r="ACB19" s="49"/>
      <c r="ACC19" s="49"/>
      <c r="ACD19" s="49"/>
      <c r="ACE19" s="49"/>
      <c r="ACF19" s="49"/>
      <c r="ACG19" s="49"/>
      <c r="ACH19" s="49"/>
      <c r="ACI19" s="49"/>
      <c r="ACJ19" s="49"/>
      <c r="ACK19" s="49"/>
      <c r="ACL19" s="49"/>
      <c r="ACM19" s="49"/>
      <c r="ACN19" s="49"/>
      <c r="ACO19" s="49"/>
      <c r="ACP19" s="49"/>
      <c r="ACQ19" s="49"/>
      <c r="ACR19" s="49"/>
      <c r="ACS19" s="49"/>
      <c r="ACT19" s="49"/>
      <c r="ACU19" s="49"/>
      <c r="ACV19" s="49"/>
      <c r="ACW19" s="49"/>
      <c r="ACX19" s="49"/>
      <c r="ACY19" s="49"/>
      <c r="ACZ19" s="49"/>
      <c r="ADA19" s="49"/>
      <c r="ADB19" s="49"/>
      <c r="ADC19" s="49"/>
      <c r="ADD19" s="49"/>
      <c r="ADE19" s="49"/>
      <c r="ADF19" s="49"/>
      <c r="ADG19" s="49"/>
      <c r="ADH19" s="49"/>
      <c r="ADI19" s="49"/>
      <c r="ADJ19" s="49"/>
      <c r="ADK19" s="49"/>
      <c r="ADL19" s="49"/>
      <c r="ADM19" s="49"/>
      <c r="ADN19" s="49"/>
      <c r="ADO19" s="49"/>
      <c r="ADP19" s="49"/>
      <c r="ADQ19" s="49"/>
      <c r="ADR19" s="49"/>
      <c r="ADS19" s="49"/>
      <c r="ADT19" s="49"/>
      <c r="ADU19" s="49"/>
      <c r="ADV19" s="49"/>
      <c r="ADW19" s="49"/>
      <c r="ADX19" s="49"/>
      <c r="ADY19" s="49"/>
      <c r="ADZ19" s="49"/>
      <c r="AEA19" s="49"/>
      <c r="AEB19" s="49"/>
      <c r="AEC19" s="49"/>
      <c r="AED19" s="49"/>
      <c r="AEE19" s="49"/>
      <c r="AEF19" s="49"/>
      <c r="AEG19" s="49"/>
      <c r="AEH19" s="49"/>
      <c r="AEI19" s="49"/>
      <c r="AEJ19" s="49"/>
      <c r="AEK19" s="49"/>
      <c r="AEL19" s="49"/>
      <c r="AEM19" s="49"/>
      <c r="AEN19" s="49"/>
      <c r="AEO19" s="49"/>
      <c r="AEP19" s="49"/>
      <c r="AEQ19" s="49"/>
      <c r="AER19" s="49"/>
      <c r="AES19" s="49"/>
      <c r="AET19" s="49"/>
      <c r="AEU19" s="49"/>
      <c r="AEV19" s="49"/>
      <c r="AEW19" s="49"/>
      <c r="AEX19" s="49"/>
      <c r="AEY19" s="49"/>
      <c r="AEZ19" s="49"/>
      <c r="AFA19" s="49"/>
      <c r="AFB19" s="49"/>
      <c r="AFC19" s="49"/>
      <c r="AFD19" s="49"/>
      <c r="AFE19" s="49"/>
      <c r="AFF19" s="49"/>
      <c r="AFG19" s="49"/>
      <c r="AFH19" s="49"/>
      <c r="AFI19" s="49"/>
      <c r="AFJ19" s="49"/>
      <c r="AFK19" s="49"/>
      <c r="AFL19" s="49"/>
      <c r="AFM19" s="49"/>
      <c r="AFN19" s="49"/>
      <c r="AFO19" s="49"/>
      <c r="AFP19" s="49"/>
      <c r="AFQ19" s="49"/>
      <c r="AFR19" s="49"/>
      <c r="AFS19" s="49"/>
      <c r="AFT19" s="49"/>
      <c r="AFU19" s="49"/>
      <c r="AFV19" s="49"/>
      <c r="AFW19" s="49"/>
      <c r="AFX19" s="49"/>
      <c r="AFY19" s="49"/>
      <c r="AFZ19" s="49"/>
      <c r="AGA19" s="49"/>
      <c r="AGB19" s="49"/>
      <c r="AGC19" s="49"/>
      <c r="AGD19" s="49"/>
      <c r="AGE19" s="49"/>
      <c r="AGF19" s="49"/>
      <c r="AGG19" s="49"/>
      <c r="AGH19" s="49"/>
      <c r="AGI19" s="49"/>
      <c r="AGJ19" s="49"/>
      <c r="AGK19" s="49"/>
      <c r="AGL19" s="49"/>
      <c r="AGM19" s="49"/>
      <c r="AGN19" s="49"/>
      <c r="AGO19" s="49"/>
      <c r="AGP19" s="49"/>
      <c r="AGQ19" s="49"/>
      <c r="AGR19" s="49"/>
      <c r="AGS19" s="49"/>
      <c r="AGT19" s="49"/>
      <c r="AGU19" s="49"/>
      <c r="AGV19" s="49"/>
      <c r="AGW19" s="49"/>
      <c r="AGX19" s="49"/>
      <c r="AGY19" s="49"/>
      <c r="AGZ19" s="49"/>
      <c r="AHA19" s="49"/>
      <c r="AHB19" s="49"/>
      <c r="AHC19" s="49"/>
      <c r="AHD19" s="49"/>
      <c r="AHE19" s="49"/>
      <c r="AHF19" s="49"/>
      <c r="AHG19" s="49"/>
      <c r="AHH19" s="49"/>
      <c r="AHI19" s="49"/>
      <c r="AHJ19" s="49"/>
      <c r="AHK19" s="49"/>
      <c r="AHL19" s="49"/>
      <c r="AHM19" s="49"/>
      <c r="AHN19" s="49"/>
      <c r="AHO19" s="49"/>
      <c r="AHP19" s="49"/>
      <c r="AHQ19" s="49"/>
      <c r="AHR19" s="49"/>
      <c r="AHS19" s="49"/>
      <c r="AHT19" s="49"/>
      <c r="AHU19" s="49"/>
      <c r="AHV19" s="49"/>
      <c r="AHW19" s="49"/>
      <c r="AHX19" s="49"/>
      <c r="AHY19" s="49"/>
      <c r="AHZ19" s="49"/>
      <c r="AIA19" s="49"/>
      <c r="AIB19" s="49"/>
      <c r="AIC19" s="49"/>
      <c r="AID19" s="49"/>
      <c r="AIE19" s="49"/>
      <c r="AIF19" s="49"/>
      <c r="AIG19" s="49"/>
      <c r="AIH19" s="49"/>
      <c r="AII19" s="49"/>
      <c r="AIJ19" s="49"/>
      <c r="AIK19" s="49"/>
      <c r="AIL19" s="49"/>
      <c r="AIM19" s="49"/>
      <c r="AIN19" s="49"/>
      <c r="AIO19" s="49"/>
      <c r="AIP19" s="49"/>
      <c r="AIQ19" s="49"/>
      <c r="AIR19" s="49"/>
      <c r="AIS19" s="49"/>
      <c r="AIT19" s="49"/>
      <c r="AIU19" s="49"/>
      <c r="AIV19" s="49"/>
      <c r="AIW19" s="49"/>
      <c r="AIX19" s="49"/>
      <c r="AIY19" s="49"/>
      <c r="AIZ19" s="49"/>
      <c r="AJA19" s="49"/>
      <c r="AJB19" s="49"/>
      <c r="AJC19" s="49"/>
      <c r="AJD19" s="49"/>
      <c r="AJE19" s="49"/>
      <c r="AJF19" s="49"/>
      <c r="AJG19" s="49"/>
      <c r="AJH19" s="49"/>
      <c r="AJI19" s="49"/>
      <c r="AJJ19" s="49"/>
      <c r="AJK19" s="49"/>
      <c r="AJL19" s="49"/>
      <c r="AJM19" s="49"/>
      <c r="AJN19" s="49"/>
      <c r="AJO19" s="49"/>
      <c r="AJP19" s="49"/>
      <c r="AJQ19" s="49"/>
      <c r="AJR19" s="49"/>
      <c r="AJS19" s="49"/>
      <c r="AJT19" s="49"/>
      <c r="AJU19" s="49"/>
      <c r="AJV19" s="49"/>
      <c r="AJW19" s="49"/>
      <c r="AJX19" s="49"/>
      <c r="AJY19" s="49"/>
      <c r="AJZ19" s="49"/>
      <c r="AKA19" s="49"/>
      <c r="AKB19" s="49"/>
      <c r="AKC19" s="49"/>
      <c r="AKD19" s="49"/>
      <c r="AKE19" s="49"/>
      <c r="AKF19" s="49"/>
      <c r="AKG19" s="49"/>
      <c r="AKH19" s="49"/>
      <c r="AKI19" s="49"/>
      <c r="AKJ19" s="49"/>
      <c r="AKK19" s="49"/>
      <c r="AKL19" s="49"/>
      <c r="AKM19" s="49"/>
      <c r="AKN19" s="49"/>
      <c r="AKO19" s="49"/>
      <c r="AKP19" s="49"/>
      <c r="AKQ19" s="49"/>
      <c r="AKR19" s="49"/>
      <c r="AKS19" s="49"/>
      <c r="AKT19" s="49"/>
      <c r="AKU19" s="49"/>
      <c r="AKV19" s="49"/>
      <c r="AKW19" s="49"/>
      <c r="AKX19" s="49"/>
      <c r="AKY19" s="49"/>
      <c r="AKZ19" s="49"/>
      <c r="ALA19" s="49"/>
      <c r="ALB19" s="49"/>
      <c r="ALC19" s="49"/>
      <c r="ALD19" s="49"/>
      <c r="ALE19" s="49"/>
      <c r="ALF19" s="49"/>
      <c r="ALG19" s="49"/>
      <c r="ALH19" s="49"/>
      <c r="ALI19" s="49"/>
      <c r="ALJ19" s="49"/>
      <c r="ALK19" s="49"/>
      <c r="ALL19" s="49"/>
      <c r="ALM19" s="49"/>
      <c r="ALN19" s="49"/>
      <c r="ALO19" s="49"/>
      <c r="ALP19" s="49"/>
      <c r="ALQ19" s="49"/>
      <c r="ALR19" s="49"/>
      <c r="ALS19" s="49"/>
      <c r="ALT19" s="49"/>
      <c r="ALU19" s="49"/>
      <c r="ALV19" s="49"/>
      <c r="ALW19" s="49"/>
      <c r="ALX19" s="49"/>
      <c r="ALY19" s="49"/>
      <c r="ALZ19" s="49"/>
      <c r="AMA19" s="49"/>
      <c r="AMB19" s="49"/>
      <c r="AMC19" s="49"/>
      <c r="AMD19" s="49"/>
      <c r="AME19" s="49"/>
      <c r="AMF19" s="49"/>
      <c r="AMG19" s="49"/>
      <c r="AMH19" s="49"/>
      <c r="AMI19" s="49"/>
      <c r="AMJ19" s="49"/>
      <c r="AMK19" s="49"/>
      <c r="AML19" s="49"/>
      <c r="AMM19" s="49"/>
      <c r="AMN19" s="49"/>
      <c r="AMO19" s="49"/>
      <c r="AMP19" s="49"/>
      <c r="AMQ19" s="49"/>
      <c r="AMR19" s="49"/>
      <c r="AMS19" s="49"/>
      <c r="AMT19" s="49"/>
      <c r="AMU19" s="49"/>
      <c r="AMV19" s="49"/>
      <c r="AMW19" s="49"/>
      <c r="AMX19" s="49"/>
      <c r="AMY19" s="49"/>
      <c r="AMZ19" s="49"/>
      <c r="ANA19" s="49"/>
      <c r="ANB19" s="49"/>
      <c r="ANC19" s="49"/>
      <c r="AND19" s="49"/>
      <c r="ANE19" s="49"/>
      <c r="ANF19" s="49"/>
      <c r="ANG19" s="49"/>
      <c r="ANH19" s="49"/>
      <c r="ANI19" s="49"/>
      <c r="ANJ19" s="49"/>
      <c r="ANK19" s="49"/>
      <c r="ANL19" s="49"/>
      <c r="ANM19" s="49"/>
      <c r="ANN19" s="49"/>
      <c r="ANO19" s="49"/>
      <c r="ANP19" s="49"/>
      <c r="ANQ19" s="49"/>
      <c r="ANR19" s="49"/>
      <c r="ANS19" s="49"/>
      <c r="ANT19" s="49"/>
      <c r="ANU19" s="49"/>
      <c r="ANV19" s="49"/>
      <c r="ANW19" s="49"/>
      <c r="ANX19" s="49"/>
      <c r="ANY19" s="49"/>
      <c r="ANZ19" s="49"/>
      <c r="AOA19" s="49"/>
      <c r="AOB19" s="49"/>
      <c r="AOC19" s="49"/>
      <c r="AOD19" s="49"/>
      <c r="AOE19" s="49"/>
      <c r="AOF19" s="49"/>
      <c r="AOG19" s="49"/>
      <c r="AOH19" s="49"/>
      <c r="AOI19" s="49"/>
      <c r="AOJ19" s="49"/>
      <c r="AOK19" s="49"/>
      <c r="AOL19" s="49"/>
      <c r="AOM19" s="49"/>
      <c r="AON19" s="49"/>
      <c r="AOO19" s="49"/>
      <c r="AOP19" s="49"/>
      <c r="AOQ19" s="49"/>
      <c r="AOR19" s="49"/>
      <c r="AOS19" s="49"/>
      <c r="AOT19" s="49"/>
      <c r="AOU19" s="49"/>
      <c r="AOV19" s="49"/>
      <c r="AOW19" s="49"/>
      <c r="AOX19" s="49"/>
      <c r="AOY19" s="49"/>
      <c r="AOZ19" s="49"/>
      <c r="APA19" s="49"/>
      <c r="APB19" s="49"/>
      <c r="APC19" s="49"/>
      <c r="APD19" s="49"/>
      <c r="APE19" s="49"/>
      <c r="APF19" s="49"/>
      <c r="APG19" s="49"/>
      <c r="APH19" s="49"/>
      <c r="API19" s="49"/>
      <c r="APJ19" s="49"/>
      <c r="APK19" s="49"/>
      <c r="APL19" s="49"/>
      <c r="APM19" s="49"/>
      <c r="APN19" s="49"/>
      <c r="APO19" s="49"/>
      <c r="APP19" s="49"/>
      <c r="APQ19" s="49"/>
      <c r="APR19" s="49"/>
      <c r="APS19" s="49"/>
      <c r="APT19" s="49"/>
      <c r="APU19" s="49"/>
      <c r="APV19" s="49"/>
      <c r="APW19" s="49"/>
      <c r="APX19" s="49"/>
      <c r="APY19" s="49"/>
      <c r="APZ19" s="49"/>
      <c r="AQA19" s="49"/>
      <c r="AQB19" s="49"/>
      <c r="AQC19" s="49"/>
      <c r="AQD19" s="49"/>
      <c r="AQE19" s="49"/>
      <c r="AQF19" s="49"/>
      <c r="AQG19" s="49"/>
      <c r="AQH19" s="49"/>
      <c r="AQI19" s="49"/>
      <c r="AQJ19" s="49"/>
      <c r="AQK19" s="49"/>
      <c r="AQL19" s="49"/>
      <c r="AQM19" s="49"/>
      <c r="AQN19" s="49"/>
      <c r="AQO19" s="49"/>
      <c r="AQP19" s="49"/>
      <c r="AQQ19" s="49"/>
      <c r="AQR19" s="49"/>
      <c r="AQS19" s="49"/>
      <c r="AQT19" s="49"/>
      <c r="AQU19" s="49"/>
      <c r="AQV19" s="49"/>
      <c r="AQW19" s="49"/>
      <c r="AQX19" s="49"/>
      <c r="AQY19" s="49"/>
      <c r="AQZ19" s="49"/>
      <c r="ARA19" s="49"/>
      <c r="ARB19" s="49"/>
      <c r="ARC19" s="49"/>
      <c r="ARD19" s="49"/>
      <c r="ARE19" s="49"/>
      <c r="ARF19" s="49"/>
      <c r="ARG19" s="49"/>
      <c r="ARH19" s="49"/>
      <c r="ARI19" s="49"/>
      <c r="ARJ19" s="49"/>
      <c r="ARK19" s="49"/>
      <c r="ARL19" s="49"/>
      <c r="ARM19" s="49"/>
      <c r="ARN19" s="49"/>
      <c r="ARO19" s="49"/>
      <c r="ARP19" s="49"/>
      <c r="ARQ19" s="49"/>
      <c r="ARR19" s="49"/>
      <c r="ARS19" s="49"/>
      <c r="ART19" s="49"/>
      <c r="ARU19" s="49"/>
      <c r="ARV19" s="49"/>
      <c r="ARW19" s="49"/>
      <c r="ARX19" s="49"/>
      <c r="ARY19" s="49"/>
      <c r="ARZ19" s="49"/>
      <c r="ASA19" s="49"/>
      <c r="ASB19" s="49"/>
      <c r="ASC19" s="49"/>
      <c r="ASD19" s="49"/>
      <c r="ASE19" s="49"/>
      <c r="ASF19" s="49"/>
      <c r="ASG19" s="49"/>
      <c r="ASH19" s="49"/>
      <c r="ASI19" s="49"/>
      <c r="ASJ19" s="49"/>
      <c r="ASK19" s="49"/>
      <c r="ASL19" s="49"/>
      <c r="ASM19" s="49"/>
      <c r="ASN19" s="49"/>
      <c r="ASO19" s="49"/>
      <c r="ASP19" s="49"/>
      <c r="ASQ19" s="49"/>
      <c r="ASR19" s="49"/>
      <c r="ASS19" s="49"/>
      <c r="AST19" s="49"/>
      <c r="ASU19" s="49"/>
      <c r="ASV19" s="49"/>
      <c r="ASW19" s="49"/>
      <c r="ASX19" s="49"/>
      <c r="ASY19" s="49"/>
      <c r="ASZ19" s="49"/>
      <c r="ATA19" s="49"/>
      <c r="ATB19" s="49"/>
      <c r="ATC19" s="49"/>
      <c r="ATD19" s="49"/>
      <c r="ATE19" s="49"/>
      <c r="ATF19" s="49"/>
      <c r="ATG19" s="49"/>
      <c r="ATH19" s="49"/>
      <c r="ATI19" s="49"/>
      <c r="ATJ19" s="49"/>
      <c r="ATK19" s="49"/>
      <c r="ATL19" s="49"/>
      <c r="ATM19" s="49"/>
      <c r="ATN19" s="49"/>
      <c r="ATO19" s="49"/>
      <c r="ATP19" s="49"/>
      <c r="ATQ19" s="49"/>
      <c r="ATR19" s="49"/>
      <c r="ATS19" s="49"/>
      <c r="ATT19" s="49"/>
      <c r="ATU19" s="49"/>
      <c r="ATV19" s="49"/>
      <c r="ATW19" s="49"/>
      <c r="ATX19" s="49"/>
      <c r="ATY19" s="49"/>
      <c r="ATZ19" s="49"/>
      <c r="AUA19" s="49"/>
      <c r="AUB19" s="49"/>
      <c r="AUC19" s="49"/>
      <c r="AUD19" s="49"/>
      <c r="AUE19" s="49"/>
      <c r="AUF19" s="49"/>
      <c r="AUG19" s="49"/>
      <c r="AUH19" s="49"/>
      <c r="AUI19" s="49"/>
      <c r="AUJ19" s="49"/>
      <c r="AUK19" s="49"/>
      <c r="AUL19" s="49"/>
      <c r="AUM19" s="49"/>
      <c r="AUN19" s="49"/>
      <c r="AUO19" s="49"/>
      <c r="AUP19" s="49"/>
      <c r="AUQ19" s="49"/>
      <c r="AUR19" s="49"/>
      <c r="AUS19" s="49"/>
      <c r="AUT19" s="49"/>
      <c r="AUU19" s="49"/>
      <c r="AUV19" s="49"/>
      <c r="AUW19" s="49"/>
      <c r="AUX19" s="49"/>
      <c r="AUY19" s="49"/>
      <c r="AUZ19" s="49"/>
      <c r="AVA19" s="49"/>
      <c r="AVB19" s="49"/>
      <c r="AVC19" s="49"/>
      <c r="AVD19" s="49"/>
      <c r="AVE19" s="49"/>
      <c r="AVF19" s="49"/>
      <c r="AVG19" s="49"/>
      <c r="AVH19" s="49"/>
      <c r="AVI19" s="49"/>
      <c r="AVJ19" s="49"/>
      <c r="AVK19" s="49"/>
      <c r="AVL19" s="49"/>
      <c r="AVM19" s="49"/>
      <c r="AVN19" s="49"/>
      <c r="AVO19" s="49"/>
      <c r="AVP19" s="49"/>
      <c r="AVQ19" s="49"/>
      <c r="AVR19" s="49"/>
      <c r="AVS19" s="49"/>
      <c r="AVT19" s="49"/>
      <c r="AVU19" s="49"/>
      <c r="AVV19" s="49"/>
      <c r="AVW19" s="49"/>
      <c r="AVX19" s="49"/>
      <c r="AVY19" s="49"/>
      <c r="AVZ19" s="49"/>
      <c r="AWA19" s="49"/>
      <c r="AWB19" s="49"/>
      <c r="AWC19" s="49"/>
      <c r="AWD19" s="49"/>
      <c r="AWE19" s="49"/>
      <c r="AWF19" s="49"/>
      <c r="AWG19" s="49"/>
      <c r="AWH19" s="49"/>
      <c r="AWI19" s="49"/>
      <c r="AWJ19" s="49"/>
      <c r="AWK19" s="49"/>
      <c r="AWL19" s="49"/>
      <c r="AWM19" s="49"/>
      <c r="AWN19" s="49"/>
      <c r="AWO19" s="49"/>
      <c r="AWP19" s="49"/>
      <c r="AWQ19" s="49"/>
      <c r="AWR19" s="49"/>
      <c r="AWS19" s="49"/>
      <c r="AWT19" s="49"/>
      <c r="AWU19" s="49"/>
      <c r="AWV19" s="49"/>
      <c r="AWW19" s="49"/>
      <c r="AWX19" s="49"/>
      <c r="AWY19" s="49"/>
      <c r="AWZ19" s="49"/>
      <c r="AXA19" s="49"/>
      <c r="AXB19" s="49"/>
      <c r="AXC19" s="49"/>
      <c r="AXD19" s="49"/>
      <c r="AXE19" s="49"/>
      <c r="AXF19" s="49"/>
      <c r="AXG19" s="49"/>
      <c r="AXH19" s="49"/>
      <c r="AXI19" s="49"/>
      <c r="AXJ19" s="49"/>
      <c r="AXK19" s="49"/>
      <c r="AXL19" s="49"/>
      <c r="AXM19" s="49"/>
      <c r="AXN19" s="49"/>
      <c r="AXO19" s="49"/>
      <c r="AXP19" s="49"/>
      <c r="AXQ19" s="49"/>
      <c r="AXR19" s="49"/>
      <c r="AXS19" s="49"/>
      <c r="AXT19" s="49"/>
      <c r="AXU19" s="49"/>
      <c r="AXV19" s="49"/>
      <c r="AXW19" s="49"/>
      <c r="AXX19" s="49"/>
      <c r="AXY19" s="49"/>
      <c r="AXZ19" s="49"/>
      <c r="AYA19" s="49"/>
      <c r="AYB19" s="49"/>
      <c r="AYC19" s="49"/>
      <c r="AYD19" s="49"/>
      <c r="AYE19" s="49"/>
      <c r="AYF19" s="49"/>
      <c r="AYG19" s="49"/>
      <c r="AYH19" s="49"/>
      <c r="AYI19" s="49"/>
      <c r="AYJ19" s="49"/>
      <c r="AYK19" s="49"/>
      <c r="AYL19" s="49"/>
      <c r="AYM19" s="49"/>
      <c r="AYN19" s="49"/>
      <c r="AYO19" s="49"/>
      <c r="AYP19" s="49"/>
      <c r="AYQ19" s="49"/>
      <c r="AYR19" s="49"/>
      <c r="AYS19" s="49"/>
      <c r="AYT19" s="49"/>
      <c r="AYU19" s="49"/>
      <c r="AYV19" s="49"/>
      <c r="AYW19" s="49"/>
      <c r="AYX19" s="49"/>
      <c r="AYY19" s="49"/>
      <c r="AYZ19" s="49"/>
      <c r="AZA19" s="49"/>
      <c r="AZB19" s="49"/>
      <c r="AZC19" s="49"/>
      <c r="AZD19" s="49"/>
      <c r="AZE19" s="49"/>
      <c r="AZF19" s="49"/>
      <c r="AZG19" s="49"/>
      <c r="AZH19" s="49"/>
      <c r="AZI19" s="49"/>
      <c r="AZJ19" s="49"/>
      <c r="AZK19" s="49"/>
      <c r="AZL19" s="49"/>
      <c r="AZM19" s="49"/>
      <c r="AZN19" s="49"/>
      <c r="AZO19" s="49"/>
      <c r="AZP19" s="49"/>
      <c r="AZQ19" s="49"/>
      <c r="AZR19" s="49"/>
      <c r="AZS19" s="49"/>
      <c r="AZT19" s="49"/>
      <c r="AZU19" s="49"/>
      <c r="AZV19" s="49"/>
      <c r="AZW19" s="49"/>
      <c r="AZX19" s="49"/>
      <c r="AZY19" s="49"/>
      <c r="AZZ19" s="49"/>
      <c r="BAA19" s="49"/>
      <c r="BAB19" s="49"/>
      <c r="BAC19" s="49"/>
      <c r="BAD19" s="49"/>
      <c r="BAE19" s="49"/>
      <c r="BAF19" s="49"/>
      <c r="BAG19" s="49"/>
      <c r="BAH19" s="49"/>
      <c r="BAI19" s="49"/>
      <c r="BAJ19" s="49"/>
      <c r="BAK19" s="49"/>
      <c r="BAL19" s="49"/>
      <c r="BAM19" s="49"/>
      <c r="BAN19" s="49"/>
      <c r="BAO19" s="49"/>
      <c r="BAP19" s="49"/>
      <c r="BAQ19" s="49"/>
      <c r="BAR19" s="49"/>
      <c r="BAS19" s="49"/>
      <c r="BAT19" s="49"/>
      <c r="BAU19" s="49"/>
      <c r="BAV19" s="49"/>
      <c r="BAW19" s="49"/>
      <c r="BAX19" s="49"/>
      <c r="BAY19" s="49"/>
      <c r="BAZ19" s="49"/>
      <c r="BBA19" s="49"/>
      <c r="BBB19" s="49"/>
      <c r="BBC19" s="49"/>
      <c r="BBD19" s="49"/>
      <c r="BBE19" s="49"/>
      <c r="BBF19" s="49"/>
      <c r="BBG19" s="49"/>
      <c r="BBH19" s="49"/>
      <c r="BBI19" s="49"/>
      <c r="BBJ19" s="49"/>
      <c r="BBK19" s="49"/>
      <c r="BBL19" s="49"/>
      <c r="BBM19" s="49"/>
      <c r="BBN19" s="49"/>
      <c r="BBO19" s="49"/>
      <c r="BBP19" s="49"/>
      <c r="BBQ19" s="49"/>
      <c r="BBR19" s="49"/>
      <c r="BBS19" s="49"/>
      <c r="BBT19" s="49"/>
      <c r="BBU19" s="49"/>
      <c r="BBV19" s="49"/>
      <c r="BBW19" s="49"/>
      <c r="BBX19" s="49"/>
      <c r="BBY19" s="49"/>
      <c r="BBZ19" s="49"/>
      <c r="BCA19" s="49"/>
      <c r="BCB19" s="49"/>
      <c r="BCC19" s="49"/>
      <c r="BCD19" s="49"/>
      <c r="BCE19" s="49"/>
      <c r="BCF19" s="49"/>
      <c r="BCG19" s="49"/>
      <c r="BCH19" s="49"/>
      <c r="BCI19" s="49"/>
      <c r="BCJ19" s="49"/>
      <c r="BCK19" s="49"/>
      <c r="BCL19" s="49"/>
      <c r="BCM19" s="49"/>
      <c r="BCN19" s="49"/>
      <c r="BCO19" s="49"/>
      <c r="BCP19" s="49"/>
      <c r="BCQ19" s="49"/>
      <c r="BCR19" s="49"/>
      <c r="BCS19" s="49"/>
      <c r="BCT19" s="49"/>
      <c r="BCU19" s="49"/>
      <c r="BCV19" s="49"/>
      <c r="BCW19" s="49"/>
      <c r="BCX19" s="49"/>
      <c r="BCY19" s="49"/>
      <c r="BCZ19" s="49"/>
      <c r="BDA19" s="49"/>
      <c r="BDB19" s="49"/>
      <c r="BDC19" s="49"/>
      <c r="BDD19" s="49"/>
      <c r="BDE19" s="49"/>
      <c r="BDF19" s="49"/>
      <c r="BDG19" s="49"/>
      <c r="BDH19" s="49"/>
      <c r="BDI19" s="49"/>
      <c r="BDJ19" s="49"/>
      <c r="BDK19" s="49"/>
      <c r="BDL19" s="49"/>
      <c r="BDM19" s="49"/>
      <c r="BDN19" s="49"/>
      <c r="BDO19" s="49"/>
      <c r="BDP19" s="49"/>
      <c r="BDQ19" s="49"/>
      <c r="BDR19" s="49"/>
      <c r="BDS19" s="49"/>
      <c r="BDT19" s="49"/>
      <c r="BDU19" s="49"/>
      <c r="BDV19" s="49"/>
      <c r="BDW19" s="49"/>
      <c r="BDX19" s="49"/>
      <c r="BDY19" s="49"/>
      <c r="BDZ19" s="49"/>
      <c r="BEA19" s="49"/>
      <c r="BEB19" s="49"/>
      <c r="BEC19" s="49"/>
      <c r="BED19" s="49"/>
      <c r="BEE19" s="49"/>
      <c r="BEF19" s="49"/>
      <c r="BEG19" s="49"/>
      <c r="BEH19" s="49"/>
      <c r="BEI19" s="49"/>
      <c r="BEJ19" s="49"/>
      <c r="BEK19" s="49"/>
      <c r="BEL19" s="49"/>
      <c r="BEM19" s="49"/>
      <c r="BEN19" s="49"/>
      <c r="BEO19" s="49"/>
      <c r="BEP19" s="49"/>
      <c r="BEQ19" s="49"/>
      <c r="BER19" s="49"/>
      <c r="BES19" s="49"/>
      <c r="BET19" s="49"/>
      <c r="BEU19" s="49"/>
      <c r="BEV19" s="49"/>
      <c r="BEW19" s="49"/>
      <c r="BEX19" s="49"/>
      <c r="BEY19" s="49"/>
      <c r="BEZ19" s="49"/>
      <c r="BFA19" s="49"/>
      <c r="BFB19" s="49"/>
      <c r="BFC19" s="49"/>
      <c r="BFD19" s="49"/>
      <c r="BFE19" s="49"/>
      <c r="BFF19" s="49"/>
      <c r="BFG19" s="49"/>
      <c r="BFH19" s="49"/>
      <c r="BFI19" s="49"/>
      <c r="BFJ19" s="49"/>
      <c r="BFK19" s="49"/>
      <c r="BFL19" s="49"/>
      <c r="BFM19" s="49"/>
      <c r="BFN19" s="49"/>
      <c r="BFO19" s="49"/>
      <c r="BFP19" s="49"/>
      <c r="BFQ19" s="49"/>
      <c r="BFR19" s="49"/>
      <c r="BFS19" s="49"/>
      <c r="BFT19" s="49"/>
      <c r="BFU19" s="49"/>
      <c r="BFV19" s="49"/>
      <c r="BFW19" s="49"/>
      <c r="BFX19" s="49"/>
      <c r="BFY19" s="49"/>
      <c r="BFZ19" s="49"/>
      <c r="BGA19" s="49"/>
      <c r="BGB19" s="49"/>
      <c r="BGC19" s="49"/>
      <c r="BGD19" s="49"/>
      <c r="BGE19" s="49"/>
      <c r="BGF19" s="49"/>
      <c r="BGG19" s="49"/>
      <c r="BGH19" s="49"/>
      <c r="BGI19" s="49"/>
      <c r="BGJ19" s="49"/>
      <c r="BGK19" s="49"/>
      <c r="BGL19" s="49"/>
      <c r="BGM19" s="49"/>
      <c r="BGN19" s="49"/>
      <c r="BGO19" s="49"/>
      <c r="BGP19" s="49"/>
      <c r="BGQ19" s="49"/>
      <c r="BGR19" s="49"/>
      <c r="BGS19" s="49"/>
      <c r="BGT19" s="49"/>
      <c r="BGU19" s="49"/>
      <c r="BGV19" s="49"/>
      <c r="BGW19" s="49"/>
      <c r="BGX19" s="49"/>
      <c r="BGY19" s="49"/>
      <c r="BGZ19" s="49"/>
      <c r="BHA19" s="49"/>
      <c r="BHB19" s="49"/>
      <c r="BHC19" s="49"/>
      <c r="BHD19" s="49"/>
      <c r="BHE19" s="49"/>
      <c r="BHF19" s="49"/>
      <c r="BHG19" s="49"/>
      <c r="BHH19" s="49"/>
      <c r="BHI19" s="49"/>
      <c r="BHJ19" s="49"/>
      <c r="BHK19" s="49"/>
      <c r="BHL19" s="49"/>
      <c r="BHM19" s="49"/>
      <c r="BHN19" s="49"/>
      <c r="BHO19" s="49"/>
      <c r="BHP19" s="49"/>
      <c r="BHQ19" s="49"/>
      <c r="BHR19" s="49"/>
      <c r="BHS19" s="49"/>
      <c r="BHT19" s="49"/>
      <c r="BHU19" s="49"/>
      <c r="BHV19" s="49"/>
      <c r="BHW19" s="49"/>
      <c r="BHX19" s="49"/>
      <c r="BHY19" s="49"/>
      <c r="BHZ19" s="49"/>
      <c r="BIA19" s="49"/>
      <c r="BIB19" s="49"/>
      <c r="BIC19" s="49"/>
      <c r="BID19" s="49"/>
      <c r="BIE19" s="49"/>
      <c r="BIF19" s="49"/>
      <c r="BIG19" s="49"/>
      <c r="BIH19" s="49"/>
      <c r="BII19" s="49"/>
      <c r="BIJ19" s="49"/>
      <c r="BIK19" s="49"/>
      <c r="BIL19" s="49"/>
      <c r="BIM19" s="49"/>
      <c r="BIN19" s="49"/>
      <c r="BIO19" s="49"/>
      <c r="BIP19" s="49"/>
      <c r="BIQ19" s="49"/>
      <c r="BIR19" s="49"/>
      <c r="BIS19" s="49"/>
      <c r="BIT19" s="49"/>
      <c r="BIU19" s="49"/>
      <c r="BIV19" s="49"/>
      <c r="BIW19" s="49"/>
      <c r="BIX19" s="49"/>
      <c r="BIY19" s="49"/>
      <c r="BIZ19" s="49"/>
      <c r="BJA19" s="49"/>
      <c r="BJB19" s="49"/>
      <c r="BJC19" s="49"/>
      <c r="BJD19" s="49"/>
      <c r="BJE19" s="49"/>
      <c r="BJF19" s="49"/>
      <c r="BJG19" s="49"/>
      <c r="BJH19" s="49"/>
      <c r="BJI19" s="49"/>
      <c r="BJJ19" s="49"/>
      <c r="BJK19" s="49"/>
      <c r="BJL19" s="49"/>
      <c r="BJM19" s="49"/>
      <c r="BJN19" s="49"/>
      <c r="BJO19" s="49"/>
      <c r="BJP19" s="49"/>
      <c r="BJQ19" s="49"/>
      <c r="BJR19" s="49"/>
      <c r="BJS19" s="49"/>
      <c r="BJT19" s="49"/>
      <c r="BJU19" s="49"/>
      <c r="BJV19" s="49"/>
      <c r="BJW19" s="49"/>
      <c r="BJX19" s="49"/>
      <c r="BJY19" s="49"/>
      <c r="BJZ19" s="49"/>
      <c r="BKA19" s="49"/>
      <c r="BKB19" s="49"/>
      <c r="BKC19" s="49"/>
      <c r="BKD19" s="49"/>
      <c r="BKE19" s="49"/>
      <c r="BKF19" s="49"/>
      <c r="BKG19" s="49"/>
      <c r="BKH19" s="49"/>
      <c r="BKI19" s="49"/>
      <c r="BKJ19" s="49"/>
      <c r="BKK19" s="49"/>
      <c r="BKL19" s="49"/>
      <c r="BKM19" s="49"/>
      <c r="BKN19" s="49"/>
      <c r="BKO19" s="49"/>
      <c r="BKP19" s="49"/>
      <c r="BKQ19" s="49"/>
      <c r="BKR19" s="49"/>
      <c r="BKS19" s="49"/>
      <c r="BKT19" s="49"/>
      <c r="BKU19" s="49"/>
      <c r="BKV19" s="49"/>
      <c r="BKW19" s="49"/>
      <c r="BKX19" s="49"/>
      <c r="BKY19" s="49"/>
      <c r="BKZ19" s="49"/>
      <c r="BLA19" s="49"/>
      <c r="BLB19" s="49"/>
      <c r="BLC19" s="49"/>
      <c r="BLD19" s="49"/>
      <c r="BLE19" s="49"/>
      <c r="BLF19" s="49"/>
      <c r="BLG19" s="49"/>
      <c r="BLH19" s="49"/>
      <c r="BLI19" s="49"/>
      <c r="BLJ19" s="49"/>
      <c r="BLK19" s="49"/>
      <c r="BLL19" s="49"/>
      <c r="BLM19" s="49"/>
      <c r="BLN19" s="49"/>
      <c r="BLO19" s="49"/>
      <c r="BLP19" s="49"/>
      <c r="BLQ19" s="49"/>
      <c r="BLR19" s="49"/>
      <c r="BLS19" s="49"/>
      <c r="BLT19" s="49"/>
      <c r="BLU19" s="49"/>
      <c r="BLV19" s="49"/>
      <c r="BLW19" s="49"/>
      <c r="BLX19" s="49"/>
      <c r="BLY19" s="49"/>
      <c r="BLZ19" s="49"/>
      <c r="BMA19" s="49"/>
      <c r="BMB19" s="49"/>
      <c r="BMC19" s="49"/>
      <c r="BMD19" s="49"/>
      <c r="BME19" s="49"/>
      <c r="BMF19" s="49"/>
      <c r="BMG19" s="49"/>
      <c r="BMH19" s="49"/>
      <c r="BMI19" s="49"/>
      <c r="BMJ19" s="49"/>
      <c r="BMK19" s="49"/>
      <c r="BML19" s="49"/>
      <c r="BMM19" s="49"/>
      <c r="BMN19" s="49"/>
      <c r="BMO19" s="49"/>
      <c r="BMP19" s="49"/>
      <c r="BMQ19" s="49"/>
      <c r="BMR19" s="49"/>
      <c r="BMS19" s="49"/>
      <c r="BMT19" s="49"/>
      <c r="BMU19" s="49"/>
      <c r="BMV19" s="49"/>
      <c r="BMW19" s="49"/>
      <c r="BMX19" s="49"/>
      <c r="BMY19" s="49"/>
      <c r="BMZ19" s="49"/>
      <c r="BNA19" s="49"/>
      <c r="BNB19" s="49"/>
      <c r="BNC19" s="49"/>
      <c r="BND19" s="49"/>
      <c r="BNE19" s="49"/>
      <c r="BNF19" s="49"/>
      <c r="BNG19" s="49"/>
      <c r="BNH19" s="49"/>
      <c r="BNI19" s="49"/>
      <c r="BNJ19" s="49"/>
      <c r="BNK19" s="49"/>
      <c r="BNL19" s="49"/>
      <c r="BNM19" s="49"/>
      <c r="BNN19" s="49"/>
      <c r="BNO19" s="49"/>
      <c r="BNP19" s="49"/>
      <c r="BNQ19" s="49"/>
      <c r="BNR19" s="49"/>
      <c r="BNS19" s="49"/>
      <c r="BNT19" s="49"/>
      <c r="BNU19" s="49"/>
      <c r="BNV19" s="49"/>
      <c r="BNW19" s="49"/>
      <c r="BNX19" s="49"/>
      <c r="BNY19" s="49"/>
      <c r="BNZ19" s="49"/>
      <c r="BOA19" s="49"/>
      <c r="BOB19" s="49"/>
      <c r="BOC19" s="49"/>
      <c r="BOD19" s="49"/>
      <c r="BOE19" s="49"/>
      <c r="BOF19" s="49"/>
      <c r="BOG19" s="49"/>
      <c r="BOH19" s="49"/>
      <c r="BOI19" s="49"/>
      <c r="BOJ19" s="49"/>
      <c r="BOK19" s="49"/>
      <c r="BOL19" s="49"/>
      <c r="BOM19" s="49"/>
      <c r="BON19" s="49"/>
      <c r="BOO19" s="49"/>
      <c r="BOP19" s="49"/>
      <c r="BOQ19" s="49"/>
      <c r="BOR19" s="49"/>
      <c r="BOS19" s="49"/>
      <c r="BOT19" s="49"/>
      <c r="BOU19" s="49"/>
      <c r="BOV19" s="49"/>
      <c r="BOW19" s="49"/>
      <c r="BOX19" s="49"/>
      <c r="BOY19" s="49"/>
      <c r="BOZ19" s="49"/>
      <c r="BPA19" s="49"/>
      <c r="BPB19" s="49"/>
      <c r="BPC19" s="49"/>
      <c r="BPD19" s="49"/>
      <c r="BPE19" s="49"/>
      <c r="BPF19" s="49"/>
      <c r="BPG19" s="49"/>
      <c r="BPH19" s="49"/>
      <c r="BPI19" s="49"/>
      <c r="BPJ19" s="49"/>
      <c r="BPK19" s="49"/>
      <c r="BPL19" s="49"/>
      <c r="BPM19" s="49"/>
      <c r="BPN19" s="49"/>
      <c r="BPO19" s="49"/>
      <c r="BPP19" s="49"/>
      <c r="BPQ19" s="49"/>
      <c r="BPR19" s="49"/>
      <c r="BPS19" s="49"/>
      <c r="BPT19" s="49"/>
      <c r="BPU19" s="49"/>
      <c r="BPV19" s="49"/>
      <c r="BPW19" s="49"/>
      <c r="BPX19" s="49"/>
      <c r="BPY19" s="49"/>
      <c r="BPZ19" s="49"/>
      <c r="BQA19" s="49"/>
      <c r="BQB19" s="49"/>
      <c r="BQC19" s="49"/>
      <c r="BQD19" s="49"/>
      <c r="BQE19" s="49"/>
      <c r="BQF19" s="49"/>
      <c r="BQG19" s="49"/>
      <c r="BQH19" s="49"/>
      <c r="BQI19" s="49"/>
      <c r="BQJ19" s="49"/>
      <c r="BQK19" s="49"/>
      <c r="BQL19" s="49"/>
      <c r="BQM19" s="49"/>
      <c r="BQN19" s="49"/>
      <c r="BQO19" s="49"/>
      <c r="BQP19" s="49"/>
      <c r="BQQ19" s="49"/>
      <c r="BQR19" s="49"/>
      <c r="BQS19" s="49"/>
      <c r="BQT19" s="49"/>
      <c r="BQU19" s="49"/>
      <c r="BQV19" s="49"/>
      <c r="BQW19" s="49"/>
      <c r="BQX19" s="49"/>
      <c r="BQY19" s="49"/>
      <c r="BQZ19" s="49"/>
      <c r="BRA19" s="49"/>
      <c r="BRB19" s="49"/>
      <c r="BRC19" s="49"/>
      <c r="BRD19" s="49"/>
      <c r="BRE19" s="49"/>
      <c r="BRF19" s="49"/>
      <c r="BRG19" s="49"/>
      <c r="BRH19" s="49"/>
      <c r="BRI19" s="49"/>
      <c r="BRJ19" s="49"/>
      <c r="BRK19" s="49"/>
      <c r="BRL19" s="49"/>
      <c r="BRM19" s="49"/>
      <c r="BRN19" s="49"/>
      <c r="BRO19" s="49"/>
      <c r="BRP19" s="49"/>
      <c r="BRQ19" s="49"/>
      <c r="BRR19" s="49"/>
      <c r="BRS19" s="49"/>
      <c r="BRT19" s="49"/>
      <c r="BRU19" s="49"/>
      <c r="BRV19" s="49"/>
      <c r="BRW19" s="49"/>
      <c r="BRX19" s="49"/>
      <c r="BRY19" s="49"/>
      <c r="BRZ19" s="49"/>
      <c r="BSA19" s="49"/>
      <c r="BSB19" s="49"/>
      <c r="BSC19" s="49"/>
      <c r="BSD19" s="49"/>
      <c r="BSE19" s="49"/>
      <c r="BSF19" s="49"/>
      <c r="BSG19" s="49"/>
      <c r="BSH19" s="49"/>
      <c r="BSI19" s="49"/>
      <c r="BSJ19" s="49"/>
      <c r="BSK19" s="49"/>
      <c r="BSL19" s="49"/>
      <c r="BSM19" s="49"/>
      <c r="BSN19" s="49"/>
      <c r="BSO19" s="49"/>
      <c r="BSP19" s="49"/>
      <c r="BSQ19" s="49"/>
      <c r="BSR19" s="49"/>
      <c r="BSS19" s="49"/>
      <c r="BST19" s="49"/>
      <c r="BSU19" s="49"/>
      <c r="BSV19" s="49"/>
      <c r="BSW19" s="49"/>
      <c r="BSX19" s="49"/>
      <c r="BSY19" s="49"/>
      <c r="BSZ19" s="49"/>
      <c r="BTA19" s="49"/>
      <c r="BTB19" s="49"/>
      <c r="BTC19" s="49"/>
      <c r="BTD19" s="49"/>
      <c r="BTE19" s="49"/>
      <c r="BTF19" s="49"/>
      <c r="BTG19" s="49"/>
      <c r="BTH19" s="49"/>
      <c r="BTI19" s="49"/>
      <c r="BTJ19" s="49"/>
      <c r="BTK19" s="49"/>
      <c r="BTL19" s="49"/>
      <c r="BTM19" s="49"/>
      <c r="BTN19" s="49"/>
      <c r="BTO19" s="49"/>
      <c r="BTP19" s="49"/>
      <c r="BTQ19" s="49"/>
      <c r="BTR19" s="49"/>
      <c r="BTS19" s="49"/>
      <c r="BTT19" s="49"/>
      <c r="BTU19" s="49"/>
      <c r="BTV19" s="49"/>
      <c r="BTW19" s="49"/>
      <c r="BTX19" s="49"/>
      <c r="BTY19" s="49"/>
      <c r="BTZ19" s="49"/>
      <c r="BUA19" s="49"/>
      <c r="BUB19" s="49"/>
      <c r="BUC19" s="49"/>
      <c r="BUD19" s="49"/>
      <c r="BUE19" s="49"/>
      <c r="BUF19" s="49"/>
      <c r="BUG19" s="49"/>
      <c r="BUH19" s="49"/>
      <c r="BUI19" s="49"/>
      <c r="BUJ19" s="49"/>
      <c r="BUK19" s="49"/>
      <c r="BUL19" s="49"/>
      <c r="BUM19" s="49"/>
      <c r="BUN19" s="49"/>
      <c r="BUO19" s="49"/>
      <c r="BUP19" s="49"/>
      <c r="BUQ19" s="49"/>
      <c r="BUR19" s="49"/>
      <c r="BUS19" s="49"/>
      <c r="BUT19" s="49"/>
      <c r="BUU19" s="49"/>
      <c r="BUV19" s="49"/>
      <c r="BUW19" s="49"/>
      <c r="BUX19" s="49"/>
      <c r="BUY19" s="49"/>
      <c r="BUZ19" s="49"/>
      <c r="BVA19" s="49"/>
      <c r="BVB19" s="49"/>
      <c r="BVC19" s="49"/>
      <c r="BVD19" s="49"/>
      <c r="BVE19" s="49"/>
      <c r="BVF19" s="49"/>
      <c r="BVG19" s="49"/>
      <c r="BVH19" s="49"/>
      <c r="BVI19" s="49"/>
      <c r="BVJ19" s="49"/>
      <c r="BVK19" s="49"/>
      <c r="BVL19" s="49"/>
      <c r="BVM19" s="49"/>
      <c r="BVN19" s="49"/>
      <c r="BVO19" s="49"/>
      <c r="BVP19" s="49"/>
      <c r="BVQ19" s="49"/>
      <c r="BVR19" s="49"/>
      <c r="BVS19" s="49"/>
      <c r="BVT19" s="49"/>
      <c r="BVU19" s="49"/>
      <c r="BVV19" s="49"/>
      <c r="BVW19" s="49"/>
      <c r="BVX19" s="49"/>
      <c r="BVY19" s="49"/>
      <c r="BVZ19" s="49"/>
      <c r="BWA19" s="49"/>
      <c r="BWB19" s="49"/>
      <c r="BWC19" s="49"/>
      <c r="BWD19" s="49"/>
      <c r="BWE19" s="49"/>
      <c r="BWF19" s="49"/>
      <c r="BWG19" s="49"/>
      <c r="BWH19" s="49"/>
      <c r="BWI19" s="49"/>
      <c r="BWJ19" s="49"/>
      <c r="BWK19" s="49"/>
      <c r="BWL19" s="49"/>
      <c r="BWM19" s="49"/>
      <c r="BWN19" s="49"/>
      <c r="BWO19" s="49"/>
      <c r="BWP19" s="49"/>
      <c r="BWQ19" s="49"/>
      <c r="BWR19" s="49"/>
      <c r="BWS19" s="49"/>
      <c r="BWT19" s="49"/>
      <c r="BWU19" s="49"/>
      <c r="BWV19" s="49"/>
      <c r="BWW19" s="49"/>
      <c r="BWX19" s="49"/>
      <c r="BWY19" s="49"/>
      <c r="BWZ19" s="49"/>
      <c r="BXA19" s="49"/>
      <c r="BXB19" s="49"/>
      <c r="BXC19" s="49"/>
      <c r="BXD19" s="49"/>
      <c r="BXE19" s="49"/>
      <c r="BXF19" s="49"/>
      <c r="BXG19" s="49"/>
      <c r="BXH19" s="49"/>
      <c r="BXI19" s="49"/>
      <c r="BXJ19" s="49"/>
      <c r="BXK19" s="49"/>
      <c r="BXL19" s="49"/>
      <c r="BXM19" s="49"/>
      <c r="BXN19" s="49"/>
      <c r="BXO19" s="49"/>
      <c r="BXP19" s="49"/>
      <c r="BXQ19" s="49"/>
      <c r="BXR19" s="49"/>
      <c r="BXS19" s="49"/>
      <c r="BXT19" s="49"/>
      <c r="BXU19" s="49"/>
      <c r="BXV19" s="49"/>
      <c r="BXW19" s="49"/>
      <c r="BXX19" s="49"/>
      <c r="BXY19" s="49"/>
      <c r="BXZ19" s="49"/>
      <c r="BYA19" s="49"/>
      <c r="BYB19" s="49"/>
      <c r="BYC19" s="49"/>
      <c r="BYD19" s="49"/>
      <c r="BYE19" s="49"/>
      <c r="BYF19" s="49"/>
      <c r="BYG19" s="49"/>
      <c r="BYH19" s="49"/>
      <c r="BYI19" s="49"/>
      <c r="BYJ19" s="49"/>
      <c r="BYK19" s="49"/>
      <c r="BYL19" s="49"/>
      <c r="BYM19" s="49"/>
      <c r="BYN19" s="49"/>
      <c r="BYO19" s="49"/>
      <c r="BYP19" s="49"/>
      <c r="BYQ19" s="49"/>
      <c r="BYR19" s="49"/>
      <c r="BYS19" s="49"/>
      <c r="BYT19" s="49"/>
      <c r="BYU19" s="49"/>
      <c r="BYV19" s="49"/>
      <c r="BYW19" s="49"/>
      <c r="BYX19" s="49"/>
      <c r="BYY19" s="49"/>
      <c r="BYZ19" s="49"/>
      <c r="BZA19" s="49"/>
      <c r="BZB19" s="49"/>
      <c r="BZC19" s="49"/>
      <c r="BZD19" s="49"/>
      <c r="BZE19" s="49"/>
      <c r="BZF19" s="49"/>
      <c r="BZG19" s="49"/>
      <c r="BZH19" s="49"/>
      <c r="BZI19" s="49"/>
      <c r="BZJ19" s="49"/>
      <c r="BZK19" s="49"/>
      <c r="BZL19" s="49"/>
      <c r="BZM19" s="49"/>
      <c r="BZN19" s="49"/>
      <c r="BZO19" s="49"/>
      <c r="BZP19" s="49"/>
      <c r="BZQ19" s="49"/>
      <c r="BZR19" s="49"/>
      <c r="BZS19" s="49"/>
      <c r="BZT19" s="49"/>
      <c r="BZU19" s="49"/>
      <c r="BZV19" s="49"/>
      <c r="BZW19" s="49"/>
      <c r="BZX19" s="49"/>
      <c r="BZY19" s="49"/>
      <c r="BZZ19" s="49"/>
      <c r="CAA19" s="49"/>
      <c r="CAB19" s="49"/>
      <c r="CAC19" s="49"/>
      <c r="CAD19" s="49"/>
      <c r="CAE19" s="49"/>
      <c r="CAF19" s="49"/>
      <c r="CAG19" s="49"/>
      <c r="CAH19" s="49"/>
      <c r="CAI19" s="49"/>
      <c r="CAJ19" s="49"/>
      <c r="CAK19" s="49"/>
      <c r="CAL19" s="49"/>
      <c r="CAM19" s="49"/>
      <c r="CAN19" s="49"/>
      <c r="CAO19" s="49"/>
      <c r="CAP19" s="49"/>
      <c r="CAQ19" s="49"/>
      <c r="CAR19" s="49"/>
      <c r="CAS19" s="49"/>
      <c r="CAT19" s="49"/>
      <c r="CAU19" s="49"/>
      <c r="CAV19" s="49"/>
      <c r="CAW19" s="49"/>
      <c r="CAX19" s="49"/>
      <c r="CAY19" s="49"/>
      <c r="CAZ19" s="49"/>
      <c r="CBA19" s="49"/>
      <c r="CBB19" s="49"/>
      <c r="CBC19" s="49"/>
      <c r="CBD19" s="49"/>
      <c r="CBE19" s="49"/>
      <c r="CBF19" s="49"/>
      <c r="CBG19" s="49"/>
      <c r="CBH19" s="49"/>
      <c r="CBI19" s="49"/>
      <c r="CBJ19" s="49"/>
      <c r="CBK19" s="49"/>
      <c r="CBL19" s="49"/>
      <c r="CBM19" s="49"/>
      <c r="CBN19" s="49"/>
      <c r="CBO19" s="49"/>
      <c r="CBP19" s="49"/>
      <c r="CBQ19" s="49"/>
      <c r="CBR19" s="49"/>
      <c r="CBS19" s="49"/>
      <c r="CBT19" s="49"/>
      <c r="CBU19" s="49"/>
      <c r="CBV19" s="49"/>
      <c r="CBW19" s="49"/>
      <c r="CBX19" s="49"/>
      <c r="CBY19" s="49"/>
      <c r="CBZ19" s="49"/>
      <c r="CCA19" s="49"/>
      <c r="CCB19" s="49"/>
      <c r="CCC19" s="49"/>
      <c r="CCD19" s="49"/>
      <c r="CCE19" s="49"/>
      <c r="CCF19" s="49"/>
      <c r="CCG19" s="49"/>
      <c r="CCH19" s="49"/>
      <c r="CCI19" s="49"/>
      <c r="CCJ19" s="49"/>
      <c r="CCK19" s="49"/>
      <c r="CCL19" s="49"/>
      <c r="CCM19" s="49"/>
      <c r="CCN19" s="49"/>
      <c r="CCO19" s="49"/>
      <c r="CCP19" s="49"/>
      <c r="CCQ19" s="49"/>
      <c r="CCR19" s="49"/>
      <c r="CCS19" s="49"/>
      <c r="CCT19" s="49"/>
      <c r="CCU19" s="49"/>
      <c r="CCV19" s="49"/>
      <c r="CCW19" s="49"/>
      <c r="CCX19" s="49"/>
      <c r="CCY19" s="49"/>
      <c r="CCZ19" s="49"/>
      <c r="CDA19" s="49"/>
      <c r="CDB19" s="49"/>
      <c r="CDC19" s="49"/>
      <c r="CDD19" s="49"/>
      <c r="CDE19" s="49"/>
      <c r="CDF19" s="49"/>
      <c r="CDG19" s="49"/>
      <c r="CDH19" s="49"/>
      <c r="CDI19" s="49"/>
      <c r="CDJ19" s="49"/>
      <c r="CDK19" s="49"/>
      <c r="CDL19" s="49"/>
      <c r="CDM19" s="49"/>
      <c r="CDN19" s="49"/>
      <c r="CDO19" s="49"/>
      <c r="CDP19" s="49"/>
      <c r="CDQ19" s="49"/>
      <c r="CDR19" s="49"/>
      <c r="CDS19" s="49"/>
      <c r="CDT19" s="49"/>
      <c r="CDU19" s="49"/>
      <c r="CDV19" s="49"/>
      <c r="CDW19" s="49"/>
      <c r="CDX19" s="49"/>
      <c r="CDY19" s="49"/>
      <c r="CDZ19" s="49"/>
      <c r="CEA19" s="49"/>
      <c r="CEB19" s="49"/>
      <c r="CEC19" s="49"/>
      <c r="CED19" s="49"/>
      <c r="CEE19" s="49"/>
      <c r="CEF19" s="49"/>
      <c r="CEG19" s="49"/>
      <c r="CEH19" s="49"/>
      <c r="CEI19" s="49"/>
      <c r="CEJ19" s="49"/>
      <c r="CEK19" s="49"/>
      <c r="CEL19" s="49"/>
      <c r="CEM19" s="49"/>
      <c r="CEN19" s="49"/>
      <c r="CEO19" s="49"/>
      <c r="CEP19" s="49"/>
      <c r="CEQ19" s="49"/>
      <c r="CER19" s="49"/>
      <c r="CES19" s="49"/>
      <c r="CET19" s="49"/>
      <c r="CEU19" s="49"/>
      <c r="CEV19" s="49"/>
      <c r="CEW19" s="49"/>
      <c r="CEX19" s="49"/>
      <c r="CEY19" s="49"/>
      <c r="CEZ19" s="49"/>
      <c r="CFA19" s="49"/>
      <c r="CFB19" s="49"/>
      <c r="CFC19" s="49"/>
      <c r="CFD19" s="49"/>
      <c r="CFE19" s="49"/>
      <c r="CFF19" s="49"/>
      <c r="CFG19" s="49"/>
      <c r="CFH19" s="49"/>
      <c r="CFI19" s="49"/>
      <c r="CFJ19" s="49"/>
      <c r="CFK19" s="49"/>
      <c r="CFL19" s="49"/>
      <c r="CFM19" s="49"/>
      <c r="CFN19" s="49"/>
      <c r="CFO19" s="49"/>
      <c r="CFP19" s="49"/>
      <c r="CFQ19" s="49"/>
      <c r="CFR19" s="49"/>
      <c r="CFS19" s="49"/>
      <c r="CFT19" s="49"/>
      <c r="CFU19" s="49"/>
      <c r="CFV19" s="49"/>
      <c r="CFW19" s="49"/>
      <c r="CFX19" s="49"/>
      <c r="CFY19" s="49"/>
      <c r="CFZ19" s="49"/>
      <c r="CGA19" s="49"/>
      <c r="CGB19" s="49"/>
      <c r="CGC19" s="49"/>
      <c r="CGD19" s="49"/>
      <c r="CGE19" s="49"/>
      <c r="CGF19" s="49"/>
      <c r="CGG19" s="49"/>
      <c r="CGH19" s="49"/>
      <c r="CGI19" s="49"/>
      <c r="CGJ19" s="49"/>
      <c r="CGK19" s="49"/>
      <c r="CGL19" s="49"/>
      <c r="CGM19" s="49"/>
      <c r="CGN19" s="49"/>
      <c r="CGO19" s="49"/>
      <c r="CGP19" s="49"/>
      <c r="CGQ19" s="49"/>
      <c r="CGR19" s="49"/>
      <c r="CGS19" s="49"/>
      <c r="CGT19" s="49"/>
      <c r="CGU19" s="49"/>
      <c r="CGV19" s="49"/>
      <c r="CGW19" s="49"/>
      <c r="CGX19" s="49"/>
      <c r="CGY19" s="49"/>
      <c r="CGZ19" s="49"/>
      <c r="CHA19" s="49"/>
      <c r="CHB19" s="49"/>
      <c r="CHC19" s="49"/>
      <c r="CHD19" s="49"/>
      <c r="CHE19" s="49"/>
      <c r="CHF19" s="49"/>
      <c r="CHG19" s="49"/>
      <c r="CHH19" s="49"/>
      <c r="CHI19" s="49"/>
      <c r="CHJ19" s="49"/>
      <c r="CHK19" s="49"/>
      <c r="CHL19" s="49"/>
      <c r="CHM19" s="49"/>
      <c r="CHN19" s="49"/>
      <c r="CHO19" s="49"/>
      <c r="CHP19" s="49"/>
      <c r="CHQ19" s="49"/>
      <c r="CHR19" s="49"/>
      <c r="CHS19" s="49"/>
      <c r="CHT19" s="49"/>
      <c r="CHU19" s="49"/>
      <c r="CHV19" s="49"/>
      <c r="CHW19" s="49"/>
      <c r="CHX19" s="49"/>
      <c r="CHY19" s="49"/>
      <c r="CHZ19" s="49"/>
      <c r="CIA19" s="49"/>
      <c r="CIB19" s="49"/>
      <c r="CIC19" s="49"/>
      <c r="CID19" s="49"/>
      <c r="CIE19" s="49"/>
      <c r="CIF19" s="49"/>
      <c r="CIG19" s="49"/>
      <c r="CIH19" s="49"/>
      <c r="CII19" s="49"/>
      <c r="CIJ19" s="49"/>
      <c r="CIK19" s="49"/>
      <c r="CIL19" s="49"/>
      <c r="CIM19" s="49"/>
      <c r="CIN19" s="49"/>
      <c r="CIO19" s="49"/>
      <c r="CIP19" s="49"/>
      <c r="CIQ19" s="49"/>
      <c r="CIR19" s="49"/>
      <c r="CIS19" s="49"/>
      <c r="CIT19" s="49"/>
      <c r="CIU19" s="49"/>
      <c r="CIV19" s="49"/>
      <c r="CIW19" s="49"/>
      <c r="CIX19" s="49"/>
      <c r="CIY19" s="49"/>
      <c r="CIZ19" s="49"/>
      <c r="CJA19" s="49"/>
      <c r="CJB19" s="49"/>
      <c r="CJC19" s="49"/>
      <c r="CJD19" s="49"/>
      <c r="CJE19" s="49"/>
      <c r="CJF19" s="49"/>
      <c r="CJG19" s="49"/>
      <c r="CJH19" s="49"/>
      <c r="CJI19" s="49"/>
      <c r="CJJ19" s="49"/>
      <c r="CJK19" s="49"/>
      <c r="CJL19" s="49"/>
      <c r="CJM19" s="49"/>
      <c r="CJN19" s="49"/>
      <c r="CJO19" s="49"/>
      <c r="CJP19" s="49"/>
      <c r="CJQ19" s="49"/>
      <c r="CJR19" s="49"/>
      <c r="CJS19" s="49"/>
      <c r="CJT19" s="49"/>
      <c r="CJU19" s="49"/>
      <c r="CJV19" s="49"/>
      <c r="CJW19" s="49"/>
      <c r="CJX19" s="49"/>
      <c r="CJY19" s="49"/>
      <c r="CJZ19" s="49"/>
      <c r="CKA19" s="49"/>
      <c r="CKB19" s="49"/>
      <c r="CKC19" s="49"/>
      <c r="CKD19" s="49"/>
      <c r="CKE19" s="49"/>
      <c r="CKF19" s="49"/>
      <c r="CKG19" s="49"/>
      <c r="CKH19" s="49"/>
      <c r="CKI19" s="49"/>
      <c r="CKJ19" s="49"/>
      <c r="CKK19" s="49"/>
      <c r="CKL19" s="49"/>
      <c r="CKM19" s="49"/>
      <c r="CKN19" s="49"/>
      <c r="CKO19" s="49"/>
      <c r="CKP19" s="49"/>
      <c r="CKQ19" s="49"/>
      <c r="CKR19" s="49"/>
      <c r="CKS19" s="49"/>
      <c r="CKT19" s="49"/>
      <c r="CKU19" s="49"/>
      <c r="CKV19" s="49"/>
      <c r="CKW19" s="49"/>
      <c r="CKX19" s="49"/>
      <c r="CKY19" s="49"/>
      <c r="CKZ19" s="49"/>
      <c r="CLA19" s="49"/>
      <c r="CLB19" s="49"/>
      <c r="CLC19" s="49"/>
      <c r="CLD19" s="49"/>
      <c r="CLE19" s="49"/>
      <c r="CLF19" s="49"/>
      <c r="CLG19" s="49"/>
      <c r="CLH19" s="49"/>
      <c r="CLI19" s="49"/>
      <c r="CLJ19" s="49"/>
      <c r="CLK19" s="49"/>
      <c r="CLL19" s="49"/>
      <c r="CLM19" s="49"/>
      <c r="CLN19" s="49"/>
      <c r="CLO19" s="49"/>
      <c r="CLP19" s="49"/>
      <c r="CLQ19" s="49"/>
      <c r="CLR19" s="49"/>
      <c r="CLS19" s="49"/>
      <c r="CLT19" s="49"/>
      <c r="CLU19" s="49"/>
      <c r="CLV19" s="49"/>
      <c r="CLW19" s="49"/>
      <c r="CLX19" s="49"/>
      <c r="CLY19" s="49"/>
      <c r="CLZ19" s="49"/>
      <c r="CMA19" s="49"/>
      <c r="CMB19" s="49"/>
      <c r="CMC19" s="49"/>
      <c r="CMD19" s="49"/>
      <c r="CME19" s="49"/>
      <c r="CMF19" s="49"/>
      <c r="CMG19" s="49"/>
      <c r="CMH19" s="49"/>
      <c r="CMI19" s="49"/>
      <c r="CMJ19" s="49"/>
      <c r="CMK19" s="49"/>
      <c r="CML19" s="49"/>
      <c r="CMM19" s="49"/>
      <c r="CMN19" s="49"/>
      <c r="CMO19" s="49"/>
      <c r="CMP19" s="49"/>
      <c r="CMQ19" s="49"/>
      <c r="CMR19" s="49"/>
      <c r="CMS19" s="49"/>
      <c r="CMT19" s="49"/>
      <c r="CMU19" s="49"/>
      <c r="CMV19" s="49"/>
      <c r="CMW19" s="49"/>
      <c r="CMX19" s="49"/>
      <c r="CMY19" s="49"/>
      <c r="CMZ19" s="49"/>
      <c r="CNA19" s="49"/>
      <c r="CNB19" s="49"/>
      <c r="CNC19" s="49"/>
      <c r="CND19" s="49"/>
      <c r="CNE19" s="49"/>
      <c r="CNF19" s="49"/>
      <c r="CNG19" s="49"/>
      <c r="CNH19" s="49"/>
      <c r="CNI19" s="49"/>
      <c r="CNJ19" s="49"/>
      <c r="CNK19" s="49"/>
      <c r="CNL19" s="49"/>
      <c r="CNM19" s="49"/>
      <c r="CNN19" s="49"/>
      <c r="CNO19" s="49"/>
      <c r="CNP19" s="49"/>
      <c r="CNQ19" s="49"/>
      <c r="CNR19" s="49"/>
      <c r="CNS19" s="49"/>
      <c r="CNT19" s="49"/>
      <c r="CNU19" s="49"/>
      <c r="CNV19" s="49"/>
      <c r="CNW19" s="49"/>
      <c r="CNX19" s="49"/>
      <c r="CNY19" s="49"/>
      <c r="CNZ19" s="49"/>
      <c r="COA19" s="49"/>
      <c r="COB19" s="49"/>
      <c r="COC19" s="49"/>
      <c r="COD19" s="49"/>
      <c r="COE19" s="49"/>
      <c r="COF19" s="49"/>
      <c r="COG19" s="49"/>
      <c r="COH19" s="49"/>
      <c r="COI19" s="49"/>
      <c r="COJ19" s="49"/>
      <c r="COK19" s="49"/>
      <c r="COL19" s="49"/>
      <c r="COM19" s="49"/>
      <c r="CON19" s="49"/>
      <c r="COO19" s="49"/>
      <c r="COP19" s="49"/>
      <c r="COQ19" s="49"/>
      <c r="COR19" s="49"/>
      <c r="COS19" s="49"/>
      <c r="COT19" s="49"/>
      <c r="COU19" s="49"/>
      <c r="COV19" s="49"/>
      <c r="COW19" s="49"/>
      <c r="COX19" s="49"/>
      <c r="COY19" s="49"/>
      <c r="COZ19" s="49"/>
      <c r="CPA19" s="49"/>
      <c r="CPB19" s="49"/>
      <c r="CPC19" s="49"/>
      <c r="CPD19" s="49"/>
      <c r="CPE19" s="49"/>
      <c r="CPF19" s="49"/>
      <c r="CPG19" s="49"/>
      <c r="CPH19" s="49"/>
      <c r="CPI19" s="49"/>
      <c r="CPJ19" s="49"/>
      <c r="CPK19" s="49"/>
      <c r="CPL19" s="49"/>
      <c r="CPM19" s="49"/>
      <c r="CPN19" s="49"/>
      <c r="CPO19" s="49"/>
      <c r="CPP19" s="49"/>
      <c r="CPQ19" s="49"/>
      <c r="CPR19" s="49"/>
      <c r="CPS19" s="49"/>
      <c r="CPT19" s="49"/>
      <c r="CPU19" s="49"/>
      <c r="CPV19" s="49"/>
      <c r="CPW19" s="49"/>
      <c r="CPX19" s="49"/>
      <c r="CPY19" s="49"/>
      <c r="CPZ19" s="49"/>
      <c r="CQA19" s="49"/>
      <c r="CQB19" s="49"/>
      <c r="CQC19" s="49"/>
      <c r="CQD19" s="49"/>
      <c r="CQE19" s="49"/>
      <c r="CQF19" s="49"/>
      <c r="CQG19" s="49"/>
      <c r="CQH19" s="49"/>
      <c r="CQI19" s="49"/>
      <c r="CQJ19" s="49"/>
      <c r="CQK19" s="49"/>
      <c r="CQL19" s="49"/>
      <c r="CQM19" s="49"/>
      <c r="CQN19" s="49"/>
      <c r="CQO19" s="49"/>
      <c r="CQP19" s="49"/>
      <c r="CQQ19" s="49"/>
      <c r="CQR19" s="49"/>
      <c r="CQS19" s="49"/>
      <c r="CQT19" s="49"/>
      <c r="CQU19" s="49"/>
      <c r="CQV19" s="49"/>
      <c r="CQW19" s="49"/>
      <c r="CQX19" s="49"/>
      <c r="CQY19" s="49"/>
      <c r="CQZ19" s="49"/>
      <c r="CRA19" s="49"/>
      <c r="CRB19" s="49"/>
      <c r="CRC19" s="49"/>
      <c r="CRD19" s="49"/>
      <c r="CRE19" s="49"/>
      <c r="CRF19" s="49"/>
      <c r="CRG19" s="49"/>
      <c r="CRH19" s="49"/>
      <c r="CRI19" s="49"/>
      <c r="CRJ19" s="49"/>
      <c r="CRK19" s="49"/>
      <c r="CRL19" s="49"/>
      <c r="CRM19" s="49"/>
      <c r="CRN19" s="49"/>
      <c r="CRO19" s="49"/>
      <c r="CRP19" s="49"/>
      <c r="CRQ19" s="49"/>
      <c r="CRR19" s="49"/>
      <c r="CRS19" s="49"/>
      <c r="CRT19" s="49"/>
      <c r="CRU19" s="49"/>
      <c r="CRV19" s="49"/>
      <c r="CRW19" s="49"/>
      <c r="CRX19" s="49"/>
      <c r="CRY19" s="49"/>
      <c r="CRZ19" s="49"/>
      <c r="CSA19" s="49"/>
      <c r="CSB19" s="49"/>
      <c r="CSC19" s="49"/>
      <c r="CSD19" s="49"/>
      <c r="CSE19" s="49"/>
      <c r="CSF19" s="49"/>
      <c r="CSG19" s="49"/>
      <c r="CSH19" s="49"/>
      <c r="CSI19" s="49"/>
      <c r="CSJ19" s="49"/>
      <c r="CSK19" s="49"/>
      <c r="CSL19" s="49"/>
      <c r="CSM19" s="49"/>
      <c r="CSN19" s="49"/>
      <c r="CSO19" s="49"/>
      <c r="CSP19" s="49"/>
      <c r="CSQ19" s="49"/>
      <c r="CSR19" s="49"/>
      <c r="CSS19" s="49"/>
      <c r="CST19" s="49"/>
      <c r="CSU19" s="49"/>
      <c r="CSV19" s="49"/>
      <c r="CSW19" s="49"/>
      <c r="CSX19" s="49"/>
      <c r="CSY19" s="49"/>
      <c r="CSZ19" s="49"/>
      <c r="CTA19" s="49"/>
      <c r="CTB19" s="49"/>
      <c r="CTC19" s="49"/>
      <c r="CTD19" s="49"/>
      <c r="CTE19" s="49"/>
      <c r="CTF19" s="49"/>
      <c r="CTG19" s="49"/>
      <c r="CTH19" s="49"/>
      <c r="CTI19" s="49"/>
      <c r="CTJ19" s="49"/>
      <c r="CTK19" s="49"/>
      <c r="CTL19" s="49"/>
      <c r="CTM19" s="49"/>
      <c r="CTN19" s="49"/>
      <c r="CTO19" s="49"/>
      <c r="CTP19" s="49"/>
      <c r="CTQ19" s="49"/>
      <c r="CTR19" s="49"/>
      <c r="CTS19" s="49"/>
      <c r="CTT19" s="49"/>
      <c r="CTU19" s="49"/>
      <c r="CTV19" s="49"/>
      <c r="CTW19" s="49"/>
      <c r="CTX19" s="49"/>
      <c r="CTY19" s="49"/>
      <c r="CTZ19" s="49"/>
      <c r="CUA19" s="49"/>
      <c r="CUB19" s="49"/>
      <c r="CUC19" s="49"/>
      <c r="CUD19" s="49"/>
      <c r="CUE19" s="49"/>
      <c r="CUF19" s="49"/>
      <c r="CUG19" s="49"/>
      <c r="CUH19" s="49"/>
      <c r="CUI19" s="49"/>
      <c r="CUJ19" s="49"/>
      <c r="CUK19" s="49"/>
      <c r="CUL19" s="49"/>
      <c r="CUM19" s="49"/>
      <c r="CUN19" s="49"/>
      <c r="CUO19" s="49"/>
      <c r="CUP19" s="49"/>
      <c r="CUQ19" s="49"/>
      <c r="CUR19" s="49"/>
      <c r="CUS19" s="49"/>
      <c r="CUT19" s="49"/>
      <c r="CUU19" s="49"/>
      <c r="CUV19" s="49"/>
      <c r="CUW19" s="49"/>
      <c r="CUX19" s="49"/>
      <c r="CUY19" s="49"/>
      <c r="CUZ19" s="49"/>
      <c r="CVA19" s="49"/>
      <c r="CVB19" s="49"/>
      <c r="CVC19" s="49"/>
      <c r="CVD19" s="49"/>
      <c r="CVE19" s="49"/>
      <c r="CVF19" s="49"/>
      <c r="CVG19" s="49"/>
      <c r="CVH19" s="49"/>
      <c r="CVI19" s="49"/>
      <c r="CVJ19" s="49"/>
      <c r="CVK19" s="49"/>
      <c r="CVL19" s="49"/>
      <c r="CVM19" s="49"/>
      <c r="CVN19" s="49"/>
      <c r="CVO19" s="49"/>
      <c r="CVP19" s="49"/>
      <c r="CVQ19" s="49"/>
      <c r="CVR19" s="49"/>
      <c r="CVS19" s="49"/>
      <c r="CVT19" s="49"/>
      <c r="CVU19" s="49"/>
      <c r="CVV19" s="49"/>
      <c r="CVW19" s="49"/>
      <c r="CVX19" s="49"/>
      <c r="CVY19" s="49"/>
      <c r="CVZ19" s="49"/>
      <c r="CWA19" s="49"/>
      <c r="CWB19" s="49"/>
      <c r="CWC19" s="49"/>
      <c r="CWD19" s="49"/>
      <c r="CWE19" s="49"/>
      <c r="CWF19" s="49"/>
      <c r="CWG19" s="49"/>
      <c r="CWH19" s="49"/>
      <c r="CWI19" s="49"/>
      <c r="CWJ19" s="49"/>
      <c r="CWK19" s="49"/>
      <c r="CWL19" s="49"/>
      <c r="CWM19" s="49"/>
      <c r="CWN19" s="49"/>
      <c r="CWO19" s="49"/>
      <c r="CWP19" s="49"/>
      <c r="CWQ19" s="49"/>
      <c r="CWR19" s="49"/>
      <c r="CWS19" s="49"/>
      <c r="CWT19" s="49"/>
      <c r="CWU19" s="49"/>
      <c r="CWV19" s="49"/>
      <c r="CWW19" s="49"/>
      <c r="CWX19" s="49"/>
      <c r="CWY19" s="49"/>
      <c r="CWZ19" s="49"/>
      <c r="CXA19" s="49"/>
      <c r="CXB19" s="49"/>
      <c r="CXC19" s="49"/>
      <c r="CXD19" s="49"/>
      <c r="CXE19" s="49"/>
      <c r="CXF19" s="49"/>
      <c r="CXG19" s="49"/>
      <c r="CXH19" s="49"/>
      <c r="CXI19" s="49"/>
      <c r="CXJ19" s="49"/>
      <c r="CXK19" s="49"/>
      <c r="CXL19" s="49"/>
      <c r="CXM19" s="49"/>
      <c r="CXN19" s="49"/>
      <c r="CXO19" s="49"/>
      <c r="CXP19" s="49"/>
      <c r="CXQ19" s="49"/>
      <c r="CXR19" s="49"/>
      <c r="CXS19" s="49"/>
      <c r="CXT19" s="49"/>
      <c r="CXU19" s="49"/>
      <c r="CXV19" s="49"/>
      <c r="CXW19" s="49"/>
      <c r="CXX19" s="49"/>
      <c r="CXY19" s="49"/>
      <c r="CXZ19" s="49"/>
      <c r="CYA19" s="49"/>
      <c r="CYB19" s="49"/>
      <c r="CYC19" s="49"/>
      <c r="CYD19" s="49"/>
      <c r="CYE19" s="49"/>
      <c r="CYF19" s="49"/>
      <c r="CYG19" s="49"/>
      <c r="CYH19" s="49"/>
      <c r="CYI19" s="49"/>
      <c r="CYJ19" s="49"/>
      <c r="CYK19" s="49"/>
      <c r="CYL19" s="49"/>
      <c r="CYM19" s="49"/>
      <c r="CYN19" s="49"/>
      <c r="CYO19" s="49"/>
      <c r="CYP19" s="49"/>
      <c r="CYQ19" s="49"/>
      <c r="CYR19" s="49"/>
      <c r="CYS19" s="49"/>
      <c r="CYT19" s="49"/>
      <c r="CYU19" s="49"/>
      <c r="CYV19" s="49"/>
      <c r="CYW19" s="49"/>
      <c r="CYX19" s="49"/>
      <c r="CYY19" s="49"/>
      <c r="CYZ19" s="49"/>
      <c r="CZA19" s="49"/>
      <c r="CZB19" s="49"/>
      <c r="CZC19" s="49"/>
      <c r="CZD19" s="49"/>
      <c r="CZE19" s="49"/>
      <c r="CZF19" s="49"/>
      <c r="CZG19" s="49"/>
      <c r="CZH19" s="49"/>
      <c r="CZI19" s="49"/>
      <c r="CZJ19" s="49"/>
      <c r="CZK19" s="49"/>
      <c r="CZL19" s="49"/>
      <c r="CZM19" s="49"/>
      <c r="CZN19" s="49"/>
      <c r="CZO19" s="49"/>
      <c r="CZP19" s="49"/>
      <c r="CZQ19" s="49"/>
      <c r="CZR19" s="49"/>
      <c r="CZS19" s="49"/>
      <c r="CZT19" s="49"/>
      <c r="CZU19" s="49"/>
      <c r="CZV19" s="49"/>
      <c r="CZW19" s="49"/>
      <c r="CZX19" s="49"/>
      <c r="CZY19" s="49"/>
      <c r="CZZ19" s="49"/>
      <c r="DAA19" s="49"/>
      <c r="DAB19" s="49"/>
      <c r="DAC19" s="49"/>
      <c r="DAD19" s="49"/>
      <c r="DAE19" s="49"/>
      <c r="DAF19" s="49"/>
      <c r="DAG19" s="49"/>
      <c r="DAH19" s="49"/>
      <c r="DAI19" s="49"/>
      <c r="DAJ19" s="49"/>
      <c r="DAK19" s="49"/>
      <c r="DAL19" s="49"/>
      <c r="DAM19" s="49"/>
      <c r="DAN19" s="49"/>
      <c r="DAO19" s="49"/>
      <c r="DAP19" s="49"/>
      <c r="DAQ19" s="49"/>
      <c r="DAR19" s="49"/>
      <c r="DAS19" s="49"/>
      <c r="DAT19" s="49"/>
      <c r="DAU19" s="49"/>
      <c r="DAV19" s="49"/>
      <c r="DAW19" s="49"/>
      <c r="DAX19" s="49"/>
      <c r="DAY19" s="49"/>
      <c r="DAZ19" s="49"/>
      <c r="DBA19" s="49"/>
      <c r="DBB19" s="49"/>
      <c r="DBC19" s="49"/>
      <c r="DBD19" s="49"/>
      <c r="DBE19" s="49"/>
      <c r="DBF19" s="49"/>
      <c r="DBG19" s="49"/>
      <c r="DBH19" s="49"/>
      <c r="DBI19" s="49"/>
      <c r="DBJ19" s="49"/>
      <c r="DBK19" s="49"/>
      <c r="DBL19" s="49"/>
      <c r="DBM19" s="49"/>
      <c r="DBN19" s="49"/>
      <c r="DBO19" s="49"/>
      <c r="DBP19" s="49"/>
      <c r="DBQ19" s="49"/>
      <c r="DBR19" s="49"/>
      <c r="DBS19" s="49"/>
      <c r="DBT19" s="49"/>
      <c r="DBU19" s="49"/>
      <c r="DBV19" s="49"/>
      <c r="DBW19" s="49"/>
      <c r="DBX19" s="49"/>
      <c r="DBY19" s="49"/>
      <c r="DBZ19" s="49"/>
      <c r="DCA19" s="49"/>
      <c r="DCB19" s="49"/>
      <c r="DCC19" s="49"/>
      <c r="DCD19" s="49"/>
      <c r="DCE19" s="49"/>
      <c r="DCF19" s="49"/>
      <c r="DCG19" s="49"/>
      <c r="DCH19" s="49"/>
      <c r="DCI19" s="49"/>
      <c r="DCJ19" s="49"/>
      <c r="DCK19" s="49"/>
      <c r="DCL19" s="49"/>
      <c r="DCM19" s="49"/>
      <c r="DCN19" s="49"/>
      <c r="DCO19" s="49"/>
      <c r="DCP19" s="49"/>
      <c r="DCQ19" s="49"/>
      <c r="DCR19" s="49"/>
      <c r="DCS19" s="49"/>
      <c r="DCT19" s="49"/>
      <c r="DCU19" s="49"/>
      <c r="DCV19" s="49"/>
      <c r="DCW19" s="49"/>
      <c r="DCX19" s="49"/>
      <c r="DCY19" s="49"/>
      <c r="DCZ19" s="49"/>
      <c r="DDA19" s="49"/>
      <c r="DDB19" s="49"/>
      <c r="DDC19" s="49"/>
      <c r="DDD19" s="49"/>
      <c r="DDE19" s="49"/>
      <c r="DDF19" s="49"/>
      <c r="DDG19" s="49"/>
      <c r="DDH19" s="49"/>
      <c r="DDI19" s="49"/>
      <c r="DDJ19" s="49"/>
      <c r="DDK19" s="49"/>
      <c r="DDL19" s="49"/>
      <c r="DDM19" s="49"/>
      <c r="DDN19" s="49"/>
      <c r="DDO19" s="49"/>
      <c r="DDP19" s="49"/>
      <c r="DDQ19" s="49"/>
      <c r="DDR19" s="49"/>
      <c r="DDS19" s="49"/>
      <c r="DDT19" s="49"/>
      <c r="DDU19" s="49"/>
      <c r="DDV19" s="49"/>
      <c r="DDW19" s="49"/>
      <c r="DDX19" s="49"/>
      <c r="DDY19" s="49"/>
      <c r="DDZ19" s="49"/>
      <c r="DEA19" s="49"/>
      <c r="DEB19" s="49"/>
      <c r="DEC19" s="49"/>
      <c r="DED19" s="49"/>
      <c r="DEE19" s="49"/>
      <c r="DEF19" s="49"/>
      <c r="DEG19" s="49"/>
      <c r="DEH19" s="49"/>
      <c r="DEI19" s="49"/>
      <c r="DEJ19" s="49"/>
      <c r="DEK19" s="49"/>
      <c r="DEL19" s="49"/>
      <c r="DEM19" s="49"/>
      <c r="DEN19" s="49"/>
      <c r="DEO19" s="49"/>
      <c r="DEP19" s="49"/>
      <c r="DEQ19" s="49"/>
      <c r="DER19" s="49"/>
      <c r="DES19" s="49"/>
      <c r="DET19" s="49"/>
      <c r="DEU19" s="49"/>
      <c r="DEV19" s="49"/>
      <c r="DEW19" s="49"/>
      <c r="DEX19" s="49"/>
      <c r="DEY19" s="49"/>
      <c r="DEZ19" s="49"/>
      <c r="DFA19" s="49"/>
      <c r="DFB19" s="49"/>
      <c r="DFC19" s="49"/>
      <c r="DFD19" s="49"/>
      <c r="DFE19" s="49"/>
      <c r="DFF19" s="49"/>
      <c r="DFG19" s="49"/>
      <c r="DFH19" s="49"/>
      <c r="DFI19" s="49"/>
      <c r="DFJ19" s="49"/>
      <c r="DFK19" s="49"/>
      <c r="DFL19" s="49"/>
      <c r="DFM19" s="49"/>
      <c r="DFN19" s="49"/>
      <c r="DFO19" s="49"/>
      <c r="DFP19" s="49"/>
      <c r="DFQ19" s="49"/>
      <c r="DFR19" s="49"/>
      <c r="DFS19" s="49"/>
      <c r="DFT19" s="49"/>
      <c r="DFU19" s="49"/>
      <c r="DFV19" s="49"/>
      <c r="DFW19" s="49"/>
      <c r="DFX19" s="49"/>
      <c r="DFY19" s="49"/>
      <c r="DFZ19" s="49"/>
      <c r="DGA19" s="49"/>
      <c r="DGB19" s="49"/>
      <c r="DGC19" s="49"/>
      <c r="DGD19" s="49"/>
      <c r="DGE19" s="49"/>
      <c r="DGF19" s="49"/>
      <c r="DGG19" s="49"/>
      <c r="DGH19" s="49"/>
      <c r="DGI19" s="49"/>
      <c r="DGJ19" s="49"/>
      <c r="DGK19" s="49"/>
      <c r="DGL19" s="49"/>
      <c r="DGM19" s="49"/>
      <c r="DGN19" s="49"/>
      <c r="DGO19" s="49"/>
      <c r="DGP19" s="49"/>
      <c r="DGQ19" s="49"/>
      <c r="DGR19" s="49"/>
      <c r="DGS19" s="49"/>
      <c r="DGT19" s="49"/>
      <c r="DGU19" s="49"/>
      <c r="DGV19" s="49"/>
      <c r="DGW19" s="49"/>
      <c r="DGX19" s="49"/>
      <c r="DGY19" s="49"/>
      <c r="DGZ19" s="49"/>
      <c r="DHA19" s="49"/>
      <c r="DHB19" s="49"/>
      <c r="DHC19" s="49"/>
      <c r="DHD19" s="49"/>
      <c r="DHE19" s="49"/>
      <c r="DHF19" s="49"/>
      <c r="DHG19" s="49"/>
      <c r="DHH19" s="49"/>
      <c r="DHI19" s="49"/>
      <c r="DHJ19" s="49"/>
      <c r="DHK19" s="49"/>
      <c r="DHL19" s="49"/>
      <c r="DHM19" s="49"/>
      <c r="DHN19" s="49"/>
      <c r="DHO19" s="49"/>
      <c r="DHP19" s="49"/>
      <c r="DHQ19" s="49"/>
      <c r="DHR19" s="49"/>
      <c r="DHS19" s="49"/>
      <c r="DHT19" s="49"/>
      <c r="DHU19" s="49"/>
      <c r="DHV19" s="49"/>
      <c r="DHW19" s="49"/>
      <c r="DHX19" s="49"/>
      <c r="DHY19" s="49"/>
      <c r="DHZ19" s="49"/>
      <c r="DIA19" s="49"/>
      <c r="DIB19" s="49"/>
      <c r="DIC19" s="49"/>
      <c r="DID19" s="49"/>
      <c r="DIE19" s="49"/>
      <c r="DIF19" s="49"/>
      <c r="DIG19" s="49"/>
      <c r="DIH19" s="49"/>
      <c r="DII19" s="49"/>
      <c r="DIJ19" s="49"/>
      <c r="DIK19" s="49"/>
      <c r="DIL19" s="49"/>
      <c r="DIM19" s="49"/>
      <c r="DIN19" s="49"/>
      <c r="DIO19" s="49"/>
      <c r="DIP19" s="49"/>
      <c r="DIQ19" s="49"/>
      <c r="DIR19" s="49"/>
      <c r="DIS19" s="49"/>
      <c r="DIT19" s="49"/>
      <c r="DIU19" s="49"/>
      <c r="DIV19" s="49"/>
      <c r="DIW19" s="49"/>
      <c r="DIX19" s="49"/>
      <c r="DIY19" s="49"/>
      <c r="DIZ19" s="49"/>
      <c r="DJA19" s="49"/>
      <c r="DJB19" s="49"/>
      <c r="DJC19" s="49"/>
      <c r="DJD19" s="49"/>
      <c r="DJE19" s="49"/>
      <c r="DJF19" s="49"/>
      <c r="DJG19" s="49"/>
      <c r="DJH19" s="49"/>
      <c r="DJI19" s="49"/>
      <c r="DJJ19" s="49"/>
      <c r="DJK19" s="49"/>
      <c r="DJL19" s="49"/>
      <c r="DJM19" s="49"/>
      <c r="DJN19" s="49"/>
      <c r="DJO19" s="49"/>
      <c r="DJP19" s="49"/>
      <c r="DJQ19" s="49"/>
      <c r="DJR19" s="49"/>
      <c r="DJS19" s="49"/>
      <c r="DJT19" s="49"/>
      <c r="DJU19" s="49"/>
      <c r="DJV19" s="49"/>
      <c r="DJW19" s="49"/>
      <c r="DJX19" s="49"/>
      <c r="DJY19" s="49"/>
      <c r="DJZ19" s="49"/>
      <c r="DKA19" s="49"/>
      <c r="DKB19" s="49"/>
      <c r="DKC19" s="49"/>
      <c r="DKD19" s="49"/>
      <c r="DKE19" s="49"/>
      <c r="DKF19" s="49"/>
      <c r="DKG19" s="49"/>
      <c r="DKH19" s="49"/>
      <c r="DKI19" s="49"/>
      <c r="DKJ19" s="49"/>
      <c r="DKK19" s="49"/>
      <c r="DKL19" s="49"/>
      <c r="DKM19" s="49"/>
      <c r="DKN19" s="49"/>
      <c r="DKO19" s="49"/>
      <c r="DKP19" s="49"/>
      <c r="DKQ19" s="49"/>
      <c r="DKR19" s="49"/>
      <c r="DKS19" s="49"/>
      <c r="DKT19" s="49"/>
      <c r="DKU19" s="49"/>
      <c r="DKV19" s="49"/>
      <c r="DKW19" s="49"/>
      <c r="DKX19" s="49"/>
      <c r="DKY19" s="49"/>
      <c r="DKZ19" s="49"/>
      <c r="DLA19" s="49"/>
      <c r="DLB19" s="49"/>
      <c r="DLC19" s="49"/>
      <c r="DLD19" s="49"/>
      <c r="DLE19" s="49"/>
      <c r="DLF19" s="49"/>
      <c r="DLG19" s="49"/>
      <c r="DLH19" s="49"/>
      <c r="DLI19" s="49"/>
      <c r="DLJ19" s="49"/>
      <c r="DLK19" s="49"/>
      <c r="DLL19" s="49"/>
      <c r="DLM19" s="49"/>
      <c r="DLN19" s="49"/>
      <c r="DLO19" s="49"/>
      <c r="DLP19" s="49"/>
      <c r="DLQ19" s="49"/>
      <c r="DLR19" s="49"/>
      <c r="DLS19" s="49"/>
      <c r="DLT19" s="49"/>
      <c r="DLU19" s="49"/>
      <c r="DLV19" s="49"/>
      <c r="DLW19" s="49"/>
      <c r="DLX19" s="49"/>
      <c r="DLY19" s="49"/>
      <c r="DLZ19" s="49"/>
      <c r="DMA19" s="49"/>
      <c r="DMB19" s="49"/>
      <c r="DMC19" s="49"/>
      <c r="DMD19" s="49"/>
      <c r="DME19" s="49"/>
      <c r="DMF19" s="49"/>
      <c r="DMG19" s="49"/>
      <c r="DMH19" s="49"/>
      <c r="DMI19" s="49"/>
      <c r="DMJ19" s="49"/>
      <c r="DMK19" s="49"/>
      <c r="DML19" s="49"/>
      <c r="DMM19" s="49"/>
      <c r="DMN19" s="49"/>
      <c r="DMO19" s="49"/>
      <c r="DMP19" s="49"/>
      <c r="DMQ19" s="49"/>
      <c r="DMR19" s="49"/>
      <c r="DMS19" s="49"/>
      <c r="DMT19" s="49"/>
      <c r="DMU19" s="49"/>
      <c r="DMV19" s="49"/>
      <c r="DMW19" s="49"/>
      <c r="DMX19" s="49"/>
      <c r="DMY19" s="49"/>
      <c r="DMZ19" s="49"/>
      <c r="DNA19" s="49"/>
      <c r="DNB19" s="49"/>
      <c r="DNC19" s="49"/>
      <c r="DND19" s="49"/>
      <c r="DNE19" s="49"/>
      <c r="DNF19" s="49"/>
      <c r="DNG19" s="49"/>
      <c r="DNH19" s="49"/>
      <c r="DNI19" s="49"/>
      <c r="DNJ19" s="49"/>
      <c r="DNK19" s="49"/>
      <c r="DNL19" s="49"/>
      <c r="DNM19" s="49"/>
      <c r="DNN19" s="49"/>
      <c r="DNO19" s="49"/>
      <c r="DNP19" s="49"/>
      <c r="DNQ19" s="49"/>
      <c r="DNR19" s="49"/>
      <c r="DNS19" s="49"/>
      <c r="DNT19" s="49"/>
      <c r="DNU19" s="49"/>
      <c r="DNV19" s="49"/>
      <c r="DNW19" s="49"/>
      <c r="DNX19" s="49"/>
      <c r="DNY19" s="49"/>
      <c r="DNZ19" s="49"/>
      <c r="DOA19" s="49"/>
      <c r="DOB19" s="49"/>
      <c r="DOC19" s="49"/>
      <c r="DOD19" s="49"/>
      <c r="DOE19" s="49"/>
      <c r="DOF19" s="49"/>
      <c r="DOG19" s="49"/>
      <c r="DOH19" s="49"/>
      <c r="DOI19" s="49"/>
      <c r="DOJ19" s="49"/>
      <c r="DOK19" s="49"/>
      <c r="DOL19" s="49"/>
      <c r="DOM19" s="49"/>
      <c r="DON19" s="49"/>
      <c r="DOO19" s="49"/>
      <c r="DOP19" s="49"/>
      <c r="DOQ19" s="49"/>
      <c r="DOR19" s="49"/>
      <c r="DOS19" s="49"/>
      <c r="DOT19" s="49"/>
      <c r="DOU19" s="49"/>
      <c r="DOV19" s="49"/>
      <c r="DOW19" s="49"/>
      <c r="DOX19" s="49"/>
      <c r="DOY19" s="49"/>
      <c r="DOZ19" s="49"/>
      <c r="DPA19" s="49"/>
      <c r="DPB19" s="49"/>
      <c r="DPC19" s="49"/>
      <c r="DPD19" s="49"/>
      <c r="DPE19" s="49"/>
      <c r="DPF19" s="49"/>
      <c r="DPG19" s="49"/>
      <c r="DPH19" s="49"/>
      <c r="DPI19" s="49"/>
      <c r="DPJ19" s="49"/>
      <c r="DPK19" s="49"/>
      <c r="DPL19" s="49"/>
      <c r="DPM19" s="49"/>
      <c r="DPN19" s="49"/>
      <c r="DPO19" s="49"/>
      <c r="DPP19" s="49"/>
      <c r="DPQ19" s="49"/>
      <c r="DPR19" s="49"/>
      <c r="DPS19" s="49"/>
      <c r="DPT19" s="49"/>
      <c r="DPU19" s="49"/>
      <c r="DPV19" s="49"/>
      <c r="DPW19" s="49"/>
      <c r="DPX19" s="49"/>
      <c r="DPY19" s="49"/>
      <c r="DPZ19" s="49"/>
      <c r="DQA19" s="49"/>
      <c r="DQB19" s="49"/>
      <c r="DQC19" s="49"/>
      <c r="DQD19" s="49"/>
      <c r="DQE19" s="49"/>
      <c r="DQF19" s="49"/>
      <c r="DQG19" s="49"/>
      <c r="DQH19" s="49"/>
      <c r="DQI19" s="49"/>
      <c r="DQJ19" s="49"/>
      <c r="DQK19" s="49"/>
      <c r="DQL19" s="49"/>
      <c r="DQM19" s="49"/>
      <c r="DQN19" s="49"/>
      <c r="DQO19" s="49"/>
      <c r="DQP19" s="49"/>
      <c r="DQQ19" s="49"/>
      <c r="DQR19" s="49"/>
      <c r="DQS19" s="49"/>
      <c r="DQT19" s="49"/>
      <c r="DQU19" s="49"/>
      <c r="DQV19" s="49"/>
      <c r="DQW19" s="49"/>
      <c r="DQX19" s="49"/>
      <c r="DQY19" s="49"/>
      <c r="DQZ19" s="49"/>
      <c r="DRA19" s="49"/>
      <c r="DRB19" s="49"/>
      <c r="DRC19" s="49"/>
      <c r="DRD19" s="49"/>
      <c r="DRE19" s="49"/>
      <c r="DRF19" s="49"/>
      <c r="DRG19" s="49"/>
      <c r="DRH19" s="49"/>
      <c r="DRI19" s="49"/>
      <c r="DRJ19" s="49"/>
      <c r="DRK19" s="49"/>
      <c r="DRL19" s="49"/>
      <c r="DRM19" s="49"/>
      <c r="DRN19" s="49"/>
      <c r="DRO19" s="49"/>
      <c r="DRP19" s="49"/>
      <c r="DRQ19" s="49"/>
      <c r="DRR19" s="49"/>
      <c r="DRS19" s="49"/>
      <c r="DRT19" s="49"/>
      <c r="DRU19" s="49"/>
      <c r="DRV19" s="49"/>
      <c r="DRW19" s="49"/>
      <c r="DRX19" s="49"/>
      <c r="DRY19" s="49"/>
      <c r="DRZ19" s="49"/>
      <c r="DSA19" s="49"/>
      <c r="DSB19" s="49"/>
      <c r="DSC19" s="49"/>
      <c r="DSD19" s="49"/>
      <c r="DSE19" s="49"/>
      <c r="DSF19" s="49"/>
      <c r="DSG19" s="49"/>
      <c r="DSH19" s="49"/>
      <c r="DSI19" s="49"/>
      <c r="DSJ19" s="49"/>
      <c r="DSK19" s="49"/>
      <c r="DSL19" s="49"/>
      <c r="DSM19" s="49"/>
      <c r="DSN19" s="49"/>
      <c r="DSO19" s="49"/>
      <c r="DSP19" s="49"/>
      <c r="DSQ19" s="49"/>
      <c r="DSR19" s="49"/>
      <c r="DSS19" s="49"/>
      <c r="DST19" s="49"/>
      <c r="DSU19" s="49"/>
      <c r="DSV19" s="49"/>
      <c r="DSW19" s="49"/>
      <c r="DSX19" s="49"/>
      <c r="DSY19" s="49"/>
      <c r="DSZ19" s="49"/>
      <c r="DTA19" s="49"/>
      <c r="DTB19" s="49"/>
      <c r="DTC19" s="49"/>
      <c r="DTD19" s="49"/>
      <c r="DTE19" s="49"/>
      <c r="DTF19" s="49"/>
      <c r="DTG19" s="49"/>
      <c r="DTH19" s="49"/>
      <c r="DTI19" s="49"/>
      <c r="DTJ19" s="49"/>
      <c r="DTK19" s="49"/>
      <c r="DTL19" s="49"/>
      <c r="DTM19" s="49"/>
      <c r="DTN19" s="49"/>
      <c r="DTO19" s="49"/>
      <c r="DTP19" s="49"/>
      <c r="DTQ19" s="49"/>
      <c r="DTR19" s="49"/>
      <c r="DTS19" s="49"/>
      <c r="DTT19" s="49"/>
      <c r="DTU19" s="49"/>
      <c r="DTV19" s="49"/>
      <c r="DTW19" s="49"/>
      <c r="DTX19" s="49"/>
      <c r="DTY19" s="49"/>
      <c r="DTZ19" s="49"/>
      <c r="DUA19" s="49"/>
      <c r="DUB19" s="49"/>
      <c r="DUC19" s="49"/>
      <c r="DUD19" s="49"/>
      <c r="DUE19" s="49"/>
      <c r="DUF19" s="49"/>
      <c r="DUG19" s="49"/>
      <c r="DUH19" s="49"/>
      <c r="DUI19" s="49"/>
      <c r="DUJ19" s="49"/>
      <c r="DUK19" s="49"/>
      <c r="DUL19" s="49"/>
      <c r="DUM19" s="49"/>
      <c r="DUN19" s="49"/>
      <c r="DUO19" s="49"/>
      <c r="DUP19" s="49"/>
      <c r="DUQ19" s="49"/>
      <c r="DUR19" s="49"/>
      <c r="DUS19" s="49"/>
      <c r="DUT19" s="49"/>
      <c r="DUU19" s="49"/>
      <c r="DUV19" s="49"/>
      <c r="DUW19" s="49"/>
      <c r="DUX19" s="49"/>
      <c r="DUY19" s="49"/>
      <c r="DUZ19" s="49"/>
      <c r="DVA19" s="49"/>
      <c r="DVB19" s="49"/>
      <c r="DVC19" s="49"/>
      <c r="DVD19" s="49"/>
      <c r="DVE19" s="49"/>
      <c r="DVF19" s="49"/>
      <c r="DVG19" s="49"/>
      <c r="DVH19" s="49"/>
      <c r="DVI19" s="49"/>
      <c r="DVJ19" s="49"/>
      <c r="DVK19" s="49"/>
      <c r="DVL19" s="49"/>
      <c r="DVM19" s="49"/>
      <c r="DVN19" s="49"/>
      <c r="DVO19" s="49"/>
      <c r="DVP19" s="49"/>
      <c r="DVQ19" s="49"/>
      <c r="DVR19" s="49"/>
      <c r="DVS19" s="49"/>
      <c r="DVT19" s="49"/>
      <c r="DVU19" s="49"/>
      <c r="DVV19" s="49"/>
      <c r="DVW19" s="49"/>
      <c r="DVX19" s="49"/>
      <c r="DVY19" s="49"/>
      <c r="DVZ19" s="49"/>
      <c r="DWA19" s="49"/>
      <c r="DWB19" s="49"/>
      <c r="DWC19" s="49"/>
      <c r="DWD19" s="49"/>
      <c r="DWE19" s="49"/>
      <c r="DWF19" s="49"/>
      <c r="DWG19" s="49"/>
      <c r="DWH19" s="49"/>
      <c r="DWI19" s="49"/>
      <c r="DWJ19" s="49"/>
      <c r="DWK19" s="49"/>
      <c r="DWL19" s="49"/>
      <c r="DWM19" s="49"/>
      <c r="DWN19" s="49"/>
      <c r="DWO19" s="49"/>
      <c r="DWP19" s="49"/>
      <c r="DWQ19" s="49"/>
      <c r="DWR19" s="49"/>
      <c r="DWS19" s="49"/>
      <c r="DWT19" s="49"/>
      <c r="DWU19" s="49"/>
      <c r="DWV19" s="49"/>
      <c r="DWW19" s="49"/>
      <c r="DWX19" s="49"/>
      <c r="DWY19" s="49"/>
      <c r="DWZ19" s="49"/>
      <c r="DXA19" s="49"/>
      <c r="DXB19" s="49"/>
      <c r="DXC19" s="49"/>
      <c r="DXD19" s="49"/>
      <c r="DXE19" s="49"/>
      <c r="DXF19" s="49"/>
      <c r="DXG19" s="49"/>
      <c r="DXH19" s="49"/>
      <c r="DXI19" s="49"/>
      <c r="DXJ19" s="49"/>
      <c r="DXK19" s="49"/>
      <c r="DXL19" s="49"/>
      <c r="DXM19" s="49"/>
      <c r="DXN19" s="49"/>
      <c r="DXO19" s="49"/>
      <c r="DXP19" s="49"/>
      <c r="DXQ19" s="49"/>
      <c r="DXR19" s="49"/>
      <c r="DXS19" s="49"/>
      <c r="DXT19" s="49"/>
      <c r="DXU19" s="49"/>
      <c r="DXV19" s="49"/>
      <c r="DXW19" s="49"/>
      <c r="DXX19" s="49"/>
      <c r="DXY19" s="49"/>
      <c r="DXZ19" s="49"/>
      <c r="DYA19" s="49"/>
      <c r="DYB19" s="49"/>
      <c r="DYC19" s="49"/>
      <c r="DYD19" s="49"/>
      <c r="DYE19" s="49"/>
      <c r="DYF19" s="49"/>
      <c r="DYG19" s="49"/>
      <c r="DYH19" s="49"/>
      <c r="DYI19" s="49"/>
      <c r="DYJ19" s="49"/>
      <c r="DYK19" s="49"/>
      <c r="DYL19" s="49"/>
      <c r="DYM19" s="49"/>
      <c r="DYN19" s="49"/>
      <c r="DYO19" s="49"/>
      <c r="DYP19" s="49"/>
      <c r="DYQ19" s="49"/>
      <c r="DYR19" s="49"/>
      <c r="DYS19" s="49"/>
      <c r="DYT19" s="49"/>
      <c r="DYU19" s="49"/>
      <c r="DYV19" s="49"/>
      <c r="DYW19" s="49"/>
      <c r="DYX19" s="49"/>
      <c r="DYY19" s="49"/>
      <c r="DYZ19" s="49"/>
      <c r="DZA19" s="49"/>
      <c r="DZB19" s="49"/>
      <c r="DZC19" s="49"/>
      <c r="DZD19" s="49"/>
      <c r="DZE19" s="49"/>
      <c r="DZF19" s="49"/>
      <c r="DZG19" s="49"/>
      <c r="DZH19" s="49"/>
      <c r="DZI19" s="49"/>
      <c r="DZJ19" s="49"/>
      <c r="DZK19" s="49"/>
      <c r="DZL19" s="49"/>
      <c r="DZM19" s="49"/>
      <c r="DZN19" s="49"/>
      <c r="DZO19" s="49"/>
      <c r="DZP19" s="49"/>
      <c r="DZQ19" s="49"/>
      <c r="DZR19" s="49"/>
      <c r="DZS19" s="49"/>
      <c r="DZT19" s="49"/>
      <c r="DZU19" s="49"/>
      <c r="DZV19" s="49"/>
      <c r="DZW19" s="49"/>
      <c r="DZX19" s="49"/>
      <c r="DZY19" s="49"/>
      <c r="DZZ19" s="49"/>
      <c r="EAA19" s="49"/>
      <c r="EAB19" s="49"/>
      <c r="EAC19" s="49"/>
      <c r="EAD19" s="49"/>
      <c r="EAE19" s="49"/>
      <c r="EAF19" s="49"/>
      <c r="EAG19" s="49"/>
      <c r="EAH19" s="49"/>
      <c r="EAI19" s="49"/>
      <c r="EAJ19" s="49"/>
      <c r="EAK19" s="49"/>
      <c r="EAL19" s="49"/>
      <c r="EAM19" s="49"/>
      <c r="EAN19" s="49"/>
      <c r="EAO19" s="49"/>
      <c r="EAP19" s="49"/>
      <c r="EAQ19" s="49"/>
      <c r="EAR19" s="49"/>
      <c r="EAS19" s="49"/>
      <c r="EAT19" s="49"/>
      <c r="EAU19" s="49"/>
      <c r="EAV19" s="49"/>
      <c r="EAW19" s="49"/>
      <c r="EAX19" s="49"/>
      <c r="EAY19" s="49"/>
      <c r="EAZ19" s="49"/>
      <c r="EBA19" s="49"/>
      <c r="EBB19" s="49"/>
      <c r="EBC19" s="49"/>
      <c r="EBD19" s="49"/>
      <c r="EBE19" s="49"/>
      <c r="EBF19" s="49"/>
      <c r="EBG19" s="49"/>
      <c r="EBH19" s="49"/>
      <c r="EBI19" s="49"/>
      <c r="EBJ19" s="49"/>
      <c r="EBK19" s="49"/>
      <c r="EBL19" s="49"/>
      <c r="EBM19" s="49"/>
      <c r="EBN19" s="49"/>
      <c r="EBO19" s="49"/>
      <c r="EBP19" s="49"/>
      <c r="EBQ19" s="49"/>
      <c r="EBR19" s="49"/>
      <c r="EBS19" s="49"/>
      <c r="EBT19" s="49"/>
      <c r="EBU19" s="49"/>
      <c r="EBV19" s="49"/>
      <c r="EBW19" s="49"/>
      <c r="EBX19" s="49"/>
      <c r="EBY19" s="49"/>
      <c r="EBZ19" s="49"/>
      <c r="ECA19" s="49"/>
      <c r="ECB19" s="49"/>
      <c r="ECC19" s="49"/>
      <c r="ECD19" s="49"/>
      <c r="ECE19" s="49"/>
      <c r="ECF19" s="49"/>
      <c r="ECG19" s="49"/>
      <c r="ECH19" s="49"/>
      <c r="ECI19" s="49"/>
      <c r="ECJ19" s="49"/>
      <c r="ECK19" s="49"/>
      <c r="ECL19" s="49"/>
      <c r="ECM19" s="49"/>
      <c r="ECN19" s="49"/>
      <c r="ECO19" s="49"/>
      <c r="ECP19" s="49"/>
      <c r="ECQ19" s="49"/>
      <c r="ECR19" s="49"/>
      <c r="ECS19" s="49"/>
      <c r="ECT19" s="49"/>
      <c r="ECU19" s="49"/>
      <c r="ECV19" s="49"/>
      <c r="ECW19" s="49"/>
      <c r="ECX19" s="49"/>
      <c r="ECY19" s="49"/>
      <c r="ECZ19" s="49"/>
      <c r="EDA19" s="49"/>
      <c r="EDB19" s="49"/>
      <c r="EDC19" s="49"/>
      <c r="EDD19" s="49"/>
      <c r="EDE19" s="49"/>
      <c r="EDF19" s="49"/>
      <c r="EDG19" s="49"/>
      <c r="EDH19" s="49"/>
      <c r="EDI19" s="49"/>
      <c r="EDJ19" s="49"/>
      <c r="EDK19" s="49"/>
      <c r="EDL19" s="49"/>
      <c r="EDM19" s="49"/>
      <c r="EDN19" s="49"/>
      <c r="EDO19" s="49"/>
      <c r="EDP19" s="49"/>
      <c r="EDQ19" s="49"/>
      <c r="EDR19" s="49"/>
      <c r="EDS19" s="49"/>
      <c r="EDT19" s="49"/>
      <c r="EDU19" s="49"/>
      <c r="EDV19" s="49"/>
      <c r="EDW19" s="49"/>
      <c r="EDX19" s="49"/>
      <c r="EDY19" s="49"/>
      <c r="EDZ19" s="49"/>
      <c r="EEA19" s="49"/>
      <c r="EEB19" s="49"/>
      <c r="EEC19" s="49"/>
      <c r="EED19" s="49"/>
      <c r="EEE19" s="49"/>
      <c r="EEF19" s="49"/>
      <c r="EEG19" s="49"/>
      <c r="EEH19" s="49"/>
      <c r="EEI19" s="49"/>
      <c r="EEJ19" s="49"/>
      <c r="EEK19" s="49"/>
      <c r="EEL19" s="49"/>
      <c r="EEM19" s="49"/>
      <c r="EEN19" s="49"/>
      <c r="EEO19" s="49"/>
      <c r="EEP19" s="49"/>
      <c r="EEQ19" s="49"/>
      <c r="EER19" s="49"/>
      <c r="EES19" s="49"/>
      <c r="EET19" s="49"/>
      <c r="EEU19" s="49"/>
      <c r="EEV19" s="49"/>
      <c r="EEW19" s="49"/>
      <c r="EEX19" s="49"/>
      <c r="EEY19" s="49"/>
      <c r="EEZ19" s="49"/>
      <c r="EFA19" s="49"/>
      <c r="EFB19" s="49"/>
      <c r="EFC19" s="49"/>
      <c r="EFD19" s="49"/>
      <c r="EFE19" s="49"/>
      <c r="EFF19" s="49"/>
      <c r="EFG19" s="49"/>
      <c r="EFH19" s="49"/>
      <c r="EFI19" s="49"/>
      <c r="EFJ19" s="49"/>
      <c r="EFK19" s="49"/>
      <c r="EFL19" s="49"/>
      <c r="EFM19" s="49"/>
      <c r="EFN19" s="49"/>
      <c r="EFO19" s="49"/>
      <c r="EFP19" s="49"/>
      <c r="EFQ19" s="49"/>
      <c r="EFR19" s="49"/>
      <c r="EFS19" s="49"/>
      <c r="EFT19" s="49"/>
      <c r="EFU19" s="49"/>
      <c r="EFV19" s="49"/>
      <c r="EFW19" s="49"/>
      <c r="EFX19" s="49"/>
      <c r="EFY19" s="49"/>
      <c r="EFZ19" s="49"/>
      <c r="EGA19" s="49"/>
      <c r="EGB19" s="49"/>
      <c r="EGC19" s="49"/>
      <c r="EGD19" s="49"/>
      <c r="EGE19" s="49"/>
      <c r="EGF19" s="49"/>
      <c r="EGG19" s="49"/>
      <c r="EGH19" s="49"/>
      <c r="EGI19" s="49"/>
      <c r="EGJ19" s="49"/>
      <c r="EGK19" s="49"/>
      <c r="EGL19" s="49"/>
      <c r="EGM19" s="49"/>
      <c r="EGN19" s="49"/>
      <c r="EGO19" s="49"/>
      <c r="EGP19" s="49"/>
      <c r="EGQ19" s="49"/>
      <c r="EGR19" s="49"/>
      <c r="EGS19" s="49"/>
      <c r="EGT19" s="49"/>
      <c r="EGU19" s="49"/>
      <c r="EGV19" s="49"/>
      <c r="EGW19" s="49"/>
      <c r="EGX19" s="49"/>
      <c r="EGY19" s="49"/>
      <c r="EGZ19" s="49"/>
      <c r="EHA19" s="49"/>
      <c r="EHB19" s="49"/>
      <c r="EHC19" s="49"/>
      <c r="EHD19" s="49"/>
      <c r="EHE19" s="49"/>
      <c r="EHF19" s="49"/>
      <c r="EHG19" s="49"/>
      <c r="EHH19" s="49"/>
      <c r="EHI19" s="49"/>
      <c r="EHJ19" s="49"/>
      <c r="EHK19" s="49"/>
      <c r="EHL19" s="49"/>
      <c r="EHM19" s="49"/>
      <c r="EHN19" s="49"/>
      <c r="EHO19" s="49"/>
      <c r="EHP19" s="49"/>
      <c r="EHQ19" s="49"/>
      <c r="EHR19" s="49"/>
      <c r="EHS19" s="49"/>
      <c r="EHT19" s="49"/>
      <c r="EHU19" s="49"/>
      <c r="EHV19" s="49"/>
      <c r="EHW19" s="49"/>
      <c r="EHX19" s="49"/>
      <c r="EHY19" s="49"/>
      <c r="EHZ19" s="49"/>
      <c r="EIA19" s="49"/>
      <c r="EIB19" s="49"/>
      <c r="EIC19" s="49"/>
      <c r="EID19" s="49"/>
      <c r="EIE19" s="49"/>
      <c r="EIF19" s="49"/>
      <c r="EIG19" s="49"/>
      <c r="EIH19" s="49"/>
      <c r="EII19" s="49"/>
      <c r="EIJ19" s="49"/>
      <c r="EIK19" s="49"/>
      <c r="EIL19" s="49"/>
      <c r="EIM19" s="49"/>
      <c r="EIN19" s="49"/>
      <c r="EIO19" s="49"/>
      <c r="EIP19" s="49"/>
      <c r="EIQ19" s="49"/>
      <c r="EIR19" s="49"/>
      <c r="EIS19" s="49"/>
      <c r="EIT19" s="49"/>
      <c r="EIU19" s="49"/>
      <c r="EIV19" s="49"/>
      <c r="EIW19" s="49"/>
      <c r="EIX19" s="49"/>
      <c r="EIY19" s="49"/>
      <c r="EIZ19" s="49"/>
      <c r="EJA19" s="49"/>
      <c r="EJB19" s="49"/>
      <c r="EJC19" s="49"/>
      <c r="EJD19" s="49"/>
      <c r="EJE19" s="49"/>
      <c r="EJF19" s="49"/>
      <c r="EJG19" s="49"/>
      <c r="EJH19" s="49"/>
      <c r="EJI19" s="49"/>
      <c r="EJJ19" s="49"/>
      <c r="EJK19" s="49"/>
      <c r="EJL19" s="49"/>
      <c r="EJM19" s="49"/>
      <c r="EJN19" s="49"/>
      <c r="EJO19" s="49"/>
      <c r="EJP19" s="49"/>
      <c r="EJQ19" s="49"/>
      <c r="EJR19" s="49"/>
      <c r="EJS19" s="49"/>
      <c r="EJT19" s="49"/>
      <c r="EJU19" s="49"/>
      <c r="EJV19" s="49"/>
      <c r="EJW19" s="49"/>
      <c r="EJX19" s="49"/>
      <c r="EJY19" s="49"/>
      <c r="EJZ19" s="49"/>
      <c r="EKA19" s="49"/>
      <c r="EKB19" s="49"/>
      <c r="EKC19" s="49"/>
      <c r="EKD19" s="49"/>
      <c r="EKE19" s="49"/>
      <c r="EKF19" s="49"/>
      <c r="EKG19" s="49"/>
      <c r="EKH19" s="49"/>
      <c r="EKI19" s="49"/>
      <c r="EKJ19" s="49"/>
      <c r="EKK19" s="49"/>
      <c r="EKL19" s="49"/>
      <c r="EKM19" s="49"/>
      <c r="EKN19" s="49"/>
      <c r="EKO19" s="49"/>
      <c r="EKP19" s="49"/>
      <c r="EKQ19" s="49"/>
      <c r="EKR19" s="49"/>
      <c r="EKS19" s="49"/>
      <c r="EKT19" s="49"/>
      <c r="EKU19" s="49"/>
      <c r="EKV19" s="49"/>
      <c r="EKW19" s="49"/>
      <c r="EKX19" s="49"/>
      <c r="EKY19" s="49"/>
      <c r="EKZ19" s="49"/>
      <c r="ELA19" s="49"/>
      <c r="ELB19" s="49"/>
      <c r="ELC19" s="49"/>
      <c r="ELD19" s="49"/>
      <c r="ELE19" s="49"/>
      <c r="ELF19" s="49"/>
      <c r="ELG19" s="49"/>
      <c r="ELH19" s="49"/>
      <c r="ELI19" s="49"/>
      <c r="ELJ19" s="49"/>
      <c r="ELK19" s="49"/>
      <c r="ELL19" s="49"/>
      <c r="ELM19" s="49"/>
      <c r="ELN19" s="49"/>
      <c r="ELO19" s="49"/>
      <c r="ELP19" s="49"/>
      <c r="ELQ19" s="49"/>
      <c r="ELR19" s="49"/>
      <c r="ELS19" s="49"/>
      <c r="ELT19" s="49"/>
      <c r="ELU19" s="49"/>
      <c r="ELV19" s="49"/>
      <c r="ELW19" s="49"/>
      <c r="ELX19" s="49"/>
      <c r="ELY19" s="49"/>
      <c r="ELZ19" s="49"/>
      <c r="EMA19" s="49"/>
      <c r="EMB19" s="49"/>
      <c r="EMC19" s="49"/>
      <c r="EMD19" s="49"/>
      <c r="EME19" s="49"/>
      <c r="EMF19" s="49"/>
      <c r="EMG19" s="49"/>
      <c r="EMH19" s="49"/>
      <c r="EMI19" s="49"/>
      <c r="EMJ19" s="49"/>
      <c r="EMK19" s="49"/>
      <c r="EML19" s="49"/>
      <c r="EMM19" s="49"/>
      <c r="EMN19" s="49"/>
      <c r="EMO19" s="49"/>
      <c r="EMP19" s="49"/>
      <c r="EMQ19" s="49"/>
      <c r="EMR19" s="49"/>
      <c r="EMS19" s="49"/>
      <c r="EMT19" s="49"/>
      <c r="EMU19" s="49"/>
      <c r="EMV19" s="49"/>
      <c r="EMW19" s="49"/>
      <c r="EMX19" s="49"/>
      <c r="EMY19" s="49"/>
      <c r="EMZ19" s="49"/>
      <c r="ENA19" s="49"/>
      <c r="ENB19" s="49"/>
      <c r="ENC19" s="49"/>
      <c r="END19" s="49"/>
      <c r="ENE19" s="49"/>
      <c r="ENF19" s="49"/>
      <c r="ENG19" s="49"/>
      <c r="ENH19" s="49"/>
      <c r="ENI19" s="49"/>
      <c r="ENJ19" s="49"/>
      <c r="ENK19" s="49"/>
      <c r="ENL19" s="49"/>
      <c r="ENM19" s="49"/>
      <c r="ENN19" s="49"/>
      <c r="ENO19" s="49"/>
      <c r="ENP19" s="49"/>
      <c r="ENQ19" s="49"/>
      <c r="ENR19" s="49"/>
      <c r="ENS19" s="49"/>
      <c r="ENT19" s="49"/>
      <c r="ENU19" s="49"/>
      <c r="ENV19" s="49"/>
      <c r="ENW19" s="49"/>
      <c r="ENX19" s="49"/>
      <c r="ENY19" s="49"/>
      <c r="ENZ19" s="49"/>
      <c r="EOA19" s="49"/>
      <c r="EOB19" s="49"/>
      <c r="EOC19" s="49"/>
      <c r="EOD19" s="49"/>
      <c r="EOE19" s="49"/>
      <c r="EOF19" s="49"/>
      <c r="EOG19" s="49"/>
      <c r="EOH19" s="49"/>
      <c r="EOI19" s="49"/>
      <c r="EOJ19" s="49"/>
      <c r="EOK19" s="49"/>
      <c r="EOL19" s="49"/>
      <c r="EOM19" s="49"/>
      <c r="EON19" s="49"/>
      <c r="EOO19" s="49"/>
      <c r="EOP19" s="49"/>
      <c r="EOQ19" s="49"/>
      <c r="EOR19" s="49"/>
      <c r="EOS19" s="49"/>
      <c r="EOT19" s="49"/>
      <c r="EOU19" s="49"/>
      <c r="EOV19" s="49"/>
      <c r="EOW19" s="49"/>
      <c r="EOX19" s="49"/>
      <c r="EOY19" s="49"/>
      <c r="EOZ19" s="49"/>
      <c r="EPA19" s="49"/>
      <c r="EPB19" s="49"/>
      <c r="EPC19" s="49"/>
      <c r="EPD19" s="49"/>
      <c r="EPE19" s="49"/>
      <c r="EPF19" s="49"/>
      <c r="EPG19" s="49"/>
      <c r="EPH19" s="49"/>
      <c r="EPI19" s="49"/>
      <c r="EPJ19" s="49"/>
      <c r="EPK19" s="49"/>
      <c r="EPL19" s="49"/>
      <c r="EPM19" s="49"/>
      <c r="EPN19" s="49"/>
      <c r="EPO19" s="49"/>
      <c r="EPP19" s="49"/>
      <c r="EPQ19" s="49"/>
      <c r="EPR19" s="49"/>
      <c r="EPS19" s="49"/>
      <c r="EPT19" s="49"/>
      <c r="EPU19" s="49"/>
      <c r="EPV19" s="49"/>
      <c r="EPW19" s="49"/>
      <c r="EPX19" s="49"/>
      <c r="EPY19" s="49"/>
      <c r="EPZ19" s="49"/>
      <c r="EQA19" s="49"/>
      <c r="EQB19" s="49"/>
      <c r="EQC19" s="49"/>
      <c r="EQD19" s="49"/>
      <c r="EQE19" s="49"/>
      <c r="EQF19" s="49"/>
      <c r="EQG19" s="49"/>
      <c r="EQH19" s="49"/>
      <c r="EQI19" s="49"/>
      <c r="EQJ19" s="49"/>
      <c r="EQK19" s="49"/>
      <c r="EQL19" s="49"/>
      <c r="EQM19" s="49"/>
      <c r="EQN19" s="49"/>
      <c r="EQO19" s="49"/>
      <c r="EQP19" s="49"/>
      <c r="EQQ19" s="49"/>
      <c r="EQR19" s="49"/>
      <c r="EQS19" s="49"/>
      <c r="EQT19" s="49"/>
      <c r="EQU19" s="49"/>
      <c r="EQV19" s="49"/>
      <c r="EQW19" s="49"/>
      <c r="EQX19" s="49"/>
      <c r="EQY19" s="49"/>
      <c r="EQZ19" s="49"/>
      <c r="ERA19" s="49"/>
      <c r="ERB19" s="49"/>
      <c r="ERC19" s="49"/>
      <c r="ERD19" s="49"/>
      <c r="ERE19" s="49"/>
      <c r="ERF19" s="49"/>
      <c r="ERG19" s="49"/>
      <c r="ERH19" s="49"/>
      <c r="ERI19" s="49"/>
      <c r="ERJ19" s="49"/>
      <c r="ERK19" s="49"/>
      <c r="ERL19" s="49"/>
      <c r="ERM19" s="49"/>
      <c r="ERN19" s="49"/>
      <c r="ERO19" s="49"/>
      <c r="ERP19" s="49"/>
      <c r="ERQ19" s="49"/>
      <c r="ERR19" s="49"/>
      <c r="ERS19" s="49"/>
      <c r="ERT19" s="49"/>
      <c r="ERU19" s="49"/>
      <c r="ERV19" s="49"/>
      <c r="ERW19" s="49"/>
      <c r="ERX19" s="49"/>
      <c r="ERY19" s="49"/>
      <c r="ERZ19" s="49"/>
      <c r="ESA19" s="49"/>
      <c r="ESB19" s="49"/>
      <c r="ESC19" s="49"/>
      <c r="ESD19" s="49"/>
      <c r="ESE19" s="49"/>
      <c r="ESF19" s="49"/>
      <c r="ESG19" s="49"/>
      <c r="ESH19" s="49"/>
      <c r="ESI19" s="49"/>
      <c r="ESJ19" s="49"/>
      <c r="ESK19" s="49"/>
      <c r="ESL19" s="49"/>
      <c r="ESM19" s="49"/>
      <c r="ESN19" s="49"/>
      <c r="ESO19" s="49"/>
      <c r="ESP19" s="49"/>
      <c r="ESQ19" s="49"/>
      <c r="ESR19" s="49"/>
      <c r="ESS19" s="49"/>
      <c r="EST19" s="49"/>
      <c r="ESU19" s="49"/>
      <c r="ESV19" s="49"/>
      <c r="ESW19" s="49"/>
      <c r="ESX19" s="49"/>
      <c r="ESY19" s="49"/>
      <c r="ESZ19" s="49"/>
      <c r="ETA19" s="49"/>
      <c r="ETB19" s="49"/>
      <c r="ETC19" s="49"/>
      <c r="ETD19" s="49"/>
      <c r="ETE19" s="49"/>
      <c r="ETF19" s="49"/>
      <c r="ETG19" s="49"/>
      <c r="ETH19" s="49"/>
      <c r="ETI19" s="49"/>
      <c r="ETJ19" s="49"/>
      <c r="ETK19" s="49"/>
      <c r="ETL19" s="49"/>
      <c r="ETM19" s="49"/>
      <c r="ETN19" s="49"/>
      <c r="ETO19" s="49"/>
      <c r="ETP19" s="49"/>
      <c r="ETQ19" s="49"/>
      <c r="ETR19" s="49"/>
      <c r="ETS19" s="49"/>
      <c r="ETT19" s="49"/>
      <c r="ETU19" s="49"/>
      <c r="ETV19" s="49"/>
      <c r="ETW19" s="49"/>
      <c r="ETX19" s="49"/>
      <c r="ETY19" s="49"/>
      <c r="ETZ19" s="49"/>
      <c r="EUA19" s="49"/>
      <c r="EUB19" s="49"/>
      <c r="EUC19" s="49"/>
      <c r="EUD19" s="49"/>
      <c r="EUE19" s="49"/>
      <c r="EUF19" s="49"/>
      <c r="EUG19" s="49"/>
      <c r="EUH19" s="49"/>
      <c r="EUI19" s="49"/>
      <c r="EUJ19" s="49"/>
      <c r="EUK19" s="49"/>
      <c r="EUL19" s="49"/>
      <c r="EUM19" s="49"/>
      <c r="EUN19" s="49"/>
      <c r="EUO19" s="49"/>
      <c r="EUP19" s="49"/>
      <c r="EUQ19" s="49"/>
      <c r="EUR19" s="49"/>
      <c r="EUS19" s="49"/>
      <c r="EUT19" s="49"/>
      <c r="EUU19" s="49"/>
      <c r="EUV19" s="49"/>
      <c r="EUW19" s="49"/>
      <c r="EUX19" s="49"/>
      <c r="EUY19" s="49"/>
      <c r="EUZ19" s="49"/>
      <c r="EVA19" s="49"/>
      <c r="EVB19" s="49"/>
      <c r="EVC19" s="49"/>
      <c r="EVD19" s="49"/>
      <c r="EVE19" s="49"/>
      <c r="EVF19" s="49"/>
      <c r="EVG19" s="49"/>
      <c r="EVH19" s="49"/>
      <c r="EVI19" s="49"/>
      <c r="EVJ19" s="49"/>
      <c r="EVK19" s="49"/>
      <c r="EVL19" s="49"/>
      <c r="EVM19" s="49"/>
      <c r="EVN19" s="49"/>
      <c r="EVO19" s="49"/>
      <c r="EVP19" s="49"/>
      <c r="EVQ19" s="49"/>
      <c r="EVR19" s="49"/>
      <c r="EVS19" s="49"/>
      <c r="EVT19" s="49"/>
      <c r="EVU19" s="49"/>
      <c r="EVV19" s="49"/>
      <c r="EVW19" s="49"/>
      <c r="EVX19" s="49"/>
      <c r="EVY19" s="49"/>
      <c r="EVZ19" s="49"/>
      <c r="EWA19" s="49"/>
      <c r="EWB19" s="49"/>
      <c r="EWC19" s="49"/>
      <c r="EWD19" s="49"/>
      <c r="EWE19" s="49"/>
      <c r="EWF19" s="49"/>
      <c r="EWG19" s="49"/>
      <c r="EWH19" s="49"/>
      <c r="EWI19" s="49"/>
      <c r="EWJ19" s="49"/>
      <c r="EWK19" s="49"/>
      <c r="EWL19" s="49"/>
      <c r="EWM19" s="49"/>
      <c r="EWN19" s="49"/>
      <c r="EWO19" s="49"/>
      <c r="EWP19" s="49"/>
      <c r="EWQ19" s="49"/>
      <c r="EWR19" s="49"/>
      <c r="EWS19" s="49"/>
      <c r="EWT19" s="49"/>
      <c r="EWU19" s="49"/>
      <c r="EWV19" s="49"/>
      <c r="EWW19" s="49"/>
      <c r="EWX19" s="49"/>
      <c r="EWY19" s="49"/>
      <c r="EWZ19" s="49"/>
      <c r="EXA19" s="49"/>
      <c r="EXB19" s="49"/>
      <c r="EXC19" s="49"/>
      <c r="EXD19" s="49"/>
      <c r="EXE19" s="49"/>
      <c r="EXF19" s="49"/>
      <c r="EXG19" s="49"/>
      <c r="EXH19" s="49"/>
      <c r="EXI19" s="49"/>
      <c r="EXJ19" s="49"/>
      <c r="EXK19" s="49"/>
      <c r="EXL19" s="49"/>
      <c r="EXM19" s="49"/>
      <c r="EXN19" s="49"/>
      <c r="EXO19" s="49"/>
      <c r="EXP19" s="49"/>
      <c r="EXQ19" s="49"/>
      <c r="EXR19" s="49"/>
      <c r="EXS19" s="49"/>
      <c r="EXT19" s="49"/>
      <c r="EXU19" s="49"/>
      <c r="EXV19" s="49"/>
      <c r="EXW19" s="49"/>
      <c r="EXX19" s="49"/>
      <c r="EXY19" s="49"/>
      <c r="EXZ19" s="49"/>
      <c r="EYA19" s="49"/>
      <c r="EYB19" s="49"/>
      <c r="EYC19" s="49"/>
      <c r="EYD19" s="49"/>
      <c r="EYE19" s="49"/>
      <c r="EYF19" s="49"/>
      <c r="EYG19" s="49"/>
      <c r="EYH19" s="49"/>
      <c r="EYI19" s="49"/>
      <c r="EYJ19" s="49"/>
      <c r="EYK19" s="49"/>
      <c r="EYL19" s="49"/>
      <c r="EYM19" s="49"/>
      <c r="EYN19" s="49"/>
      <c r="EYO19" s="49"/>
      <c r="EYP19" s="49"/>
      <c r="EYQ19" s="49"/>
      <c r="EYR19" s="49"/>
      <c r="EYS19" s="49"/>
      <c r="EYT19" s="49"/>
      <c r="EYU19" s="49"/>
      <c r="EYV19" s="49"/>
      <c r="EYW19" s="49"/>
      <c r="EYX19" s="49"/>
      <c r="EYY19" s="49"/>
      <c r="EYZ19" s="49"/>
      <c r="EZA19" s="49"/>
      <c r="EZB19" s="49"/>
      <c r="EZC19" s="49"/>
      <c r="EZD19" s="49"/>
      <c r="EZE19" s="49"/>
      <c r="EZF19" s="49"/>
      <c r="EZG19" s="49"/>
      <c r="EZH19" s="49"/>
      <c r="EZI19" s="49"/>
      <c r="EZJ19" s="49"/>
      <c r="EZK19" s="49"/>
      <c r="EZL19" s="49"/>
      <c r="EZM19" s="49"/>
      <c r="EZN19" s="49"/>
      <c r="EZO19" s="49"/>
      <c r="EZP19" s="49"/>
      <c r="EZQ19" s="49"/>
      <c r="EZR19" s="49"/>
      <c r="EZS19" s="49"/>
      <c r="EZT19" s="49"/>
      <c r="EZU19" s="49"/>
      <c r="EZV19" s="49"/>
      <c r="EZW19" s="49"/>
      <c r="EZX19" s="49"/>
      <c r="EZY19" s="49"/>
      <c r="EZZ19" s="49"/>
      <c r="FAA19" s="49"/>
      <c r="FAB19" s="49"/>
      <c r="FAC19" s="49"/>
      <c r="FAD19" s="49"/>
      <c r="FAE19" s="49"/>
      <c r="FAF19" s="49"/>
      <c r="FAG19" s="49"/>
      <c r="FAH19" s="49"/>
      <c r="FAI19" s="49"/>
      <c r="FAJ19" s="49"/>
      <c r="FAK19" s="49"/>
      <c r="FAL19" s="49"/>
      <c r="FAM19" s="49"/>
      <c r="FAN19" s="49"/>
      <c r="FAO19" s="49"/>
      <c r="FAP19" s="49"/>
      <c r="FAQ19" s="49"/>
      <c r="FAR19" s="49"/>
      <c r="FAS19" s="49"/>
      <c r="FAT19" s="49"/>
      <c r="FAU19" s="49"/>
      <c r="FAV19" s="49"/>
      <c r="FAW19" s="49"/>
      <c r="FAX19" s="49"/>
      <c r="FAY19" s="49"/>
      <c r="FAZ19" s="49"/>
      <c r="FBA19" s="49"/>
      <c r="FBB19" s="49"/>
      <c r="FBC19" s="49"/>
      <c r="FBD19" s="49"/>
      <c r="FBE19" s="49"/>
      <c r="FBF19" s="49"/>
      <c r="FBG19" s="49"/>
      <c r="FBH19" s="49"/>
      <c r="FBI19" s="49"/>
      <c r="FBJ19" s="49"/>
      <c r="FBK19" s="49"/>
      <c r="FBL19" s="49"/>
      <c r="FBM19" s="49"/>
      <c r="FBN19" s="49"/>
      <c r="FBO19" s="49"/>
      <c r="FBP19" s="49"/>
      <c r="FBQ19" s="49"/>
      <c r="FBR19" s="49"/>
      <c r="FBS19" s="49"/>
      <c r="FBT19" s="49"/>
      <c r="FBU19" s="49"/>
      <c r="FBV19" s="49"/>
      <c r="FBW19" s="49"/>
      <c r="FBX19" s="49"/>
      <c r="FBY19" s="49"/>
      <c r="FBZ19" s="49"/>
      <c r="FCA19" s="49"/>
      <c r="FCB19" s="49"/>
      <c r="FCC19" s="49"/>
      <c r="FCD19" s="49"/>
      <c r="FCE19" s="49"/>
      <c r="FCF19" s="49"/>
      <c r="FCG19" s="49"/>
      <c r="FCH19" s="49"/>
      <c r="FCI19" s="49"/>
      <c r="FCJ19" s="49"/>
      <c r="FCK19" s="49"/>
      <c r="FCL19" s="49"/>
      <c r="FCM19" s="49"/>
      <c r="FCN19" s="49"/>
      <c r="FCO19" s="49"/>
      <c r="FCP19" s="49"/>
      <c r="FCQ19" s="49"/>
      <c r="FCR19" s="49"/>
      <c r="FCS19" s="49"/>
      <c r="FCT19" s="49"/>
      <c r="FCU19" s="49"/>
      <c r="FCV19" s="49"/>
      <c r="FCW19" s="49"/>
      <c r="FCX19" s="49"/>
      <c r="FCY19" s="49"/>
      <c r="FCZ19" s="49"/>
      <c r="FDA19" s="49"/>
      <c r="FDB19" s="49"/>
      <c r="FDC19" s="49"/>
      <c r="FDD19" s="49"/>
      <c r="FDE19" s="49"/>
      <c r="FDF19" s="49"/>
      <c r="FDG19" s="49"/>
      <c r="FDH19" s="49"/>
      <c r="FDI19" s="49"/>
      <c r="FDJ19" s="49"/>
      <c r="FDK19" s="49"/>
      <c r="FDL19" s="49"/>
      <c r="FDM19" s="49"/>
      <c r="FDN19" s="49"/>
      <c r="FDO19" s="49"/>
      <c r="FDP19" s="49"/>
      <c r="FDQ19" s="49"/>
      <c r="FDR19" s="49"/>
      <c r="FDS19" s="49"/>
      <c r="FDT19" s="49"/>
      <c r="FDU19" s="49"/>
      <c r="FDV19" s="49"/>
      <c r="FDW19" s="49"/>
      <c r="FDX19" s="49"/>
      <c r="FDY19" s="49"/>
      <c r="FDZ19" s="49"/>
      <c r="FEA19" s="49"/>
      <c r="FEB19" s="49"/>
      <c r="FEC19" s="49"/>
      <c r="FED19" s="49"/>
      <c r="FEE19" s="49"/>
      <c r="FEF19" s="49"/>
      <c r="FEG19" s="49"/>
      <c r="FEH19" s="49"/>
      <c r="FEI19" s="49"/>
      <c r="FEJ19" s="49"/>
      <c r="FEK19" s="49"/>
      <c r="FEL19" s="49"/>
      <c r="FEM19" s="49"/>
      <c r="FEN19" s="49"/>
      <c r="FEO19" s="49"/>
      <c r="FEP19" s="49"/>
      <c r="FEQ19" s="49"/>
      <c r="FER19" s="49"/>
      <c r="FES19" s="49"/>
      <c r="FET19" s="49"/>
      <c r="FEU19" s="49"/>
      <c r="FEV19" s="49"/>
      <c r="FEW19" s="49"/>
      <c r="FEX19" s="49"/>
      <c r="FEY19" s="49"/>
      <c r="FEZ19" s="49"/>
      <c r="FFA19" s="49"/>
      <c r="FFB19" s="49"/>
      <c r="FFC19" s="49"/>
      <c r="FFD19" s="49"/>
      <c r="FFE19" s="49"/>
      <c r="FFF19" s="49"/>
      <c r="FFG19" s="49"/>
      <c r="FFH19" s="49"/>
      <c r="FFI19" s="49"/>
      <c r="FFJ19" s="49"/>
      <c r="FFK19" s="49"/>
      <c r="FFL19" s="49"/>
      <c r="FFM19" s="49"/>
      <c r="FFN19" s="49"/>
      <c r="FFO19" s="49"/>
      <c r="FFP19" s="49"/>
      <c r="FFQ19" s="49"/>
      <c r="FFR19" s="49"/>
      <c r="FFS19" s="49"/>
      <c r="FFT19" s="49"/>
      <c r="FFU19" s="49"/>
      <c r="FFV19" s="49"/>
      <c r="FFW19" s="49"/>
      <c r="FFX19" s="49"/>
      <c r="FFY19" s="49"/>
      <c r="FFZ19" s="49"/>
      <c r="FGA19" s="49"/>
      <c r="FGB19" s="49"/>
      <c r="FGC19" s="49"/>
      <c r="FGD19" s="49"/>
      <c r="FGE19" s="49"/>
      <c r="FGF19" s="49"/>
      <c r="FGG19" s="49"/>
      <c r="FGH19" s="49"/>
      <c r="FGI19" s="49"/>
      <c r="FGJ19" s="49"/>
      <c r="FGK19" s="49"/>
      <c r="FGL19" s="49"/>
      <c r="FGM19" s="49"/>
      <c r="FGN19" s="49"/>
      <c r="FGO19" s="49"/>
      <c r="FGP19" s="49"/>
      <c r="FGQ19" s="49"/>
      <c r="FGR19" s="49"/>
      <c r="FGS19" s="49"/>
      <c r="FGT19" s="49"/>
      <c r="FGU19" s="49"/>
      <c r="FGV19" s="49"/>
      <c r="FGW19" s="49"/>
      <c r="FGX19" s="49"/>
      <c r="FGY19" s="49"/>
      <c r="FGZ19" s="49"/>
      <c r="FHA19" s="49"/>
      <c r="FHB19" s="49"/>
      <c r="FHC19" s="49"/>
      <c r="FHD19" s="49"/>
      <c r="FHE19" s="49"/>
      <c r="FHF19" s="49"/>
      <c r="FHG19" s="49"/>
      <c r="FHH19" s="49"/>
      <c r="FHI19" s="49"/>
      <c r="FHJ19" s="49"/>
      <c r="FHK19" s="49"/>
      <c r="FHL19" s="49"/>
      <c r="FHM19" s="49"/>
      <c r="FHN19" s="49"/>
      <c r="FHO19" s="49"/>
      <c r="FHP19" s="49"/>
      <c r="FHQ19" s="49"/>
      <c r="FHR19" s="49"/>
      <c r="FHS19" s="49"/>
      <c r="FHT19" s="49"/>
      <c r="FHU19" s="49"/>
      <c r="FHV19" s="49"/>
      <c r="FHW19" s="49"/>
      <c r="FHX19" s="49"/>
      <c r="FHY19" s="49"/>
      <c r="FHZ19" s="49"/>
      <c r="FIA19" s="49"/>
      <c r="FIB19" s="49"/>
      <c r="FIC19" s="49"/>
      <c r="FID19" s="49"/>
      <c r="FIE19" s="49"/>
      <c r="FIF19" s="49"/>
      <c r="FIG19" s="49"/>
      <c r="FIH19" s="49"/>
      <c r="FII19" s="49"/>
      <c r="FIJ19" s="49"/>
      <c r="FIK19" s="49"/>
      <c r="FIL19" s="49"/>
      <c r="FIM19" s="49"/>
      <c r="FIN19" s="49"/>
      <c r="FIO19" s="49"/>
      <c r="FIP19" s="49"/>
      <c r="FIQ19" s="49"/>
      <c r="FIR19" s="49"/>
      <c r="FIS19" s="49"/>
      <c r="FIT19" s="49"/>
      <c r="FIU19" s="49"/>
      <c r="FIV19" s="49"/>
      <c r="FIW19" s="49"/>
      <c r="FIX19" s="49"/>
      <c r="FIY19" s="49"/>
      <c r="FIZ19" s="49"/>
      <c r="FJA19" s="49"/>
      <c r="FJB19" s="49"/>
      <c r="FJC19" s="49"/>
      <c r="FJD19" s="49"/>
      <c r="FJE19" s="49"/>
      <c r="FJF19" s="49"/>
      <c r="FJG19" s="49"/>
      <c r="FJH19" s="49"/>
      <c r="FJI19" s="49"/>
      <c r="FJJ19" s="49"/>
      <c r="FJK19" s="49"/>
      <c r="FJL19" s="49"/>
      <c r="FJM19" s="49"/>
      <c r="FJN19" s="49"/>
      <c r="FJO19" s="49"/>
      <c r="FJP19" s="49"/>
      <c r="FJQ19" s="49"/>
      <c r="FJR19" s="49"/>
      <c r="FJS19" s="49"/>
      <c r="FJT19" s="49"/>
      <c r="FJU19" s="49"/>
      <c r="FJV19" s="49"/>
      <c r="FJW19" s="49"/>
      <c r="FJX19" s="49"/>
      <c r="FJY19" s="49"/>
      <c r="FJZ19" s="49"/>
      <c r="FKA19" s="49"/>
      <c r="FKB19" s="49"/>
      <c r="FKC19" s="49"/>
      <c r="FKD19" s="49"/>
      <c r="FKE19" s="49"/>
      <c r="FKF19" s="49"/>
      <c r="FKG19" s="49"/>
      <c r="FKH19" s="49"/>
      <c r="FKI19" s="49"/>
      <c r="FKJ19" s="49"/>
      <c r="FKK19" s="49"/>
      <c r="FKL19" s="49"/>
      <c r="FKM19" s="49"/>
      <c r="FKN19" s="49"/>
      <c r="FKO19" s="49"/>
      <c r="FKP19" s="49"/>
      <c r="FKQ19" s="49"/>
      <c r="FKR19" s="49"/>
      <c r="FKS19" s="49"/>
      <c r="FKT19" s="49"/>
      <c r="FKU19" s="49"/>
      <c r="FKV19" s="49"/>
      <c r="FKW19" s="49"/>
      <c r="FKX19" s="49"/>
      <c r="FKY19" s="49"/>
      <c r="FKZ19" s="49"/>
      <c r="FLA19" s="49"/>
      <c r="FLB19" s="49"/>
      <c r="FLC19" s="49"/>
      <c r="FLD19" s="49"/>
      <c r="FLE19" s="49"/>
      <c r="FLF19" s="49"/>
      <c r="FLG19" s="49"/>
      <c r="FLH19" s="49"/>
      <c r="FLI19" s="49"/>
      <c r="FLJ19" s="49"/>
      <c r="FLK19" s="49"/>
      <c r="FLL19" s="49"/>
      <c r="FLM19" s="49"/>
      <c r="FLN19" s="49"/>
      <c r="FLO19" s="49"/>
      <c r="FLP19" s="49"/>
      <c r="FLQ19" s="49"/>
      <c r="FLR19" s="49"/>
      <c r="FLS19" s="49"/>
      <c r="FLT19" s="49"/>
      <c r="FLU19" s="49"/>
      <c r="FLV19" s="49"/>
      <c r="FLW19" s="49"/>
      <c r="FLX19" s="49"/>
      <c r="FLY19" s="49"/>
      <c r="FLZ19" s="49"/>
      <c r="FMA19" s="49"/>
      <c r="FMB19" s="49"/>
      <c r="FMC19" s="49"/>
      <c r="FMD19" s="49"/>
      <c r="FME19" s="49"/>
      <c r="FMF19" s="49"/>
      <c r="FMG19" s="49"/>
      <c r="FMH19" s="49"/>
      <c r="FMI19" s="49"/>
      <c r="FMJ19" s="49"/>
      <c r="FMK19" s="49"/>
      <c r="FML19" s="49"/>
      <c r="FMM19" s="49"/>
      <c r="FMN19" s="49"/>
      <c r="FMO19" s="49"/>
      <c r="FMP19" s="49"/>
      <c r="FMQ19" s="49"/>
      <c r="FMR19" s="49"/>
      <c r="FMS19" s="49"/>
      <c r="FMT19" s="49"/>
      <c r="FMU19" s="49"/>
      <c r="FMV19" s="49"/>
      <c r="FMW19" s="49"/>
      <c r="FMX19" s="49"/>
      <c r="FMY19" s="49"/>
      <c r="FMZ19" s="49"/>
      <c r="FNA19" s="49"/>
      <c r="FNB19" s="49"/>
      <c r="FNC19" s="49"/>
      <c r="FND19" s="49"/>
      <c r="FNE19" s="49"/>
      <c r="FNF19" s="49"/>
      <c r="FNG19" s="49"/>
      <c r="FNH19" s="49"/>
      <c r="FNI19" s="49"/>
      <c r="FNJ19" s="49"/>
      <c r="FNK19" s="49"/>
      <c r="FNL19" s="49"/>
      <c r="FNM19" s="49"/>
      <c r="FNN19" s="49"/>
      <c r="FNO19" s="49"/>
      <c r="FNP19" s="49"/>
      <c r="FNQ19" s="49"/>
      <c r="FNR19" s="49"/>
      <c r="FNS19" s="49"/>
      <c r="FNT19" s="49"/>
      <c r="FNU19" s="49"/>
      <c r="FNV19" s="49"/>
      <c r="FNW19" s="49"/>
      <c r="FNX19" s="49"/>
      <c r="FNY19" s="49"/>
      <c r="FNZ19" s="49"/>
      <c r="FOA19" s="49"/>
      <c r="FOB19" s="49"/>
      <c r="FOC19" s="49"/>
      <c r="FOD19" s="49"/>
      <c r="FOE19" s="49"/>
      <c r="FOF19" s="49"/>
      <c r="FOG19" s="49"/>
      <c r="FOH19" s="49"/>
      <c r="FOI19" s="49"/>
      <c r="FOJ19" s="49"/>
      <c r="FOK19" s="49"/>
      <c r="FOL19" s="49"/>
      <c r="FOM19" s="49"/>
      <c r="FON19" s="49"/>
      <c r="FOO19" s="49"/>
      <c r="FOP19" s="49"/>
      <c r="FOQ19" s="49"/>
      <c r="FOR19" s="49"/>
      <c r="FOS19" s="49"/>
      <c r="FOT19" s="49"/>
      <c r="FOU19" s="49"/>
      <c r="FOV19" s="49"/>
      <c r="FOW19" s="49"/>
      <c r="FOX19" s="49"/>
      <c r="FOY19" s="49"/>
      <c r="FOZ19" s="49"/>
      <c r="FPA19" s="49"/>
      <c r="FPB19" s="49"/>
      <c r="FPC19" s="49"/>
      <c r="FPD19" s="49"/>
      <c r="FPE19" s="49"/>
      <c r="FPF19" s="49"/>
      <c r="FPG19" s="49"/>
      <c r="FPH19" s="49"/>
      <c r="FPI19" s="49"/>
      <c r="FPJ19" s="49"/>
      <c r="FPK19" s="49"/>
      <c r="FPL19" s="49"/>
      <c r="FPM19" s="49"/>
      <c r="FPN19" s="49"/>
      <c r="FPO19" s="49"/>
      <c r="FPP19" s="49"/>
      <c r="FPQ19" s="49"/>
      <c r="FPR19" s="49"/>
      <c r="FPS19" s="49"/>
      <c r="FPT19" s="49"/>
      <c r="FPU19" s="49"/>
      <c r="FPV19" s="49"/>
      <c r="FPW19" s="49"/>
      <c r="FPX19" s="49"/>
      <c r="FPY19" s="49"/>
      <c r="FPZ19" s="49"/>
      <c r="FQA19" s="49"/>
      <c r="FQB19" s="49"/>
      <c r="FQC19" s="49"/>
      <c r="FQD19" s="49"/>
      <c r="FQE19" s="49"/>
      <c r="FQF19" s="49"/>
      <c r="FQG19" s="49"/>
      <c r="FQH19" s="49"/>
      <c r="FQI19" s="49"/>
      <c r="FQJ19" s="49"/>
      <c r="FQK19" s="49"/>
      <c r="FQL19" s="49"/>
      <c r="FQM19" s="49"/>
      <c r="FQN19" s="49"/>
      <c r="FQO19" s="49"/>
      <c r="FQP19" s="49"/>
      <c r="FQQ19" s="49"/>
      <c r="FQR19" s="49"/>
      <c r="FQS19" s="49"/>
      <c r="FQT19" s="49"/>
      <c r="FQU19" s="49"/>
      <c r="FQV19" s="49"/>
      <c r="FQW19" s="49"/>
      <c r="FQX19" s="49"/>
      <c r="FQY19" s="49"/>
      <c r="FQZ19" s="49"/>
      <c r="FRA19" s="49"/>
      <c r="FRB19" s="49"/>
      <c r="FRC19" s="49"/>
      <c r="FRD19" s="49"/>
      <c r="FRE19" s="49"/>
      <c r="FRF19" s="49"/>
      <c r="FRG19" s="49"/>
      <c r="FRH19" s="49"/>
      <c r="FRI19" s="49"/>
      <c r="FRJ19" s="49"/>
      <c r="FRK19" s="49"/>
      <c r="FRL19" s="49"/>
      <c r="FRM19" s="49"/>
      <c r="FRN19" s="49"/>
      <c r="FRO19" s="49"/>
      <c r="FRP19" s="49"/>
      <c r="FRQ19" s="49"/>
      <c r="FRR19" s="49"/>
      <c r="FRS19" s="49"/>
      <c r="FRT19" s="49"/>
      <c r="FRU19" s="49"/>
      <c r="FRV19" s="49"/>
      <c r="FRW19" s="49"/>
      <c r="FRX19" s="49"/>
      <c r="FRY19" s="49"/>
      <c r="FRZ19" s="49"/>
      <c r="FSA19" s="49"/>
      <c r="FSB19" s="49"/>
      <c r="FSC19" s="49"/>
      <c r="FSD19" s="49"/>
      <c r="FSE19" s="49"/>
      <c r="FSF19" s="49"/>
      <c r="FSG19" s="49"/>
      <c r="FSH19" s="49"/>
      <c r="FSI19" s="49"/>
      <c r="FSJ19" s="49"/>
      <c r="FSK19" s="49"/>
      <c r="FSL19" s="49"/>
      <c r="FSM19" s="49"/>
      <c r="FSN19" s="49"/>
      <c r="FSO19" s="49"/>
      <c r="FSP19" s="49"/>
      <c r="FSQ19" s="49"/>
      <c r="FSR19" s="49"/>
      <c r="FSS19" s="49"/>
      <c r="FST19" s="49"/>
      <c r="FSU19" s="49"/>
      <c r="FSV19" s="49"/>
      <c r="FSW19" s="49"/>
      <c r="FSX19" s="49"/>
      <c r="FSY19" s="49"/>
      <c r="FSZ19" s="49"/>
      <c r="FTA19" s="49"/>
      <c r="FTB19" s="49"/>
      <c r="FTC19" s="49"/>
      <c r="FTD19" s="49"/>
      <c r="FTE19" s="49"/>
      <c r="FTF19" s="49"/>
      <c r="FTG19" s="49"/>
      <c r="FTH19" s="49"/>
      <c r="FTI19" s="49"/>
      <c r="FTJ19" s="49"/>
      <c r="FTK19" s="49"/>
      <c r="FTL19" s="49"/>
      <c r="FTM19" s="49"/>
      <c r="FTN19" s="49"/>
      <c r="FTO19" s="49"/>
      <c r="FTP19" s="49"/>
      <c r="FTQ19" s="49"/>
      <c r="FTR19" s="49"/>
      <c r="FTS19" s="49"/>
      <c r="FTT19" s="49"/>
      <c r="FTU19" s="49"/>
      <c r="FTV19" s="49"/>
      <c r="FTW19" s="49"/>
      <c r="FTX19" s="49"/>
      <c r="FTY19" s="49"/>
      <c r="FTZ19" s="49"/>
      <c r="FUA19" s="49"/>
      <c r="FUB19" s="49"/>
      <c r="FUC19" s="49"/>
      <c r="FUD19" s="49"/>
      <c r="FUE19" s="49"/>
      <c r="FUF19" s="49"/>
      <c r="FUG19" s="49"/>
      <c r="FUH19" s="49"/>
      <c r="FUI19" s="49"/>
      <c r="FUJ19" s="49"/>
      <c r="FUK19" s="49"/>
      <c r="FUL19" s="49"/>
      <c r="FUM19" s="49"/>
      <c r="FUN19" s="49"/>
      <c r="FUO19" s="49"/>
      <c r="FUP19" s="49"/>
      <c r="FUQ19" s="49"/>
      <c r="FUR19" s="49"/>
      <c r="FUS19" s="49"/>
      <c r="FUT19" s="49"/>
      <c r="FUU19" s="49"/>
      <c r="FUV19" s="49"/>
      <c r="FUW19" s="49"/>
      <c r="FUX19" s="49"/>
      <c r="FUY19" s="49"/>
      <c r="FUZ19" s="49"/>
      <c r="FVA19" s="49"/>
      <c r="FVB19" s="49"/>
      <c r="FVC19" s="49"/>
      <c r="FVD19" s="49"/>
      <c r="FVE19" s="49"/>
      <c r="FVF19" s="49"/>
      <c r="FVG19" s="49"/>
      <c r="FVH19" s="49"/>
      <c r="FVI19" s="49"/>
      <c r="FVJ19" s="49"/>
      <c r="FVK19" s="49"/>
      <c r="FVL19" s="49"/>
      <c r="FVM19" s="49"/>
      <c r="FVN19" s="49"/>
      <c r="FVO19" s="49"/>
      <c r="FVP19" s="49"/>
      <c r="FVQ19" s="49"/>
      <c r="FVR19" s="49"/>
      <c r="FVS19" s="49"/>
      <c r="FVT19" s="49"/>
      <c r="FVU19" s="49"/>
      <c r="FVV19" s="49"/>
      <c r="FVW19" s="49"/>
      <c r="FVX19" s="49"/>
      <c r="FVY19" s="49"/>
      <c r="FVZ19" s="49"/>
      <c r="FWA19" s="49"/>
      <c r="FWB19" s="49"/>
      <c r="FWC19" s="49"/>
      <c r="FWD19" s="49"/>
      <c r="FWE19" s="49"/>
      <c r="FWF19" s="49"/>
      <c r="FWG19" s="49"/>
      <c r="FWH19" s="49"/>
      <c r="FWI19" s="49"/>
      <c r="FWJ19" s="49"/>
      <c r="FWK19" s="49"/>
      <c r="FWL19" s="49"/>
      <c r="FWM19" s="49"/>
      <c r="FWN19" s="49"/>
      <c r="FWO19" s="49"/>
      <c r="FWP19" s="49"/>
      <c r="FWQ19" s="49"/>
      <c r="FWR19" s="49"/>
      <c r="FWS19" s="49"/>
      <c r="FWT19" s="49"/>
      <c r="FWU19" s="49"/>
      <c r="FWV19" s="49"/>
      <c r="FWW19" s="49"/>
      <c r="FWX19" s="49"/>
      <c r="FWY19" s="49"/>
      <c r="FWZ19" s="49"/>
      <c r="FXA19" s="49"/>
      <c r="FXB19" s="49"/>
      <c r="FXC19" s="49"/>
      <c r="FXD19" s="49"/>
      <c r="FXE19" s="49"/>
      <c r="FXF19" s="49"/>
      <c r="FXG19" s="49"/>
      <c r="FXH19" s="49"/>
      <c r="FXI19" s="49"/>
      <c r="FXJ19" s="49"/>
      <c r="FXK19" s="49"/>
      <c r="FXL19" s="49"/>
      <c r="FXM19" s="49"/>
      <c r="FXN19" s="49"/>
      <c r="FXO19" s="49"/>
      <c r="FXP19" s="49"/>
      <c r="FXQ19" s="49"/>
      <c r="FXR19" s="49"/>
      <c r="FXS19" s="49"/>
      <c r="FXT19" s="49"/>
      <c r="FXU19" s="49"/>
      <c r="FXV19" s="49"/>
      <c r="FXW19" s="49"/>
      <c r="FXX19" s="49"/>
      <c r="FXY19" s="49"/>
      <c r="FXZ19" s="49"/>
      <c r="FYA19" s="49"/>
      <c r="FYB19" s="49"/>
      <c r="FYC19" s="49"/>
      <c r="FYD19" s="49"/>
      <c r="FYE19" s="49"/>
      <c r="FYF19" s="49"/>
      <c r="FYG19" s="49"/>
      <c r="FYH19" s="49"/>
      <c r="FYI19" s="49"/>
      <c r="FYJ19" s="49"/>
      <c r="FYK19" s="49"/>
      <c r="FYL19" s="49"/>
      <c r="FYM19" s="49"/>
      <c r="FYN19" s="49"/>
      <c r="FYO19" s="49"/>
      <c r="FYP19" s="49"/>
      <c r="FYQ19" s="49"/>
      <c r="FYR19" s="49"/>
      <c r="FYS19" s="49"/>
      <c r="FYT19" s="49"/>
      <c r="FYU19" s="49"/>
      <c r="FYV19" s="49"/>
      <c r="FYW19" s="49"/>
      <c r="FYX19" s="49"/>
      <c r="FYY19" s="49"/>
      <c r="FYZ19" s="49"/>
      <c r="FZA19" s="49"/>
      <c r="FZB19" s="49"/>
      <c r="FZC19" s="49"/>
      <c r="FZD19" s="49"/>
      <c r="FZE19" s="49"/>
      <c r="FZF19" s="49"/>
      <c r="FZG19" s="49"/>
      <c r="FZH19" s="49"/>
      <c r="FZI19" s="49"/>
      <c r="FZJ19" s="49"/>
      <c r="FZK19" s="49"/>
      <c r="FZL19" s="49"/>
      <c r="FZM19" s="49"/>
      <c r="FZN19" s="49"/>
      <c r="FZO19" s="49"/>
      <c r="FZP19" s="49"/>
      <c r="FZQ19" s="49"/>
      <c r="FZR19" s="49"/>
      <c r="FZS19" s="49"/>
      <c r="FZT19" s="49"/>
      <c r="FZU19" s="49"/>
      <c r="FZV19" s="49"/>
      <c r="FZW19" s="49"/>
      <c r="FZX19" s="49"/>
      <c r="FZY19" s="49"/>
      <c r="FZZ19" s="49"/>
      <c r="GAA19" s="49"/>
      <c r="GAB19" s="49"/>
      <c r="GAC19" s="49"/>
      <c r="GAD19" s="49"/>
      <c r="GAE19" s="49"/>
      <c r="GAF19" s="49"/>
      <c r="GAG19" s="49"/>
      <c r="GAH19" s="49"/>
      <c r="GAI19" s="49"/>
      <c r="GAJ19" s="49"/>
      <c r="GAK19" s="49"/>
      <c r="GAL19" s="49"/>
      <c r="GAM19" s="49"/>
      <c r="GAN19" s="49"/>
      <c r="GAO19" s="49"/>
      <c r="GAP19" s="49"/>
      <c r="GAQ19" s="49"/>
      <c r="GAR19" s="49"/>
      <c r="GAS19" s="49"/>
      <c r="GAT19" s="49"/>
      <c r="GAU19" s="49"/>
      <c r="GAV19" s="49"/>
      <c r="GAW19" s="49"/>
      <c r="GAX19" s="49"/>
      <c r="GAY19" s="49"/>
      <c r="GAZ19" s="49"/>
      <c r="GBA19" s="49"/>
      <c r="GBB19" s="49"/>
      <c r="GBC19" s="49"/>
      <c r="GBD19" s="49"/>
      <c r="GBE19" s="49"/>
      <c r="GBF19" s="49"/>
      <c r="GBG19" s="49"/>
      <c r="GBH19" s="49"/>
      <c r="GBI19" s="49"/>
      <c r="GBJ19" s="49"/>
      <c r="GBK19" s="49"/>
      <c r="GBL19" s="49"/>
      <c r="GBM19" s="49"/>
      <c r="GBN19" s="49"/>
      <c r="GBO19" s="49"/>
      <c r="GBP19" s="49"/>
      <c r="GBQ19" s="49"/>
      <c r="GBR19" s="49"/>
      <c r="GBS19" s="49"/>
      <c r="GBT19" s="49"/>
      <c r="GBU19" s="49"/>
      <c r="GBV19" s="49"/>
      <c r="GBW19" s="49"/>
      <c r="GBX19" s="49"/>
      <c r="GBY19" s="49"/>
      <c r="GBZ19" s="49"/>
      <c r="GCA19" s="49"/>
      <c r="GCB19" s="49"/>
      <c r="GCC19" s="49"/>
      <c r="GCD19" s="49"/>
      <c r="GCE19" s="49"/>
      <c r="GCF19" s="49"/>
      <c r="GCG19" s="49"/>
      <c r="GCH19" s="49"/>
      <c r="GCI19" s="49"/>
      <c r="GCJ19" s="49"/>
      <c r="GCK19" s="49"/>
      <c r="GCL19" s="49"/>
      <c r="GCM19" s="49"/>
      <c r="GCN19" s="49"/>
      <c r="GCO19" s="49"/>
      <c r="GCP19" s="49"/>
      <c r="GCQ19" s="49"/>
      <c r="GCR19" s="49"/>
      <c r="GCS19" s="49"/>
      <c r="GCT19" s="49"/>
      <c r="GCU19" s="49"/>
      <c r="GCV19" s="49"/>
      <c r="GCW19" s="49"/>
      <c r="GCX19" s="49"/>
      <c r="GCY19" s="49"/>
      <c r="GCZ19" s="49"/>
      <c r="GDA19" s="49"/>
      <c r="GDB19" s="49"/>
      <c r="GDC19" s="49"/>
      <c r="GDD19" s="49"/>
      <c r="GDE19" s="49"/>
      <c r="GDF19" s="49"/>
      <c r="GDG19" s="49"/>
      <c r="GDH19" s="49"/>
      <c r="GDI19" s="49"/>
      <c r="GDJ19" s="49"/>
      <c r="GDK19" s="49"/>
      <c r="GDL19" s="49"/>
      <c r="GDM19" s="49"/>
      <c r="GDN19" s="49"/>
      <c r="GDO19" s="49"/>
      <c r="GDP19" s="49"/>
      <c r="GDQ19" s="49"/>
      <c r="GDR19" s="49"/>
      <c r="GDS19" s="49"/>
      <c r="GDT19" s="49"/>
      <c r="GDU19" s="49"/>
      <c r="GDV19" s="49"/>
      <c r="GDW19" s="49"/>
      <c r="GDX19" s="49"/>
      <c r="GDY19" s="49"/>
      <c r="GDZ19" s="49"/>
      <c r="GEA19" s="49"/>
      <c r="GEB19" s="49"/>
      <c r="GEC19" s="49"/>
      <c r="GED19" s="49"/>
      <c r="GEE19" s="49"/>
      <c r="GEF19" s="49"/>
      <c r="GEG19" s="49"/>
      <c r="GEH19" s="49"/>
      <c r="GEI19" s="49"/>
      <c r="GEJ19" s="49"/>
      <c r="GEK19" s="49"/>
      <c r="GEL19" s="49"/>
      <c r="GEM19" s="49"/>
      <c r="GEN19" s="49"/>
      <c r="GEO19" s="49"/>
      <c r="GEP19" s="49"/>
      <c r="GEQ19" s="49"/>
      <c r="GER19" s="49"/>
      <c r="GES19" s="49"/>
      <c r="GET19" s="49"/>
      <c r="GEU19" s="49"/>
      <c r="GEV19" s="49"/>
      <c r="GEW19" s="49"/>
      <c r="GEX19" s="49"/>
      <c r="GEY19" s="49"/>
      <c r="GEZ19" s="49"/>
      <c r="GFA19" s="49"/>
      <c r="GFB19" s="49"/>
      <c r="GFC19" s="49"/>
      <c r="GFD19" s="49"/>
      <c r="GFE19" s="49"/>
      <c r="GFF19" s="49"/>
      <c r="GFG19" s="49"/>
      <c r="GFH19" s="49"/>
      <c r="GFI19" s="49"/>
      <c r="GFJ19" s="49"/>
      <c r="GFK19" s="49"/>
      <c r="GFL19" s="49"/>
      <c r="GFM19" s="49"/>
      <c r="GFN19" s="49"/>
      <c r="GFO19" s="49"/>
      <c r="GFP19" s="49"/>
      <c r="GFQ19" s="49"/>
      <c r="GFR19" s="49"/>
      <c r="GFS19" s="49"/>
      <c r="GFT19" s="49"/>
      <c r="GFU19" s="49"/>
      <c r="GFV19" s="49"/>
      <c r="GFW19" s="49"/>
      <c r="GFX19" s="49"/>
      <c r="GFY19" s="49"/>
      <c r="GFZ19" s="49"/>
      <c r="GGA19" s="49"/>
      <c r="GGB19" s="49"/>
      <c r="GGC19" s="49"/>
      <c r="GGD19" s="49"/>
      <c r="GGE19" s="49"/>
      <c r="GGF19" s="49"/>
      <c r="GGG19" s="49"/>
      <c r="GGH19" s="49"/>
      <c r="GGI19" s="49"/>
      <c r="GGJ19" s="49"/>
      <c r="GGK19" s="49"/>
      <c r="GGL19" s="49"/>
      <c r="GGM19" s="49"/>
      <c r="GGN19" s="49"/>
      <c r="GGO19" s="49"/>
      <c r="GGP19" s="49"/>
      <c r="GGQ19" s="49"/>
      <c r="GGR19" s="49"/>
      <c r="GGS19" s="49"/>
      <c r="GGT19" s="49"/>
      <c r="GGU19" s="49"/>
      <c r="GGV19" s="49"/>
      <c r="GGW19" s="49"/>
      <c r="GGX19" s="49"/>
      <c r="GGY19" s="49"/>
      <c r="GGZ19" s="49"/>
      <c r="GHA19" s="49"/>
      <c r="GHB19" s="49"/>
      <c r="GHC19" s="49"/>
      <c r="GHD19" s="49"/>
      <c r="GHE19" s="49"/>
      <c r="GHF19" s="49"/>
      <c r="GHG19" s="49"/>
      <c r="GHH19" s="49"/>
      <c r="GHI19" s="49"/>
      <c r="GHJ19" s="49"/>
      <c r="GHK19" s="49"/>
      <c r="GHL19" s="49"/>
      <c r="GHM19" s="49"/>
      <c r="GHN19" s="49"/>
      <c r="GHO19" s="49"/>
      <c r="GHP19" s="49"/>
      <c r="GHQ19" s="49"/>
      <c r="GHR19" s="49"/>
      <c r="GHS19" s="49"/>
      <c r="GHT19" s="49"/>
      <c r="GHU19" s="49"/>
      <c r="GHV19" s="49"/>
      <c r="GHW19" s="49"/>
      <c r="GHX19" s="49"/>
      <c r="GHY19" s="49"/>
      <c r="GHZ19" s="49"/>
      <c r="GIA19" s="49"/>
      <c r="GIB19" s="49"/>
      <c r="GIC19" s="49"/>
      <c r="GID19" s="49"/>
      <c r="GIE19" s="49"/>
      <c r="GIF19" s="49"/>
      <c r="GIG19" s="49"/>
      <c r="GIH19" s="49"/>
      <c r="GII19" s="49"/>
      <c r="GIJ19" s="49"/>
      <c r="GIK19" s="49"/>
      <c r="GIL19" s="49"/>
      <c r="GIM19" s="49"/>
      <c r="GIN19" s="49"/>
      <c r="GIO19" s="49"/>
      <c r="GIP19" s="49"/>
      <c r="GIQ19" s="49"/>
      <c r="GIR19" s="49"/>
      <c r="GIS19" s="49"/>
      <c r="GIT19" s="49"/>
      <c r="GIU19" s="49"/>
      <c r="GIV19" s="49"/>
      <c r="GIW19" s="49"/>
      <c r="GIX19" s="49"/>
      <c r="GIY19" s="49"/>
      <c r="GIZ19" s="49"/>
      <c r="GJA19" s="49"/>
      <c r="GJB19" s="49"/>
      <c r="GJC19" s="49"/>
      <c r="GJD19" s="49"/>
      <c r="GJE19" s="49"/>
      <c r="GJF19" s="49"/>
      <c r="GJG19" s="49"/>
      <c r="GJH19" s="49"/>
      <c r="GJI19" s="49"/>
      <c r="GJJ19" s="49"/>
      <c r="GJK19" s="49"/>
      <c r="GJL19" s="49"/>
      <c r="GJM19" s="49"/>
      <c r="GJN19" s="49"/>
      <c r="GJO19" s="49"/>
      <c r="GJP19" s="49"/>
      <c r="GJQ19" s="49"/>
      <c r="GJR19" s="49"/>
      <c r="GJS19" s="49"/>
      <c r="GJT19" s="49"/>
      <c r="GJU19" s="49"/>
      <c r="GJV19" s="49"/>
      <c r="GJW19" s="49"/>
      <c r="GJX19" s="49"/>
      <c r="GJY19" s="49"/>
      <c r="GJZ19" s="49"/>
      <c r="GKA19" s="49"/>
      <c r="GKB19" s="49"/>
      <c r="GKC19" s="49"/>
      <c r="GKD19" s="49"/>
      <c r="GKE19" s="49"/>
      <c r="GKF19" s="49"/>
      <c r="GKG19" s="49"/>
      <c r="GKH19" s="49"/>
      <c r="GKI19" s="49"/>
      <c r="GKJ19" s="49"/>
      <c r="GKK19" s="49"/>
      <c r="GKL19" s="49"/>
      <c r="GKM19" s="49"/>
      <c r="GKN19" s="49"/>
      <c r="GKO19" s="49"/>
      <c r="GKP19" s="49"/>
      <c r="GKQ19" s="49"/>
      <c r="GKR19" s="49"/>
      <c r="GKS19" s="49"/>
      <c r="GKT19" s="49"/>
      <c r="GKU19" s="49"/>
      <c r="GKV19" s="49"/>
      <c r="GKW19" s="49"/>
      <c r="GKX19" s="49"/>
      <c r="GKY19" s="49"/>
      <c r="GKZ19" s="49"/>
      <c r="GLA19" s="49"/>
      <c r="GLB19" s="49"/>
      <c r="GLC19" s="49"/>
      <c r="GLD19" s="49"/>
      <c r="GLE19" s="49"/>
      <c r="GLF19" s="49"/>
      <c r="GLG19" s="49"/>
      <c r="GLH19" s="49"/>
      <c r="GLI19" s="49"/>
      <c r="GLJ19" s="49"/>
      <c r="GLK19" s="49"/>
      <c r="GLL19" s="49"/>
      <c r="GLM19" s="49"/>
      <c r="GLN19" s="49"/>
      <c r="GLO19" s="49"/>
      <c r="GLP19" s="49"/>
      <c r="GLQ19" s="49"/>
      <c r="GLR19" s="49"/>
      <c r="GLS19" s="49"/>
      <c r="GLT19" s="49"/>
      <c r="GLU19" s="49"/>
      <c r="GLV19" s="49"/>
      <c r="GLW19" s="49"/>
      <c r="GLX19" s="49"/>
      <c r="GLY19" s="49"/>
      <c r="GLZ19" s="49"/>
      <c r="GMA19" s="49"/>
      <c r="GMB19" s="49"/>
      <c r="GMC19" s="49"/>
      <c r="GMD19" s="49"/>
      <c r="GME19" s="49"/>
      <c r="GMF19" s="49"/>
      <c r="GMG19" s="49"/>
      <c r="GMH19" s="49"/>
      <c r="GMI19" s="49"/>
      <c r="GMJ19" s="49"/>
      <c r="GMK19" s="49"/>
      <c r="GML19" s="49"/>
      <c r="GMM19" s="49"/>
      <c r="GMN19" s="49"/>
      <c r="GMO19" s="49"/>
      <c r="GMP19" s="49"/>
      <c r="GMQ19" s="49"/>
      <c r="GMR19" s="49"/>
      <c r="GMS19" s="49"/>
      <c r="GMT19" s="49"/>
      <c r="GMU19" s="49"/>
      <c r="GMV19" s="49"/>
      <c r="GMW19" s="49"/>
      <c r="GMX19" s="49"/>
      <c r="GMY19" s="49"/>
      <c r="GMZ19" s="49"/>
      <c r="GNA19" s="49"/>
      <c r="GNB19" s="49"/>
      <c r="GNC19" s="49"/>
      <c r="GND19" s="49"/>
      <c r="GNE19" s="49"/>
      <c r="GNF19" s="49"/>
      <c r="GNG19" s="49"/>
      <c r="GNH19" s="49"/>
      <c r="GNI19" s="49"/>
      <c r="GNJ19" s="49"/>
      <c r="GNK19" s="49"/>
      <c r="GNL19" s="49"/>
      <c r="GNM19" s="49"/>
      <c r="GNN19" s="49"/>
      <c r="GNO19" s="49"/>
      <c r="GNP19" s="49"/>
      <c r="GNQ19" s="49"/>
      <c r="GNR19" s="49"/>
      <c r="GNS19" s="49"/>
      <c r="GNT19" s="49"/>
      <c r="GNU19" s="49"/>
      <c r="GNV19" s="49"/>
      <c r="GNW19" s="49"/>
      <c r="GNX19" s="49"/>
      <c r="GNY19" s="49"/>
      <c r="GNZ19" s="49"/>
      <c r="GOA19" s="49"/>
      <c r="GOB19" s="49"/>
      <c r="GOC19" s="49"/>
      <c r="GOD19" s="49"/>
      <c r="GOE19" s="49"/>
      <c r="GOF19" s="49"/>
      <c r="GOG19" s="49"/>
      <c r="GOH19" s="49"/>
      <c r="GOI19" s="49"/>
      <c r="GOJ19" s="49"/>
      <c r="GOK19" s="49"/>
      <c r="GOL19" s="49"/>
      <c r="GOM19" s="49"/>
      <c r="GON19" s="49"/>
      <c r="GOO19" s="49"/>
      <c r="GOP19" s="49"/>
      <c r="GOQ19" s="49"/>
      <c r="GOR19" s="49"/>
      <c r="GOS19" s="49"/>
      <c r="GOT19" s="49"/>
      <c r="GOU19" s="49"/>
      <c r="GOV19" s="49"/>
      <c r="GOW19" s="49"/>
      <c r="GOX19" s="49"/>
      <c r="GOY19" s="49"/>
      <c r="GOZ19" s="49"/>
      <c r="GPA19" s="49"/>
      <c r="GPB19" s="49"/>
      <c r="GPC19" s="49"/>
      <c r="GPD19" s="49"/>
      <c r="GPE19" s="49"/>
      <c r="GPF19" s="49"/>
      <c r="GPG19" s="49"/>
      <c r="GPH19" s="49"/>
      <c r="GPI19" s="49"/>
      <c r="GPJ19" s="49"/>
      <c r="GPK19" s="49"/>
      <c r="GPL19" s="49"/>
      <c r="GPM19" s="49"/>
      <c r="GPN19" s="49"/>
      <c r="GPO19" s="49"/>
      <c r="GPP19" s="49"/>
      <c r="GPQ19" s="49"/>
      <c r="GPR19" s="49"/>
      <c r="GPS19" s="49"/>
      <c r="GPT19" s="49"/>
      <c r="GPU19" s="49"/>
      <c r="GPV19" s="49"/>
      <c r="GPW19" s="49"/>
      <c r="GPX19" s="49"/>
      <c r="GPY19" s="49"/>
      <c r="GPZ19" s="49"/>
      <c r="GQA19" s="49"/>
      <c r="GQB19" s="49"/>
      <c r="GQC19" s="49"/>
      <c r="GQD19" s="49"/>
      <c r="GQE19" s="49"/>
      <c r="GQF19" s="49"/>
      <c r="GQG19" s="49"/>
      <c r="GQH19" s="49"/>
      <c r="GQI19" s="49"/>
      <c r="GQJ19" s="49"/>
      <c r="GQK19" s="49"/>
      <c r="GQL19" s="49"/>
      <c r="GQM19" s="49"/>
      <c r="GQN19" s="49"/>
      <c r="GQO19" s="49"/>
      <c r="GQP19" s="49"/>
      <c r="GQQ19" s="49"/>
      <c r="GQR19" s="49"/>
      <c r="GQS19" s="49"/>
      <c r="GQT19" s="49"/>
      <c r="GQU19" s="49"/>
      <c r="GQV19" s="49"/>
      <c r="GQW19" s="49"/>
      <c r="GQX19" s="49"/>
      <c r="GQY19" s="49"/>
      <c r="GQZ19" s="49"/>
      <c r="GRA19" s="49"/>
      <c r="GRB19" s="49"/>
      <c r="GRC19" s="49"/>
      <c r="GRD19" s="49"/>
      <c r="GRE19" s="49"/>
      <c r="GRF19" s="49"/>
      <c r="GRG19" s="49"/>
      <c r="GRH19" s="49"/>
      <c r="GRI19" s="49"/>
      <c r="GRJ19" s="49"/>
      <c r="GRK19" s="49"/>
      <c r="GRL19" s="49"/>
      <c r="GRM19" s="49"/>
      <c r="GRN19" s="49"/>
      <c r="GRO19" s="49"/>
      <c r="GRP19" s="49"/>
      <c r="GRQ19" s="49"/>
      <c r="GRR19" s="49"/>
      <c r="GRS19" s="49"/>
      <c r="GRT19" s="49"/>
      <c r="GRU19" s="49"/>
      <c r="GRV19" s="49"/>
      <c r="GRW19" s="49"/>
      <c r="GRX19" s="49"/>
      <c r="GRY19" s="49"/>
      <c r="GRZ19" s="49"/>
      <c r="GSA19" s="49"/>
      <c r="GSB19" s="49"/>
      <c r="GSC19" s="49"/>
      <c r="GSD19" s="49"/>
      <c r="GSE19" s="49"/>
      <c r="GSF19" s="49"/>
      <c r="GSG19" s="49"/>
      <c r="GSH19" s="49"/>
      <c r="GSI19" s="49"/>
      <c r="GSJ19" s="49"/>
      <c r="GSK19" s="49"/>
      <c r="GSL19" s="49"/>
      <c r="GSM19" s="49"/>
      <c r="GSN19" s="49"/>
      <c r="GSO19" s="49"/>
      <c r="GSP19" s="49"/>
      <c r="GSQ19" s="49"/>
      <c r="GSR19" s="49"/>
      <c r="GSS19" s="49"/>
      <c r="GST19" s="49"/>
      <c r="GSU19" s="49"/>
      <c r="GSV19" s="49"/>
      <c r="GSW19" s="49"/>
      <c r="GSX19" s="49"/>
      <c r="GSY19" s="49"/>
      <c r="GSZ19" s="49"/>
      <c r="GTA19" s="49"/>
      <c r="GTB19" s="49"/>
      <c r="GTC19" s="49"/>
      <c r="GTD19" s="49"/>
      <c r="GTE19" s="49"/>
      <c r="GTF19" s="49"/>
      <c r="GTG19" s="49"/>
      <c r="GTH19" s="49"/>
      <c r="GTI19" s="49"/>
      <c r="GTJ19" s="49"/>
      <c r="GTK19" s="49"/>
      <c r="GTL19" s="49"/>
      <c r="GTM19" s="49"/>
      <c r="GTN19" s="49"/>
      <c r="GTO19" s="49"/>
      <c r="GTP19" s="49"/>
      <c r="GTQ19" s="49"/>
      <c r="GTR19" s="49"/>
      <c r="GTS19" s="49"/>
      <c r="GTT19" s="49"/>
      <c r="GTU19" s="49"/>
      <c r="GTV19" s="49"/>
      <c r="GTW19" s="49"/>
      <c r="GTX19" s="49"/>
      <c r="GTY19" s="49"/>
      <c r="GTZ19" s="49"/>
      <c r="GUA19" s="49"/>
      <c r="GUB19" s="49"/>
      <c r="GUC19" s="49"/>
      <c r="GUD19" s="49"/>
      <c r="GUE19" s="49"/>
      <c r="GUF19" s="49"/>
      <c r="GUG19" s="49"/>
      <c r="GUH19" s="49"/>
      <c r="GUI19" s="49"/>
      <c r="GUJ19" s="49"/>
      <c r="GUK19" s="49"/>
      <c r="GUL19" s="49"/>
      <c r="GUM19" s="49"/>
      <c r="GUN19" s="49"/>
      <c r="GUO19" s="49"/>
      <c r="GUP19" s="49"/>
      <c r="GUQ19" s="49"/>
      <c r="GUR19" s="49"/>
      <c r="GUS19" s="49"/>
      <c r="GUT19" s="49"/>
      <c r="GUU19" s="49"/>
      <c r="GUV19" s="49"/>
      <c r="GUW19" s="49"/>
      <c r="GUX19" s="49"/>
      <c r="GUY19" s="49"/>
      <c r="GUZ19" s="49"/>
      <c r="GVA19" s="49"/>
      <c r="GVB19" s="49"/>
      <c r="GVC19" s="49"/>
      <c r="GVD19" s="49"/>
      <c r="GVE19" s="49"/>
      <c r="GVF19" s="49"/>
      <c r="GVG19" s="49"/>
      <c r="GVH19" s="49"/>
      <c r="GVI19" s="49"/>
      <c r="GVJ19" s="49"/>
      <c r="GVK19" s="49"/>
      <c r="GVL19" s="49"/>
      <c r="GVM19" s="49"/>
      <c r="GVN19" s="49"/>
      <c r="GVO19" s="49"/>
      <c r="GVP19" s="49"/>
      <c r="GVQ19" s="49"/>
      <c r="GVR19" s="49"/>
      <c r="GVS19" s="49"/>
      <c r="GVT19" s="49"/>
      <c r="GVU19" s="49"/>
      <c r="GVV19" s="49"/>
      <c r="GVW19" s="49"/>
      <c r="GVX19" s="49"/>
      <c r="GVY19" s="49"/>
      <c r="GVZ19" s="49"/>
      <c r="GWA19" s="49"/>
      <c r="GWB19" s="49"/>
      <c r="GWC19" s="49"/>
      <c r="GWD19" s="49"/>
      <c r="GWE19" s="49"/>
      <c r="GWF19" s="49"/>
      <c r="GWG19" s="49"/>
      <c r="GWH19" s="49"/>
      <c r="GWI19" s="49"/>
      <c r="GWJ19" s="49"/>
      <c r="GWK19" s="49"/>
      <c r="GWL19" s="49"/>
      <c r="GWM19" s="49"/>
      <c r="GWN19" s="49"/>
      <c r="GWO19" s="49"/>
      <c r="GWP19" s="49"/>
      <c r="GWQ19" s="49"/>
      <c r="GWR19" s="49"/>
      <c r="GWS19" s="49"/>
      <c r="GWT19" s="49"/>
      <c r="GWU19" s="49"/>
      <c r="GWV19" s="49"/>
      <c r="GWW19" s="49"/>
      <c r="GWX19" s="49"/>
      <c r="GWY19" s="49"/>
      <c r="GWZ19" s="49"/>
      <c r="GXA19" s="49"/>
      <c r="GXB19" s="49"/>
      <c r="GXC19" s="49"/>
      <c r="GXD19" s="49"/>
      <c r="GXE19" s="49"/>
      <c r="GXF19" s="49"/>
      <c r="GXG19" s="49"/>
      <c r="GXH19" s="49"/>
      <c r="GXI19" s="49"/>
      <c r="GXJ19" s="49"/>
      <c r="GXK19" s="49"/>
      <c r="GXL19" s="49"/>
      <c r="GXM19" s="49"/>
      <c r="GXN19" s="49"/>
      <c r="GXO19" s="49"/>
      <c r="GXP19" s="49"/>
      <c r="GXQ19" s="49"/>
      <c r="GXR19" s="49"/>
      <c r="GXS19" s="49"/>
      <c r="GXT19" s="49"/>
      <c r="GXU19" s="49"/>
      <c r="GXV19" s="49"/>
      <c r="GXW19" s="49"/>
      <c r="GXX19" s="49"/>
      <c r="GXY19" s="49"/>
      <c r="GXZ19" s="49"/>
      <c r="GYA19" s="49"/>
      <c r="GYB19" s="49"/>
      <c r="GYC19" s="49"/>
      <c r="GYD19" s="49"/>
      <c r="GYE19" s="49"/>
      <c r="GYF19" s="49"/>
      <c r="GYG19" s="49"/>
      <c r="GYH19" s="49"/>
      <c r="GYI19" s="49"/>
      <c r="GYJ19" s="49"/>
      <c r="GYK19" s="49"/>
      <c r="GYL19" s="49"/>
      <c r="GYM19" s="49"/>
      <c r="GYN19" s="49"/>
      <c r="GYO19" s="49"/>
      <c r="GYP19" s="49"/>
      <c r="GYQ19" s="49"/>
      <c r="GYR19" s="49"/>
      <c r="GYS19" s="49"/>
      <c r="GYT19" s="49"/>
      <c r="GYU19" s="49"/>
      <c r="GYV19" s="49"/>
      <c r="GYW19" s="49"/>
      <c r="GYX19" s="49"/>
      <c r="GYY19" s="49"/>
      <c r="GYZ19" s="49"/>
      <c r="GZA19" s="49"/>
      <c r="GZB19" s="49"/>
      <c r="GZC19" s="49"/>
      <c r="GZD19" s="49"/>
      <c r="GZE19" s="49"/>
      <c r="GZF19" s="49"/>
      <c r="GZG19" s="49"/>
      <c r="GZH19" s="49"/>
      <c r="GZI19" s="49"/>
      <c r="GZJ19" s="49"/>
      <c r="GZK19" s="49"/>
      <c r="GZL19" s="49"/>
      <c r="GZM19" s="49"/>
      <c r="GZN19" s="49"/>
      <c r="GZO19" s="49"/>
      <c r="GZP19" s="49"/>
      <c r="GZQ19" s="49"/>
      <c r="GZR19" s="49"/>
      <c r="GZS19" s="49"/>
      <c r="GZT19" s="49"/>
      <c r="GZU19" s="49"/>
      <c r="GZV19" s="49"/>
      <c r="GZW19" s="49"/>
      <c r="GZX19" s="49"/>
      <c r="GZY19" s="49"/>
      <c r="GZZ19" s="49"/>
      <c r="HAA19" s="49"/>
      <c r="HAB19" s="49"/>
      <c r="HAC19" s="49"/>
      <c r="HAD19" s="49"/>
      <c r="HAE19" s="49"/>
      <c r="HAF19" s="49"/>
      <c r="HAG19" s="49"/>
      <c r="HAH19" s="49"/>
      <c r="HAI19" s="49"/>
      <c r="HAJ19" s="49"/>
      <c r="HAK19" s="49"/>
      <c r="HAL19" s="49"/>
      <c r="HAM19" s="49"/>
      <c r="HAN19" s="49"/>
      <c r="HAO19" s="49"/>
      <c r="HAP19" s="49"/>
      <c r="HAQ19" s="49"/>
      <c r="HAR19" s="49"/>
      <c r="HAS19" s="49"/>
      <c r="HAT19" s="49"/>
      <c r="HAU19" s="49"/>
      <c r="HAV19" s="49"/>
      <c r="HAW19" s="49"/>
      <c r="HAX19" s="49"/>
      <c r="HAY19" s="49"/>
      <c r="HAZ19" s="49"/>
      <c r="HBA19" s="49"/>
      <c r="HBB19" s="49"/>
      <c r="HBC19" s="49"/>
      <c r="HBD19" s="49"/>
      <c r="HBE19" s="49"/>
      <c r="HBF19" s="49"/>
      <c r="HBG19" s="49"/>
      <c r="HBH19" s="49"/>
      <c r="HBI19" s="49"/>
      <c r="HBJ19" s="49"/>
      <c r="HBK19" s="49"/>
      <c r="HBL19" s="49"/>
      <c r="HBM19" s="49"/>
      <c r="HBN19" s="49"/>
      <c r="HBO19" s="49"/>
      <c r="HBP19" s="49"/>
      <c r="HBQ19" s="49"/>
      <c r="HBR19" s="49"/>
      <c r="HBS19" s="49"/>
      <c r="HBT19" s="49"/>
      <c r="HBU19" s="49"/>
      <c r="HBV19" s="49"/>
      <c r="HBW19" s="49"/>
      <c r="HBX19" s="49"/>
      <c r="HBY19" s="49"/>
      <c r="HBZ19" s="49"/>
      <c r="HCA19" s="49"/>
      <c r="HCB19" s="49"/>
      <c r="HCC19" s="49"/>
      <c r="HCD19" s="49"/>
      <c r="HCE19" s="49"/>
      <c r="HCF19" s="49"/>
      <c r="HCG19" s="49"/>
      <c r="HCH19" s="49"/>
      <c r="HCI19" s="49"/>
      <c r="HCJ19" s="49"/>
      <c r="HCK19" s="49"/>
      <c r="HCL19" s="49"/>
      <c r="HCM19" s="49"/>
      <c r="HCN19" s="49"/>
      <c r="HCO19" s="49"/>
      <c r="HCP19" s="49"/>
      <c r="HCQ19" s="49"/>
      <c r="HCR19" s="49"/>
      <c r="HCS19" s="49"/>
      <c r="HCT19" s="49"/>
      <c r="HCU19" s="49"/>
      <c r="HCV19" s="49"/>
      <c r="HCW19" s="49"/>
      <c r="HCX19" s="49"/>
      <c r="HCY19" s="49"/>
      <c r="HCZ19" s="49"/>
      <c r="HDA19" s="49"/>
      <c r="HDB19" s="49"/>
      <c r="HDC19" s="49"/>
      <c r="HDD19" s="49"/>
      <c r="HDE19" s="49"/>
      <c r="HDF19" s="49"/>
      <c r="HDG19" s="49"/>
      <c r="HDH19" s="49"/>
      <c r="HDI19" s="49"/>
      <c r="HDJ19" s="49"/>
      <c r="HDK19" s="49"/>
      <c r="HDL19" s="49"/>
      <c r="HDM19" s="49"/>
      <c r="HDN19" s="49"/>
      <c r="HDO19" s="49"/>
      <c r="HDP19" s="49"/>
      <c r="HDQ19" s="49"/>
      <c r="HDR19" s="49"/>
      <c r="HDS19" s="49"/>
      <c r="HDT19" s="49"/>
      <c r="HDU19" s="49"/>
      <c r="HDV19" s="49"/>
      <c r="HDW19" s="49"/>
      <c r="HDX19" s="49"/>
      <c r="HDY19" s="49"/>
      <c r="HDZ19" s="49"/>
      <c r="HEA19" s="49"/>
      <c r="HEB19" s="49"/>
      <c r="HEC19" s="49"/>
      <c r="HED19" s="49"/>
      <c r="HEE19" s="49"/>
      <c r="HEF19" s="49"/>
      <c r="HEG19" s="49"/>
      <c r="HEH19" s="49"/>
      <c r="HEI19" s="49"/>
      <c r="HEJ19" s="49"/>
      <c r="HEK19" s="49"/>
      <c r="HEL19" s="49"/>
      <c r="HEM19" s="49"/>
      <c r="HEN19" s="49"/>
      <c r="HEO19" s="49"/>
      <c r="HEP19" s="49"/>
      <c r="HEQ19" s="49"/>
      <c r="HER19" s="49"/>
      <c r="HES19" s="49"/>
      <c r="HET19" s="49"/>
      <c r="HEU19" s="49"/>
      <c r="HEV19" s="49"/>
      <c r="HEW19" s="49"/>
      <c r="HEX19" s="49"/>
      <c r="HEY19" s="49"/>
      <c r="HEZ19" s="49"/>
      <c r="HFA19" s="49"/>
      <c r="HFB19" s="49"/>
      <c r="HFC19" s="49"/>
      <c r="HFD19" s="49"/>
      <c r="HFE19" s="49"/>
      <c r="HFF19" s="49"/>
      <c r="HFG19" s="49"/>
      <c r="HFH19" s="49"/>
      <c r="HFI19" s="49"/>
      <c r="HFJ19" s="49"/>
      <c r="HFK19" s="49"/>
      <c r="HFL19" s="49"/>
      <c r="HFM19" s="49"/>
      <c r="HFN19" s="49"/>
      <c r="HFO19" s="49"/>
      <c r="HFP19" s="49"/>
      <c r="HFQ19" s="49"/>
      <c r="HFR19" s="49"/>
      <c r="HFS19" s="49"/>
      <c r="HFT19" s="49"/>
      <c r="HFU19" s="49"/>
      <c r="HFV19" s="49"/>
      <c r="HFW19" s="49"/>
      <c r="HFX19" s="49"/>
      <c r="HFY19" s="49"/>
      <c r="HFZ19" s="49"/>
      <c r="HGA19" s="49"/>
      <c r="HGB19" s="49"/>
      <c r="HGC19" s="49"/>
      <c r="HGD19" s="49"/>
      <c r="HGE19" s="49"/>
      <c r="HGF19" s="49"/>
      <c r="HGG19" s="49"/>
      <c r="HGH19" s="49"/>
      <c r="HGI19" s="49"/>
      <c r="HGJ19" s="49"/>
      <c r="HGK19" s="49"/>
      <c r="HGL19" s="49"/>
      <c r="HGM19" s="49"/>
      <c r="HGN19" s="49"/>
      <c r="HGO19" s="49"/>
      <c r="HGP19" s="49"/>
      <c r="HGQ19" s="49"/>
      <c r="HGR19" s="49"/>
      <c r="HGS19" s="49"/>
      <c r="HGT19" s="49"/>
      <c r="HGU19" s="49"/>
      <c r="HGV19" s="49"/>
      <c r="HGW19" s="49"/>
      <c r="HGX19" s="49"/>
      <c r="HGY19" s="49"/>
      <c r="HGZ19" s="49"/>
      <c r="HHA19" s="49"/>
      <c r="HHB19" s="49"/>
      <c r="HHC19" s="49"/>
      <c r="HHD19" s="49"/>
      <c r="HHE19" s="49"/>
      <c r="HHF19" s="49"/>
      <c r="HHG19" s="49"/>
      <c r="HHH19" s="49"/>
      <c r="HHI19" s="49"/>
      <c r="HHJ19" s="49"/>
      <c r="HHK19" s="49"/>
      <c r="HHL19" s="49"/>
      <c r="HHM19" s="49"/>
      <c r="HHN19" s="49"/>
      <c r="HHO19" s="49"/>
      <c r="HHP19" s="49"/>
      <c r="HHQ19" s="49"/>
      <c r="HHR19" s="49"/>
      <c r="HHS19" s="49"/>
      <c r="HHT19" s="49"/>
      <c r="HHU19" s="49"/>
      <c r="HHV19" s="49"/>
      <c r="HHW19" s="49"/>
      <c r="HHX19" s="49"/>
      <c r="HHY19" s="49"/>
      <c r="HHZ19" s="49"/>
      <c r="HIA19" s="49"/>
      <c r="HIB19" s="49"/>
      <c r="HIC19" s="49"/>
      <c r="HID19" s="49"/>
      <c r="HIE19" s="49"/>
      <c r="HIF19" s="49"/>
      <c r="HIG19" s="49"/>
      <c r="HIH19" s="49"/>
      <c r="HII19" s="49"/>
      <c r="HIJ19" s="49"/>
      <c r="HIK19" s="49"/>
      <c r="HIL19" s="49"/>
      <c r="HIM19" s="49"/>
      <c r="HIN19" s="49"/>
      <c r="HIO19" s="49"/>
      <c r="HIP19" s="49"/>
      <c r="HIQ19" s="49"/>
      <c r="HIR19" s="49"/>
      <c r="HIS19" s="49"/>
      <c r="HIT19" s="49"/>
      <c r="HIU19" s="49"/>
      <c r="HIV19" s="49"/>
      <c r="HIW19" s="49"/>
      <c r="HIX19" s="49"/>
      <c r="HIY19" s="49"/>
      <c r="HIZ19" s="49"/>
      <c r="HJA19" s="49"/>
      <c r="HJB19" s="49"/>
      <c r="HJC19" s="49"/>
      <c r="HJD19" s="49"/>
      <c r="HJE19" s="49"/>
      <c r="HJF19" s="49"/>
      <c r="HJG19" s="49"/>
      <c r="HJH19" s="49"/>
      <c r="HJI19" s="49"/>
      <c r="HJJ19" s="49"/>
      <c r="HJK19" s="49"/>
      <c r="HJL19" s="49"/>
      <c r="HJM19" s="49"/>
      <c r="HJN19" s="49"/>
      <c r="HJO19" s="49"/>
      <c r="HJP19" s="49"/>
      <c r="HJQ19" s="49"/>
      <c r="HJR19" s="49"/>
      <c r="HJS19" s="49"/>
      <c r="HJT19" s="49"/>
      <c r="HJU19" s="49"/>
      <c r="HJV19" s="49"/>
      <c r="HJW19" s="49"/>
      <c r="HJX19" s="49"/>
      <c r="HJY19" s="49"/>
      <c r="HJZ19" s="49"/>
      <c r="HKA19" s="49"/>
      <c r="HKB19" s="49"/>
      <c r="HKC19" s="49"/>
      <c r="HKD19" s="49"/>
      <c r="HKE19" s="49"/>
      <c r="HKF19" s="49"/>
      <c r="HKG19" s="49"/>
      <c r="HKH19" s="49"/>
      <c r="HKI19" s="49"/>
      <c r="HKJ19" s="49"/>
      <c r="HKK19" s="49"/>
      <c r="HKL19" s="49"/>
      <c r="HKM19" s="49"/>
      <c r="HKN19" s="49"/>
      <c r="HKO19" s="49"/>
      <c r="HKP19" s="49"/>
      <c r="HKQ19" s="49"/>
      <c r="HKR19" s="49"/>
      <c r="HKS19" s="49"/>
      <c r="HKT19" s="49"/>
      <c r="HKU19" s="49"/>
      <c r="HKV19" s="49"/>
      <c r="HKW19" s="49"/>
      <c r="HKX19" s="49"/>
      <c r="HKY19" s="49"/>
      <c r="HKZ19" s="49"/>
      <c r="HLA19" s="49"/>
      <c r="HLB19" s="49"/>
      <c r="HLC19" s="49"/>
      <c r="HLD19" s="49"/>
      <c r="HLE19" s="49"/>
      <c r="HLF19" s="49"/>
      <c r="HLG19" s="49"/>
      <c r="HLH19" s="49"/>
      <c r="HLI19" s="49"/>
      <c r="HLJ19" s="49"/>
      <c r="HLK19" s="49"/>
      <c r="HLL19" s="49"/>
      <c r="HLM19" s="49"/>
      <c r="HLN19" s="49"/>
      <c r="HLO19" s="49"/>
      <c r="HLP19" s="49"/>
      <c r="HLQ19" s="49"/>
      <c r="HLR19" s="49"/>
      <c r="HLS19" s="49"/>
      <c r="HLT19" s="49"/>
      <c r="HLU19" s="49"/>
      <c r="HLV19" s="49"/>
      <c r="HLW19" s="49"/>
      <c r="HLX19" s="49"/>
      <c r="HLY19" s="49"/>
      <c r="HLZ19" s="49"/>
      <c r="HMA19" s="49"/>
      <c r="HMB19" s="49"/>
      <c r="HMC19" s="49"/>
      <c r="HMD19" s="49"/>
      <c r="HME19" s="49"/>
      <c r="HMF19" s="49"/>
      <c r="HMG19" s="49"/>
      <c r="HMH19" s="49"/>
      <c r="HMI19" s="49"/>
      <c r="HMJ19" s="49"/>
      <c r="HMK19" s="49"/>
      <c r="HML19" s="49"/>
      <c r="HMM19" s="49"/>
      <c r="HMN19" s="49"/>
      <c r="HMO19" s="49"/>
      <c r="HMP19" s="49"/>
      <c r="HMQ19" s="49"/>
      <c r="HMR19" s="49"/>
      <c r="HMS19" s="49"/>
      <c r="HMT19" s="49"/>
      <c r="HMU19" s="49"/>
      <c r="HMV19" s="49"/>
      <c r="HMW19" s="49"/>
      <c r="HMX19" s="49"/>
      <c r="HMY19" s="49"/>
      <c r="HMZ19" s="49"/>
      <c r="HNA19" s="49"/>
      <c r="HNB19" s="49"/>
      <c r="HNC19" s="49"/>
      <c r="HND19" s="49"/>
      <c r="HNE19" s="49"/>
      <c r="HNF19" s="49"/>
      <c r="HNG19" s="49"/>
      <c r="HNH19" s="49"/>
      <c r="HNI19" s="49"/>
      <c r="HNJ19" s="49"/>
      <c r="HNK19" s="49"/>
      <c r="HNL19" s="49"/>
      <c r="HNM19" s="49"/>
      <c r="HNN19" s="49"/>
      <c r="HNO19" s="49"/>
      <c r="HNP19" s="49"/>
      <c r="HNQ19" s="49"/>
      <c r="HNR19" s="49"/>
      <c r="HNS19" s="49"/>
      <c r="HNT19" s="49"/>
      <c r="HNU19" s="49"/>
      <c r="HNV19" s="49"/>
      <c r="HNW19" s="49"/>
      <c r="HNX19" s="49"/>
      <c r="HNY19" s="49"/>
      <c r="HNZ19" s="49"/>
      <c r="HOA19" s="49"/>
      <c r="HOB19" s="49"/>
      <c r="HOC19" s="49"/>
      <c r="HOD19" s="49"/>
      <c r="HOE19" s="49"/>
      <c r="HOF19" s="49"/>
      <c r="HOG19" s="49"/>
      <c r="HOH19" s="49"/>
      <c r="HOI19" s="49"/>
      <c r="HOJ19" s="49"/>
      <c r="HOK19" s="49"/>
      <c r="HOL19" s="49"/>
      <c r="HOM19" s="49"/>
      <c r="HON19" s="49"/>
      <c r="HOO19" s="49"/>
      <c r="HOP19" s="49"/>
      <c r="HOQ19" s="49"/>
      <c r="HOR19" s="49"/>
      <c r="HOS19" s="49"/>
      <c r="HOT19" s="49"/>
      <c r="HOU19" s="49"/>
      <c r="HOV19" s="49"/>
      <c r="HOW19" s="49"/>
      <c r="HOX19" s="49"/>
      <c r="HOY19" s="49"/>
      <c r="HOZ19" s="49"/>
      <c r="HPA19" s="49"/>
      <c r="HPB19" s="49"/>
      <c r="HPC19" s="49"/>
      <c r="HPD19" s="49"/>
      <c r="HPE19" s="49"/>
      <c r="HPF19" s="49"/>
      <c r="HPG19" s="49"/>
      <c r="HPH19" s="49"/>
      <c r="HPI19" s="49"/>
      <c r="HPJ19" s="49"/>
      <c r="HPK19" s="49"/>
      <c r="HPL19" s="49"/>
      <c r="HPM19" s="49"/>
      <c r="HPN19" s="49"/>
      <c r="HPO19" s="49"/>
      <c r="HPP19" s="49"/>
      <c r="HPQ19" s="49"/>
      <c r="HPR19" s="49"/>
      <c r="HPS19" s="49"/>
      <c r="HPT19" s="49"/>
      <c r="HPU19" s="49"/>
      <c r="HPV19" s="49"/>
      <c r="HPW19" s="49"/>
      <c r="HPX19" s="49"/>
      <c r="HPY19" s="49"/>
      <c r="HPZ19" s="49"/>
      <c r="HQA19" s="49"/>
      <c r="HQB19" s="49"/>
      <c r="HQC19" s="49"/>
      <c r="HQD19" s="49"/>
      <c r="HQE19" s="49"/>
      <c r="HQF19" s="49"/>
      <c r="HQG19" s="49"/>
      <c r="HQH19" s="49"/>
      <c r="HQI19" s="49"/>
      <c r="HQJ19" s="49"/>
      <c r="HQK19" s="49"/>
      <c r="HQL19" s="49"/>
      <c r="HQM19" s="49"/>
      <c r="HQN19" s="49"/>
      <c r="HQO19" s="49"/>
      <c r="HQP19" s="49"/>
      <c r="HQQ19" s="49"/>
      <c r="HQR19" s="49"/>
      <c r="HQS19" s="49"/>
      <c r="HQT19" s="49"/>
      <c r="HQU19" s="49"/>
      <c r="HQV19" s="49"/>
      <c r="HQW19" s="49"/>
      <c r="HQX19" s="49"/>
      <c r="HQY19" s="49"/>
      <c r="HQZ19" s="49"/>
      <c r="HRA19" s="49"/>
      <c r="HRB19" s="49"/>
      <c r="HRC19" s="49"/>
      <c r="HRD19" s="49"/>
      <c r="HRE19" s="49"/>
      <c r="HRF19" s="49"/>
      <c r="HRG19" s="49"/>
      <c r="HRH19" s="49"/>
      <c r="HRI19" s="49"/>
      <c r="HRJ19" s="49"/>
      <c r="HRK19" s="49"/>
      <c r="HRL19" s="49"/>
      <c r="HRM19" s="49"/>
      <c r="HRN19" s="49"/>
      <c r="HRO19" s="49"/>
      <c r="HRP19" s="49"/>
      <c r="HRQ19" s="49"/>
      <c r="HRR19" s="49"/>
      <c r="HRS19" s="49"/>
      <c r="HRT19" s="49"/>
      <c r="HRU19" s="49"/>
      <c r="HRV19" s="49"/>
      <c r="HRW19" s="49"/>
      <c r="HRX19" s="49"/>
      <c r="HRY19" s="49"/>
      <c r="HRZ19" s="49"/>
      <c r="HSA19" s="49"/>
      <c r="HSB19" s="49"/>
      <c r="HSC19" s="49"/>
      <c r="HSD19" s="49"/>
      <c r="HSE19" s="49"/>
      <c r="HSF19" s="49"/>
      <c r="HSG19" s="49"/>
      <c r="HSH19" s="49"/>
      <c r="HSI19" s="49"/>
      <c r="HSJ19" s="49"/>
      <c r="HSK19" s="49"/>
      <c r="HSL19" s="49"/>
      <c r="HSM19" s="49"/>
      <c r="HSN19" s="49"/>
      <c r="HSO19" s="49"/>
      <c r="HSP19" s="49"/>
      <c r="HSQ19" s="49"/>
      <c r="HSR19" s="49"/>
      <c r="HSS19" s="49"/>
      <c r="HST19" s="49"/>
      <c r="HSU19" s="49"/>
      <c r="HSV19" s="49"/>
      <c r="HSW19" s="49"/>
      <c r="HSX19" s="49"/>
      <c r="HSY19" s="49"/>
      <c r="HSZ19" s="49"/>
      <c r="HTA19" s="49"/>
      <c r="HTB19" s="49"/>
      <c r="HTC19" s="49"/>
      <c r="HTD19" s="49"/>
      <c r="HTE19" s="49"/>
      <c r="HTF19" s="49"/>
      <c r="HTG19" s="49"/>
      <c r="HTH19" s="49"/>
      <c r="HTI19" s="49"/>
      <c r="HTJ19" s="49"/>
      <c r="HTK19" s="49"/>
      <c r="HTL19" s="49"/>
      <c r="HTM19" s="49"/>
      <c r="HTN19" s="49"/>
      <c r="HTO19" s="49"/>
      <c r="HTP19" s="49"/>
      <c r="HTQ19" s="49"/>
      <c r="HTR19" s="49"/>
      <c r="HTS19" s="49"/>
      <c r="HTT19" s="49"/>
      <c r="HTU19" s="49"/>
      <c r="HTV19" s="49"/>
      <c r="HTW19" s="49"/>
      <c r="HTX19" s="49"/>
      <c r="HTY19" s="49"/>
      <c r="HTZ19" s="49"/>
      <c r="HUA19" s="49"/>
      <c r="HUB19" s="49"/>
      <c r="HUC19" s="49"/>
      <c r="HUD19" s="49"/>
      <c r="HUE19" s="49"/>
      <c r="HUF19" s="49"/>
      <c r="HUG19" s="49"/>
      <c r="HUH19" s="49"/>
      <c r="HUI19" s="49"/>
      <c r="HUJ19" s="49"/>
      <c r="HUK19" s="49"/>
      <c r="HUL19" s="49"/>
      <c r="HUM19" s="49"/>
      <c r="HUN19" s="49"/>
      <c r="HUO19" s="49"/>
      <c r="HUP19" s="49"/>
      <c r="HUQ19" s="49"/>
      <c r="HUR19" s="49"/>
      <c r="HUS19" s="49"/>
      <c r="HUT19" s="49"/>
      <c r="HUU19" s="49"/>
      <c r="HUV19" s="49"/>
      <c r="HUW19" s="49"/>
      <c r="HUX19" s="49"/>
      <c r="HUY19" s="49"/>
      <c r="HUZ19" s="49"/>
      <c r="HVA19" s="49"/>
      <c r="HVB19" s="49"/>
      <c r="HVC19" s="49"/>
      <c r="HVD19" s="49"/>
      <c r="HVE19" s="49"/>
      <c r="HVF19" s="49"/>
      <c r="HVG19" s="49"/>
      <c r="HVH19" s="49"/>
      <c r="HVI19" s="49"/>
      <c r="HVJ19" s="49"/>
      <c r="HVK19" s="49"/>
      <c r="HVL19" s="49"/>
      <c r="HVM19" s="49"/>
      <c r="HVN19" s="49"/>
      <c r="HVO19" s="49"/>
      <c r="HVP19" s="49"/>
      <c r="HVQ19" s="49"/>
      <c r="HVR19" s="49"/>
      <c r="HVS19" s="49"/>
      <c r="HVT19" s="49"/>
      <c r="HVU19" s="49"/>
      <c r="HVV19" s="49"/>
      <c r="HVW19" s="49"/>
      <c r="HVX19" s="49"/>
      <c r="HVY19" s="49"/>
      <c r="HVZ19" s="49"/>
      <c r="HWA19" s="49"/>
      <c r="HWB19" s="49"/>
      <c r="HWC19" s="49"/>
      <c r="HWD19" s="49"/>
      <c r="HWE19" s="49"/>
      <c r="HWF19" s="49"/>
      <c r="HWG19" s="49"/>
      <c r="HWH19" s="49"/>
      <c r="HWI19" s="49"/>
      <c r="HWJ19" s="49"/>
      <c r="HWK19" s="49"/>
      <c r="HWL19" s="49"/>
      <c r="HWM19" s="49"/>
      <c r="HWN19" s="49"/>
      <c r="HWO19" s="49"/>
      <c r="HWP19" s="49"/>
      <c r="HWQ19" s="49"/>
      <c r="HWR19" s="49"/>
      <c r="HWS19" s="49"/>
      <c r="HWT19" s="49"/>
      <c r="HWU19" s="49"/>
      <c r="HWV19" s="49"/>
      <c r="HWW19" s="49"/>
      <c r="HWX19" s="49"/>
      <c r="HWY19" s="49"/>
      <c r="HWZ19" s="49"/>
      <c r="HXA19" s="49"/>
      <c r="HXB19" s="49"/>
      <c r="HXC19" s="49"/>
      <c r="HXD19" s="49"/>
      <c r="HXE19" s="49"/>
      <c r="HXF19" s="49"/>
      <c r="HXG19" s="49"/>
      <c r="HXH19" s="49"/>
      <c r="HXI19" s="49"/>
      <c r="HXJ19" s="49"/>
      <c r="HXK19" s="49"/>
      <c r="HXL19" s="49"/>
      <c r="HXM19" s="49"/>
      <c r="HXN19" s="49"/>
      <c r="HXO19" s="49"/>
      <c r="HXP19" s="49"/>
      <c r="HXQ19" s="49"/>
      <c r="HXR19" s="49"/>
      <c r="HXS19" s="49"/>
      <c r="HXT19" s="49"/>
      <c r="HXU19" s="49"/>
      <c r="HXV19" s="49"/>
      <c r="HXW19" s="49"/>
      <c r="HXX19" s="49"/>
      <c r="HXY19" s="49"/>
      <c r="HXZ19" s="49"/>
      <c r="HYA19" s="49"/>
      <c r="HYB19" s="49"/>
      <c r="HYC19" s="49"/>
      <c r="HYD19" s="49"/>
      <c r="HYE19" s="49"/>
      <c r="HYF19" s="49"/>
      <c r="HYG19" s="49"/>
      <c r="HYH19" s="49"/>
      <c r="HYI19" s="49"/>
      <c r="HYJ19" s="49"/>
      <c r="HYK19" s="49"/>
      <c r="HYL19" s="49"/>
      <c r="HYM19" s="49"/>
      <c r="HYN19" s="49"/>
      <c r="HYO19" s="49"/>
      <c r="HYP19" s="49"/>
      <c r="HYQ19" s="49"/>
      <c r="HYR19" s="49"/>
      <c r="HYS19" s="49"/>
      <c r="HYT19" s="49"/>
      <c r="HYU19" s="49"/>
      <c r="HYV19" s="49"/>
      <c r="HYW19" s="49"/>
      <c r="HYX19" s="49"/>
      <c r="HYY19" s="49"/>
      <c r="HYZ19" s="49"/>
      <c r="HZA19" s="49"/>
      <c r="HZB19" s="49"/>
      <c r="HZC19" s="49"/>
      <c r="HZD19" s="49"/>
      <c r="HZE19" s="49"/>
      <c r="HZF19" s="49"/>
      <c r="HZG19" s="49"/>
      <c r="HZH19" s="49"/>
      <c r="HZI19" s="49"/>
      <c r="HZJ19" s="49"/>
      <c r="HZK19" s="49"/>
      <c r="HZL19" s="49"/>
      <c r="HZM19" s="49"/>
      <c r="HZN19" s="49"/>
      <c r="HZO19" s="49"/>
      <c r="HZP19" s="49"/>
      <c r="HZQ19" s="49"/>
      <c r="HZR19" s="49"/>
      <c r="HZS19" s="49"/>
      <c r="HZT19" s="49"/>
      <c r="HZU19" s="49"/>
      <c r="HZV19" s="49"/>
      <c r="HZW19" s="49"/>
      <c r="HZX19" s="49"/>
      <c r="HZY19" s="49"/>
      <c r="HZZ19" s="49"/>
      <c r="IAA19" s="49"/>
      <c r="IAB19" s="49"/>
      <c r="IAC19" s="49"/>
      <c r="IAD19" s="49"/>
      <c r="IAE19" s="49"/>
      <c r="IAF19" s="49"/>
      <c r="IAG19" s="49"/>
      <c r="IAH19" s="49"/>
      <c r="IAI19" s="49"/>
      <c r="IAJ19" s="49"/>
      <c r="IAK19" s="49"/>
      <c r="IAL19" s="49"/>
      <c r="IAM19" s="49"/>
      <c r="IAN19" s="49"/>
      <c r="IAO19" s="49"/>
      <c r="IAP19" s="49"/>
      <c r="IAQ19" s="49"/>
      <c r="IAR19" s="49"/>
      <c r="IAS19" s="49"/>
      <c r="IAT19" s="49"/>
      <c r="IAU19" s="49"/>
      <c r="IAV19" s="49"/>
      <c r="IAW19" s="49"/>
      <c r="IAX19" s="49"/>
      <c r="IAY19" s="49"/>
      <c r="IAZ19" s="49"/>
      <c r="IBA19" s="49"/>
      <c r="IBB19" s="49"/>
      <c r="IBC19" s="49"/>
      <c r="IBD19" s="49"/>
      <c r="IBE19" s="49"/>
      <c r="IBF19" s="49"/>
      <c r="IBG19" s="49"/>
      <c r="IBH19" s="49"/>
      <c r="IBI19" s="49"/>
      <c r="IBJ19" s="49"/>
      <c r="IBK19" s="49"/>
      <c r="IBL19" s="49"/>
      <c r="IBM19" s="49"/>
      <c r="IBN19" s="49"/>
      <c r="IBO19" s="49"/>
      <c r="IBP19" s="49"/>
      <c r="IBQ19" s="49"/>
      <c r="IBR19" s="49"/>
      <c r="IBS19" s="49"/>
      <c r="IBT19" s="49"/>
      <c r="IBU19" s="49"/>
      <c r="IBV19" s="49"/>
      <c r="IBW19" s="49"/>
      <c r="IBX19" s="49"/>
      <c r="IBY19" s="49"/>
      <c r="IBZ19" s="49"/>
      <c r="ICA19" s="49"/>
      <c r="ICB19" s="49"/>
      <c r="ICC19" s="49"/>
      <c r="ICD19" s="49"/>
      <c r="ICE19" s="49"/>
      <c r="ICF19" s="49"/>
      <c r="ICG19" s="49"/>
      <c r="ICH19" s="49"/>
      <c r="ICI19" s="49"/>
      <c r="ICJ19" s="49"/>
      <c r="ICK19" s="49"/>
      <c r="ICL19" s="49"/>
      <c r="ICM19" s="49"/>
      <c r="ICN19" s="49"/>
      <c r="ICO19" s="49"/>
      <c r="ICP19" s="49"/>
      <c r="ICQ19" s="49"/>
      <c r="ICR19" s="49"/>
      <c r="ICS19" s="49"/>
      <c r="ICT19" s="49"/>
      <c r="ICU19" s="49"/>
      <c r="ICV19" s="49"/>
      <c r="ICW19" s="49"/>
      <c r="ICX19" s="49"/>
      <c r="ICY19" s="49"/>
      <c r="ICZ19" s="49"/>
      <c r="IDA19" s="49"/>
      <c r="IDB19" s="49"/>
      <c r="IDC19" s="49"/>
      <c r="IDD19" s="49"/>
      <c r="IDE19" s="49"/>
      <c r="IDF19" s="49"/>
      <c r="IDG19" s="49"/>
      <c r="IDH19" s="49"/>
      <c r="IDI19" s="49"/>
      <c r="IDJ19" s="49"/>
      <c r="IDK19" s="49"/>
      <c r="IDL19" s="49"/>
      <c r="IDM19" s="49"/>
      <c r="IDN19" s="49"/>
      <c r="IDO19" s="49"/>
      <c r="IDP19" s="49"/>
      <c r="IDQ19" s="49"/>
      <c r="IDR19" s="49"/>
      <c r="IDS19" s="49"/>
      <c r="IDT19" s="49"/>
      <c r="IDU19" s="49"/>
      <c r="IDV19" s="49"/>
      <c r="IDW19" s="49"/>
      <c r="IDX19" s="49"/>
      <c r="IDY19" s="49"/>
      <c r="IDZ19" s="49"/>
      <c r="IEA19" s="49"/>
      <c r="IEB19" s="49"/>
      <c r="IEC19" s="49"/>
      <c r="IED19" s="49"/>
      <c r="IEE19" s="49"/>
      <c r="IEF19" s="49"/>
      <c r="IEG19" s="49"/>
      <c r="IEH19" s="49"/>
      <c r="IEI19" s="49"/>
      <c r="IEJ19" s="49"/>
      <c r="IEK19" s="49"/>
      <c r="IEL19" s="49"/>
      <c r="IEM19" s="49"/>
      <c r="IEN19" s="49"/>
      <c r="IEO19" s="49"/>
      <c r="IEP19" s="49"/>
      <c r="IEQ19" s="49"/>
      <c r="IER19" s="49"/>
      <c r="IES19" s="49"/>
      <c r="IET19" s="49"/>
      <c r="IEU19" s="49"/>
      <c r="IEV19" s="49"/>
      <c r="IEW19" s="49"/>
      <c r="IEX19" s="49"/>
      <c r="IEY19" s="49"/>
      <c r="IEZ19" s="49"/>
      <c r="IFA19" s="49"/>
      <c r="IFB19" s="49"/>
      <c r="IFC19" s="49"/>
      <c r="IFD19" s="49"/>
      <c r="IFE19" s="49"/>
      <c r="IFF19" s="49"/>
      <c r="IFG19" s="49"/>
      <c r="IFH19" s="49"/>
      <c r="IFI19" s="49"/>
      <c r="IFJ19" s="49"/>
      <c r="IFK19" s="49"/>
      <c r="IFL19" s="49"/>
      <c r="IFM19" s="49"/>
      <c r="IFN19" s="49"/>
      <c r="IFO19" s="49"/>
      <c r="IFP19" s="49"/>
      <c r="IFQ19" s="49"/>
      <c r="IFR19" s="49"/>
      <c r="IFS19" s="49"/>
      <c r="IFT19" s="49"/>
      <c r="IFU19" s="49"/>
      <c r="IFV19" s="49"/>
      <c r="IFW19" s="49"/>
      <c r="IFX19" s="49"/>
      <c r="IFY19" s="49"/>
      <c r="IFZ19" s="49"/>
      <c r="IGA19" s="49"/>
      <c r="IGB19" s="49"/>
      <c r="IGC19" s="49"/>
      <c r="IGD19" s="49"/>
      <c r="IGE19" s="49"/>
      <c r="IGF19" s="49"/>
      <c r="IGG19" s="49"/>
      <c r="IGH19" s="49"/>
      <c r="IGI19" s="49"/>
      <c r="IGJ19" s="49"/>
      <c r="IGK19" s="49"/>
      <c r="IGL19" s="49"/>
      <c r="IGM19" s="49"/>
      <c r="IGN19" s="49"/>
      <c r="IGO19" s="49"/>
      <c r="IGP19" s="49"/>
      <c r="IGQ19" s="49"/>
      <c r="IGR19" s="49"/>
      <c r="IGS19" s="49"/>
      <c r="IGT19" s="49"/>
      <c r="IGU19" s="49"/>
      <c r="IGV19" s="49"/>
      <c r="IGW19" s="49"/>
      <c r="IGX19" s="49"/>
      <c r="IGY19" s="49"/>
      <c r="IGZ19" s="49"/>
      <c r="IHA19" s="49"/>
      <c r="IHB19" s="49"/>
      <c r="IHC19" s="49"/>
      <c r="IHD19" s="49"/>
      <c r="IHE19" s="49"/>
      <c r="IHF19" s="49"/>
      <c r="IHG19" s="49"/>
      <c r="IHH19" s="49"/>
      <c r="IHI19" s="49"/>
      <c r="IHJ19" s="49"/>
      <c r="IHK19" s="49"/>
      <c r="IHL19" s="49"/>
      <c r="IHM19" s="49"/>
      <c r="IHN19" s="49"/>
      <c r="IHO19" s="49"/>
      <c r="IHP19" s="49"/>
      <c r="IHQ19" s="49"/>
      <c r="IHR19" s="49"/>
      <c r="IHS19" s="49"/>
      <c r="IHT19" s="49"/>
      <c r="IHU19" s="49"/>
      <c r="IHV19" s="49"/>
      <c r="IHW19" s="49"/>
      <c r="IHX19" s="49"/>
      <c r="IHY19" s="49"/>
      <c r="IHZ19" s="49"/>
      <c r="IIA19" s="49"/>
      <c r="IIB19" s="49"/>
      <c r="IIC19" s="49"/>
      <c r="IID19" s="49"/>
      <c r="IIE19" s="49"/>
      <c r="IIF19" s="49"/>
      <c r="IIG19" s="49"/>
      <c r="IIH19" s="49"/>
      <c r="III19" s="49"/>
      <c r="IIJ19" s="49"/>
      <c r="IIK19" s="49"/>
      <c r="IIL19" s="49"/>
      <c r="IIM19" s="49"/>
      <c r="IIN19" s="49"/>
      <c r="IIO19" s="49"/>
      <c r="IIP19" s="49"/>
      <c r="IIQ19" s="49"/>
      <c r="IIR19" s="49"/>
      <c r="IIS19" s="49"/>
      <c r="IIT19" s="49"/>
      <c r="IIU19" s="49"/>
      <c r="IIV19" s="49"/>
      <c r="IIW19" s="49"/>
      <c r="IIX19" s="49"/>
      <c r="IIY19" s="49"/>
      <c r="IIZ19" s="49"/>
      <c r="IJA19" s="49"/>
      <c r="IJB19" s="49"/>
      <c r="IJC19" s="49"/>
      <c r="IJD19" s="49"/>
      <c r="IJE19" s="49"/>
      <c r="IJF19" s="49"/>
      <c r="IJG19" s="49"/>
      <c r="IJH19" s="49"/>
      <c r="IJI19" s="49"/>
      <c r="IJJ19" s="49"/>
      <c r="IJK19" s="49"/>
      <c r="IJL19" s="49"/>
      <c r="IJM19" s="49"/>
      <c r="IJN19" s="49"/>
      <c r="IJO19" s="49"/>
      <c r="IJP19" s="49"/>
      <c r="IJQ19" s="49"/>
      <c r="IJR19" s="49"/>
      <c r="IJS19" s="49"/>
      <c r="IJT19" s="49"/>
      <c r="IJU19" s="49"/>
      <c r="IJV19" s="49"/>
      <c r="IJW19" s="49"/>
      <c r="IJX19" s="49"/>
      <c r="IJY19" s="49"/>
      <c r="IJZ19" s="49"/>
      <c r="IKA19" s="49"/>
      <c r="IKB19" s="49"/>
      <c r="IKC19" s="49"/>
      <c r="IKD19" s="49"/>
      <c r="IKE19" s="49"/>
      <c r="IKF19" s="49"/>
      <c r="IKG19" s="49"/>
      <c r="IKH19" s="49"/>
      <c r="IKI19" s="49"/>
      <c r="IKJ19" s="49"/>
      <c r="IKK19" s="49"/>
      <c r="IKL19" s="49"/>
      <c r="IKM19" s="49"/>
      <c r="IKN19" s="49"/>
      <c r="IKO19" s="49"/>
      <c r="IKP19" s="49"/>
      <c r="IKQ19" s="49"/>
      <c r="IKR19" s="49"/>
      <c r="IKS19" s="49"/>
      <c r="IKT19" s="49"/>
      <c r="IKU19" s="49"/>
      <c r="IKV19" s="49"/>
      <c r="IKW19" s="49"/>
      <c r="IKX19" s="49"/>
      <c r="IKY19" s="49"/>
      <c r="IKZ19" s="49"/>
      <c r="ILA19" s="49"/>
      <c r="ILB19" s="49"/>
      <c r="ILC19" s="49"/>
      <c r="ILD19" s="49"/>
      <c r="ILE19" s="49"/>
      <c r="ILF19" s="49"/>
      <c r="ILG19" s="49"/>
      <c r="ILH19" s="49"/>
      <c r="ILI19" s="49"/>
      <c r="ILJ19" s="49"/>
      <c r="ILK19" s="49"/>
      <c r="ILL19" s="49"/>
      <c r="ILM19" s="49"/>
      <c r="ILN19" s="49"/>
      <c r="ILO19" s="49"/>
      <c r="ILP19" s="49"/>
      <c r="ILQ19" s="49"/>
      <c r="ILR19" s="49"/>
      <c r="ILS19" s="49"/>
      <c r="ILT19" s="49"/>
      <c r="ILU19" s="49"/>
      <c r="ILV19" s="49"/>
      <c r="ILW19" s="49"/>
      <c r="ILX19" s="49"/>
      <c r="ILY19" s="49"/>
      <c r="ILZ19" s="49"/>
      <c r="IMA19" s="49"/>
      <c r="IMB19" s="49"/>
      <c r="IMC19" s="49"/>
      <c r="IMD19" s="49"/>
      <c r="IME19" s="49"/>
      <c r="IMF19" s="49"/>
      <c r="IMG19" s="49"/>
      <c r="IMH19" s="49"/>
      <c r="IMI19" s="49"/>
      <c r="IMJ19" s="49"/>
      <c r="IMK19" s="49"/>
      <c r="IML19" s="49"/>
      <c r="IMM19" s="49"/>
      <c r="IMN19" s="49"/>
      <c r="IMO19" s="49"/>
      <c r="IMP19" s="49"/>
      <c r="IMQ19" s="49"/>
      <c r="IMR19" s="49"/>
      <c r="IMS19" s="49"/>
      <c r="IMT19" s="49"/>
      <c r="IMU19" s="49"/>
      <c r="IMV19" s="49"/>
      <c r="IMW19" s="49"/>
      <c r="IMX19" s="49"/>
      <c r="IMY19" s="49"/>
      <c r="IMZ19" s="49"/>
      <c r="INA19" s="49"/>
      <c r="INB19" s="49"/>
      <c r="INC19" s="49"/>
      <c r="IND19" s="49"/>
      <c r="INE19" s="49"/>
      <c r="INF19" s="49"/>
      <c r="ING19" s="49"/>
      <c r="INH19" s="49"/>
      <c r="INI19" s="49"/>
      <c r="INJ19" s="49"/>
      <c r="INK19" s="49"/>
      <c r="INL19" s="49"/>
      <c r="INM19" s="49"/>
      <c r="INN19" s="49"/>
      <c r="INO19" s="49"/>
      <c r="INP19" s="49"/>
      <c r="INQ19" s="49"/>
      <c r="INR19" s="49"/>
      <c r="INS19" s="49"/>
      <c r="INT19" s="49"/>
      <c r="INU19" s="49"/>
      <c r="INV19" s="49"/>
      <c r="INW19" s="49"/>
      <c r="INX19" s="49"/>
      <c r="INY19" s="49"/>
      <c r="INZ19" s="49"/>
      <c r="IOA19" s="49"/>
      <c r="IOB19" s="49"/>
      <c r="IOC19" s="49"/>
      <c r="IOD19" s="49"/>
      <c r="IOE19" s="49"/>
      <c r="IOF19" s="49"/>
      <c r="IOG19" s="49"/>
      <c r="IOH19" s="49"/>
      <c r="IOI19" s="49"/>
      <c r="IOJ19" s="49"/>
      <c r="IOK19" s="49"/>
      <c r="IOL19" s="49"/>
      <c r="IOM19" s="49"/>
      <c r="ION19" s="49"/>
      <c r="IOO19" s="49"/>
      <c r="IOP19" s="49"/>
      <c r="IOQ19" s="49"/>
      <c r="IOR19" s="49"/>
      <c r="IOS19" s="49"/>
      <c r="IOT19" s="49"/>
      <c r="IOU19" s="49"/>
      <c r="IOV19" s="49"/>
      <c r="IOW19" s="49"/>
      <c r="IOX19" s="49"/>
      <c r="IOY19" s="49"/>
      <c r="IOZ19" s="49"/>
      <c r="IPA19" s="49"/>
      <c r="IPB19" s="49"/>
      <c r="IPC19" s="49"/>
      <c r="IPD19" s="49"/>
      <c r="IPE19" s="49"/>
      <c r="IPF19" s="49"/>
      <c r="IPG19" s="49"/>
      <c r="IPH19" s="49"/>
      <c r="IPI19" s="49"/>
      <c r="IPJ19" s="49"/>
      <c r="IPK19" s="49"/>
      <c r="IPL19" s="49"/>
      <c r="IPM19" s="49"/>
      <c r="IPN19" s="49"/>
      <c r="IPO19" s="49"/>
      <c r="IPP19" s="49"/>
      <c r="IPQ19" s="49"/>
      <c r="IPR19" s="49"/>
      <c r="IPS19" s="49"/>
      <c r="IPT19" s="49"/>
      <c r="IPU19" s="49"/>
      <c r="IPV19" s="49"/>
      <c r="IPW19" s="49"/>
      <c r="IPX19" s="49"/>
      <c r="IPY19" s="49"/>
      <c r="IPZ19" s="49"/>
      <c r="IQA19" s="49"/>
      <c r="IQB19" s="49"/>
      <c r="IQC19" s="49"/>
      <c r="IQD19" s="49"/>
      <c r="IQE19" s="49"/>
      <c r="IQF19" s="49"/>
      <c r="IQG19" s="49"/>
      <c r="IQH19" s="49"/>
      <c r="IQI19" s="49"/>
      <c r="IQJ19" s="49"/>
      <c r="IQK19" s="49"/>
      <c r="IQL19" s="49"/>
      <c r="IQM19" s="49"/>
      <c r="IQN19" s="49"/>
      <c r="IQO19" s="49"/>
      <c r="IQP19" s="49"/>
      <c r="IQQ19" s="49"/>
      <c r="IQR19" s="49"/>
      <c r="IQS19" s="49"/>
      <c r="IQT19" s="49"/>
      <c r="IQU19" s="49"/>
      <c r="IQV19" s="49"/>
      <c r="IQW19" s="49"/>
      <c r="IQX19" s="49"/>
      <c r="IQY19" s="49"/>
      <c r="IQZ19" s="49"/>
      <c r="IRA19" s="49"/>
      <c r="IRB19" s="49"/>
      <c r="IRC19" s="49"/>
      <c r="IRD19" s="49"/>
      <c r="IRE19" s="49"/>
      <c r="IRF19" s="49"/>
      <c r="IRG19" s="49"/>
      <c r="IRH19" s="49"/>
      <c r="IRI19" s="49"/>
      <c r="IRJ19" s="49"/>
      <c r="IRK19" s="49"/>
      <c r="IRL19" s="49"/>
      <c r="IRM19" s="49"/>
      <c r="IRN19" s="49"/>
      <c r="IRO19" s="49"/>
      <c r="IRP19" s="49"/>
      <c r="IRQ19" s="49"/>
      <c r="IRR19" s="49"/>
      <c r="IRS19" s="49"/>
      <c r="IRT19" s="49"/>
      <c r="IRU19" s="49"/>
      <c r="IRV19" s="49"/>
      <c r="IRW19" s="49"/>
      <c r="IRX19" s="49"/>
      <c r="IRY19" s="49"/>
      <c r="IRZ19" s="49"/>
      <c r="ISA19" s="49"/>
      <c r="ISB19" s="49"/>
      <c r="ISC19" s="49"/>
      <c r="ISD19" s="49"/>
      <c r="ISE19" s="49"/>
      <c r="ISF19" s="49"/>
      <c r="ISG19" s="49"/>
      <c r="ISH19" s="49"/>
      <c r="ISI19" s="49"/>
      <c r="ISJ19" s="49"/>
      <c r="ISK19" s="49"/>
      <c r="ISL19" s="49"/>
      <c r="ISM19" s="49"/>
      <c r="ISN19" s="49"/>
      <c r="ISO19" s="49"/>
      <c r="ISP19" s="49"/>
      <c r="ISQ19" s="49"/>
      <c r="ISR19" s="49"/>
      <c r="ISS19" s="49"/>
      <c r="IST19" s="49"/>
      <c r="ISU19" s="49"/>
      <c r="ISV19" s="49"/>
      <c r="ISW19" s="49"/>
      <c r="ISX19" s="49"/>
      <c r="ISY19" s="49"/>
      <c r="ISZ19" s="49"/>
      <c r="ITA19" s="49"/>
      <c r="ITB19" s="49"/>
      <c r="ITC19" s="49"/>
      <c r="ITD19" s="49"/>
      <c r="ITE19" s="49"/>
      <c r="ITF19" s="49"/>
      <c r="ITG19" s="49"/>
      <c r="ITH19" s="49"/>
      <c r="ITI19" s="49"/>
      <c r="ITJ19" s="49"/>
      <c r="ITK19" s="49"/>
      <c r="ITL19" s="49"/>
      <c r="ITM19" s="49"/>
      <c r="ITN19" s="49"/>
      <c r="ITO19" s="49"/>
      <c r="ITP19" s="49"/>
      <c r="ITQ19" s="49"/>
      <c r="ITR19" s="49"/>
      <c r="ITS19" s="49"/>
      <c r="ITT19" s="49"/>
      <c r="ITU19" s="49"/>
      <c r="ITV19" s="49"/>
      <c r="ITW19" s="49"/>
      <c r="ITX19" s="49"/>
      <c r="ITY19" s="49"/>
      <c r="ITZ19" s="49"/>
      <c r="IUA19" s="49"/>
      <c r="IUB19" s="49"/>
      <c r="IUC19" s="49"/>
      <c r="IUD19" s="49"/>
      <c r="IUE19" s="49"/>
      <c r="IUF19" s="49"/>
      <c r="IUG19" s="49"/>
      <c r="IUH19" s="49"/>
      <c r="IUI19" s="49"/>
      <c r="IUJ19" s="49"/>
      <c r="IUK19" s="49"/>
      <c r="IUL19" s="49"/>
      <c r="IUM19" s="49"/>
      <c r="IUN19" s="49"/>
      <c r="IUO19" s="49"/>
      <c r="IUP19" s="49"/>
      <c r="IUQ19" s="49"/>
      <c r="IUR19" s="49"/>
      <c r="IUS19" s="49"/>
      <c r="IUT19" s="49"/>
      <c r="IUU19" s="49"/>
      <c r="IUV19" s="49"/>
      <c r="IUW19" s="49"/>
      <c r="IUX19" s="49"/>
      <c r="IUY19" s="49"/>
      <c r="IUZ19" s="49"/>
      <c r="IVA19" s="49"/>
      <c r="IVB19" s="49"/>
      <c r="IVC19" s="49"/>
      <c r="IVD19" s="49"/>
      <c r="IVE19" s="49"/>
      <c r="IVF19" s="49"/>
      <c r="IVG19" s="49"/>
      <c r="IVH19" s="49"/>
      <c r="IVI19" s="49"/>
      <c r="IVJ19" s="49"/>
      <c r="IVK19" s="49"/>
      <c r="IVL19" s="49"/>
      <c r="IVM19" s="49"/>
      <c r="IVN19" s="49"/>
      <c r="IVO19" s="49"/>
      <c r="IVP19" s="49"/>
      <c r="IVQ19" s="49"/>
      <c r="IVR19" s="49"/>
      <c r="IVS19" s="49"/>
      <c r="IVT19" s="49"/>
      <c r="IVU19" s="49"/>
      <c r="IVV19" s="49"/>
      <c r="IVW19" s="49"/>
      <c r="IVX19" s="49"/>
      <c r="IVY19" s="49"/>
      <c r="IVZ19" s="49"/>
      <c r="IWA19" s="49"/>
      <c r="IWB19" s="49"/>
      <c r="IWC19" s="49"/>
      <c r="IWD19" s="49"/>
      <c r="IWE19" s="49"/>
      <c r="IWF19" s="49"/>
      <c r="IWG19" s="49"/>
      <c r="IWH19" s="49"/>
      <c r="IWI19" s="49"/>
      <c r="IWJ19" s="49"/>
      <c r="IWK19" s="49"/>
      <c r="IWL19" s="49"/>
      <c r="IWM19" s="49"/>
      <c r="IWN19" s="49"/>
      <c r="IWO19" s="49"/>
      <c r="IWP19" s="49"/>
      <c r="IWQ19" s="49"/>
      <c r="IWR19" s="49"/>
      <c r="IWS19" s="49"/>
      <c r="IWT19" s="49"/>
      <c r="IWU19" s="49"/>
      <c r="IWV19" s="49"/>
      <c r="IWW19" s="49"/>
      <c r="IWX19" s="49"/>
      <c r="IWY19" s="49"/>
      <c r="IWZ19" s="49"/>
      <c r="IXA19" s="49"/>
      <c r="IXB19" s="49"/>
      <c r="IXC19" s="49"/>
      <c r="IXD19" s="49"/>
      <c r="IXE19" s="49"/>
      <c r="IXF19" s="49"/>
      <c r="IXG19" s="49"/>
      <c r="IXH19" s="49"/>
      <c r="IXI19" s="49"/>
      <c r="IXJ19" s="49"/>
      <c r="IXK19" s="49"/>
      <c r="IXL19" s="49"/>
      <c r="IXM19" s="49"/>
      <c r="IXN19" s="49"/>
      <c r="IXO19" s="49"/>
      <c r="IXP19" s="49"/>
      <c r="IXQ19" s="49"/>
      <c r="IXR19" s="49"/>
      <c r="IXS19" s="49"/>
      <c r="IXT19" s="49"/>
      <c r="IXU19" s="49"/>
      <c r="IXV19" s="49"/>
      <c r="IXW19" s="49"/>
      <c r="IXX19" s="49"/>
      <c r="IXY19" s="49"/>
      <c r="IXZ19" s="49"/>
      <c r="IYA19" s="49"/>
      <c r="IYB19" s="49"/>
      <c r="IYC19" s="49"/>
      <c r="IYD19" s="49"/>
      <c r="IYE19" s="49"/>
      <c r="IYF19" s="49"/>
      <c r="IYG19" s="49"/>
      <c r="IYH19" s="49"/>
      <c r="IYI19" s="49"/>
      <c r="IYJ19" s="49"/>
      <c r="IYK19" s="49"/>
      <c r="IYL19" s="49"/>
      <c r="IYM19" s="49"/>
      <c r="IYN19" s="49"/>
      <c r="IYO19" s="49"/>
      <c r="IYP19" s="49"/>
      <c r="IYQ19" s="49"/>
      <c r="IYR19" s="49"/>
      <c r="IYS19" s="49"/>
      <c r="IYT19" s="49"/>
      <c r="IYU19" s="49"/>
      <c r="IYV19" s="49"/>
      <c r="IYW19" s="49"/>
      <c r="IYX19" s="49"/>
      <c r="IYY19" s="49"/>
      <c r="IYZ19" s="49"/>
      <c r="IZA19" s="49"/>
      <c r="IZB19" s="49"/>
      <c r="IZC19" s="49"/>
      <c r="IZD19" s="49"/>
      <c r="IZE19" s="49"/>
      <c r="IZF19" s="49"/>
      <c r="IZG19" s="49"/>
      <c r="IZH19" s="49"/>
      <c r="IZI19" s="49"/>
      <c r="IZJ19" s="49"/>
      <c r="IZK19" s="49"/>
      <c r="IZL19" s="49"/>
      <c r="IZM19" s="49"/>
      <c r="IZN19" s="49"/>
      <c r="IZO19" s="49"/>
      <c r="IZP19" s="49"/>
      <c r="IZQ19" s="49"/>
      <c r="IZR19" s="49"/>
      <c r="IZS19" s="49"/>
      <c r="IZT19" s="49"/>
      <c r="IZU19" s="49"/>
      <c r="IZV19" s="49"/>
      <c r="IZW19" s="49"/>
      <c r="IZX19" s="49"/>
      <c r="IZY19" s="49"/>
      <c r="IZZ19" s="49"/>
      <c r="JAA19" s="49"/>
      <c r="JAB19" s="49"/>
      <c r="JAC19" s="49"/>
      <c r="JAD19" s="49"/>
      <c r="JAE19" s="49"/>
      <c r="JAF19" s="49"/>
      <c r="JAG19" s="49"/>
      <c r="JAH19" s="49"/>
      <c r="JAI19" s="49"/>
      <c r="JAJ19" s="49"/>
      <c r="JAK19" s="49"/>
      <c r="JAL19" s="49"/>
      <c r="JAM19" s="49"/>
      <c r="JAN19" s="49"/>
      <c r="JAO19" s="49"/>
      <c r="JAP19" s="49"/>
      <c r="JAQ19" s="49"/>
      <c r="JAR19" s="49"/>
      <c r="JAS19" s="49"/>
      <c r="JAT19" s="49"/>
      <c r="JAU19" s="49"/>
      <c r="JAV19" s="49"/>
      <c r="JAW19" s="49"/>
      <c r="JAX19" s="49"/>
      <c r="JAY19" s="49"/>
      <c r="JAZ19" s="49"/>
      <c r="JBA19" s="49"/>
      <c r="JBB19" s="49"/>
      <c r="JBC19" s="49"/>
      <c r="JBD19" s="49"/>
      <c r="JBE19" s="49"/>
      <c r="JBF19" s="49"/>
      <c r="JBG19" s="49"/>
      <c r="JBH19" s="49"/>
      <c r="JBI19" s="49"/>
      <c r="JBJ19" s="49"/>
      <c r="JBK19" s="49"/>
      <c r="JBL19" s="49"/>
      <c r="JBM19" s="49"/>
      <c r="JBN19" s="49"/>
      <c r="JBO19" s="49"/>
      <c r="JBP19" s="49"/>
      <c r="JBQ19" s="49"/>
      <c r="JBR19" s="49"/>
      <c r="JBS19" s="49"/>
      <c r="JBT19" s="49"/>
      <c r="JBU19" s="49"/>
      <c r="JBV19" s="49"/>
      <c r="JBW19" s="49"/>
      <c r="JBX19" s="49"/>
      <c r="JBY19" s="49"/>
      <c r="JBZ19" s="49"/>
      <c r="JCA19" s="49"/>
      <c r="JCB19" s="49"/>
      <c r="JCC19" s="49"/>
      <c r="JCD19" s="49"/>
      <c r="JCE19" s="49"/>
      <c r="JCF19" s="49"/>
      <c r="JCG19" s="49"/>
      <c r="JCH19" s="49"/>
      <c r="JCI19" s="49"/>
      <c r="JCJ19" s="49"/>
      <c r="JCK19" s="49"/>
      <c r="JCL19" s="49"/>
      <c r="JCM19" s="49"/>
      <c r="JCN19" s="49"/>
      <c r="JCO19" s="49"/>
      <c r="JCP19" s="49"/>
      <c r="JCQ19" s="49"/>
      <c r="JCR19" s="49"/>
      <c r="JCS19" s="49"/>
      <c r="JCT19" s="49"/>
      <c r="JCU19" s="49"/>
      <c r="JCV19" s="49"/>
      <c r="JCW19" s="49"/>
      <c r="JCX19" s="49"/>
      <c r="JCY19" s="49"/>
      <c r="JCZ19" s="49"/>
      <c r="JDA19" s="49"/>
      <c r="JDB19" s="49"/>
      <c r="JDC19" s="49"/>
      <c r="JDD19" s="49"/>
      <c r="JDE19" s="49"/>
      <c r="JDF19" s="49"/>
      <c r="JDG19" s="49"/>
      <c r="JDH19" s="49"/>
      <c r="JDI19" s="49"/>
      <c r="JDJ19" s="49"/>
      <c r="JDK19" s="49"/>
      <c r="JDL19" s="49"/>
      <c r="JDM19" s="49"/>
      <c r="JDN19" s="49"/>
      <c r="JDO19" s="49"/>
      <c r="JDP19" s="49"/>
      <c r="JDQ19" s="49"/>
      <c r="JDR19" s="49"/>
      <c r="JDS19" s="49"/>
      <c r="JDT19" s="49"/>
      <c r="JDU19" s="49"/>
      <c r="JDV19" s="49"/>
      <c r="JDW19" s="49"/>
      <c r="JDX19" s="49"/>
      <c r="JDY19" s="49"/>
      <c r="JDZ19" s="49"/>
      <c r="JEA19" s="49"/>
      <c r="JEB19" s="49"/>
      <c r="JEC19" s="49"/>
      <c r="JED19" s="49"/>
      <c r="JEE19" s="49"/>
      <c r="JEF19" s="49"/>
      <c r="JEG19" s="49"/>
      <c r="JEH19" s="49"/>
      <c r="JEI19" s="49"/>
      <c r="JEJ19" s="49"/>
      <c r="JEK19" s="49"/>
      <c r="JEL19" s="49"/>
      <c r="JEM19" s="49"/>
      <c r="JEN19" s="49"/>
      <c r="JEO19" s="49"/>
      <c r="JEP19" s="49"/>
      <c r="JEQ19" s="49"/>
      <c r="JER19" s="49"/>
      <c r="JES19" s="49"/>
      <c r="JET19" s="49"/>
      <c r="JEU19" s="49"/>
      <c r="JEV19" s="49"/>
      <c r="JEW19" s="49"/>
      <c r="JEX19" s="49"/>
      <c r="JEY19" s="49"/>
      <c r="JEZ19" s="49"/>
      <c r="JFA19" s="49"/>
      <c r="JFB19" s="49"/>
      <c r="JFC19" s="49"/>
      <c r="JFD19" s="49"/>
      <c r="JFE19" s="49"/>
      <c r="JFF19" s="49"/>
      <c r="JFG19" s="49"/>
      <c r="JFH19" s="49"/>
      <c r="JFI19" s="49"/>
      <c r="JFJ19" s="49"/>
      <c r="JFK19" s="49"/>
      <c r="JFL19" s="49"/>
      <c r="JFM19" s="49"/>
      <c r="JFN19" s="49"/>
      <c r="JFO19" s="49"/>
      <c r="JFP19" s="49"/>
      <c r="JFQ19" s="49"/>
      <c r="JFR19" s="49"/>
      <c r="JFS19" s="49"/>
      <c r="JFT19" s="49"/>
      <c r="JFU19" s="49"/>
      <c r="JFV19" s="49"/>
      <c r="JFW19" s="49"/>
      <c r="JFX19" s="49"/>
      <c r="JFY19" s="49"/>
      <c r="JFZ19" s="49"/>
      <c r="JGA19" s="49"/>
      <c r="JGB19" s="49"/>
      <c r="JGC19" s="49"/>
      <c r="JGD19" s="49"/>
      <c r="JGE19" s="49"/>
      <c r="JGF19" s="49"/>
      <c r="JGG19" s="49"/>
      <c r="JGH19" s="49"/>
      <c r="JGI19" s="49"/>
      <c r="JGJ19" s="49"/>
      <c r="JGK19" s="49"/>
      <c r="JGL19" s="49"/>
      <c r="JGM19" s="49"/>
      <c r="JGN19" s="49"/>
      <c r="JGO19" s="49"/>
      <c r="JGP19" s="49"/>
      <c r="JGQ19" s="49"/>
      <c r="JGR19" s="49"/>
      <c r="JGS19" s="49"/>
      <c r="JGT19" s="49"/>
      <c r="JGU19" s="49"/>
      <c r="JGV19" s="49"/>
      <c r="JGW19" s="49"/>
      <c r="JGX19" s="49"/>
      <c r="JGY19" s="49"/>
      <c r="JGZ19" s="49"/>
      <c r="JHA19" s="49"/>
      <c r="JHB19" s="49"/>
      <c r="JHC19" s="49"/>
      <c r="JHD19" s="49"/>
      <c r="JHE19" s="49"/>
      <c r="JHF19" s="49"/>
      <c r="JHG19" s="49"/>
      <c r="JHH19" s="49"/>
      <c r="JHI19" s="49"/>
      <c r="JHJ19" s="49"/>
      <c r="JHK19" s="49"/>
      <c r="JHL19" s="49"/>
      <c r="JHM19" s="49"/>
      <c r="JHN19" s="49"/>
      <c r="JHO19" s="49"/>
      <c r="JHP19" s="49"/>
      <c r="JHQ19" s="49"/>
      <c r="JHR19" s="49"/>
      <c r="JHS19" s="49"/>
      <c r="JHT19" s="49"/>
      <c r="JHU19" s="49"/>
      <c r="JHV19" s="49"/>
      <c r="JHW19" s="49"/>
      <c r="JHX19" s="49"/>
      <c r="JHY19" s="49"/>
      <c r="JHZ19" s="49"/>
      <c r="JIA19" s="49"/>
      <c r="JIB19" s="49"/>
      <c r="JIC19" s="49"/>
      <c r="JID19" s="49"/>
      <c r="JIE19" s="49"/>
      <c r="JIF19" s="49"/>
      <c r="JIG19" s="49"/>
      <c r="JIH19" s="49"/>
      <c r="JII19" s="49"/>
      <c r="JIJ19" s="49"/>
      <c r="JIK19" s="49"/>
      <c r="JIL19" s="49"/>
      <c r="JIM19" s="49"/>
      <c r="JIN19" s="49"/>
      <c r="JIO19" s="49"/>
      <c r="JIP19" s="49"/>
      <c r="JIQ19" s="49"/>
      <c r="JIR19" s="49"/>
      <c r="JIS19" s="49"/>
      <c r="JIT19" s="49"/>
      <c r="JIU19" s="49"/>
      <c r="JIV19" s="49"/>
      <c r="JIW19" s="49"/>
      <c r="JIX19" s="49"/>
      <c r="JIY19" s="49"/>
      <c r="JIZ19" s="49"/>
      <c r="JJA19" s="49"/>
      <c r="JJB19" s="49"/>
      <c r="JJC19" s="49"/>
      <c r="JJD19" s="49"/>
      <c r="JJE19" s="49"/>
      <c r="JJF19" s="49"/>
      <c r="JJG19" s="49"/>
      <c r="JJH19" s="49"/>
      <c r="JJI19" s="49"/>
      <c r="JJJ19" s="49"/>
      <c r="JJK19" s="49"/>
      <c r="JJL19" s="49"/>
      <c r="JJM19" s="49"/>
      <c r="JJN19" s="49"/>
      <c r="JJO19" s="49"/>
      <c r="JJP19" s="49"/>
      <c r="JJQ19" s="49"/>
      <c r="JJR19" s="49"/>
      <c r="JJS19" s="49"/>
      <c r="JJT19" s="49"/>
      <c r="JJU19" s="49"/>
      <c r="JJV19" s="49"/>
      <c r="JJW19" s="49"/>
      <c r="JJX19" s="49"/>
      <c r="JJY19" s="49"/>
      <c r="JJZ19" s="49"/>
      <c r="JKA19" s="49"/>
      <c r="JKB19" s="49"/>
      <c r="JKC19" s="49"/>
      <c r="JKD19" s="49"/>
      <c r="JKE19" s="49"/>
      <c r="JKF19" s="49"/>
      <c r="JKG19" s="49"/>
      <c r="JKH19" s="49"/>
      <c r="JKI19" s="49"/>
      <c r="JKJ19" s="49"/>
      <c r="JKK19" s="49"/>
      <c r="JKL19" s="49"/>
      <c r="JKM19" s="49"/>
      <c r="JKN19" s="49"/>
      <c r="JKO19" s="49"/>
      <c r="JKP19" s="49"/>
      <c r="JKQ19" s="49"/>
      <c r="JKR19" s="49"/>
      <c r="JKS19" s="49"/>
      <c r="JKT19" s="49"/>
      <c r="JKU19" s="49"/>
      <c r="JKV19" s="49"/>
      <c r="JKW19" s="49"/>
      <c r="JKX19" s="49"/>
      <c r="JKY19" s="49"/>
      <c r="JKZ19" s="49"/>
      <c r="JLA19" s="49"/>
      <c r="JLB19" s="49"/>
      <c r="JLC19" s="49"/>
      <c r="JLD19" s="49"/>
      <c r="JLE19" s="49"/>
      <c r="JLF19" s="49"/>
      <c r="JLG19" s="49"/>
      <c r="JLH19" s="49"/>
      <c r="JLI19" s="49"/>
      <c r="JLJ19" s="49"/>
      <c r="JLK19" s="49"/>
      <c r="JLL19" s="49"/>
      <c r="JLM19" s="49"/>
      <c r="JLN19" s="49"/>
      <c r="JLO19" s="49"/>
      <c r="JLP19" s="49"/>
      <c r="JLQ19" s="49"/>
      <c r="JLR19" s="49"/>
      <c r="JLS19" s="49"/>
      <c r="JLT19" s="49"/>
      <c r="JLU19" s="49"/>
      <c r="JLV19" s="49"/>
      <c r="JLW19" s="49"/>
      <c r="JLX19" s="49"/>
      <c r="JLY19" s="49"/>
      <c r="JLZ19" s="49"/>
      <c r="JMA19" s="49"/>
      <c r="JMB19" s="49"/>
      <c r="JMC19" s="49"/>
      <c r="JMD19" s="49"/>
      <c r="JME19" s="49"/>
      <c r="JMF19" s="49"/>
      <c r="JMG19" s="49"/>
      <c r="JMH19" s="49"/>
      <c r="JMI19" s="49"/>
      <c r="JMJ19" s="49"/>
      <c r="JMK19" s="49"/>
      <c r="JML19" s="49"/>
      <c r="JMM19" s="49"/>
      <c r="JMN19" s="49"/>
      <c r="JMO19" s="49"/>
      <c r="JMP19" s="49"/>
      <c r="JMQ19" s="49"/>
      <c r="JMR19" s="49"/>
      <c r="JMS19" s="49"/>
      <c r="JMT19" s="49"/>
      <c r="JMU19" s="49"/>
      <c r="JMV19" s="49"/>
      <c r="JMW19" s="49"/>
      <c r="JMX19" s="49"/>
      <c r="JMY19" s="49"/>
      <c r="JMZ19" s="49"/>
      <c r="JNA19" s="49"/>
      <c r="JNB19" s="49"/>
      <c r="JNC19" s="49"/>
      <c r="JND19" s="49"/>
      <c r="JNE19" s="49"/>
      <c r="JNF19" s="49"/>
      <c r="JNG19" s="49"/>
      <c r="JNH19" s="49"/>
      <c r="JNI19" s="49"/>
      <c r="JNJ19" s="49"/>
      <c r="JNK19" s="49"/>
      <c r="JNL19" s="49"/>
      <c r="JNM19" s="49"/>
      <c r="JNN19" s="49"/>
      <c r="JNO19" s="49"/>
      <c r="JNP19" s="49"/>
      <c r="JNQ19" s="49"/>
      <c r="JNR19" s="49"/>
      <c r="JNS19" s="49"/>
      <c r="JNT19" s="49"/>
      <c r="JNU19" s="49"/>
      <c r="JNV19" s="49"/>
      <c r="JNW19" s="49"/>
      <c r="JNX19" s="49"/>
      <c r="JNY19" s="49"/>
      <c r="JNZ19" s="49"/>
      <c r="JOA19" s="49"/>
      <c r="JOB19" s="49"/>
      <c r="JOC19" s="49"/>
      <c r="JOD19" s="49"/>
      <c r="JOE19" s="49"/>
      <c r="JOF19" s="49"/>
      <c r="JOG19" s="49"/>
      <c r="JOH19" s="49"/>
      <c r="JOI19" s="49"/>
      <c r="JOJ19" s="49"/>
      <c r="JOK19" s="49"/>
      <c r="JOL19" s="49"/>
      <c r="JOM19" s="49"/>
      <c r="JON19" s="49"/>
      <c r="JOO19" s="49"/>
      <c r="JOP19" s="49"/>
      <c r="JOQ19" s="49"/>
      <c r="JOR19" s="49"/>
      <c r="JOS19" s="49"/>
      <c r="JOT19" s="49"/>
      <c r="JOU19" s="49"/>
      <c r="JOV19" s="49"/>
      <c r="JOW19" s="49"/>
      <c r="JOX19" s="49"/>
      <c r="JOY19" s="49"/>
      <c r="JOZ19" s="49"/>
      <c r="JPA19" s="49"/>
      <c r="JPB19" s="49"/>
      <c r="JPC19" s="49"/>
      <c r="JPD19" s="49"/>
      <c r="JPE19" s="49"/>
      <c r="JPF19" s="49"/>
      <c r="JPG19" s="49"/>
      <c r="JPH19" s="49"/>
      <c r="JPI19" s="49"/>
      <c r="JPJ19" s="49"/>
      <c r="JPK19" s="49"/>
      <c r="JPL19" s="49"/>
      <c r="JPM19" s="49"/>
      <c r="JPN19" s="49"/>
      <c r="JPO19" s="49"/>
      <c r="JPP19" s="49"/>
      <c r="JPQ19" s="49"/>
      <c r="JPR19" s="49"/>
      <c r="JPS19" s="49"/>
      <c r="JPT19" s="49"/>
      <c r="JPU19" s="49"/>
      <c r="JPV19" s="49"/>
      <c r="JPW19" s="49"/>
      <c r="JPX19" s="49"/>
      <c r="JPY19" s="49"/>
      <c r="JPZ19" s="49"/>
      <c r="JQA19" s="49"/>
      <c r="JQB19" s="49"/>
      <c r="JQC19" s="49"/>
      <c r="JQD19" s="49"/>
      <c r="JQE19" s="49"/>
      <c r="JQF19" s="49"/>
      <c r="JQG19" s="49"/>
      <c r="JQH19" s="49"/>
      <c r="JQI19" s="49"/>
      <c r="JQJ19" s="49"/>
      <c r="JQK19" s="49"/>
      <c r="JQL19" s="49"/>
      <c r="JQM19" s="49"/>
      <c r="JQN19" s="49"/>
      <c r="JQO19" s="49"/>
      <c r="JQP19" s="49"/>
      <c r="JQQ19" s="49"/>
      <c r="JQR19" s="49"/>
      <c r="JQS19" s="49"/>
      <c r="JQT19" s="49"/>
      <c r="JQU19" s="49"/>
      <c r="JQV19" s="49"/>
      <c r="JQW19" s="49"/>
      <c r="JQX19" s="49"/>
      <c r="JQY19" s="49"/>
      <c r="JQZ19" s="49"/>
      <c r="JRA19" s="49"/>
      <c r="JRB19" s="49"/>
      <c r="JRC19" s="49"/>
      <c r="JRD19" s="49"/>
      <c r="JRE19" s="49"/>
      <c r="JRF19" s="49"/>
      <c r="JRG19" s="49"/>
      <c r="JRH19" s="49"/>
      <c r="JRI19" s="49"/>
      <c r="JRJ19" s="49"/>
      <c r="JRK19" s="49"/>
      <c r="JRL19" s="49"/>
      <c r="JRM19" s="49"/>
      <c r="JRN19" s="49"/>
      <c r="JRO19" s="49"/>
      <c r="JRP19" s="49"/>
      <c r="JRQ19" s="49"/>
      <c r="JRR19" s="49"/>
      <c r="JRS19" s="49"/>
      <c r="JRT19" s="49"/>
      <c r="JRU19" s="49"/>
      <c r="JRV19" s="49"/>
      <c r="JRW19" s="49"/>
      <c r="JRX19" s="49"/>
      <c r="JRY19" s="49"/>
      <c r="JRZ19" s="49"/>
      <c r="JSA19" s="49"/>
      <c r="JSB19" s="49"/>
      <c r="JSC19" s="49"/>
      <c r="JSD19" s="49"/>
      <c r="JSE19" s="49"/>
      <c r="JSF19" s="49"/>
      <c r="JSG19" s="49"/>
      <c r="JSH19" s="49"/>
      <c r="JSI19" s="49"/>
      <c r="JSJ19" s="49"/>
      <c r="JSK19" s="49"/>
      <c r="JSL19" s="49"/>
      <c r="JSM19" s="49"/>
      <c r="JSN19" s="49"/>
      <c r="JSO19" s="49"/>
      <c r="JSP19" s="49"/>
      <c r="JSQ19" s="49"/>
      <c r="JSR19" s="49"/>
      <c r="JSS19" s="49"/>
      <c r="JST19" s="49"/>
      <c r="JSU19" s="49"/>
      <c r="JSV19" s="49"/>
      <c r="JSW19" s="49"/>
      <c r="JSX19" s="49"/>
      <c r="JSY19" s="49"/>
      <c r="JSZ19" s="49"/>
      <c r="JTA19" s="49"/>
      <c r="JTB19" s="49"/>
      <c r="JTC19" s="49"/>
      <c r="JTD19" s="49"/>
      <c r="JTE19" s="49"/>
      <c r="JTF19" s="49"/>
      <c r="JTG19" s="49"/>
      <c r="JTH19" s="49"/>
      <c r="JTI19" s="49"/>
      <c r="JTJ19" s="49"/>
      <c r="JTK19" s="49"/>
      <c r="JTL19" s="49"/>
      <c r="JTM19" s="49"/>
      <c r="JTN19" s="49"/>
      <c r="JTO19" s="49"/>
      <c r="JTP19" s="49"/>
      <c r="JTQ19" s="49"/>
      <c r="JTR19" s="49"/>
      <c r="JTS19" s="49"/>
      <c r="JTT19" s="49"/>
      <c r="JTU19" s="49"/>
      <c r="JTV19" s="49"/>
      <c r="JTW19" s="49"/>
      <c r="JTX19" s="49"/>
      <c r="JTY19" s="49"/>
      <c r="JTZ19" s="49"/>
      <c r="JUA19" s="49"/>
      <c r="JUB19" s="49"/>
      <c r="JUC19" s="49"/>
      <c r="JUD19" s="49"/>
      <c r="JUE19" s="49"/>
      <c r="JUF19" s="49"/>
      <c r="JUG19" s="49"/>
      <c r="JUH19" s="49"/>
      <c r="JUI19" s="49"/>
      <c r="JUJ19" s="49"/>
      <c r="JUK19" s="49"/>
      <c r="JUL19" s="49"/>
      <c r="JUM19" s="49"/>
      <c r="JUN19" s="49"/>
      <c r="JUO19" s="49"/>
      <c r="JUP19" s="49"/>
      <c r="JUQ19" s="49"/>
      <c r="JUR19" s="49"/>
      <c r="JUS19" s="49"/>
      <c r="JUT19" s="49"/>
      <c r="JUU19" s="49"/>
      <c r="JUV19" s="49"/>
      <c r="JUW19" s="49"/>
      <c r="JUX19" s="49"/>
      <c r="JUY19" s="49"/>
      <c r="JUZ19" s="49"/>
      <c r="JVA19" s="49"/>
      <c r="JVB19" s="49"/>
      <c r="JVC19" s="49"/>
      <c r="JVD19" s="49"/>
      <c r="JVE19" s="49"/>
      <c r="JVF19" s="49"/>
      <c r="JVG19" s="49"/>
      <c r="JVH19" s="49"/>
      <c r="JVI19" s="49"/>
      <c r="JVJ19" s="49"/>
      <c r="JVK19" s="49"/>
      <c r="JVL19" s="49"/>
      <c r="JVM19" s="49"/>
      <c r="JVN19" s="49"/>
      <c r="JVO19" s="49"/>
      <c r="JVP19" s="49"/>
      <c r="JVQ19" s="49"/>
      <c r="JVR19" s="49"/>
      <c r="JVS19" s="49"/>
      <c r="JVT19" s="49"/>
      <c r="JVU19" s="49"/>
      <c r="JVV19" s="49"/>
      <c r="JVW19" s="49"/>
      <c r="JVX19" s="49"/>
      <c r="JVY19" s="49"/>
      <c r="JVZ19" s="49"/>
      <c r="JWA19" s="49"/>
      <c r="JWB19" s="49"/>
      <c r="JWC19" s="49"/>
      <c r="JWD19" s="49"/>
      <c r="JWE19" s="49"/>
      <c r="JWF19" s="49"/>
      <c r="JWG19" s="49"/>
      <c r="JWH19" s="49"/>
      <c r="JWI19" s="49"/>
      <c r="JWJ19" s="49"/>
      <c r="JWK19" s="49"/>
      <c r="JWL19" s="49"/>
      <c r="JWM19" s="49"/>
      <c r="JWN19" s="49"/>
      <c r="JWO19" s="49"/>
      <c r="JWP19" s="49"/>
      <c r="JWQ19" s="49"/>
      <c r="JWR19" s="49"/>
      <c r="JWS19" s="49"/>
      <c r="JWT19" s="49"/>
      <c r="JWU19" s="49"/>
      <c r="JWV19" s="49"/>
      <c r="JWW19" s="49"/>
      <c r="JWX19" s="49"/>
      <c r="JWY19" s="49"/>
      <c r="JWZ19" s="49"/>
      <c r="JXA19" s="49"/>
      <c r="JXB19" s="49"/>
      <c r="JXC19" s="49"/>
      <c r="JXD19" s="49"/>
      <c r="JXE19" s="49"/>
      <c r="JXF19" s="49"/>
      <c r="JXG19" s="49"/>
      <c r="JXH19" s="49"/>
      <c r="JXI19" s="49"/>
      <c r="JXJ19" s="49"/>
      <c r="JXK19" s="49"/>
      <c r="JXL19" s="49"/>
      <c r="JXM19" s="49"/>
      <c r="JXN19" s="49"/>
      <c r="JXO19" s="49"/>
      <c r="JXP19" s="49"/>
      <c r="JXQ19" s="49"/>
      <c r="JXR19" s="49"/>
      <c r="JXS19" s="49"/>
      <c r="JXT19" s="49"/>
      <c r="JXU19" s="49"/>
      <c r="JXV19" s="49"/>
      <c r="JXW19" s="49"/>
      <c r="JXX19" s="49"/>
      <c r="JXY19" s="49"/>
      <c r="JXZ19" s="49"/>
      <c r="JYA19" s="49"/>
      <c r="JYB19" s="49"/>
      <c r="JYC19" s="49"/>
      <c r="JYD19" s="49"/>
      <c r="JYE19" s="49"/>
      <c r="JYF19" s="49"/>
      <c r="JYG19" s="49"/>
      <c r="JYH19" s="49"/>
      <c r="JYI19" s="49"/>
      <c r="JYJ19" s="49"/>
      <c r="JYK19" s="49"/>
      <c r="JYL19" s="49"/>
      <c r="JYM19" s="49"/>
      <c r="JYN19" s="49"/>
      <c r="JYO19" s="49"/>
      <c r="JYP19" s="49"/>
      <c r="JYQ19" s="49"/>
      <c r="JYR19" s="49"/>
      <c r="JYS19" s="49"/>
      <c r="JYT19" s="49"/>
      <c r="JYU19" s="49"/>
      <c r="JYV19" s="49"/>
      <c r="JYW19" s="49"/>
      <c r="JYX19" s="49"/>
      <c r="JYY19" s="49"/>
      <c r="JYZ19" s="49"/>
      <c r="JZA19" s="49"/>
      <c r="JZB19" s="49"/>
      <c r="JZC19" s="49"/>
      <c r="JZD19" s="49"/>
      <c r="JZE19" s="49"/>
      <c r="JZF19" s="49"/>
      <c r="JZG19" s="49"/>
      <c r="JZH19" s="49"/>
      <c r="JZI19" s="49"/>
      <c r="JZJ19" s="49"/>
      <c r="JZK19" s="49"/>
      <c r="JZL19" s="49"/>
      <c r="JZM19" s="49"/>
      <c r="JZN19" s="49"/>
      <c r="JZO19" s="49"/>
      <c r="JZP19" s="49"/>
      <c r="JZQ19" s="49"/>
      <c r="JZR19" s="49"/>
      <c r="JZS19" s="49"/>
      <c r="JZT19" s="49"/>
      <c r="JZU19" s="49"/>
      <c r="JZV19" s="49"/>
      <c r="JZW19" s="49"/>
      <c r="JZX19" s="49"/>
      <c r="JZY19" s="49"/>
      <c r="JZZ19" s="49"/>
      <c r="KAA19" s="49"/>
      <c r="KAB19" s="49"/>
      <c r="KAC19" s="49"/>
      <c r="KAD19" s="49"/>
      <c r="KAE19" s="49"/>
      <c r="KAF19" s="49"/>
      <c r="KAG19" s="49"/>
      <c r="KAH19" s="49"/>
      <c r="KAI19" s="49"/>
      <c r="KAJ19" s="49"/>
      <c r="KAK19" s="49"/>
      <c r="KAL19" s="49"/>
      <c r="KAM19" s="49"/>
      <c r="KAN19" s="49"/>
      <c r="KAO19" s="49"/>
      <c r="KAP19" s="49"/>
      <c r="KAQ19" s="49"/>
      <c r="KAR19" s="49"/>
      <c r="KAS19" s="49"/>
      <c r="KAT19" s="49"/>
      <c r="KAU19" s="49"/>
      <c r="KAV19" s="49"/>
      <c r="KAW19" s="49"/>
      <c r="KAX19" s="49"/>
      <c r="KAY19" s="49"/>
      <c r="KAZ19" s="49"/>
      <c r="KBA19" s="49"/>
      <c r="KBB19" s="49"/>
      <c r="KBC19" s="49"/>
      <c r="KBD19" s="49"/>
      <c r="KBE19" s="49"/>
      <c r="KBF19" s="49"/>
      <c r="KBG19" s="49"/>
      <c r="KBH19" s="49"/>
      <c r="KBI19" s="49"/>
      <c r="KBJ19" s="49"/>
      <c r="KBK19" s="49"/>
      <c r="KBL19" s="49"/>
      <c r="KBM19" s="49"/>
      <c r="KBN19" s="49"/>
      <c r="KBO19" s="49"/>
      <c r="KBP19" s="49"/>
      <c r="KBQ19" s="49"/>
      <c r="KBR19" s="49"/>
      <c r="KBS19" s="49"/>
      <c r="KBT19" s="49"/>
      <c r="KBU19" s="49"/>
      <c r="KBV19" s="49"/>
      <c r="KBW19" s="49"/>
      <c r="KBX19" s="49"/>
      <c r="KBY19" s="49"/>
      <c r="KBZ19" s="49"/>
      <c r="KCA19" s="49"/>
      <c r="KCB19" s="49"/>
      <c r="KCC19" s="49"/>
      <c r="KCD19" s="49"/>
      <c r="KCE19" s="49"/>
      <c r="KCF19" s="49"/>
      <c r="KCG19" s="49"/>
      <c r="KCH19" s="49"/>
      <c r="KCI19" s="49"/>
      <c r="KCJ19" s="49"/>
      <c r="KCK19" s="49"/>
      <c r="KCL19" s="49"/>
      <c r="KCM19" s="49"/>
      <c r="KCN19" s="49"/>
      <c r="KCO19" s="49"/>
      <c r="KCP19" s="49"/>
      <c r="KCQ19" s="49"/>
      <c r="KCR19" s="49"/>
      <c r="KCS19" s="49"/>
      <c r="KCT19" s="49"/>
      <c r="KCU19" s="49"/>
      <c r="KCV19" s="49"/>
      <c r="KCW19" s="49"/>
      <c r="KCX19" s="49"/>
      <c r="KCY19" s="49"/>
      <c r="KCZ19" s="49"/>
      <c r="KDA19" s="49"/>
      <c r="KDB19" s="49"/>
      <c r="KDC19" s="49"/>
      <c r="KDD19" s="49"/>
      <c r="KDE19" s="49"/>
      <c r="KDF19" s="49"/>
      <c r="KDG19" s="49"/>
      <c r="KDH19" s="49"/>
      <c r="KDI19" s="49"/>
      <c r="KDJ19" s="49"/>
      <c r="KDK19" s="49"/>
      <c r="KDL19" s="49"/>
      <c r="KDM19" s="49"/>
      <c r="KDN19" s="49"/>
      <c r="KDO19" s="49"/>
      <c r="KDP19" s="49"/>
      <c r="KDQ19" s="49"/>
      <c r="KDR19" s="49"/>
      <c r="KDS19" s="49"/>
      <c r="KDT19" s="49"/>
      <c r="KDU19" s="49"/>
      <c r="KDV19" s="49"/>
      <c r="KDW19" s="49"/>
      <c r="KDX19" s="49"/>
      <c r="KDY19" s="49"/>
      <c r="KDZ19" s="49"/>
      <c r="KEA19" s="49"/>
      <c r="KEB19" s="49"/>
      <c r="KEC19" s="49"/>
      <c r="KED19" s="49"/>
      <c r="KEE19" s="49"/>
      <c r="KEF19" s="49"/>
      <c r="KEG19" s="49"/>
      <c r="KEH19" s="49"/>
      <c r="KEI19" s="49"/>
      <c r="KEJ19" s="49"/>
      <c r="KEK19" s="49"/>
      <c r="KEL19" s="49"/>
      <c r="KEM19" s="49"/>
      <c r="KEN19" s="49"/>
      <c r="KEO19" s="49"/>
      <c r="KEP19" s="49"/>
      <c r="KEQ19" s="49"/>
      <c r="KER19" s="49"/>
      <c r="KES19" s="49"/>
      <c r="KET19" s="49"/>
      <c r="KEU19" s="49"/>
      <c r="KEV19" s="49"/>
      <c r="KEW19" s="49"/>
      <c r="KEX19" s="49"/>
      <c r="KEY19" s="49"/>
      <c r="KEZ19" s="49"/>
      <c r="KFA19" s="49"/>
      <c r="KFB19" s="49"/>
      <c r="KFC19" s="49"/>
      <c r="KFD19" s="49"/>
      <c r="KFE19" s="49"/>
      <c r="KFF19" s="49"/>
      <c r="KFG19" s="49"/>
      <c r="KFH19" s="49"/>
      <c r="KFI19" s="49"/>
      <c r="KFJ19" s="49"/>
      <c r="KFK19" s="49"/>
      <c r="KFL19" s="49"/>
      <c r="KFM19" s="49"/>
      <c r="KFN19" s="49"/>
      <c r="KFO19" s="49"/>
      <c r="KFP19" s="49"/>
      <c r="KFQ19" s="49"/>
      <c r="KFR19" s="49"/>
      <c r="KFS19" s="49"/>
      <c r="KFT19" s="49"/>
      <c r="KFU19" s="49"/>
      <c r="KFV19" s="49"/>
      <c r="KFW19" s="49"/>
      <c r="KFX19" s="49"/>
      <c r="KFY19" s="49"/>
      <c r="KFZ19" s="49"/>
      <c r="KGA19" s="49"/>
      <c r="KGB19" s="49"/>
      <c r="KGC19" s="49"/>
      <c r="KGD19" s="49"/>
      <c r="KGE19" s="49"/>
      <c r="KGF19" s="49"/>
      <c r="KGG19" s="49"/>
      <c r="KGH19" s="49"/>
      <c r="KGI19" s="49"/>
      <c r="KGJ19" s="49"/>
      <c r="KGK19" s="49"/>
      <c r="KGL19" s="49"/>
      <c r="KGM19" s="49"/>
      <c r="KGN19" s="49"/>
      <c r="KGO19" s="49"/>
      <c r="KGP19" s="49"/>
      <c r="KGQ19" s="49"/>
      <c r="KGR19" s="49"/>
      <c r="KGS19" s="49"/>
      <c r="KGT19" s="49"/>
      <c r="KGU19" s="49"/>
      <c r="KGV19" s="49"/>
      <c r="KGW19" s="49"/>
      <c r="KGX19" s="49"/>
      <c r="KGY19" s="49"/>
      <c r="KGZ19" s="49"/>
      <c r="KHA19" s="49"/>
      <c r="KHB19" s="49"/>
      <c r="KHC19" s="49"/>
      <c r="KHD19" s="49"/>
      <c r="KHE19" s="49"/>
      <c r="KHF19" s="49"/>
      <c r="KHG19" s="49"/>
      <c r="KHH19" s="49"/>
      <c r="KHI19" s="49"/>
      <c r="KHJ19" s="49"/>
      <c r="KHK19" s="49"/>
      <c r="KHL19" s="49"/>
      <c r="KHM19" s="49"/>
      <c r="KHN19" s="49"/>
      <c r="KHO19" s="49"/>
      <c r="KHP19" s="49"/>
      <c r="KHQ19" s="49"/>
      <c r="KHR19" s="49"/>
      <c r="KHS19" s="49"/>
      <c r="KHT19" s="49"/>
      <c r="KHU19" s="49"/>
      <c r="KHV19" s="49"/>
      <c r="KHW19" s="49"/>
      <c r="KHX19" s="49"/>
      <c r="KHY19" s="49"/>
      <c r="KHZ19" s="49"/>
      <c r="KIA19" s="49"/>
      <c r="KIB19" s="49"/>
      <c r="KIC19" s="49"/>
      <c r="KID19" s="49"/>
      <c r="KIE19" s="49"/>
      <c r="KIF19" s="49"/>
      <c r="KIG19" s="49"/>
      <c r="KIH19" s="49"/>
      <c r="KII19" s="49"/>
      <c r="KIJ19" s="49"/>
      <c r="KIK19" s="49"/>
      <c r="KIL19" s="49"/>
      <c r="KIM19" s="49"/>
      <c r="KIN19" s="49"/>
      <c r="KIO19" s="49"/>
      <c r="KIP19" s="49"/>
      <c r="KIQ19" s="49"/>
      <c r="KIR19" s="49"/>
      <c r="KIS19" s="49"/>
      <c r="KIT19" s="49"/>
      <c r="KIU19" s="49"/>
      <c r="KIV19" s="49"/>
      <c r="KIW19" s="49"/>
      <c r="KIX19" s="49"/>
      <c r="KIY19" s="49"/>
      <c r="KIZ19" s="49"/>
      <c r="KJA19" s="49"/>
      <c r="KJB19" s="49"/>
      <c r="KJC19" s="49"/>
      <c r="KJD19" s="49"/>
      <c r="KJE19" s="49"/>
      <c r="KJF19" s="49"/>
      <c r="KJG19" s="49"/>
      <c r="KJH19" s="49"/>
      <c r="KJI19" s="49"/>
      <c r="KJJ19" s="49"/>
      <c r="KJK19" s="49"/>
      <c r="KJL19" s="49"/>
      <c r="KJM19" s="49"/>
      <c r="KJN19" s="49"/>
      <c r="KJO19" s="49"/>
      <c r="KJP19" s="49"/>
      <c r="KJQ19" s="49"/>
      <c r="KJR19" s="49"/>
      <c r="KJS19" s="49"/>
      <c r="KJT19" s="49"/>
      <c r="KJU19" s="49"/>
      <c r="KJV19" s="49"/>
      <c r="KJW19" s="49"/>
      <c r="KJX19" s="49"/>
      <c r="KJY19" s="49"/>
      <c r="KJZ19" s="49"/>
      <c r="KKA19" s="49"/>
      <c r="KKB19" s="49"/>
      <c r="KKC19" s="49"/>
      <c r="KKD19" s="49"/>
      <c r="KKE19" s="49"/>
      <c r="KKF19" s="49"/>
      <c r="KKG19" s="49"/>
      <c r="KKH19" s="49"/>
      <c r="KKI19" s="49"/>
      <c r="KKJ19" s="49"/>
      <c r="KKK19" s="49"/>
      <c r="KKL19" s="49"/>
      <c r="KKM19" s="49"/>
      <c r="KKN19" s="49"/>
      <c r="KKO19" s="49"/>
      <c r="KKP19" s="49"/>
      <c r="KKQ19" s="49"/>
      <c r="KKR19" s="49"/>
      <c r="KKS19" s="49"/>
      <c r="KKT19" s="49"/>
      <c r="KKU19" s="49"/>
      <c r="KKV19" s="49"/>
      <c r="KKW19" s="49"/>
      <c r="KKX19" s="49"/>
      <c r="KKY19" s="49"/>
      <c r="KKZ19" s="49"/>
      <c r="KLA19" s="49"/>
      <c r="KLB19" s="49"/>
      <c r="KLC19" s="49"/>
      <c r="KLD19" s="49"/>
      <c r="KLE19" s="49"/>
      <c r="KLF19" s="49"/>
      <c r="KLG19" s="49"/>
      <c r="KLH19" s="49"/>
      <c r="KLI19" s="49"/>
      <c r="KLJ19" s="49"/>
      <c r="KLK19" s="49"/>
      <c r="KLL19" s="49"/>
      <c r="KLM19" s="49"/>
      <c r="KLN19" s="49"/>
      <c r="KLO19" s="49"/>
      <c r="KLP19" s="49"/>
      <c r="KLQ19" s="49"/>
      <c r="KLR19" s="49"/>
      <c r="KLS19" s="49"/>
      <c r="KLT19" s="49"/>
      <c r="KLU19" s="49"/>
      <c r="KLV19" s="49"/>
      <c r="KLW19" s="49"/>
      <c r="KLX19" s="49"/>
      <c r="KLY19" s="49"/>
      <c r="KLZ19" s="49"/>
      <c r="KMA19" s="49"/>
      <c r="KMB19" s="49"/>
      <c r="KMC19" s="49"/>
      <c r="KMD19" s="49"/>
      <c r="KME19" s="49"/>
      <c r="KMF19" s="49"/>
      <c r="KMG19" s="49"/>
      <c r="KMH19" s="49"/>
      <c r="KMI19" s="49"/>
      <c r="KMJ19" s="49"/>
      <c r="KMK19" s="49"/>
      <c r="KML19" s="49"/>
      <c r="KMM19" s="49"/>
      <c r="KMN19" s="49"/>
      <c r="KMO19" s="49"/>
      <c r="KMP19" s="49"/>
      <c r="KMQ19" s="49"/>
      <c r="KMR19" s="49"/>
      <c r="KMS19" s="49"/>
      <c r="KMT19" s="49"/>
      <c r="KMU19" s="49"/>
      <c r="KMV19" s="49"/>
      <c r="KMW19" s="49"/>
      <c r="KMX19" s="49"/>
      <c r="KMY19" s="49"/>
      <c r="KMZ19" s="49"/>
      <c r="KNA19" s="49"/>
      <c r="KNB19" s="49"/>
      <c r="KNC19" s="49"/>
      <c r="KND19" s="49"/>
      <c r="KNE19" s="49"/>
      <c r="KNF19" s="49"/>
      <c r="KNG19" s="49"/>
      <c r="KNH19" s="49"/>
      <c r="KNI19" s="49"/>
      <c r="KNJ19" s="49"/>
      <c r="KNK19" s="49"/>
      <c r="KNL19" s="49"/>
      <c r="KNM19" s="49"/>
      <c r="KNN19" s="49"/>
      <c r="KNO19" s="49"/>
      <c r="KNP19" s="49"/>
      <c r="KNQ19" s="49"/>
      <c r="KNR19" s="49"/>
      <c r="KNS19" s="49"/>
      <c r="KNT19" s="49"/>
      <c r="KNU19" s="49"/>
      <c r="KNV19" s="49"/>
      <c r="KNW19" s="49"/>
      <c r="KNX19" s="49"/>
      <c r="KNY19" s="49"/>
      <c r="KNZ19" s="49"/>
      <c r="KOA19" s="49"/>
      <c r="KOB19" s="49"/>
      <c r="KOC19" s="49"/>
      <c r="KOD19" s="49"/>
      <c r="KOE19" s="49"/>
      <c r="KOF19" s="49"/>
      <c r="KOG19" s="49"/>
      <c r="KOH19" s="49"/>
      <c r="KOI19" s="49"/>
      <c r="KOJ19" s="49"/>
      <c r="KOK19" s="49"/>
      <c r="KOL19" s="49"/>
      <c r="KOM19" s="49"/>
      <c r="KON19" s="49"/>
      <c r="KOO19" s="49"/>
      <c r="KOP19" s="49"/>
      <c r="KOQ19" s="49"/>
      <c r="KOR19" s="49"/>
      <c r="KOS19" s="49"/>
      <c r="KOT19" s="49"/>
      <c r="KOU19" s="49"/>
      <c r="KOV19" s="49"/>
      <c r="KOW19" s="49"/>
      <c r="KOX19" s="49"/>
      <c r="KOY19" s="49"/>
      <c r="KOZ19" s="49"/>
      <c r="KPA19" s="49"/>
      <c r="KPB19" s="49"/>
      <c r="KPC19" s="49"/>
      <c r="KPD19" s="49"/>
      <c r="KPE19" s="49"/>
      <c r="KPF19" s="49"/>
      <c r="KPG19" s="49"/>
      <c r="KPH19" s="49"/>
      <c r="KPI19" s="49"/>
      <c r="KPJ19" s="49"/>
      <c r="KPK19" s="49"/>
      <c r="KPL19" s="49"/>
      <c r="KPM19" s="49"/>
      <c r="KPN19" s="49"/>
      <c r="KPO19" s="49"/>
      <c r="KPP19" s="49"/>
      <c r="KPQ19" s="49"/>
      <c r="KPR19" s="49"/>
      <c r="KPS19" s="49"/>
      <c r="KPT19" s="49"/>
      <c r="KPU19" s="49"/>
      <c r="KPV19" s="49"/>
      <c r="KPW19" s="49"/>
      <c r="KPX19" s="49"/>
      <c r="KPY19" s="49"/>
      <c r="KPZ19" s="49"/>
      <c r="KQA19" s="49"/>
      <c r="KQB19" s="49"/>
      <c r="KQC19" s="49"/>
      <c r="KQD19" s="49"/>
      <c r="KQE19" s="49"/>
      <c r="KQF19" s="49"/>
      <c r="KQG19" s="49"/>
      <c r="KQH19" s="49"/>
      <c r="KQI19" s="49"/>
      <c r="KQJ19" s="49"/>
      <c r="KQK19" s="49"/>
      <c r="KQL19" s="49"/>
      <c r="KQM19" s="49"/>
      <c r="KQN19" s="49"/>
      <c r="KQO19" s="49"/>
      <c r="KQP19" s="49"/>
      <c r="KQQ19" s="49"/>
      <c r="KQR19" s="49"/>
      <c r="KQS19" s="49"/>
      <c r="KQT19" s="49"/>
      <c r="KQU19" s="49"/>
      <c r="KQV19" s="49"/>
      <c r="KQW19" s="49"/>
      <c r="KQX19" s="49"/>
      <c r="KQY19" s="49"/>
      <c r="KQZ19" s="49"/>
      <c r="KRA19" s="49"/>
      <c r="KRB19" s="49"/>
      <c r="KRC19" s="49"/>
      <c r="KRD19" s="49"/>
      <c r="KRE19" s="49"/>
      <c r="KRF19" s="49"/>
      <c r="KRG19" s="49"/>
      <c r="KRH19" s="49"/>
      <c r="KRI19" s="49"/>
      <c r="KRJ19" s="49"/>
      <c r="KRK19" s="49"/>
      <c r="KRL19" s="49"/>
      <c r="KRM19" s="49"/>
      <c r="KRN19" s="49"/>
      <c r="KRO19" s="49"/>
      <c r="KRP19" s="49"/>
      <c r="KRQ19" s="49"/>
      <c r="KRR19" s="49"/>
      <c r="KRS19" s="49"/>
      <c r="KRT19" s="49"/>
      <c r="KRU19" s="49"/>
      <c r="KRV19" s="49"/>
      <c r="KRW19" s="49"/>
      <c r="KRX19" s="49"/>
      <c r="KRY19" s="49"/>
      <c r="KRZ19" s="49"/>
      <c r="KSA19" s="49"/>
      <c r="KSB19" s="49"/>
      <c r="KSC19" s="49"/>
      <c r="KSD19" s="49"/>
      <c r="KSE19" s="49"/>
      <c r="KSF19" s="49"/>
      <c r="KSG19" s="49"/>
      <c r="KSH19" s="49"/>
      <c r="KSI19" s="49"/>
      <c r="KSJ19" s="49"/>
      <c r="KSK19" s="49"/>
      <c r="KSL19" s="49"/>
      <c r="KSM19" s="49"/>
      <c r="KSN19" s="49"/>
      <c r="KSO19" s="49"/>
      <c r="KSP19" s="49"/>
      <c r="KSQ19" s="49"/>
      <c r="KSR19" s="49"/>
      <c r="KSS19" s="49"/>
      <c r="KST19" s="49"/>
      <c r="KSU19" s="49"/>
      <c r="KSV19" s="49"/>
      <c r="KSW19" s="49"/>
      <c r="KSX19" s="49"/>
      <c r="KSY19" s="49"/>
      <c r="KSZ19" s="49"/>
      <c r="KTA19" s="49"/>
      <c r="KTB19" s="49"/>
      <c r="KTC19" s="49"/>
      <c r="KTD19" s="49"/>
      <c r="KTE19" s="49"/>
      <c r="KTF19" s="49"/>
      <c r="KTG19" s="49"/>
      <c r="KTH19" s="49"/>
      <c r="KTI19" s="49"/>
      <c r="KTJ19" s="49"/>
      <c r="KTK19" s="49"/>
      <c r="KTL19" s="49"/>
      <c r="KTM19" s="49"/>
      <c r="KTN19" s="49"/>
      <c r="KTO19" s="49"/>
      <c r="KTP19" s="49"/>
      <c r="KTQ19" s="49"/>
      <c r="KTR19" s="49"/>
      <c r="KTS19" s="49"/>
      <c r="KTT19" s="49"/>
      <c r="KTU19" s="49"/>
      <c r="KTV19" s="49"/>
      <c r="KTW19" s="49"/>
      <c r="KTX19" s="49"/>
      <c r="KTY19" s="49"/>
      <c r="KTZ19" s="49"/>
      <c r="KUA19" s="49"/>
      <c r="KUB19" s="49"/>
      <c r="KUC19" s="49"/>
      <c r="KUD19" s="49"/>
      <c r="KUE19" s="49"/>
      <c r="KUF19" s="49"/>
      <c r="KUG19" s="49"/>
      <c r="KUH19" s="49"/>
      <c r="KUI19" s="49"/>
      <c r="KUJ19" s="49"/>
      <c r="KUK19" s="49"/>
      <c r="KUL19" s="49"/>
      <c r="KUM19" s="49"/>
      <c r="KUN19" s="49"/>
      <c r="KUO19" s="49"/>
      <c r="KUP19" s="49"/>
      <c r="KUQ19" s="49"/>
      <c r="KUR19" s="49"/>
      <c r="KUS19" s="49"/>
      <c r="KUT19" s="49"/>
      <c r="KUU19" s="49"/>
      <c r="KUV19" s="49"/>
      <c r="KUW19" s="49"/>
      <c r="KUX19" s="49"/>
      <c r="KUY19" s="49"/>
      <c r="KUZ19" s="49"/>
      <c r="KVA19" s="49"/>
      <c r="KVB19" s="49"/>
      <c r="KVC19" s="49"/>
      <c r="KVD19" s="49"/>
      <c r="KVE19" s="49"/>
      <c r="KVF19" s="49"/>
      <c r="KVG19" s="49"/>
      <c r="KVH19" s="49"/>
      <c r="KVI19" s="49"/>
      <c r="KVJ19" s="49"/>
      <c r="KVK19" s="49"/>
      <c r="KVL19" s="49"/>
      <c r="KVM19" s="49"/>
      <c r="KVN19" s="49"/>
      <c r="KVO19" s="49"/>
      <c r="KVP19" s="49"/>
      <c r="KVQ19" s="49"/>
      <c r="KVR19" s="49"/>
      <c r="KVS19" s="49"/>
      <c r="KVT19" s="49"/>
      <c r="KVU19" s="49"/>
      <c r="KVV19" s="49"/>
      <c r="KVW19" s="49"/>
      <c r="KVX19" s="49"/>
      <c r="KVY19" s="49"/>
      <c r="KVZ19" s="49"/>
      <c r="KWA19" s="49"/>
      <c r="KWB19" s="49"/>
      <c r="KWC19" s="49"/>
      <c r="KWD19" s="49"/>
      <c r="KWE19" s="49"/>
      <c r="KWF19" s="49"/>
      <c r="KWG19" s="49"/>
      <c r="KWH19" s="49"/>
      <c r="KWI19" s="49"/>
      <c r="KWJ19" s="49"/>
      <c r="KWK19" s="49"/>
      <c r="KWL19" s="49"/>
      <c r="KWM19" s="49"/>
      <c r="KWN19" s="49"/>
      <c r="KWO19" s="49"/>
      <c r="KWP19" s="49"/>
      <c r="KWQ19" s="49"/>
      <c r="KWR19" s="49"/>
      <c r="KWS19" s="49"/>
      <c r="KWT19" s="49"/>
      <c r="KWU19" s="49"/>
      <c r="KWV19" s="49"/>
      <c r="KWW19" s="49"/>
      <c r="KWX19" s="49"/>
      <c r="KWY19" s="49"/>
      <c r="KWZ19" s="49"/>
      <c r="KXA19" s="49"/>
      <c r="KXB19" s="49"/>
      <c r="KXC19" s="49"/>
      <c r="KXD19" s="49"/>
      <c r="KXE19" s="49"/>
      <c r="KXF19" s="49"/>
      <c r="KXG19" s="49"/>
      <c r="KXH19" s="49"/>
      <c r="KXI19" s="49"/>
      <c r="KXJ19" s="49"/>
      <c r="KXK19" s="49"/>
      <c r="KXL19" s="49"/>
      <c r="KXM19" s="49"/>
      <c r="KXN19" s="49"/>
      <c r="KXO19" s="49"/>
      <c r="KXP19" s="49"/>
      <c r="KXQ19" s="49"/>
      <c r="KXR19" s="49"/>
      <c r="KXS19" s="49"/>
      <c r="KXT19" s="49"/>
      <c r="KXU19" s="49"/>
      <c r="KXV19" s="49"/>
      <c r="KXW19" s="49"/>
      <c r="KXX19" s="49"/>
      <c r="KXY19" s="49"/>
      <c r="KXZ19" s="49"/>
      <c r="KYA19" s="49"/>
      <c r="KYB19" s="49"/>
      <c r="KYC19" s="49"/>
      <c r="KYD19" s="49"/>
      <c r="KYE19" s="49"/>
      <c r="KYF19" s="49"/>
      <c r="KYG19" s="49"/>
      <c r="KYH19" s="49"/>
      <c r="KYI19" s="49"/>
      <c r="KYJ19" s="49"/>
      <c r="KYK19" s="49"/>
      <c r="KYL19" s="49"/>
      <c r="KYM19" s="49"/>
      <c r="KYN19" s="49"/>
      <c r="KYO19" s="49"/>
      <c r="KYP19" s="49"/>
      <c r="KYQ19" s="49"/>
      <c r="KYR19" s="49"/>
      <c r="KYS19" s="49"/>
      <c r="KYT19" s="49"/>
      <c r="KYU19" s="49"/>
      <c r="KYV19" s="49"/>
      <c r="KYW19" s="49"/>
      <c r="KYX19" s="49"/>
      <c r="KYY19" s="49"/>
      <c r="KYZ19" s="49"/>
      <c r="KZA19" s="49"/>
      <c r="KZB19" s="49"/>
      <c r="KZC19" s="49"/>
      <c r="KZD19" s="49"/>
      <c r="KZE19" s="49"/>
      <c r="KZF19" s="49"/>
      <c r="KZG19" s="49"/>
      <c r="KZH19" s="49"/>
      <c r="KZI19" s="49"/>
      <c r="KZJ19" s="49"/>
      <c r="KZK19" s="49"/>
      <c r="KZL19" s="49"/>
      <c r="KZM19" s="49"/>
      <c r="KZN19" s="49"/>
      <c r="KZO19" s="49"/>
      <c r="KZP19" s="49"/>
      <c r="KZQ19" s="49"/>
      <c r="KZR19" s="49"/>
      <c r="KZS19" s="49"/>
      <c r="KZT19" s="49"/>
      <c r="KZU19" s="49"/>
      <c r="KZV19" s="49"/>
      <c r="KZW19" s="49"/>
      <c r="KZX19" s="49"/>
      <c r="KZY19" s="49"/>
      <c r="KZZ19" s="49"/>
      <c r="LAA19" s="49"/>
      <c r="LAB19" s="49"/>
      <c r="LAC19" s="49"/>
      <c r="LAD19" s="49"/>
      <c r="LAE19" s="49"/>
      <c r="LAF19" s="49"/>
      <c r="LAG19" s="49"/>
      <c r="LAH19" s="49"/>
      <c r="LAI19" s="49"/>
      <c r="LAJ19" s="49"/>
      <c r="LAK19" s="49"/>
      <c r="LAL19" s="49"/>
      <c r="LAM19" s="49"/>
      <c r="LAN19" s="49"/>
      <c r="LAO19" s="49"/>
      <c r="LAP19" s="49"/>
      <c r="LAQ19" s="49"/>
      <c r="LAR19" s="49"/>
      <c r="LAS19" s="49"/>
      <c r="LAT19" s="49"/>
      <c r="LAU19" s="49"/>
      <c r="LAV19" s="49"/>
      <c r="LAW19" s="49"/>
      <c r="LAX19" s="49"/>
      <c r="LAY19" s="49"/>
      <c r="LAZ19" s="49"/>
      <c r="LBA19" s="49"/>
      <c r="LBB19" s="49"/>
      <c r="LBC19" s="49"/>
      <c r="LBD19" s="49"/>
      <c r="LBE19" s="49"/>
      <c r="LBF19" s="49"/>
      <c r="LBG19" s="49"/>
      <c r="LBH19" s="49"/>
      <c r="LBI19" s="49"/>
      <c r="LBJ19" s="49"/>
      <c r="LBK19" s="49"/>
      <c r="LBL19" s="49"/>
      <c r="LBM19" s="49"/>
      <c r="LBN19" s="49"/>
      <c r="LBO19" s="49"/>
      <c r="LBP19" s="49"/>
      <c r="LBQ19" s="49"/>
      <c r="LBR19" s="49"/>
      <c r="LBS19" s="49"/>
      <c r="LBT19" s="49"/>
      <c r="LBU19" s="49"/>
      <c r="LBV19" s="49"/>
      <c r="LBW19" s="49"/>
      <c r="LBX19" s="49"/>
      <c r="LBY19" s="49"/>
      <c r="LBZ19" s="49"/>
      <c r="LCA19" s="49"/>
      <c r="LCB19" s="49"/>
      <c r="LCC19" s="49"/>
      <c r="LCD19" s="49"/>
      <c r="LCE19" s="49"/>
      <c r="LCF19" s="49"/>
      <c r="LCG19" s="49"/>
      <c r="LCH19" s="49"/>
      <c r="LCI19" s="49"/>
      <c r="LCJ19" s="49"/>
      <c r="LCK19" s="49"/>
      <c r="LCL19" s="49"/>
      <c r="LCM19" s="49"/>
      <c r="LCN19" s="49"/>
      <c r="LCO19" s="49"/>
      <c r="LCP19" s="49"/>
      <c r="LCQ19" s="49"/>
      <c r="LCR19" s="49"/>
      <c r="LCS19" s="49"/>
      <c r="LCT19" s="49"/>
      <c r="LCU19" s="49"/>
      <c r="LCV19" s="49"/>
      <c r="LCW19" s="49"/>
      <c r="LCX19" s="49"/>
      <c r="LCY19" s="49"/>
      <c r="LCZ19" s="49"/>
      <c r="LDA19" s="49"/>
      <c r="LDB19" s="49"/>
      <c r="LDC19" s="49"/>
      <c r="LDD19" s="49"/>
      <c r="LDE19" s="49"/>
      <c r="LDF19" s="49"/>
      <c r="LDG19" s="49"/>
      <c r="LDH19" s="49"/>
      <c r="LDI19" s="49"/>
      <c r="LDJ19" s="49"/>
      <c r="LDK19" s="49"/>
      <c r="LDL19" s="49"/>
      <c r="LDM19" s="49"/>
      <c r="LDN19" s="49"/>
      <c r="LDO19" s="49"/>
      <c r="LDP19" s="49"/>
      <c r="LDQ19" s="49"/>
      <c r="LDR19" s="49"/>
      <c r="LDS19" s="49"/>
      <c r="LDT19" s="49"/>
      <c r="LDU19" s="49"/>
      <c r="LDV19" s="49"/>
      <c r="LDW19" s="49"/>
      <c r="LDX19" s="49"/>
      <c r="LDY19" s="49"/>
      <c r="LDZ19" s="49"/>
      <c r="LEA19" s="49"/>
      <c r="LEB19" s="49"/>
      <c r="LEC19" s="49"/>
      <c r="LED19" s="49"/>
      <c r="LEE19" s="49"/>
      <c r="LEF19" s="49"/>
      <c r="LEG19" s="49"/>
      <c r="LEH19" s="49"/>
      <c r="LEI19" s="49"/>
      <c r="LEJ19" s="49"/>
      <c r="LEK19" s="49"/>
      <c r="LEL19" s="49"/>
      <c r="LEM19" s="49"/>
      <c r="LEN19" s="49"/>
      <c r="LEO19" s="49"/>
      <c r="LEP19" s="49"/>
      <c r="LEQ19" s="49"/>
      <c r="LER19" s="49"/>
      <c r="LES19" s="49"/>
      <c r="LET19" s="49"/>
      <c r="LEU19" s="49"/>
      <c r="LEV19" s="49"/>
      <c r="LEW19" s="49"/>
      <c r="LEX19" s="49"/>
      <c r="LEY19" s="49"/>
      <c r="LEZ19" s="49"/>
      <c r="LFA19" s="49"/>
      <c r="LFB19" s="49"/>
      <c r="LFC19" s="49"/>
      <c r="LFD19" s="49"/>
      <c r="LFE19" s="49"/>
      <c r="LFF19" s="49"/>
      <c r="LFG19" s="49"/>
      <c r="LFH19" s="49"/>
      <c r="LFI19" s="49"/>
      <c r="LFJ19" s="49"/>
      <c r="LFK19" s="49"/>
      <c r="LFL19" s="49"/>
      <c r="LFM19" s="49"/>
      <c r="LFN19" s="49"/>
      <c r="LFO19" s="49"/>
      <c r="LFP19" s="49"/>
      <c r="LFQ19" s="49"/>
      <c r="LFR19" s="49"/>
      <c r="LFS19" s="49"/>
      <c r="LFT19" s="49"/>
      <c r="LFU19" s="49"/>
      <c r="LFV19" s="49"/>
      <c r="LFW19" s="49"/>
      <c r="LFX19" s="49"/>
      <c r="LFY19" s="49"/>
      <c r="LFZ19" s="49"/>
      <c r="LGA19" s="49"/>
      <c r="LGB19" s="49"/>
      <c r="LGC19" s="49"/>
      <c r="LGD19" s="49"/>
      <c r="LGE19" s="49"/>
      <c r="LGF19" s="49"/>
      <c r="LGG19" s="49"/>
      <c r="LGH19" s="49"/>
      <c r="LGI19" s="49"/>
      <c r="LGJ19" s="49"/>
      <c r="LGK19" s="49"/>
      <c r="LGL19" s="49"/>
      <c r="LGM19" s="49"/>
      <c r="LGN19" s="49"/>
      <c r="LGO19" s="49"/>
      <c r="LGP19" s="49"/>
      <c r="LGQ19" s="49"/>
      <c r="LGR19" s="49"/>
      <c r="LGS19" s="49"/>
      <c r="LGT19" s="49"/>
      <c r="LGU19" s="49"/>
      <c r="LGV19" s="49"/>
      <c r="LGW19" s="49"/>
      <c r="LGX19" s="49"/>
      <c r="LGY19" s="49"/>
      <c r="LGZ19" s="49"/>
      <c r="LHA19" s="49"/>
      <c r="LHB19" s="49"/>
      <c r="LHC19" s="49"/>
      <c r="LHD19" s="49"/>
      <c r="LHE19" s="49"/>
      <c r="LHF19" s="49"/>
      <c r="LHG19" s="49"/>
      <c r="LHH19" s="49"/>
      <c r="LHI19" s="49"/>
      <c r="LHJ19" s="49"/>
      <c r="LHK19" s="49"/>
      <c r="LHL19" s="49"/>
      <c r="LHM19" s="49"/>
      <c r="LHN19" s="49"/>
      <c r="LHO19" s="49"/>
      <c r="LHP19" s="49"/>
      <c r="LHQ19" s="49"/>
      <c r="LHR19" s="49"/>
      <c r="LHS19" s="49"/>
      <c r="LHT19" s="49"/>
      <c r="LHU19" s="49"/>
      <c r="LHV19" s="49"/>
      <c r="LHW19" s="49"/>
      <c r="LHX19" s="49"/>
      <c r="LHY19" s="49"/>
      <c r="LHZ19" s="49"/>
      <c r="LIA19" s="49"/>
      <c r="LIB19" s="49"/>
      <c r="LIC19" s="49"/>
      <c r="LID19" s="49"/>
      <c r="LIE19" s="49"/>
      <c r="LIF19" s="49"/>
      <c r="LIG19" s="49"/>
      <c r="LIH19" s="49"/>
      <c r="LII19" s="49"/>
      <c r="LIJ19" s="49"/>
      <c r="LIK19" s="49"/>
      <c r="LIL19" s="49"/>
      <c r="LIM19" s="49"/>
      <c r="LIN19" s="49"/>
      <c r="LIO19" s="49"/>
      <c r="LIP19" s="49"/>
      <c r="LIQ19" s="49"/>
      <c r="LIR19" s="49"/>
      <c r="LIS19" s="49"/>
      <c r="LIT19" s="49"/>
      <c r="LIU19" s="49"/>
      <c r="LIV19" s="49"/>
      <c r="LIW19" s="49"/>
      <c r="LIX19" s="49"/>
      <c r="LIY19" s="49"/>
      <c r="LIZ19" s="49"/>
      <c r="LJA19" s="49"/>
      <c r="LJB19" s="49"/>
      <c r="LJC19" s="49"/>
      <c r="LJD19" s="49"/>
      <c r="LJE19" s="49"/>
      <c r="LJF19" s="49"/>
      <c r="LJG19" s="49"/>
      <c r="LJH19" s="49"/>
      <c r="LJI19" s="49"/>
      <c r="LJJ19" s="49"/>
      <c r="LJK19" s="49"/>
      <c r="LJL19" s="49"/>
      <c r="LJM19" s="49"/>
      <c r="LJN19" s="49"/>
      <c r="LJO19" s="49"/>
      <c r="LJP19" s="49"/>
      <c r="LJQ19" s="49"/>
      <c r="LJR19" s="49"/>
      <c r="LJS19" s="49"/>
      <c r="LJT19" s="49"/>
      <c r="LJU19" s="49"/>
      <c r="LJV19" s="49"/>
      <c r="LJW19" s="49"/>
      <c r="LJX19" s="49"/>
      <c r="LJY19" s="49"/>
      <c r="LJZ19" s="49"/>
      <c r="LKA19" s="49"/>
      <c r="LKB19" s="49"/>
      <c r="LKC19" s="49"/>
      <c r="LKD19" s="49"/>
      <c r="LKE19" s="49"/>
      <c r="LKF19" s="49"/>
      <c r="LKG19" s="49"/>
      <c r="LKH19" s="49"/>
      <c r="LKI19" s="49"/>
      <c r="LKJ19" s="49"/>
      <c r="LKK19" s="49"/>
      <c r="LKL19" s="49"/>
      <c r="LKM19" s="49"/>
      <c r="LKN19" s="49"/>
      <c r="LKO19" s="49"/>
      <c r="LKP19" s="49"/>
      <c r="LKQ19" s="49"/>
      <c r="LKR19" s="49"/>
      <c r="LKS19" s="49"/>
      <c r="LKT19" s="49"/>
      <c r="LKU19" s="49"/>
      <c r="LKV19" s="49"/>
      <c r="LKW19" s="49"/>
      <c r="LKX19" s="49"/>
      <c r="LKY19" s="49"/>
      <c r="LKZ19" s="49"/>
      <c r="LLA19" s="49"/>
      <c r="LLB19" s="49"/>
      <c r="LLC19" s="49"/>
      <c r="LLD19" s="49"/>
      <c r="LLE19" s="49"/>
      <c r="LLF19" s="49"/>
      <c r="LLG19" s="49"/>
      <c r="LLH19" s="49"/>
      <c r="LLI19" s="49"/>
      <c r="LLJ19" s="49"/>
      <c r="LLK19" s="49"/>
      <c r="LLL19" s="49"/>
      <c r="LLM19" s="49"/>
      <c r="LLN19" s="49"/>
      <c r="LLO19" s="49"/>
      <c r="LLP19" s="49"/>
      <c r="LLQ19" s="49"/>
      <c r="LLR19" s="49"/>
      <c r="LLS19" s="49"/>
      <c r="LLT19" s="49"/>
      <c r="LLU19" s="49"/>
      <c r="LLV19" s="49"/>
      <c r="LLW19" s="49"/>
      <c r="LLX19" s="49"/>
      <c r="LLY19" s="49"/>
      <c r="LLZ19" s="49"/>
      <c r="LMA19" s="49"/>
      <c r="LMB19" s="49"/>
      <c r="LMC19" s="49"/>
      <c r="LMD19" s="49"/>
      <c r="LME19" s="49"/>
      <c r="LMF19" s="49"/>
      <c r="LMG19" s="49"/>
      <c r="LMH19" s="49"/>
      <c r="LMI19" s="49"/>
      <c r="LMJ19" s="49"/>
      <c r="LMK19" s="49"/>
      <c r="LML19" s="49"/>
      <c r="LMM19" s="49"/>
      <c r="LMN19" s="49"/>
      <c r="LMO19" s="49"/>
      <c r="LMP19" s="49"/>
      <c r="LMQ19" s="49"/>
      <c r="LMR19" s="49"/>
      <c r="LMS19" s="49"/>
      <c r="LMT19" s="49"/>
      <c r="LMU19" s="49"/>
      <c r="LMV19" s="49"/>
      <c r="LMW19" s="49"/>
      <c r="LMX19" s="49"/>
      <c r="LMY19" s="49"/>
      <c r="LMZ19" s="49"/>
      <c r="LNA19" s="49"/>
      <c r="LNB19" s="49"/>
      <c r="LNC19" s="49"/>
      <c r="LND19" s="49"/>
      <c r="LNE19" s="49"/>
      <c r="LNF19" s="49"/>
      <c r="LNG19" s="49"/>
      <c r="LNH19" s="49"/>
      <c r="LNI19" s="49"/>
      <c r="LNJ19" s="49"/>
      <c r="LNK19" s="49"/>
      <c r="LNL19" s="49"/>
      <c r="LNM19" s="49"/>
      <c r="LNN19" s="49"/>
      <c r="LNO19" s="49"/>
      <c r="LNP19" s="49"/>
      <c r="LNQ19" s="49"/>
      <c r="LNR19" s="49"/>
      <c r="LNS19" s="49"/>
      <c r="LNT19" s="49"/>
      <c r="LNU19" s="49"/>
      <c r="LNV19" s="49"/>
      <c r="LNW19" s="49"/>
      <c r="LNX19" s="49"/>
      <c r="LNY19" s="49"/>
      <c r="LNZ19" s="49"/>
      <c r="LOA19" s="49"/>
      <c r="LOB19" s="49"/>
      <c r="LOC19" s="49"/>
      <c r="LOD19" s="49"/>
      <c r="LOE19" s="49"/>
      <c r="LOF19" s="49"/>
      <c r="LOG19" s="49"/>
      <c r="LOH19" s="49"/>
      <c r="LOI19" s="49"/>
      <c r="LOJ19" s="49"/>
      <c r="LOK19" s="49"/>
      <c r="LOL19" s="49"/>
      <c r="LOM19" s="49"/>
      <c r="LON19" s="49"/>
      <c r="LOO19" s="49"/>
      <c r="LOP19" s="49"/>
      <c r="LOQ19" s="49"/>
      <c r="LOR19" s="49"/>
      <c r="LOS19" s="49"/>
      <c r="LOT19" s="49"/>
      <c r="LOU19" s="49"/>
      <c r="LOV19" s="49"/>
      <c r="LOW19" s="49"/>
      <c r="LOX19" s="49"/>
      <c r="LOY19" s="49"/>
      <c r="LOZ19" s="49"/>
      <c r="LPA19" s="49"/>
      <c r="LPB19" s="49"/>
      <c r="LPC19" s="49"/>
      <c r="LPD19" s="49"/>
      <c r="LPE19" s="49"/>
      <c r="LPF19" s="49"/>
      <c r="LPG19" s="49"/>
      <c r="LPH19" s="49"/>
      <c r="LPI19" s="49"/>
      <c r="LPJ19" s="49"/>
      <c r="LPK19" s="49"/>
      <c r="LPL19" s="49"/>
      <c r="LPM19" s="49"/>
      <c r="LPN19" s="49"/>
      <c r="LPO19" s="49"/>
      <c r="LPP19" s="49"/>
      <c r="LPQ19" s="49"/>
      <c r="LPR19" s="49"/>
      <c r="LPS19" s="49"/>
      <c r="LPT19" s="49"/>
      <c r="LPU19" s="49"/>
      <c r="LPV19" s="49"/>
      <c r="LPW19" s="49"/>
      <c r="LPX19" s="49"/>
      <c r="LPY19" s="49"/>
      <c r="LPZ19" s="49"/>
      <c r="LQA19" s="49"/>
      <c r="LQB19" s="49"/>
      <c r="LQC19" s="49"/>
      <c r="LQD19" s="49"/>
      <c r="LQE19" s="49"/>
      <c r="LQF19" s="49"/>
      <c r="LQG19" s="49"/>
      <c r="LQH19" s="49"/>
      <c r="LQI19" s="49"/>
      <c r="LQJ19" s="49"/>
      <c r="LQK19" s="49"/>
      <c r="LQL19" s="49"/>
      <c r="LQM19" s="49"/>
      <c r="LQN19" s="49"/>
      <c r="LQO19" s="49"/>
      <c r="LQP19" s="49"/>
      <c r="LQQ19" s="49"/>
      <c r="LQR19" s="49"/>
      <c r="LQS19" s="49"/>
      <c r="LQT19" s="49"/>
      <c r="LQU19" s="49"/>
      <c r="LQV19" s="49"/>
      <c r="LQW19" s="49"/>
      <c r="LQX19" s="49"/>
      <c r="LQY19" s="49"/>
      <c r="LQZ19" s="49"/>
      <c r="LRA19" s="49"/>
      <c r="LRB19" s="49"/>
      <c r="LRC19" s="49"/>
      <c r="LRD19" s="49"/>
      <c r="LRE19" s="49"/>
      <c r="LRF19" s="49"/>
      <c r="LRG19" s="49"/>
      <c r="LRH19" s="49"/>
      <c r="LRI19" s="49"/>
      <c r="LRJ19" s="49"/>
      <c r="LRK19" s="49"/>
      <c r="LRL19" s="49"/>
      <c r="LRM19" s="49"/>
      <c r="LRN19" s="49"/>
      <c r="LRO19" s="49"/>
      <c r="LRP19" s="49"/>
      <c r="LRQ19" s="49"/>
      <c r="LRR19" s="49"/>
      <c r="LRS19" s="49"/>
      <c r="LRT19" s="49"/>
      <c r="LRU19" s="49"/>
      <c r="LRV19" s="49"/>
      <c r="LRW19" s="49"/>
      <c r="LRX19" s="49"/>
      <c r="LRY19" s="49"/>
      <c r="LRZ19" s="49"/>
      <c r="LSA19" s="49"/>
      <c r="LSB19" s="49"/>
      <c r="LSC19" s="49"/>
      <c r="LSD19" s="49"/>
      <c r="LSE19" s="49"/>
      <c r="LSF19" s="49"/>
      <c r="LSG19" s="49"/>
      <c r="LSH19" s="49"/>
      <c r="LSI19" s="49"/>
      <c r="LSJ19" s="49"/>
      <c r="LSK19" s="49"/>
      <c r="LSL19" s="49"/>
      <c r="LSM19" s="49"/>
      <c r="LSN19" s="49"/>
      <c r="LSO19" s="49"/>
      <c r="LSP19" s="49"/>
      <c r="LSQ19" s="49"/>
      <c r="LSR19" s="49"/>
      <c r="LSS19" s="49"/>
      <c r="LST19" s="49"/>
      <c r="LSU19" s="49"/>
      <c r="LSV19" s="49"/>
      <c r="LSW19" s="49"/>
      <c r="LSX19" s="49"/>
      <c r="LSY19" s="49"/>
      <c r="LSZ19" s="49"/>
      <c r="LTA19" s="49"/>
      <c r="LTB19" s="49"/>
      <c r="LTC19" s="49"/>
      <c r="LTD19" s="49"/>
      <c r="LTE19" s="49"/>
      <c r="LTF19" s="49"/>
      <c r="LTG19" s="49"/>
      <c r="LTH19" s="49"/>
      <c r="LTI19" s="49"/>
      <c r="LTJ19" s="49"/>
      <c r="LTK19" s="49"/>
      <c r="LTL19" s="49"/>
      <c r="LTM19" s="49"/>
      <c r="LTN19" s="49"/>
      <c r="LTO19" s="49"/>
      <c r="LTP19" s="49"/>
      <c r="LTQ19" s="49"/>
      <c r="LTR19" s="49"/>
      <c r="LTS19" s="49"/>
      <c r="LTT19" s="49"/>
      <c r="LTU19" s="49"/>
      <c r="LTV19" s="49"/>
      <c r="LTW19" s="49"/>
      <c r="LTX19" s="49"/>
      <c r="LTY19" s="49"/>
      <c r="LTZ19" s="49"/>
      <c r="LUA19" s="49"/>
      <c r="LUB19" s="49"/>
      <c r="LUC19" s="49"/>
      <c r="LUD19" s="49"/>
      <c r="LUE19" s="49"/>
      <c r="LUF19" s="49"/>
      <c r="LUG19" s="49"/>
      <c r="LUH19" s="49"/>
      <c r="LUI19" s="49"/>
      <c r="LUJ19" s="49"/>
      <c r="LUK19" s="49"/>
      <c r="LUL19" s="49"/>
      <c r="LUM19" s="49"/>
      <c r="LUN19" s="49"/>
      <c r="LUO19" s="49"/>
      <c r="LUP19" s="49"/>
      <c r="LUQ19" s="49"/>
      <c r="LUR19" s="49"/>
      <c r="LUS19" s="49"/>
      <c r="LUT19" s="49"/>
      <c r="LUU19" s="49"/>
      <c r="LUV19" s="49"/>
      <c r="LUW19" s="49"/>
      <c r="LUX19" s="49"/>
      <c r="LUY19" s="49"/>
      <c r="LUZ19" s="49"/>
      <c r="LVA19" s="49"/>
      <c r="LVB19" s="49"/>
      <c r="LVC19" s="49"/>
      <c r="LVD19" s="49"/>
      <c r="LVE19" s="49"/>
      <c r="LVF19" s="49"/>
      <c r="LVG19" s="49"/>
      <c r="LVH19" s="49"/>
      <c r="LVI19" s="49"/>
      <c r="LVJ19" s="49"/>
      <c r="LVK19" s="49"/>
      <c r="LVL19" s="49"/>
      <c r="LVM19" s="49"/>
      <c r="LVN19" s="49"/>
      <c r="LVO19" s="49"/>
      <c r="LVP19" s="49"/>
      <c r="LVQ19" s="49"/>
      <c r="LVR19" s="49"/>
      <c r="LVS19" s="49"/>
      <c r="LVT19" s="49"/>
      <c r="LVU19" s="49"/>
      <c r="LVV19" s="49"/>
      <c r="LVW19" s="49"/>
      <c r="LVX19" s="49"/>
      <c r="LVY19" s="49"/>
      <c r="LVZ19" s="49"/>
      <c r="LWA19" s="49"/>
      <c r="LWB19" s="49"/>
      <c r="LWC19" s="49"/>
      <c r="LWD19" s="49"/>
      <c r="LWE19" s="49"/>
      <c r="LWF19" s="49"/>
      <c r="LWG19" s="49"/>
      <c r="LWH19" s="49"/>
      <c r="LWI19" s="49"/>
      <c r="LWJ19" s="49"/>
      <c r="LWK19" s="49"/>
      <c r="LWL19" s="49"/>
      <c r="LWM19" s="49"/>
      <c r="LWN19" s="49"/>
      <c r="LWO19" s="49"/>
      <c r="LWP19" s="49"/>
      <c r="LWQ19" s="49"/>
      <c r="LWR19" s="49"/>
      <c r="LWS19" s="49"/>
      <c r="LWT19" s="49"/>
      <c r="LWU19" s="49"/>
      <c r="LWV19" s="49"/>
      <c r="LWW19" s="49"/>
      <c r="LWX19" s="49"/>
      <c r="LWY19" s="49"/>
      <c r="LWZ19" s="49"/>
      <c r="LXA19" s="49"/>
      <c r="LXB19" s="49"/>
      <c r="LXC19" s="49"/>
      <c r="LXD19" s="49"/>
      <c r="LXE19" s="49"/>
      <c r="LXF19" s="49"/>
      <c r="LXG19" s="49"/>
      <c r="LXH19" s="49"/>
      <c r="LXI19" s="49"/>
      <c r="LXJ19" s="49"/>
      <c r="LXK19" s="49"/>
      <c r="LXL19" s="49"/>
      <c r="LXM19" s="49"/>
      <c r="LXN19" s="49"/>
      <c r="LXO19" s="49"/>
      <c r="LXP19" s="49"/>
      <c r="LXQ19" s="49"/>
      <c r="LXR19" s="49"/>
      <c r="LXS19" s="49"/>
      <c r="LXT19" s="49"/>
      <c r="LXU19" s="49"/>
      <c r="LXV19" s="49"/>
      <c r="LXW19" s="49"/>
      <c r="LXX19" s="49"/>
      <c r="LXY19" s="49"/>
      <c r="LXZ19" s="49"/>
      <c r="LYA19" s="49"/>
      <c r="LYB19" s="49"/>
      <c r="LYC19" s="49"/>
      <c r="LYD19" s="49"/>
      <c r="LYE19" s="49"/>
      <c r="LYF19" s="49"/>
      <c r="LYG19" s="49"/>
      <c r="LYH19" s="49"/>
      <c r="LYI19" s="49"/>
      <c r="LYJ19" s="49"/>
      <c r="LYK19" s="49"/>
      <c r="LYL19" s="49"/>
      <c r="LYM19" s="49"/>
      <c r="LYN19" s="49"/>
      <c r="LYO19" s="49"/>
      <c r="LYP19" s="49"/>
      <c r="LYQ19" s="49"/>
      <c r="LYR19" s="49"/>
      <c r="LYS19" s="49"/>
      <c r="LYT19" s="49"/>
      <c r="LYU19" s="49"/>
      <c r="LYV19" s="49"/>
      <c r="LYW19" s="49"/>
      <c r="LYX19" s="49"/>
      <c r="LYY19" s="49"/>
      <c r="LYZ19" s="49"/>
      <c r="LZA19" s="49"/>
      <c r="LZB19" s="49"/>
      <c r="LZC19" s="49"/>
      <c r="LZD19" s="49"/>
      <c r="LZE19" s="49"/>
      <c r="LZF19" s="49"/>
      <c r="LZG19" s="49"/>
      <c r="LZH19" s="49"/>
      <c r="LZI19" s="49"/>
      <c r="LZJ19" s="49"/>
      <c r="LZK19" s="49"/>
      <c r="LZL19" s="49"/>
      <c r="LZM19" s="49"/>
      <c r="LZN19" s="49"/>
      <c r="LZO19" s="49"/>
      <c r="LZP19" s="49"/>
      <c r="LZQ19" s="49"/>
      <c r="LZR19" s="49"/>
      <c r="LZS19" s="49"/>
      <c r="LZT19" s="49"/>
      <c r="LZU19" s="49"/>
      <c r="LZV19" s="49"/>
      <c r="LZW19" s="49"/>
      <c r="LZX19" s="49"/>
      <c r="LZY19" s="49"/>
      <c r="LZZ19" s="49"/>
      <c r="MAA19" s="49"/>
      <c r="MAB19" s="49"/>
      <c r="MAC19" s="49"/>
      <c r="MAD19" s="49"/>
      <c r="MAE19" s="49"/>
      <c r="MAF19" s="49"/>
      <c r="MAG19" s="49"/>
      <c r="MAH19" s="49"/>
      <c r="MAI19" s="49"/>
      <c r="MAJ19" s="49"/>
      <c r="MAK19" s="49"/>
      <c r="MAL19" s="49"/>
      <c r="MAM19" s="49"/>
      <c r="MAN19" s="49"/>
      <c r="MAO19" s="49"/>
      <c r="MAP19" s="49"/>
      <c r="MAQ19" s="49"/>
      <c r="MAR19" s="49"/>
      <c r="MAS19" s="49"/>
      <c r="MAT19" s="49"/>
      <c r="MAU19" s="49"/>
      <c r="MAV19" s="49"/>
      <c r="MAW19" s="49"/>
      <c r="MAX19" s="49"/>
      <c r="MAY19" s="49"/>
      <c r="MAZ19" s="49"/>
      <c r="MBA19" s="49"/>
      <c r="MBB19" s="49"/>
      <c r="MBC19" s="49"/>
      <c r="MBD19" s="49"/>
      <c r="MBE19" s="49"/>
      <c r="MBF19" s="49"/>
      <c r="MBG19" s="49"/>
      <c r="MBH19" s="49"/>
      <c r="MBI19" s="49"/>
      <c r="MBJ19" s="49"/>
      <c r="MBK19" s="49"/>
      <c r="MBL19" s="49"/>
      <c r="MBM19" s="49"/>
      <c r="MBN19" s="49"/>
      <c r="MBO19" s="49"/>
      <c r="MBP19" s="49"/>
      <c r="MBQ19" s="49"/>
      <c r="MBR19" s="49"/>
      <c r="MBS19" s="49"/>
      <c r="MBT19" s="49"/>
      <c r="MBU19" s="49"/>
      <c r="MBV19" s="49"/>
      <c r="MBW19" s="49"/>
      <c r="MBX19" s="49"/>
      <c r="MBY19" s="49"/>
      <c r="MBZ19" s="49"/>
      <c r="MCA19" s="49"/>
      <c r="MCB19" s="49"/>
      <c r="MCC19" s="49"/>
      <c r="MCD19" s="49"/>
      <c r="MCE19" s="49"/>
      <c r="MCF19" s="49"/>
      <c r="MCG19" s="49"/>
      <c r="MCH19" s="49"/>
      <c r="MCI19" s="49"/>
      <c r="MCJ19" s="49"/>
      <c r="MCK19" s="49"/>
      <c r="MCL19" s="49"/>
      <c r="MCM19" s="49"/>
      <c r="MCN19" s="49"/>
      <c r="MCO19" s="49"/>
      <c r="MCP19" s="49"/>
      <c r="MCQ19" s="49"/>
      <c r="MCR19" s="49"/>
      <c r="MCS19" s="49"/>
      <c r="MCT19" s="49"/>
      <c r="MCU19" s="49"/>
      <c r="MCV19" s="49"/>
      <c r="MCW19" s="49"/>
      <c r="MCX19" s="49"/>
      <c r="MCY19" s="49"/>
      <c r="MCZ19" s="49"/>
      <c r="MDA19" s="49"/>
      <c r="MDB19" s="49"/>
      <c r="MDC19" s="49"/>
      <c r="MDD19" s="49"/>
      <c r="MDE19" s="49"/>
      <c r="MDF19" s="49"/>
      <c r="MDG19" s="49"/>
      <c r="MDH19" s="49"/>
      <c r="MDI19" s="49"/>
      <c r="MDJ19" s="49"/>
      <c r="MDK19" s="49"/>
      <c r="MDL19" s="49"/>
      <c r="MDM19" s="49"/>
      <c r="MDN19" s="49"/>
      <c r="MDO19" s="49"/>
      <c r="MDP19" s="49"/>
      <c r="MDQ19" s="49"/>
      <c r="MDR19" s="49"/>
      <c r="MDS19" s="49"/>
      <c r="MDT19" s="49"/>
      <c r="MDU19" s="49"/>
      <c r="MDV19" s="49"/>
      <c r="MDW19" s="49"/>
      <c r="MDX19" s="49"/>
      <c r="MDY19" s="49"/>
      <c r="MDZ19" s="49"/>
      <c r="MEA19" s="49"/>
      <c r="MEB19" s="49"/>
      <c r="MEC19" s="49"/>
      <c r="MED19" s="49"/>
      <c r="MEE19" s="49"/>
      <c r="MEF19" s="49"/>
      <c r="MEG19" s="49"/>
      <c r="MEH19" s="49"/>
      <c r="MEI19" s="49"/>
      <c r="MEJ19" s="49"/>
      <c r="MEK19" s="49"/>
      <c r="MEL19" s="49"/>
      <c r="MEM19" s="49"/>
      <c r="MEN19" s="49"/>
      <c r="MEO19" s="49"/>
      <c r="MEP19" s="49"/>
      <c r="MEQ19" s="49"/>
      <c r="MER19" s="49"/>
      <c r="MES19" s="49"/>
      <c r="MET19" s="49"/>
      <c r="MEU19" s="49"/>
      <c r="MEV19" s="49"/>
      <c r="MEW19" s="49"/>
      <c r="MEX19" s="49"/>
      <c r="MEY19" s="49"/>
      <c r="MEZ19" s="49"/>
      <c r="MFA19" s="49"/>
      <c r="MFB19" s="49"/>
      <c r="MFC19" s="49"/>
      <c r="MFD19" s="49"/>
      <c r="MFE19" s="49"/>
      <c r="MFF19" s="49"/>
      <c r="MFG19" s="49"/>
      <c r="MFH19" s="49"/>
      <c r="MFI19" s="49"/>
      <c r="MFJ19" s="49"/>
      <c r="MFK19" s="49"/>
      <c r="MFL19" s="49"/>
      <c r="MFM19" s="49"/>
      <c r="MFN19" s="49"/>
      <c r="MFO19" s="49"/>
      <c r="MFP19" s="49"/>
      <c r="MFQ19" s="49"/>
      <c r="MFR19" s="49"/>
      <c r="MFS19" s="49"/>
      <c r="MFT19" s="49"/>
      <c r="MFU19" s="49"/>
      <c r="MFV19" s="49"/>
      <c r="MFW19" s="49"/>
      <c r="MFX19" s="49"/>
      <c r="MFY19" s="49"/>
      <c r="MFZ19" s="49"/>
      <c r="MGA19" s="49"/>
      <c r="MGB19" s="49"/>
      <c r="MGC19" s="49"/>
      <c r="MGD19" s="49"/>
      <c r="MGE19" s="49"/>
      <c r="MGF19" s="49"/>
      <c r="MGG19" s="49"/>
      <c r="MGH19" s="49"/>
      <c r="MGI19" s="49"/>
      <c r="MGJ19" s="49"/>
      <c r="MGK19" s="49"/>
      <c r="MGL19" s="49"/>
      <c r="MGM19" s="49"/>
      <c r="MGN19" s="49"/>
      <c r="MGO19" s="49"/>
      <c r="MGP19" s="49"/>
      <c r="MGQ19" s="49"/>
      <c r="MGR19" s="49"/>
      <c r="MGS19" s="49"/>
      <c r="MGT19" s="49"/>
      <c r="MGU19" s="49"/>
      <c r="MGV19" s="49"/>
      <c r="MGW19" s="49"/>
      <c r="MGX19" s="49"/>
      <c r="MGY19" s="49"/>
      <c r="MGZ19" s="49"/>
      <c r="MHA19" s="49"/>
      <c r="MHB19" s="49"/>
      <c r="MHC19" s="49"/>
      <c r="MHD19" s="49"/>
      <c r="MHE19" s="49"/>
      <c r="MHF19" s="49"/>
      <c r="MHG19" s="49"/>
      <c r="MHH19" s="49"/>
      <c r="MHI19" s="49"/>
      <c r="MHJ19" s="49"/>
      <c r="MHK19" s="49"/>
      <c r="MHL19" s="49"/>
      <c r="MHM19" s="49"/>
      <c r="MHN19" s="49"/>
      <c r="MHO19" s="49"/>
      <c r="MHP19" s="49"/>
      <c r="MHQ19" s="49"/>
      <c r="MHR19" s="49"/>
      <c r="MHS19" s="49"/>
      <c r="MHT19" s="49"/>
      <c r="MHU19" s="49"/>
      <c r="MHV19" s="49"/>
      <c r="MHW19" s="49"/>
      <c r="MHX19" s="49"/>
      <c r="MHY19" s="49"/>
      <c r="MHZ19" s="49"/>
      <c r="MIA19" s="49"/>
      <c r="MIB19" s="49"/>
      <c r="MIC19" s="49"/>
      <c r="MID19" s="49"/>
      <c r="MIE19" s="49"/>
      <c r="MIF19" s="49"/>
      <c r="MIG19" s="49"/>
      <c r="MIH19" s="49"/>
      <c r="MII19" s="49"/>
      <c r="MIJ19" s="49"/>
      <c r="MIK19" s="49"/>
      <c r="MIL19" s="49"/>
      <c r="MIM19" s="49"/>
      <c r="MIN19" s="49"/>
      <c r="MIO19" s="49"/>
      <c r="MIP19" s="49"/>
      <c r="MIQ19" s="49"/>
      <c r="MIR19" s="49"/>
      <c r="MIS19" s="49"/>
      <c r="MIT19" s="49"/>
      <c r="MIU19" s="49"/>
      <c r="MIV19" s="49"/>
      <c r="MIW19" s="49"/>
      <c r="MIX19" s="49"/>
      <c r="MIY19" s="49"/>
      <c r="MIZ19" s="49"/>
      <c r="MJA19" s="49"/>
      <c r="MJB19" s="49"/>
      <c r="MJC19" s="49"/>
      <c r="MJD19" s="49"/>
      <c r="MJE19" s="49"/>
      <c r="MJF19" s="49"/>
      <c r="MJG19" s="49"/>
      <c r="MJH19" s="49"/>
      <c r="MJI19" s="49"/>
      <c r="MJJ19" s="49"/>
      <c r="MJK19" s="49"/>
      <c r="MJL19" s="49"/>
      <c r="MJM19" s="49"/>
      <c r="MJN19" s="49"/>
      <c r="MJO19" s="49"/>
      <c r="MJP19" s="49"/>
      <c r="MJQ19" s="49"/>
      <c r="MJR19" s="49"/>
      <c r="MJS19" s="49"/>
      <c r="MJT19" s="49"/>
      <c r="MJU19" s="49"/>
      <c r="MJV19" s="49"/>
      <c r="MJW19" s="49"/>
      <c r="MJX19" s="49"/>
      <c r="MJY19" s="49"/>
      <c r="MJZ19" s="49"/>
      <c r="MKA19" s="49"/>
      <c r="MKB19" s="49"/>
      <c r="MKC19" s="49"/>
      <c r="MKD19" s="49"/>
      <c r="MKE19" s="49"/>
      <c r="MKF19" s="49"/>
      <c r="MKG19" s="49"/>
      <c r="MKH19" s="49"/>
      <c r="MKI19" s="49"/>
      <c r="MKJ19" s="49"/>
      <c r="MKK19" s="49"/>
      <c r="MKL19" s="49"/>
      <c r="MKM19" s="49"/>
      <c r="MKN19" s="49"/>
      <c r="MKO19" s="49"/>
      <c r="MKP19" s="49"/>
      <c r="MKQ19" s="49"/>
      <c r="MKR19" s="49"/>
      <c r="MKS19" s="49"/>
      <c r="MKT19" s="49"/>
      <c r="MKU19" s="49"/>
      <c r="MKV19" s="49"/>
      <c r="MKW19" s="49"/>
      <c r="MKX19" s="49"/>
      <c r="MKY19" s="49"/>
      <c r="MKZ19" s="49"/>
      <c r="MLA19" s="49"/>
      <c r="MLB19" s="49"/>
      <c r="MLC19" s="49"/>
      <c r="MLD19" s="49"/>
      <c r="MLE19" s="49"/>
      <c r="MLF19" s="49"/>
      <c r="MLG19" s="49"/>
      <c r="MLH19" s="49"/>
      <c r="MLI19" s="49"/>
      <c r="MLJ19" s="49"/>
      <c r="MLK19" s="49"/>
      <c r="MLL19" s="49"/>
      <c r="MLM19" s="49"/>
      <c r="MLN19" s="49"/>
      <c r="MLO19" s="49"/>
      <c r="MLP19" s="49"/>
      <c r="MLQ19" s="49"/>
      <c r="MLR19" s="49"/>
      <c r="MLS19" s="49"/>
      <c r="MLT19" s="49"/>
      <c r="MLU19" s="49"/>
      <c r="MLV19" s="49"/>
      <c r="MLW19" s="49"/>
      <c r="MLX19" s="49"/>
      <c r="MLY19" s="49"/>
      <c r="MLZ19" s="49"/>
      <c r="MMA19" s="49"/>
      <c r="MMB19" s="49"/>
      <c r="MMC19" s="49"/>
      <c r="MMD19" s="49"/>
      <c r="MME19" s="49"/>
      <c r="MMF19" s="49"/>
      <c r="MMG19" s="49"/>
      <c r="MMH19" s="49"/>
      <c r="MMI19" s="49"/>
      <c r="MMJ19" s="49"/>
      <c r="MMK19" s="49"/>
      <c r="MML19" s="49"/>
      <c r="MMM19" s="49"/>
      <c r="MMN19" s="49"/>
      <c r="MMO19" s="49"/>
      <c r="MMP19" s="49"/>
      <c r="MMQ19" s="49"/>
      <c r="MMR19" s="49"/>
      <c r="MMS19" s="49"/>
      <c r="MMT19" s="49"/>
      <c r="MMU19" s="49"/>
      <c r="MMV19" s="49"/>
      <c r="MMW19" s="49"/>
      <c r="MMX19" s="49"/>
      <c r="MMY19" s="49"/>
      <c r="MMZ19" s="49"/>
      <c r="MNA19" s="49"/>
      <c r="MNB19" s="49"/>
      <c r="MNC19" s="49"/>
      <c r="MND19" s="49"/>
      <c r="MNE19" s="49"/>
      <c r="MNF19" s="49"/>
      <c r="MNG19" s="49"/>
      <c r="MNH19" s="49"/>
      <c r="MNI19" s="49"/>
      <c r="MNJ19" s="49"/>
      <c r="MNK19" s="49"/>
      <c r="MNL19" s="49"/>
      <c r="MNM19" s="49"/>
      <c r="MNN19" s="49"/>
      <c r="MNO19" s="49"/>
      <c r="MNP19" s="49"/>
      <c r="MNQ19" s="49"/>
      <c r="MNR19" s="49"/>
      <c r="MNS19" s="49"/>
      <c r="MNT19" s="49"/>
      <c r="MNU19" s="49"/>
      <c r="MNV19" s="49"/>
      <c r="MNW19" s="49"/>
      <c r="MNX19" s="49"/>
      <c r="MNY19" s="49"/>
      <c r="MNZ19" s="49"/>
      <c r="MOA19" s="49"/>
      <c r="MOB19" s="49"/>
      <c r="MOC19" s="49"/>
      <c r="MOD19" s="49"/>
      <c r="MOE19" s="49"/>
      <c r="MOF19" s="49"/>
      <c r="MOG19" s="49"/>
      <c r="MOH19" s="49"/>
      <c r="MOI19" s="49"/>
      <c r="MOJ19" s="49"/>
      <c r="MOK19" s="49"/>
      <c r="MOL19" s="49"/>
      <c r="MOM19" s="49"/>
      <c r="MON19" s="49"/>
      <c r="MOO19" s="49"/>
      <c r="MOP19" s="49"/>
      <c r="MOQ19" s="49"/>
      <c r="MOR19" s="49"/>
      <c r="MOS19" s="49"/>
      <c r="MOT19" s="49"/>
      <c r="MOU19" s="49"/>
      <c r="MOV19" s="49"/>
      <c r="MOW19" s="49"/>
      <c r="MOX19" s="49"/>
      <c r="MOY19" s="49"/>
      <c r="MOZ19" s="49"/>
      <c r="MPA19" s="49"/>
      <c r="MPB19" s="49"/>
      <c r="MPC19" s="49"/>
      <c r="MPD19" s="49"/>
      <c r="MPE19" s="49"/>
      <c r="MPF19" s="49"/>
      <c r="MPG19" s="49"/>
      <c r="MPH19" s="49"/>
      <c r="MPI19" s="49"/>
      <c r="MPJ19" s="49"/>
      <c r="MPK19" s="49"/>
      <c r="MPL19" s="49"/>
      <c r="MPM19" s="49"/>
      <c r="MPN19" s="49"/>
      <c r="MPO19" s="49"/>
      <c r="MPP19" s="49"/>
      <c r="MPQ19" s="49"/>
      <c r="MPR19" s="49"/>
      <c r="MPS19" s="49"/>
      <c r="MPT19" s="49"/>
      <c r="MPU19" s="49"/>
      <c r="MPV19" s="49"/>
      <c r="MPW19" s="49"/>
      <c r="MPX19" s="49"/>
      <c r="MPY19" s="49"/>
      <c r="MPZ19" s="49"/>
      <c r="MQA19" s="49"/>
      <c r="MQB19" s="49"/>
      <c r="MQC19" s="49"/>
      <c r="MQD19" s="49"/>
      <c r="MQE19" s="49"/>
      <c r="MQF19" s="49"/>
      <c r="MQG19" s="49"/>
      <c r="MQH19" s="49"/>
      <c r="MQI19" s="49"/>
      <c r="MQJ19" s="49"/>
      <c r="MQK19" s="49"/>
      <c r="MQL19" s="49"/>
      <c r="MQM19" s="49"/>
      <c r="MQN19" s="49"/>
      <c r="MQO19" s="49"/>
      <c r="MQP19" s="49"/>
      <c r="MQQ19" s="49"/>
      <c r="MQR19" s="49"/>
      <c r="MQS19" s="49"/>
      <c r="MQT19" s="49"/>
      <c r="MQU19" s="49"/>
      <c r="MQV19" s="49"/>
      <c r="MQW19" s="49"/>
      <c r="MQX19" s="49"/>
      <c r="MQY19" s="49"/>
      <c r="MQZ19" s="49"/>
      <c r="MRA19" s="49"/>
      <c r="MRB19" s="49"/>
      <c r="MRC19" s="49"/>
      <c r="MRD19" s="49"/>
      <c r="MRE19" s="49"/>
      <c r="MRF19" s="49"/>
      <c r="MRG19" s="49"/>
      <c r="MRH19" s="49"/>
      <c r="MRI19" s="49"/>
      <c r="MRJ19" s="49"/>
      <c r="MRK19" s="49"/>
      <c r="MRL19" s="49"/>
      <c r="MRM19" s="49"/>
      <c r="MRN19" s="49"/>
      <c r="MRO19" s="49"/>
      <c r="MRP19" s="49"/>
      <c r="MRQ19" s="49"/>
      <c r="MRR19" s="49"/>
      <c r="MRS19" s="49"/>
      <c r="MRT19" s="49"/>
      <c r="MRU19" s="49"/>
      <c r="MRV19" s="49"/>
      <c r="MRW19" s="49"/>
      <c r="MRX19" s="49"/>
      <c r="MRY19" s="49"/>
      <c r="MRZ19" s="49"/>
      <c r="MSA19" s="49"/>
      <c r="MSB19" s="49"/>
      <c r="MSC19" s="49"/>
      <c r="MSD19" s="49"/>
      <c r="MSE19" s="49"/>
      <c r="MSF19" s="49"/>
      <c r="MSG19" s="49"/>
      <c r="MSH19" s="49"/>
      <c r="MSI19" s="49"/>
      <c r="MSJ19" s="49"/>
      <c r="MSK19" s="49"/>
      <c r="MSL19" s="49"/>
      <c r="MSM19" s="49"/>
      <c r="MSN19" s="49"/>
      <c r="MSO19" s="49"/>
      <c r="MSP19" s="49"/>
      <c r="MSQ19" s="49"/>
      <c r="MSR19" s="49"/>
      <c r="MSS19" s="49"/>
      <c r="MST19" s="49"/>
      <c r="MSU19" s="49"/>
      <c r="MSV19" s="49"/>
      <c r="MSW19" s="49"/>
      <c r="MSX19" s="49"/>
      <c r="MSY19" s="49"/>
      <c r="MSZ19" s="49"/>
      <c r="MTA19" s="49"/>
      <c r="MTB19" s="49"/>
      <c r="MTC19" s="49"/>
      <c r="MTD19" s="49"/>
      <c r="MTE19" s="49"/>
      <c r="MTF19" s="49"/>
      <c r="MTG19" s="49"/>
      <c r="MTH19" s="49"/>
      <c r="MTI19" s="49"/>
      <c r="MTJ19" s="49"/>
      <c r="MTK19" s="49"/>
      <c r="MTL19" s="49"/>
      <c r="MTM19" s="49"/>
      <c r="MTN19" s="49"/>
      <c r="MTO19" s="49"/>
      <c r="MTP19" s="49"/>
      <c r="MTQ19" s="49"/>
      <c r="MTR19" s="49"/>
      <c r="MTS19" s="49"/>
      <c r="MTT19" s="49"/>
      <c r="MTU19" s="49"/>
      <c r="MTV19" s="49"/>
      <c r="MTW19" s="49"/>
      <c r="MTX19" s="49"/>
      <c r="MTY19" s="49"/>
      <c r="MTZ19" s="49"/>
      <c r="MUA19" s="49"/>
      <c r="MUB19" s="49"/>
      <c r="MUC19" s="49"/>
      <c r="MUD19" s="49"/>
      <c r="MUE19" s="49"/>
      <c r="MUF19" s="49"/>
      <c r="MUG19" s="49"/>
      <c r="MUH19" s="49"/>
      <c r="MUI19" s="49"/>
      <c r="MUJ19" s="49"/>
      <c r="MUK19" s="49"/>
      <c r="MUL19" s="49"/>
      <c r="MUM19" s="49"/>
      <c r="MUN19" s="49"/>
      <c r="MUO19" s="49"/>
      <c r="MUP19" s="49"/>
      <c r="MUQ19" s="49"/>
      <c r="MUR19" s="49"/>
      <c r="MUS19" s="49"/>
      <c r="MUT19" s="49"/>
      <c r="MUU19" s="49"/>
      <c r="MUV19" s="49"/>
      <c r="MUW19" s="49"/>
      <c r="MUX19" s="49"/>
      <c r="MUY19" s="49"/>
      <c r="MUZ19" s="49"/>
      <c r="MVA19" s="49"/>
      <c r="MVB19" s="49"/>
      <c r="MVC19" s="49"/>
      <c r="MVD19" s="49"/>
      <c r="MVE19" s="49"/>
      <c r="MVF19" s="49"/>
      <c r="MVG19" s="49"/>
      <c r="MVH19" s="49"/>
      <c r="MVI19" s="49"/>
      <c r="MVJ19" s="49"/>
      <c r="MVK19" s="49"/>
      <c r="MVL19" s="49"/>
      <c r="MVM19" s="49"/>
      <c r="MVN19" s="49"/>
      <c r="MVO19" s="49"/>
      <c r="MVP19" s="49"/>
      <c r="MVQ19" s="49"/>
      <c r="MVR19" s="49"/>
      <c r="MVS19" s="49"/>
      <c r="MVT19" s="49"/>
      <c r="MVU19" s="49"/>
      <c r="MVV19" s="49"/>
      <c r="MVW19" s="49"/>
      <c r="MVX19" s="49"/>
      <c r="MVY19" s="49"/>
      <c r="MVZ19" s="49"/>
      <c r="MWA19" s="49"/>
      <c r="MWB19" s="49"/>
      <c r="MWC19" s="49"/>
      <c r="MWD19" s="49"/>
      <c r="MWE19" s="49"/>
      <c r="MWF19" s="49"/>
      <c r="MWG19" s="49"/>
      <c r="MWH19" s="49"/>
      <c r="MWI19" s="49"/>
      <c r="MWJ19" s="49"/>
      <c r="MWK19" s="49"/>
      <c r="MWL19" s="49"/>
      <c r="MWM19" s="49"/>
      <c r="MWN19" s="49"/>
      <c r="MWO19" s="49"/>
      <c r="MWP19" s="49"/>
      <c r="MWQ19" s="49"/>
      <c r="MWR19" s="49"/>
      <c r="MWS19" s="49"/>
      <c r="MWT19" s="49"/>
      <c r="MWU19" s="49"/>
      <c r="MWV19" s="49"/>
      <c r="MWW19" s="49"/>
      <c r="MWX19" s="49"/>
      <c r="MWY19" s="49"/>
      <c r="MWZ19" s="49"/>
      <c r="MXA19" s="49"/>
      <c r="MXB19" s="49"/>
      <c r="MXC19" s="49"/>
      <c r="MXD19" s="49"/>
      <c r="MXE19" s="49"/>
      <c r="MXF19" s="49"/>
      <c r="MXG19" s="49"/>
      <c r="MXH19" s="49"/>
      <c r="MXI19" s="49"/>
      <c r="MXJ19" s="49"/>
      <c r="MXK19" s="49"/>
      <c r="MXL19" s="49"/>
      <c r="MXM19" s="49"/>
      <c r="MXN19" s="49"/>
      <c r="MXO19" s="49"/>
      <c r="MXP19" s="49"/>
      <c r="MXQ19" s="49"/>
      <c r="MXR19" s="49"/>
      <c r="MXS19" s="49"/>
      <c r="MXT19" s="49"/>
      <c r="MXU19" s="49"/>
      <c r="MXV19" s="49"/>
      <c r="MXW19" s="49"/>
      <c r="MXX19" s="49"/>
      <c r="MXY19" s="49"/>
      <c r="MXZ19" s="49"/>
      <c r="MYA19" s="49"/>
      <c r="MYB19" s="49"/>
      <c r="MYC19" s="49"/>
      <c r="MYD19" s="49"/>
      <c r="MYE19" s="49"/>
      <c r="MYF19" s="49"/>
      <c r="MYG19" s="49"/>
      <c r="MYH19" s="49"/>
      <c r="MYI19" s="49"/>
      <c r="MYJ19" s="49"/>
      <c r="MYK19" s="49"/>
      <c r="MYL19" s="49"/>
      <c r="MYM19" s="49"/>
      <c r="MYN19" s="49"/>
      <c r="MYO19" s="49"/>
      <c r="MYP19" s="49"/>
      <c r="MYQ19" s="49"/>
      <c r="MYR19" s="49"/>
      <c r="MYS19" s="49"/>
      <c r="MYT19" s="49"/>
      <c r="MYU19" s="49"/>
      <c r="MYV19" s="49"/>
      <c r="MYW19" s="49"/>
      <c r="MYX19" s="49"/>
      <c r="MYY19" s="49"/>
      <c r="MYZ19" s="49"/>
      <c r="MZA19" s="49"/>
      <c r="MZB19" s="49"/>
      <c r="MZC19" s="49"/>
      <c r="MZD19" s="49"/>
      <c r="MZE19" s="49"/>
      <c r="MZF19" s="49"/>
      <c r="MZG19" s="49"/>
      <c r="MZH19" s="49"/>
      <c r="MZI19" s="49"/>
      <c r="MZJ19" s="49"/>
      <c r="MZK19" s="49"/>
      <c r="MZL19" s="49"/>
      <c r="MZM19" s="49"/>
      <c r="MZN19" s="49"/>
      <c r="MZO19" s="49"/>
      <c r="MZP19" s="49"/>
      <c r="MZQ19" s="49"/>
      <c r="MZR19" s="49"/>
      <c r="MZS19" s="49"/>
      <c r="MZT19" s="49"/>
      <c r="MZU19" s="49"/>
      <c r="MZV19" s="49"/>
      <c r="MZW19" s="49"/>
      <c r="MZX19" s="49"/>
      <c r="MZY19" s="49"/>
      <c r="MZZ19" s="49"/>
      <c r="NAA19" s="49"/>
      <c r="NAB19" s="49"/>
      <c r="NAC19" s="49"/>
      <c r="NAD19" s="49"/>
      <c r="NAE19" s="49"/>
      <c r="NAF19" s="49"/>
      <c r="NAG19" s="49"/>
      <c r="NAH19" s="49"/>
      <c r="NAI19" s="49"/>
      <c r="NAJ19" s="49"/>
      <c r="NAK19" s="49"/>
      <c r="NAL19" s="49"/>
      <c r="NAM19" s="49"/>
      <c r="NAN19" s="49"/>
      <c r="NAO19" s="49"/>
      <c r="NAP19" s="49"/>
      <c r="NAQ19" s="49"/>
      <c r="NAR19" s="49"/>
      <c r="NAS19" s="49"/>
      <c r="NAT19" s="49"/>
      <c r="NAU19" s="49"/>
      <c r="NAV19" s="49"/>
      <c r="NAW19" s="49"/>
      <c r="NAX19" s="49"/>
      <c r="NAY19" s="49"/>
      <c r="NAZ19" s="49"/>
      <c r="NBA19" s="49"/>
      <c r="NBB19" s="49"/>
      <c r="NBC19" s="49"/>
      <c r="NBD19" s="49"/>
      <c r="NBE19" s="49"/>
      <c r="NBF19" s="49"/>
      <c r="NBG19" s="49"/>
      <c r="NBH19" s="49"/>
      <c r="NBI19" s="49"/>
      <c r="NBJ19" s="49"/>
      <c r="NBK19" s="49"/>
      <c r="NBL19" s="49"/>
      <c r="NBM19" s="49"/>
      <c r="NBN19" s="49"/>
      <c r="NBO19" s="49"/>
      <c r="NBP19" s="49"/>
      <c r="NBQ19" s="49"/>
      <c r="NBR19" s="49"/>
      <c r="NBS19" s="49"/>
      <c r="NBT19" s="49"/>
      <c r="NBU19" s="49"/>
      <c r="NBV19" s="49"/>
      <c r="NBW19" s="49"/>
      <c r="NBX19" s="49"/>
      <c r="NBY19" s="49"/>
      <c r="NBZ19" s="49"/>
      <c r="NCA19" s="49"/>
      <c r="NCB19" s="49"/>
      <c r="NCC19" s="49"/>
      <c r="NCD19" s="49"/>
      <c r="NCE19" s="49"/>
      <c r="NCF19" s="49"/>
      <c r="NCG19" s="49"/>
      <c r="NCH19" s="49"/>
      <c r="NCI19" s="49"/>
      <c r="NCJ19" s="49"/>
      <c r="NCK19" s="49"/>
      <c r="NCL19" s="49"/>
      <c r="NCM19" s="49"/>
      <c r="NCN19" s="49"/>
      <c r="NCO19" s="49"/>
      <c r="NCP19" s="49"/>
      <c r="NCQ19" s="49"/>
      <c r="NCR19" s="49"/>
      <c r="NCS19" s="49"/>
      <c r="NCT19" s="49"/>
      <c r="NCU19" s="49"/>
      <c r="NCV19" s="49"/>
      <c r="NCW19" s="49"/>
      <c r="NCX19" s="49"/>
      <c r="NCY19" s="49"/>
      <c r="NCZ19" s="49"/>
      <c r="NDA19" s="49"/>
      <c r="NDB19" s="49"/>
      <c r="NDC19" s="49"/>
      <c r="NDD19" s="49"/>
      <c r="NDE19" s="49"/>
      <c r="NDF19" s="49"/>
      <c r="NDG19" s="49"/>
      <c r="NDH19" s="49"/>
      <c r="NDI19" s="49"/>
      <c r="NDJ19" s="49"/>
      <c r="NDK19" s="49"/>
      <c r="NDL19" s="49"/>
      <c r="NDM19" s="49"/>
      <c r="NDN19" s="49"/>
      <c r="NDO19" s="49"/>
      <c r="NDP19" s="49"/>
      <c r="NDQ19" s="49"/>
      <c r="NDR19" s="49"/>
      <c r="NDS19" s="49"/>
      <c r="NDT19" s="49"/>
      <c r="NDU19" s="49"/>
      <c r="NDV19" s="49"/>
      <c r="NDW19" s="49"/>
      <c r="NDX19" s="49"/>
      <c r="NDY19" s="49"/>
      <c r="NDZ19" s="49"/>
      <c r="NEA19" s="49"/>
      <c r="NEB19" s="49"/>
      <c r="NEC19" s="49"/>
      <c r="NED19" s="49"/>
      <c r="NEE19" s="49"/>
      <c r="NEF19" s="49"/>
      <c r="NEG19" s="49"/>
      <c r="NEH19" s="49"/>
      <c r="NEI19" s="49"/>
      <c r="NEJ19" s="49"/>
      <c r="NEK19" s="49"/>
      <c r="NEL19" s="49"/>
      <c r="NEM19" s="49"/>
      <c r="NEN19" s="49"/>
      <c r="NEO19" s="49"/>
      <c r="NEP19" s="49"/>
      <c r="NEQ19" s="49"/>
      <c r="NER19" s="49"/>
      <c r="NES19" s="49"/>
      <c r="NET19" s="49"/>
      <c r="NEU19" s="49"/>
      <c r="NEV19" s="49"/>
      <c r="NEW19" s="49"/>
      <c r="NEX19" s="49"/>
      <c r="NEY19" s="49"/>
      <c r="NEZ19" s="49"/>
      <c r="NFA19" s="49"/>
      <c r="NFB19" s="49"/>
      <c r="NFC19" s="49"/>
      <c r="NFD19" s="49"/>
      <c r="NFE19" s="49"/>
      <c r="NFF19" s="49"/>
      <c r="NFG19" s="49"/>
      <c r="NFH19" s="49"/>
      <c r="NFI19" s="49"/>
      <c r="NFJ19" s="49"/>
      <c r="NFK19" s="49"/>
      <c r="NFL19" s="49"/>
      <c r="NFM19" s="49"/>
      <c r="NFN19" s="49"/>
      <c r="NFO19" s="49"/>
      <c r="NFP19" s="49"/>
      <c r="NFQ19" s="49"/>
      <c r="NFR19" s="49"/>
      <c r="NFS19" s="49"/>
      <c r="NFT19" s="49"/>
      <c r="NFU19" s="49"/>
      <c r="NFV19" s="49"/>
      <c r="NFW19" s="49"/>
      <c r="NFX19" s="49"/>
      <c r="NFY19" s="49"/>
      <c r="NFZ19" s="49"/>
      <c r="NGA19" s="49"/>
      <c r="NGB19" s="49"/>
      <c r="NGC19" s="49"/>
      <c r="NGD19" s="49"/>
      <c r="NGE19" s="49"/>
      <c r="NGF19" s="49"/>
      <c r="NGG19" s="49"/>
      <c r="NGH19" s="49"/>
      <c r="NGI19" s="49"/>
      <c r="NGJ19" s="49"/>
      <c r="NGK19" s="49"/>
      <c r="NGL19" s="49"/>
      <c r="NGM19" s="49"/>
      <c r="NGN19" s="49"/>
      <c r="NGO19" s="49"/>
      <c r="NGP19" s="49"/>
      <c r="NGQ19" s="49"/>
      <c r="NGR19" s="49"/>
      <c r="NGS19" s="49"/>
      <c r="NGT19" s="49"/>
      <c r="NGU19" s="49"/>
      <c r="NGV19" s="49"/>
      <c r="NGW19" s="49"/>
      <c r="NGX19" s="49"/>
      <c r="NGY19" s="49"/>
      <c r="NGZ19" s="49"/>
      <c r="NHA19" s="49"/>
      <c r="NHB19" s="49"/>
      <c r="NHC19" s="49"/>
      <c r="NHD19" s="49"/>
      <c r="NHE19" s="49"/>
      <c r="NHF19" s="49"/>
      <c r="NHG19" s="49"/>
      <c r="NHH19" s="49"/>
      <c r="NHI19" s="49"/>
      <c r="NHJ19" s="49"/>
      <c r="NHK19" s="49"/>
      <c r="NHL19" s="49"/>
      <c r="NHM19" s="49"/>
      <c r="NHN19" s="49"/>
      <c r="NHO19" s="49"/>
      <c r="NHP19" s="49"/>
      <c r="NHQ19" s="49"/>
      <c r="NHR19" s="49"/>
      <c r="NHS19" s="49"/>
      <c r="NHT19" s="49"/>
      <c r="NHU19" s="49"/>
      <c r="NHV19" s="49"/>
      <c r="NHW19" s="49"/>
      <c r="NHX19" s="49"/>
      <c r="NHY19" s="49"/>
      <c r="NHZ19" s="49"/>
      <c r="NIA19" s="49"/>
      <c r="NIB19" s="49"/>
      <c r="NIC19" s="49"/>
      <c r="NID19" s="49"/>
      <c r="NIE19" s="49"/>
      <c r="NIF19" s="49"/>
      <c r="NIG19" s="49"/>
      <c r="NIH19" s="49"/>
      <c r="NII19" s="49"/>
      <c r="NIJ19" s="49"/>
      <c r="NIK19" s="49"/>
      <c r="NIL19" s="49"/>
      <c r="NIM19" s="49"/>
      <c r="NIN19" s="49"/>
      <c r="NIO19" s="49"/>
      <c r="NIP19" s="49"/>
      <c r="NIQ19" s="49"/>
      <c r="NIR19" s="49"/>
      <c r="NIS19" s="49"/>
      <c r="NIT19" s="49"/>
      <c r="NIU19" s="49"/>
      <c r="NIV19" s="49"/>
      <c r="NIW19" s="49"/>
      <c r="NIX19" s="49"/>
      <c r="NIY19" s="49"/>
      <c r="NIZ19" s="49"/>
      <c r="NJA19" s="49"/>
      <c r="NJB19" s="49"/>
      <c r="NJC19" s="49"/>
      <c r="NJD19" s="49"/>
      <c r="NJE19" s="49"/>
      <c r="NJF19" s="49"/>
      <c r="NJG19" s="49"/>
      <c r="NJH19" s="49"/>
      <c r="NJI19" s="49"/>
      <c r="NJJ19" s="49"/>
      <c r="NJK19" s="49"/>
      <c r="NJL19" s="49"/>
      <c r="NJM19" s="49"/>
      <c r="NJN19" s="49"/>
      <c r="NJO19" s="49"/>
      <c r="NJP19" s="49"/>
      <c r="NJQ19" s="49"/>
      <c r="NJR19" s="49"/>
      <c r="NJS19" s="49"/>
      <c r="NJT19" s="49"/>
      <c r="NJU19" s="49"/>
      <c r="NJV19" s="49"/>
      <c r="NJW19" s="49"/>
      <c r="NJX19" s="49"/>
      <c r="NJY19" s="49"/>
      <c r="NJZ19" s="49"/>
      <c r="NKA19" s="49"/>
      <c r="NKB19" s="49"/>
      <c r="NKC19" s="49"/>
      <c r="NKD19" s="49"/>
      <c r="NKE19" s="49"/>
      <c r="NKF19" s="49"/>
      <c r="NKG19" s="49"/>
      <c r="NKH19" s="49"/>
      <c r="NKI19" s="49"/>
      <c r="NKJ19" s="49"/>
      <c r="NKK19" s="49"/>
      <c r="NKL19" s="49"/>
      <c r="NKM19" s="49"/>
      <c r="NKN19" s="49"/>
      <c r="NKO19" s="49"/>
      <c r="NKP19" s="49"/>
      <c r="NKQ19" s="49"/>
      <c r="NKR19" s="49"/>
      <c r="NKS19" s="49"/>
      <c r="NKT19" s="49"/>
      <c r="NKU19" s="49"/>
      <c r="NKV19" s="49"/>
      <c r="NKW19" s="49"/>
      <c r="NKX19" s="49"/>
      <c r="NKY19" s="49"/>
      <c r="NKZ19" s="49"/>
      <c r="NLA19" s="49"/>
      <c r="NLB19" s="49"/>
      <c r="NLC19" s="49"/>
      <c r="NLD19" s="49"/>
      <c r="NLE19" s="49"/>
      <c r="NLF19" s="49"/>
      <c r="NLG19" s="49"/>
      <c r="NLH19" s="49"/>
      <c r="NLI19" s="49"/>
      <c r="NLJ19" s="49"/>
      <c r="NLK19" s="49"/>
      <c r="NLL19" s="49"/>
      <c r="NLM19" s="49"/>
      <c r="NLN19" s="49"/>
      <c r="NLO19" s="49"/>
      <c r="NLP19" s="49"/>
      <c r="NLQ19" s="49"/>
      <c r="NLR19" s="49"/>
      <c r="NLS19" s="49"/>
      <c r="NLT19" s="49"/>
      <c r="NLU19" s="49"/>
      <c r="NLV19" s="49"/>
      <c r="NLW19" s="49"/>
      <c r="NLX19" s="49"/>
      <c r="NLY19" s="49"/>
      <c r="NLZ19" s="49"/>
      <c r="NMA19" s="49"/>
      <c r="NMB19" s="49"/>
      <c r="NMC19" s="49"/>
      <c r="NMD19" s="49"/>
      <c r="NME19" s="49"/>
      <c r="NMF19" s="49"/>
      <c r="NMG19" s="49"/>
      <c r="NMH19" s="49"/>
      <c r="NMI19" s="49"/>
      <c r="NMJ19" s="49"/>
      <c r="NMK19" s="49"/>
      <c r="NML19" s="49"/>
      <c r="NMM19" s="49"/>
      <c r="NMN19" s="49"/>
      <c r="NMO19" s="49"/>
      <c r="NMP19" s="49"/>
      <c r="NMQ19" s="49"/>
      <c r="NMR19" s="49"/>
      <c r="NMS19" s="49"/>
      <c r="NMT19" s="49"/>
      <c r="NMU19" s="49"/>
      <c r="NMV19" s="49"/>
      <c r="NMW19" s="49"/>
      <c r="NMX19" s="49"/>
      <c r="NMY19" s="49"/>
      <c r="NMZ19" s="49"/>
      <c r="NNA19" s="49"/>
      <c r="NNB19" s="49"/>
      <c r="NNC19" s="49"/>
      <c r="NND19" s="49"/>
      <c r="NNE19" s="49"/>
      <c r="NNF19" s="49"/>
      <c r="NNG19" s="49"/>
      <c r="NNH19" s="49"/>
      <c r="NNI19" s="49"/>
      <c r="NNJ19" s="49"/>
      <c r="NNK19" s="49"/>
      <c r="NNL19" s="49"/>
      <c r="NNM19" s="49"/>
      <c r="NNN19" s="49"/>
      <c r="NNO19" s="49"/>
      <c r="NNP19" s="49"/>
      <c r="NNQ19" s="49"/>
      <c r="NNR19" s="49"/>
      <c r="NNS19" s="49"/>
      <c r="NNT19" s="49"/>
      <c r="NNU19" s="49"/>
      <c r="NNV19" s="49"/>
      <c r="NNW19" s="49"/>
      <c r="NNX19" s="49"/>
      <c r="NNY19" s="49"/>
      <c r="NNZ19" s="49"/>
      <c r="NOA19" s="49"/>
      <c r="NOB19" s="49"/>
      <c r="NOC19" s="49"/>
      <c r="NOD19" s="49"/>
      <c r="NOE19" s="49"/>
      <c r="NOF19" s="49"/>
      <c r="NOG19" s="49"/>
      <c r="NOH19" s="49"/>
      <c r="NOI19" s="49"/>
      <c r="NOJ19" s="49"/>
      <c r="NOK19" s="49"/>
      <c r="NOL19" s="49"/>
      <c r="NOM19" s="49"/>
      <c r="NON19" s="49"/>
      <c r="NOO19" s="49"/>
      <c r="NOP19" s="49"/>
      <c r="NOQ19" s="49"/>
      <c r="NOR19" s="49"/>
      <c r="NOS19" s="49"/>
      <c r="NOT19" s="49"/>
      <c r="NOU19" s="49"/>
      <c r="NOV19" s="49"/>
      <c r="NOW19" s="49"/>
      <c r="NOX19" s="49"/>
      <c r="NOY19" s="49"/>
      <c r="NOZ19" s="49"/>
      <c r="NPA19" s="49"/>
      <c r="NPB19" s="49"/>
      <c r="NPC19" s="49"/>
      <c r="NPD19" s="49"/>
      <c r="NPE19" s="49"/>
      <c r="NPF19" s="49"/>
      <c r="NPG19" s="49"/>
      <c r="NPH19" s="49"/>
      <c r="NPI19" s="49"/>
      <c r="NPJ19" s="49"/>
      <c r="NPK19" s="49"/>
      <c r="NPL19" s="49"/>
      <c r="NPM19" s="49"/>
      <c r="NPN19" s="49"/>
      <c r="NPO19" s="49"/>
      <c r="NPP19" s="49"/>
      <c r="NPQ19" s="49"/>
      <c r="NPR19" s="49"/>
      <c r="NPS19" s="49"/>
      <c r="NPT19" s="49"/>
      <c r="NPU19" s="49"/>
      <c r="NPV19" s="49"/>
      <c r="NPW19" s="49"/>
      <c r="NPX19" s="49"/>
      <c r="NPY19" s="49"/>
      <c r="NPZ19" s="49"/>
      <c r="NQA19" s="49"/>
      <c r="NQB19" s="49"/>
      <c r="NQC19" s="49"/>
      <c r="NQD19" s="49"/>
      <c r="NQE19" s="49"/>
      <c r="NQF19" s="49"/>
      <c r="NQG19" s="49"/>
      <c r="NQH19" s="49"/>
      <c r="NQI19" s="49"/>
      <c r="NQJ19" s="49"/>
      <c r="NQK19" s="49"/>
      <c r="NQL19" s="49"/>
      <c r="NQM19" s="49"/>
      <c r="NQN19" s="49"/>
      <c r="NQO19" s="49"/>
      <c r="NQP19" s="49"/>
      <c r="NQQ19" s="49"/>
      <c r="NQR19" s="49"/>
      <c r="NQS19" s="49"/>
      <c r="NQT19" s="49"/>
      <c r="NQU19" s="49"/>
      <c r="NQV19" s="49"/>
      <c r="NQW19" s="49"/>
      <c r="NQX19" s="49"/>
      <c r="NQY19" s="49"/>
      <c r="NQZ19" s="49"/>
      <c r="NRA19" s="49"/>
      <c r="NRB19" s="49"/>
      <c r="NRC19" s="49"/>
      <c r="NRD19" s="49"/>
      <c r="NRE19" s="49"/>
      <c r="NRF19" s="49"/>
      <c r="NRG19" s="49"/>
      <c r="NRH19" s="49"/>
      <c r="NRI19" s="49"/>
      <c r="NRJ19" s="49"/>
      <c r="NRK19" s="49"/>
      <c r="NRL19" s="49"/>
      <c r="NRM19" s="49"/>
      <c r="NRN19" s="49"/>
      <c r="NRO19" s="49"/>
      <c r="NRP19" s="49"/>
      <c r="NRQ19" s="49"/>
      <c r="NRR19" s="49"/>
      <c r="NRS19" s="49"/>
      <c r="NRT19" s="49"/>
      <c r="NRU19" s="49"/>
      <c r="NRV19" s="49"/>
      <c r="NRW19" s="49"/>
      <c r="NRX19" s="49"/>
      <c r="NRY19" s="49"/>
      <c r="NRZ19" s="49"/>
      <c r="NSA19" s="49"/>
      <c r="NSB19" s="49"/>
      <c r="NSC19" s="49"/>
      <c r="NSD19" s="49"/>
      <c r="NSE19" s="49"/>
      <c r="NSF19" s="49"/>
      <c r="NSG19" s="49"/>
      <c r="NSH19" s="49"/>
      <c r="NSI19" s="49"/>
      <c r="NSJ19" s="49"/>
      <c r="NSK19" s="49"/>
      <c r="NSL19" s="49"/>
      <c r="NSM19" s="49"/>
      <c r="NSN19" s="49"/>
      <c r="NSO19" s="49"/>
      <c r="NSP19" s="49"/>
      <c r="NSQ19" s="49"/>
      <c r="NSR19" s="49"/>
      <c r="NSS19" s="49"/>
      <c r="NST19" s="49"/>
      <c r="NSU19" s="49"/>
      <c r="NSV19" s="49"/>
      <c r="NSW19" s="49"/>
      <c r="NSX19" s="49"/>
      <c r="NSY19" s="49"/>
      <c r="NSZ19" s="49"/>
      <c r="NTA19" s="49"/>
      <c r="NTB19" s="49"/>
      <c r="NTC19" s="49"/>
      <c r="NTD19" s="49"/>
      <c r="NTE19" s="49"/>
      <c r="NTF19" s="49"/>
      <c r="NTG19" s="49"/>
      <c r="NTH19" s="49"/>
      <c r="NTI19" s="49"/>
      <c r="NTJ19" s="49"/>
      <c r="NTK19" s="49"/>
      <c r="NTL19" s="49"/>
      <c r="NTM19" s="49"/>
      <c r="NTN19" s="49"/>
      <c r="NTO19" s="49"/>
      <c r="NTP19" s="49"/>
      <c r="NTQ19" s="49"/>
      <c r="NTR19" s="49"/>
      <c r="NTS19" s="49"/>
      <c r="NTT19" s="49"/>
      <c r="NTU19" s="49"/>
      <c r="NTV19" s="49"/>
      <c r="NTW19" s="49"/>
      <c r="NTX19" s="49"/>
      <c r="NTY19" s="49"/>
      <c r="NTZ19" s="49"/>
      <c r="NUA19" s="49"/>
      <c r="NUB19" s="49"/>
      <c r="NUC19" s="49"/>
      <c r="NUD19" s="49"/>
      <c r="NUE19" s="49"/>
      <c r="NUF19" s="49"/>
      <c r="NUG19" s="49"/>
      <c r="NUH19" s="49"/>
      <c r="NUI19" s="49"/>
      <c r="NUJ19" s="49"/>
      <c r="NUK19" s="49"/>
      <c r="NUL19" s="49"/>
      <c r="NUM19" s="49"/>
      <c r="NUN19" s="49"/>
      <c r="NUO19" s="49"/>
      <c r="NUP19" s="49"/>
      <c r="NUQ19" s="49"/>
      <c r="NUR19" s="49"/>
      <c r="NUS19" s="49"/>
      <c r="NUT19" s="49"/>
      <c r="NUU19" s="49"/>
      <c r="NUV19" s="49"/>
      <c r="NUW19" s="49"/>
      <c r="NUX19" s="49"/>
      <c r="NUY19" s="49"/>
      <c r="NUZ19" s="49"/>
      <c r="NVA19" s="49"/>
      <c r="NVB19" s="49"/>
      <c r="NVC19" s="49"/>
      <c r="NVD19" s="49"/>
      <c r="NVE19" s="49"/>
      <c r="NVF19" s="49"/>
      <c r="NVG19" s="49"/>
      <c r="NVH19" s="49"/>
      <c r="NVI19" s="49"/>
      <c r="NVJ19" s="49"/>
      <c r="NVK19" s="49"/>
      <c r="NVL19" s="49"/>
      <c r="NVM19" s="49"/>
      <c r="NVN19" s="49"/>
      <c r="NVO19" s="49"/>
      <c r="NVP19" s="49"/>
      <c r="NVQ19" s="49"/>
      <c r="NVR19" s="49"/>
      <c r="NVS19" s="49"/>
      <c r="NVT19" s="49"/>
      <c r="NVU19" s="49"/>
      <c r="NVV19" s="49"/>
      <c r="NVW19" s="49"/>
      <c r="NVX19" s="49"/>
      <c r="NVY19" s="49"/>
      <c r="NVZ19" s="49"/>
      <c r="NWA19" s="49"/>
      <c r="NWB19" s="49"/>
      <c r="NWC19" s="49"/>
      <c r="NWD19" s="49"/>
      <c r="NWE19" s="49"/>
      <c r="NWF19" s="49"/>
      <c r="NWG19" s="49"/>
      <c r="NWH19" s="49"/>
      <c r="NWI19" s="49"/>
      <c r="NWJ19" s="49"/>
      <c r="NWK19" s="49"/>
      <c r="NWL19" s="49"/>
      <c r="NWM19" s="49"/>
      <c r="NWN19" s="49"/>
      <c r="NWO19" s="49"/>
      <c r="NWP19" s="49"/>
      <c r="NWQ19" s="49"/>
      <c r="NWR19" s="49"/>
      <c r="NWS19" s="49"/>
      <c r="NWT19" s="49"/>
      <c r="NWU19" s="49"/>
      <c r="NWV19" s="49"/>
      <c r="NWW19" s="49"/>
      <c r="NWX19" s="49"/>
      <c r="NWY19" s="49"/>
      <c r="NWZ19" s="49"/>
      <c r="NXA19" s="49"/>
      <c r="NXB19" s="49"/>
      <c r="NXC19" s="49"/>
      <c r="NXD19" s="49"/>
      <c r="NXE19" s="49"/>
      <c r="NXF19" s="49"/>
      <c r="NXG19" s="49"/>
      <c r="NXH19" s="49"/>
      <c r="NXI19" s="49"/>
      <c r="NXJ19" s="49"/>
      <c r="NXK19" s="49"/>
      <c r="NXL19" s="49"/>
      <c r="NXM19" s="49"/>
      <c r="NXN19" s="49"/>
      <c r="NXO19" s="49"/>
      <c r="NXP19" s="49"/>
      <c r="NXQ19" s="49"/>
      <c r="NXR19" s="49"/>
      <c r="NXS19" s="49"/>
      <c r="NXT19" s="49"/>
      <c r="NXU19" s="49"/>
      <c r="NXV19" s="49"/>
      <c r="NXW19" s="49"/>
      <c r="NXX19" s="49"/>
      <c r="NXY19" s="49"/>
      <c r="NXZ19" s="49"/>
      <c r="NYA19" s="49"/>
      <c r="NYB19" s="49"/>
      <c r="NYC19" s="49"/>
      <c r="NYD19" s="49"/>
      <c r="NYE19" s="49"/>
      <c r="NYF19" s="49"/>
      <c r="NYG19" s="49"/>
      <c r="NYH19" s="49"/>
      <c r="NYI19" s="49"/>
      <c r="NYJ19" s="49"/>
      <c r="NYK19" s="49"/>
      <c r="NYL19" s="49"/>
      <c r="NYM19" s="49"/>
      <c r="NYN19" s="49"/>
      <c r="NYO19" s="49"/>
      <c r="NYP19" s="49"/>
      <c r="NYQ19" s="49"/>
      <c r="NYR19" s="49"/>
      <c r="NYS19" s="49"/>
      <c r="NYT19" s="49"/>
      <c r="NYU19" s="49"/>
      <c r="NYV19" s="49"/>
      <c r="NYW19" s="49"/>
      <c r="NYX19" s="49"/>
      <c r="NYY19" s="49"/>
      <c r="NYZ19" s="49"/>
      <c r="NZA19" s="49"/>
      <c r="NZB19" s="49"/>
      <c r="NZC19" s="49"/>
      <c r="NZD19" s="49"/>
      <c r="NZE19" s="49"/>
      <c r="NZF19" s="49"/>
      <c r="NZG19" s="49"/>
      <c r="NZH19" s="49"/>
      <c r="NZI19" s="49"/>
      <c r="NZJ19" s="49"/>
      <c r="NZK19" s="49"/>
      <c r="NZL19" s="49"/>
      <c r="NZM19" s="49"/>
      <c r="NZN19" s="49"/>
      <c r="NZO19" s="49"/>
      <c r="NZP19" s="49"/>
      <c r="NZQ19" s="49"/>
      <c r="NZR19" s="49"/>
      <c r="NZS19" s="49"/>
      <c r="NZT19" s="49"/>
      <c r="NZU19" s="49"/>
      <c r="NZV19" s="49"/>
      <c r="NZW19" s="49"/>
      <c r="NZX19" s="49"/>
      <c r="NZY19" s="49"/>
      <c r="NZZ19" s="49"/>
      <c r="OAA19" s="49"/>
      <c r="OAB19" s="49"/>
      <c r="OAC19" s="49"/>
      <c r="OAD19" s="49"/>
      <c r="OAE19" s="49"/>
      <c r="OAF19" s="49"/>
      <c r="OAG19" s="49"/>
      <c r="OAH19" s="49"/>
      <c r="OAI19" s="49"/>
      <c r="OAJ19" s="49"/>
      <c r="OAK19" s="49"/>
      <c r="OAL19" s="49"/>
      <c r="OAM19" s="49"/>
      <c r="OAN19" s="49"/>
      <c r="OAO19" s="49"/>
      <c r="OAP19" s="49"/>
      <c r="OAQ19" s="49"/>
      <c r="OAR19" s="49"/>
      <c r="OAS19" s="49"/>
      <c r="OAT19" s="49"/>
      <c r="OAU19" s="49"/>
      <c r="OAV19" s="49"/>
      <c r="OAW19" s="49"/>
      <c r="OAX19" s="49"/>
      <c r="OAY19" s="49"/>
      <c r="OAZ19" s="49"/>
      <c r="OBA19" s="49"/>
      <c r="OBB19" s="49"/>
      <c r="OBC19" s="49"/>
      <c r="OBD19" s="49"/>
      <c r="OBE19" s="49"/>
      <c r="OBF19" s="49"/>
      <c r="OBG19" s="49"/>
      <c r="OBH19" s="49"/>
      <c r="OBI19" s="49"/>
      <c r="OBJ19" s="49"/>
      <c r="OBK19" s="49"/>
      <c r="OBL19" s="49"/>
      <c r="OBM19" s="49"/>
      <c r="OBN19" s="49"/>
      <c r="OBO19" s="49"/>
      <c r="OBP19" s="49"/>
      <c r="OBQ19" s="49"/>
      <c r="OBR19" s="49"/>
      <c r="OBS19" s="49"/>
      <c r="OBT19" s="49"/>
      <c r="OBU19" s="49"/>
      <c r="OBV19" s="49"/>
      <c r="OBW19" s="49"/>
      <c r="OBX19" s="49"/>
      <c r="OBY19" s="49"/>
      <c r="OBZ19" s="49"/>
      <c r="OCA19" s="49"/>
      <c r="OCB19" s="49"/>
      <c r="OCC19" s="49"/>
      <c r="OCD19" s="49"/>
      <c r="OCE19" s="49"/>
      <c r="OCF19" s="49"/>
      <c r="OCG19" s="49"/>
      <c r="OCH19" s="49"/>
      <c r="OCI19" s="49"/>
      <c r="OCJ19" s="49"/>
      <c r="OCK19" s="49"/>
      <c r="OCL19" s="49"/>
      <c r="OCM19" s="49"/>
      <c r="OCN19" s="49"/>
      <c r="OCO19" s="49"/>
      <c r="OCP19" s="49"/>
      <c r="OCQ19" s="49"/>
      <c r="OCR19" s="49"/>
      <c r="OCS19" s="49"/>
      <c r="OCT19" s="49"/>
      <c r="OCU19" s="49"/>
      <c r="OCV19" s="49"/>
      <c r="OCW19" s="49"/>
      <c r="OCX19" s="49"/>
      <c r="OCY19" s="49"/>
      <c r="OCZ19" s="49"/>
      <c r="ODA19" s="49"/>
      <c r="ODB19" s="49"/>
      <c r="ODC19" s="49"/>
      <c r="ODD19" s="49"/>
      <c r="ODE19" s="49"/>
      <c r="ODF19" s="49"/>
      <c r="ODG19" s="49"/>
      <c r="ODH19" s="49"/>
      <c r="ODI19" s="49"/>
      <c r="ODJ19" s="49"/>
      <c r="ODK19" s="49"/>
      <c r="ODL19" s="49"/>
      <c r="ODM19" s="49"/>
      <c r="ODN19" s="49"/>
      <c r="ODO19" s="49"/>
      <c r="ODP19" s="49"/>
      <c r="ODQ19" s="49"/>
      <c r="ODR19" s="49"/>
      <c r="ODS19" s="49"/>
      <c r="ODT19" s="49"/>
      <c r="ODU19" s="49"/>
      <c r="ODV19" s="49"/>
      <c r="ODW19" s="49"/>
      <c r="ODX19" s="49"/>
      <c r="ODY19" s="49"/>
      <c r="ODZ19" s="49"/>
      <c r="OEA19" s="49"/>
      <c r="OEB19" s="49"/>
      <c r="OEC19" s="49"/>
      <c r="OED19" s="49"/>
      <c r="OEE19" s="49"/>
      <c r="OEF19" s="49"/>
      <c r="OEG19" s="49"/>
      <c r="OEH19" s="49"/>
      <c r="OEI19" s="49"/>
      <c r="OEJ19" s="49"/>
      <c r="OEK19" s="49"/>
      <c r="OEL19" s="49"/>
      <c r="OEM19" s="49"/>
      <c r="OEN19" s="49"/>
      <c r="OEO19" s="49"/>
      <c r="OEP19" s="49"/>
      <c r="OEQ19" s="49"/>
      <c r="OER19" s="49"/>
      <c r="OES19" s="49"/>
      <c r="OET19" s="49"/>
      <c r="OEU19" s="49"/>
      <c r="OEV19" s="49"/>
      <c r="OEW19" s="49"/>
      <c r="OEX19" s="49"/>
      <c r="OEY19" s="49"/>
      <c r="OEZ19" s="49"/>
      <c r="OFA19" s="49"/>
      <c r="OFB19" s="49"/>
      <c r="OFC19" s="49"/>
      <c r="OFD19" s="49"/>
      <c r="OFE19" s="49"/>
      <c r="OFF19" s="49"/>
      <c r="OFG19" s="49"/>
      <c r="OFH19" s="49"/>
      <c r="OFI19" s="49"/>
      <c r="OFJ19" s="49"/>
      <c r="OFK19" s="49"/>
      <c r="OFL19" s="49"/>
      <c r="OFM19" s="49"/>
      <c r="OFN19" s="49"/>
      <c r="OFO19" s="49"/>
      <c r="OFP19" s="49"/>
      <c r="OFQ19" s="49"/>
      <c r="OFR19" s="49"/>
      <c r="OFS19" s="49"/>
      <c r="OFT19" s="49"/>
      <c r="OFU19" s="49"/>
      <c r="OFV19" s="49"/>
      <c r="OFW19" s="49"/>
      <c r="OFX19" s="49"/>
      <c r="OFY19" s="49"/>
      <c r="OFZ19" s="49"/>
      <c r="OGA19" s="49"/>
      <c r="OGB19" s="49"/>
      <c r="OGC19" s="49"/>
      <c r="OGD19" s="49"/>
      <c r="OGE19" s="49"/>
      <c r="OGF19" s="49"/>
      <c r="OGG19" s="49"/>
      <c r="OGH19" s="49"/>
      <c r="OGI19" s="49"/>
      <c r="OGJ19" s="49"/>
      <c r="OGK19" s="49"/>
      <c r="OGL19" s="49"/>
      <c r="OGM19" s="49"/>
      <c r="OGN19" s="49"/>
      <c r="OGO19" s="49"/>
      <c r="OGP19" s="49"/>
      <c r="OGQ19" s="49"/>
      <c r="OGR19" s="49"/>
      <c r="OGS19" s="49"/>
      <c r="OGT19" s="49"/>
      <c r="OGU19" s="49"/>
      <c r="OGV19" s="49"/>
      <c r="OGW19" s="49"/>
      <c r="OGX19" s="49"/>
      <c r="OGY19" s="49"/>
      <c r="OGZ19" s="49"/>
      <c r="OHA19" s="49"/>
      <c r="OHB19" s="49"/>
      <c r="OHC19" s="49"/>
      <c r="OHD19" s="49"/>
      <c r="OHE19" s="49"/>
      <c r="OHF19" s="49"/>
      <c r="OHG19" s="49"/>
      <c r="OHH19" s="49"/>
      <c r="OHI19" s="49"/>
      <c r="OHJ19" s="49"/>
      <c r="OHK19" s="49"/>
      <c r="OHL19" s="49"/>
      <c r="OHM19" s="49"/>
      <c r="OHN19" s="49"/>
      <c r="OHO19" s="49"/>
      <c r="OHP19" s="49"/>
      <c r="OHQ19" s="49"/>
      <c r="OHR19" s="49"/>
      <c r="OHS19" s="49"/>
      <c r="OHT19" s="49"/>
      <c r="OHU19" s="49"/>
      <c r="OHV19" s="49"/>
      <c r="OHW19" s="49"/>
      <c r="OHX19" s="49"/>
      <c r="OHY19" s="49"/>
      <c r="OHZ19" s="49"/>
      <c r="OIA19" s="49"/>
      <c r="OIB19" s="49"/>
      <c r="OIC19" s="49"/>
      <c r="OID19" s="49"/>
      <c r="OIE19" s="49"/>
      <c r="OIF19" s="49"/>
      <c r="OIG19" s="49"/>
      <c r="OIH19" s="49"/>
      <c r="OII19" s="49"/>
      <c r="OIJ19" s="49"/>
      <c r="OIK19" s="49"/>
      <c r="OIL19" s="49"/>
      <c r="OIM19" s="49"/>
      <c r="OIN19" s="49"/>
      <c r="OIO19" s="49"/>
      <c r="OIP19" s="49"/>
      <c r="OIQ19" s="49"/>
      <c r="OIR19" s="49"/>
      <c r="OIS19" s="49"/>
      <c r="OIT19" s="49"/>
      <c r="OIU19" s="49"/>
      <c r="OIV19" s="49"/>
      <c r="OIW19" s="49"/>
      <c r="OIX19" s="49"/>
      <c r="OIY19" s="49"/>
      <c r="OIZ19" s="49"/>
      <c r="OJA19" s="49"/>
      <c r="OJB19" s="49"/>
      <c r="OJC19" s="49"/>
      <c r="OJD19" s="49"/>
      <c r="OJE19" s="49"/>
      <c r="OJF19" s="49"/>
      <c r="OJG19" s="49"/>
      <c r="OJH19" s="49"/>
      <c r="OJI19" s="49"/>
      <c r="OJJ19" s="49"/>
      <c r="OJK19" s="49"/>
      <c r="OJL19" s="49"/>
      <c r="OJM19" s="49"/>
      <c r="OJN19" s="49"/>
      <c r="OJO19" s="49"/>
      <c r="OJP19" s="49"/>
      <c r="OJQ19" s="49"/>
      <c r="OJR19" s="49"/>
      <c r="OJS19" s="49"/>
      <c r="OJT19" s="49"/>
      <c r="OJU19" s="49"/>
      <c r="OJV19" s="49"/>
      <c r="OJW19" s="49"/>
      <c r="OJX19" s="49"/>
      <c r="OJY19" s="49"/>
      <c r="OJZ19" s="49"/>
      <c r="OKA19" s="49"/>
      <c r="OKB19" s="49"/>
      <c r="OKC19" s="49"/>
      <c r="OKD19" s="49"/>
      <c r="OKE19" s="49"/>
      <c r="OKF19" s="49"/>
      <c r="OKG19" s="49"/>
      <c r="OKH19" s="49"/>
      <c r="OKI19" s="49"/>
      <c r="OKJ19" s="49"/>
      <c r="OKK19" s="49"/>
      <c r="OKL19" s="49"/>
      <c r="OKM19" s="49"/>
      <c r="OKN19" s="49"/>
      <c r="OKO19" s="49"/>
      <c r="OKP19" s="49"/>
      <c r="OKQ19" s="49"/>
      <c r="OKR19" s="49"/>
      <c r="OKS19" s="49"/>
      <c r="OKT19" s="49"/>
      <c r="OKU19" s="49"/>
      <c r="OKV19" s="49"/>
      <c r="OKW19" s="49"/>
      <c r="OKX19" s="49"/>
      <c r="OKY19" s="49"/>
      <c r="OKZ19" s="49"/>
      <c r="OLA19" s="49"/>
      <c r="OLB19" s="49"/>
      <c r="OLC19" s="49"/>
      <c r="OLD19" s="49"/>
      <c r="OLE19" s="49"/>
      <c r="OLF19" s="49"/>
      <c r="OLG19" s="49"/>
      <c r="OLH19" s="49"/>
      <c r="OLI19" s="49"/>
      <c r="OLJ19" s="49"/>
      <c r="OLK19" s="49"/>
      <c r="OLL19" s="49"/>
      <c r="OLM19" s="49"/>
      <c r="OLN19" s="49"/>
      <c r="OLO19" s="49"/>
      <c r="OLP19" s="49"/>
      <c r="OLQ19" s="49"/>
      <c r="OLR19" s="49"/>
      <c r="OLS19" s="49"/>
      <c r="OLT19" s="49"/>
      <c r="OLU19" s="49"/>
      <c r="OLV19" s="49"/>
      <c r="OLW19" s="49"/>
      <c r="OLX19" s="49"/>
      <c r="OLY19" s="49"/>
      <c r="OLZ19" s="49"/>
      <c r="OMA19" s="49"/>
      <c r="OMB19" s="49"/>
      <c r="OMC19" s="49"/>
      <c r="OMD19" s="49"/>
      <c r="OME19" s="49"/>
      <c r="OMF19" s="49"/>
      <c r="OMG19" s="49"/>
      <c r="OMH19" s="49"/>
      <c r="OMI19" s="49"/>
      <c r="OMJ19" s="49"/>
      <c r="OMK19" s="49"/>
      <c r="OML19" s="49"/>
      <c r="OMM19" s="49"/>
      <c r="OMN19" s="49"/>
      <c r="OMO19" s="49"/>
      <c r="OMP19" s="49"/>
      <c r="OMQ19" s="49"/>
      <c r="OMR19" s="49"/>
      <c r="OMS19" s="49"/>
      <c r="OMT19" s="49"/>
      <c r="OMU19" s="49"/>
      <c r="OMV19" s="49"/>
      <c r="OMW19" s="49"/>
      <c r="OMX19" s="49"/>
      <c r="OMY19" s="49"/>
      <c r="OMZ19" s="49"/>
      <c r="ONA19" s="49"/>
      <c r="ONB19" s="49"/>
      <c r="ONC19" s="49"/>
      <c r="OND19" s="49"/>
      <c r="ONE19" s="49"/>
      <c r="ONF19" s="49"/>
      <c r="ONG19" s="49"/>
      <c r="ONH19" s="49"/>
      <c r="ONI19" s="49"/>
      <c r="ONJ19" s="49"/>
      <c r="ONK19" s="49"/>
      <c r="ONL19" s="49"/>
      <c r="ONM19" s="49"/>
      <c r="ONN19" s="49"/>
      <c r="ONO19" s="49"/>
      <c r="ONP19" s="49"/>
      <c r="ONQ19" s="49"/>
      <c r="ONR19" s="49"/>
      <c r="ONS19" s="49"/>
      <c r="ONT19" s="49"/>
      <c r="ONU19" s="49"/>
      <c r="ONV19" s="49"/>
      <c r="ONW19" s="49"/>
      <c r="ONX19" s="49"/>
      <c r="ONY19" s="49"/>
      <c r="ONZ19" s="49"/>
      <c r="OOA19" s="49"/>
      <c r="OOB19" s="49"/>
      <c r="OOC19" s="49"/>
      <c r="OOD19" s="49"/>
      <c r="OOE19" s="49"/>
      <c r="OOF19" s="49"/>
      <c r="OOG19" s="49"/>
      <c r="OOH19" s="49"/>
      <c r="OOI19" s="49"/>
      <c r="OOJ19" s="49"/>
      <c r="OOK19" s="49"/>
      <c r="OOL19" s="49"/>
      <c r="OOM19" s="49"/>
      <c r="OON19" s="49"/>
      <c r="OOO19" s="49"/>
      <c r="OOP19" s="49"/>
      <c r="OOQ19" s="49"/>
      <c r="OOR19" s="49"/>
      <c r="OOS19" s="49"/>
      <c r="OOT19" s="49"/>
      <c r="OOU19" s="49"/>
      <c r="OOV19" s="49"/>
      <c r="OOW19" s="49"/>
      <c r="OOX19" s="49"/>
      <c r="OOY19" s="49"/>
      <c r="OOZ19" s="49"/>
      <c r="OPA19" s="49"/>
      <c r="OPB19" s="49"/>
      <c r="OPC19" s="49"/>
      <c r="OPD19" s="49"/>
      <c r="OPE19" s="49"/>
      <c r="OPF19" s="49"/>
      <c r="OPG19" s="49"/>
      <c r="OPH19" s="49"/>
      <c r="OPI19" s="49"/>
      <c r="OPJ19" s="49"/>
      <c r="OPK19" s="49"/>
      <c r="OPL19" s="49"/>
      <c r="OPM19" s="49"/>
      <c r="OPN19" s="49"/>
      <c r="OPO19" s="49"/>
      <c r="OPP19" s="49"/>
      <c r="OPQ19" s="49"/>
      <c r="OPR19" s="49"/>
      <c r="OPS19" s="49"/>
      <c r="OPT19" s="49"/>
      <c r="OPU19" s="49"/>
      <c r="OPV19" s="49"/>
      <c r="OPW19" s="49"/>
      <c r="OPX19" s="49"/>
      <c r="OPY19" s="49"/>
      <c r="OPZ19" s="49"/>
      <c r="OQA19" s="49"/>
      <c r="OQB19" s="49"/>
      <c r="OQC19" s="49"/>
      <c r="OQD19" s="49"/>
      <c r="OQE19" s="49"/>
      <c r="OQF19" s="49"/>
      <c r="OQG19" s="49"/>
      <c r="OQH19" s="49"/>
      <c r="OQI19" s="49"/>
      <c r="OQJ19" s="49"/>
      <c r="OQK19" s="49"/>
      <c r="OQL19" s="49"/>
      <c r="OQM19" s="49"/>
      <c r="OQN19" s="49"/>
      <c r="OQO19" s="49"/>
      <c r="OQP19" s="49"/>
      <c r="OQQ19" s="49"/>
      <c r="OQR19" s="49"/>
      <c r="OQS19" s="49"/>
      <c r="OQT19" s="49"/>
      <c r="OQU19" s="49"/>
      <c r="OQV19" s="49"/>
      <c r="OQW19" s="49"/>
      <c r="OQX19" s="49"/>
      <c r="OQY19" s="49"/>
      <c r="OQZ19" s="49"/>
      <c r="ORA19" s="49"/>
      <c r="ORB19" s="49"/>
      <c r="ORC19" s="49"/>
      <c r="ORD19" s="49"/>
      <c r="ORE19" s="49"/>
      <c r="ORF19" s="49"/>
      <c r="ORG19" s="49"/>
      <c r="ORH19" s="49"/>
      <c r="ORI19" s="49"/>
      <c r="ORJ19" s="49"/>
      <c r="ORK19" s="49"/>
      <c r="ORL19" s="49"/>
      <c r="ORM19" s="49"/>
      <c r="ORN19" s="49"/>
      <c r="ORO19" s="49"/>
      <c r="ORP19" s="49"/>
      <c r="ORQ19" s="49"/>
      <c r="ORR19" s="49"/>
      <c r="ORS19" s="49"/>
      <c r="ORT19" s="49"/>
      <c r="ORU19" s="49"/>
      <c r="ORV19" s="49"/>
      <c r="ORW19" s="49"/>
      <c r="ORX19" s="49"/>
      <c r="ORY19" s="49"/>
      <c r="ORZ19" s="49"/>
      <c r="OSA19" s="49"/>
      <c r="OSB19" s="49"/>
      <c r="OSC19" s="49"/>
      <c r="OSD19" s="49"/>
      <c r="OSE19" s="49"/>
      <c r="OSF19" s="49"/>
      <c r="OSG19" s="49"/>
      <c r="OSH19" s="49"/>
      <c r="OSI19" s="49"/>
      <c r="OSJ19" s="49"/>
      <c r="OSK19" s="49"/>
      <c r="OSL19" s="49"/>
      <c r="OSM19" s="49"/>
      <c r="OSN19" s="49"/>
      <c r="OSO19" s="49"/>
      <c r="OSP19" s="49"/>
      <c r="OSQ19" s="49"/>
      <c r="OSR19" s="49"/>
      <c r="OSS19" s="49"/>
      <c r="OST19" s="49"/>
      <c r="OSU19" s="49"/>
      <c r="OSV19" s="49"/>
      <c r="OSW19" s="49"/>
      <c r="OSX19" s="49"/>
      <c r="OSY19" s="49"/>
      <c r="OSZ19" s="49"/>
      <c r="OTA19" s="49"/>
      <c r="OTB19" s="49"/>
      <c r="OTC19" s="49"/>
      <c r="OTD19" s="49"/>
      <c r="OTE19" s="49"/>
      <c r="OTF19" s="49"/>
      <c r="OTG19" s="49"/>
      <c r="OTH19" s="49"/>
      <c r="OTI19" s="49"/>
      <c r="OTJ19" s="49"/>
      <c r="OTK19" s="49"/>
      <c r="OTL19" s="49"/>
      <c r="OTM19" s="49"/>
      <c r="OTN19" s="49"/>
      <c r="OTO19" s="49"/>
      <c r="OTP19" s="49"/>
      <c r="OTQ19" s="49"/>
      <c r="OTR19" s="49"/>
      <c r="OTS19" s="49"/>
      <c r="OTT19" s="49"/>
      <c r="OTU19" s="49"/>
      <c r="OTV19" s="49"/>
      <c r="OTW19" s="49"/>
      <c r="OTX19" s="49"/>
      <c r="OTY19" s="49"/>
      <c r="OTZ19" s="49"/>
      <c r="OUA19" s="49"/>
      <c r="OUB19" s="49"/>
      <c r="OUC19" s="49"/>
      <c r="OUD19" s="49"/>
      <c r="OUE19" s="49"/>
      <c r="OUF19" s="49"/>
      <c r="OUG19" s="49"/>
      <c r="OUH19" s="49"/>
      <c r="OUI19" s="49"/>
      <c r="OUJ19" s="49"/>
      <c r="OUK19" s="49"/>
      <c r="OUL19" s="49"/>
      <c r="OUM19" s="49"/>
      <c r="OUN19" s="49"/>
      <c r="OUO19" s="49"/>
      <c r="OUP19" s="49"/>
      <c r="OUQ19" s="49"/>
      <c r="OUR19" s="49"/>
      <c r="OUS19" s="49"/>
      <c r="OUT19" s="49"/>
      <c r="OUU19" s="49"/>
      <c r="OUV19" s="49"/>
      <c r="OUW19" s="49"/>
      <c r="OUX19" s="49"/>
      <c r="OUY19" s="49"/>
      <c r="OUZ19" s="49"/>
      <c r="OVA19" s="49"/>
      <c r="OVB19" s="49"/>
      <c r="OVC19" s="49"/>
      <c r="OVD19" s="49"/>
      <c r="OVE19" s="49"/>
      <c r="OVF19" s="49"/>
      <c r="OVG19" s="49"/>
      <c r="OVH19" s="49"/>
      <c r="OVI19" s="49"/>
      <c r="OVJ19" s="49"/>
      <c r="OVK19" s="49"/>
      <c r="OVL19" s="49"/>
      <c r="OVM19" s="49"/>
      <c r="OVN19" s="49"/>
      <c r="OVO19" s="49"/>
      <c r="OVP19" s="49"/>
      <c r="OVQ19" s="49"/>
      <c r="OVR19" s="49"/>
      <c r="OVS19" s="49"/>
      <c r="OVT19" s="49"/>
      <c r="OVU19" s="49"/>
      <c r="OVV19" s="49"/>
      <c r="OVW19" s="49"/>
      <c r="OVX19" s="49"/>
      <c r="OVY19" s="49"/>
      <c r="OVZ19" s="49"/>
      <c r="OWA19" s="49"/>
      <c r="OWB19" s="49"/>
      <c r="OWC19" s="49"/>
      <c r="OWD19" s="49"/>
      <c r="OWE19" s="49"/>
      <c r="OWF19" s="49"/>
      <c r="OWG19" s="49"/>
      <c r="OWH19" s="49"/>
      <c r="OWI19" s="49"/>
      <c r="OWJ19" s="49"/>
      <c r="OWK19" s="49"/>
      <c r="OWL19" s="49"/>
      <c r="OWM19" s="49"/>
      <c r="OWN19" s="49"/>
      <c r="OWO19" s="49"/>
      <c r="OWP19" s="49"/>
      <c r="OWQ19" s="49"/>
      <c r="OWR19" s="49"/>
      <c r="OWS19" s="49"/>
      <c r="OWT19" s="49"/>
      <c r="OWU19" s="49"/>
      <c r="OWV19" s="49"/>
      <c r="OWW19" s="49"/>
      <c r="OWX19" s="49"/>
      <c r="OWY19" s="49"/>
      <c r="OWZ19" s="49"/>
      <c r="OXA19" s="49"/>
      <c r="OXB19" s="49"/>
      <c r="OXC19" s="49"/>
      <c r="OXD19" s="49"/>
      <c r="OXE19" s="49"/>
      <c r="OXF19" s="49"/>
      <c r="OXG19" s="49"/>
      <c r="OXH19" s="49"/>
      <c r="OXI19" s="49"/>
      <c r="OXJ19" s="49"/>
      <c r="OXK19" s="49"/>
      <c r="OXL19" s="49"/>
      <c r="OXM19" s="49"/>
      <c r="OXN19" s="49"/>
      <c r="OXO19" s="49"/>
      <c r="OXP19" s="49"/>
      <c r="OXQ19" s="49"/>
      <c r="OXR19" s="49"/>
      <c r="OXS19" s="49"/>
      <c r="OXT19" s="49"/>
      <c r="OXU19" s="49"/>
      <c r="OXV19" s="49"/>
      <c r="OXW19" s="49"/>
      <c r="OXX19" s="49"/>
      <c r="OXY19" s="49"/>
      <c r="OXZ19" s="49"/>
      <c r="OYA19" s="49"/>
      <c r="OYB19" s="49"/>
      <c r="OYC19" s="49"/>
      <c r="OYD19" s="49"/>
      <c r="OYE19" s="49"/>
      <c r="OYF19" s="49"/>
      <c r="OYG19" s="49"/>
      <c r="OYH19" s="49"/>
      <c r="OYI19" s="49"/>
      <c r="OYJ19" s="49"/>
      <c r="OYK19" s="49"/>
      <c r="OYL19" s="49"/>
      <c r="OYM19" s="49"/>
      <c r="OYN19" s="49"/>
      <c r="OYO19" s="49"/>
      <c r="OYP19" s="49"/>
      <c r="OYQ19" s="49"/>
      <c r="OYR19" s="49"/>
      <c r="OYS19" s="49"/>
      <c r="OYT19" s="49"/>
      <c r="OYU19" s="49"/>
      <c r="OYV19" s="49"/>
      <c r="OYW19" s="49"/>
      <c r="OYX19" s="49"/>
      <c r="OYY19" s="49"/>
      <c r="OYZ19" s="49"/>
      <c r="OZA19" s="49"/>
      <c r="OZB19" s="49"/>
      <c r="OZC19" s="49"/>
      <c r="OZD19" s="49"/>
      <c r="OZE19" s="49"/>
      <c r="OZF19" s="49"/>
      <c r="OZG19" s="49"/>
      <c r="OZH19" s="49"/>
      <c r="OZI19" s="49"/>
      <c r="OZJ19" s="49"/>
      <c r="OZK19" s="49"/>
      <c r="OZL19" s="49"/>
      <c r="OZM19" s="49"/>
      <c r="OZN19" s="49"/>
      <c r="OZO19" s="49"/>
      <c r="OZP19" s="49"/>
      <c r="OZQ19" s="49"/>
      <c r="OZR19" s="49"/>
      <c r="OZS19" s="49"/>
      <c r="OZT19" s="49"/>
      <c r="OZU19" s="49"/>
      <c r="OZV19" s="49"/>
      <c r="OZW19" s="49"/>
      <c r="OZX19" s="49"/>
      <c r="OZY19" s="49"/>
      <c r="OZZ19" s="49"/>
      <c r="PAA19" s="49"/>
      <c r="PAB19" s="49"/>
      <c r="PAC19" s="49"/>
      <c r="PAD19" s="49"/>
      <c r="PAE19" s="49"/>
      <c r="PAF19" s="49"/>
      <c r="PAG19" s="49"/>
      <c r="PAH19" s="49"/>
      <c r="PAI19" s="49"/>
      <c r="PAJ19" s="49"/>
      <c r="PAK19" s="49"/>
      <c r="PAL19" s="49"/>
      <c r="PAM19" s="49"/>
      <c r="PAN19" s="49"/>
      <c r="PAO19" s="49"/>
      <c r="PAP19" s="49"/>
      <c r="PAQ19" s="49"/>
      <c r="PAR19" s="49"/>
      <c r="PAS19" s="49"/>
      <c r="PAT19" s="49"/>
      <c r="PAU19" s="49"/>
      <c r="PAV19" s="49"/>
      <c r="PAW19" s="49"/>
      <c r="PAX19" s="49"/>
      <c r="PAY19" s="49"/>
      <c r="PAZ19" s="49"/>
      <c r="PBA19" s="49"/>
      <c r="PBB19" s="49"/>
      <c r="PBC19" s="49"/>
      <c r="PBD19" s="49"/>
      <c r="PBE19" s="49"/>
      <c r="PBF19" s="49"/>
      <c r="PBG19" s="49"/>
      <c r="PBH19" s="49"/>
      <c r="PBI19" s="49"/>
      <c r="PBJ19" s="49"/>
      <c r="PBK19" s="49"/>
      <c r="PBL19" s="49"/>
      <c r="PBM19" s="49"/>
      <c r="PBN19" s="49"/>
      <c r="PBO19" s="49"/>
      <c r="PBP19" s="49"/>
      <c r="PBQ19" s="49"/>
      <c r="PBR19" s="49"/>
      <c r="PBS19" s="49"/>
      <c r="PBT19" s="49"/>
      <c r="PBU19" s="49"/>
      <c r="PBV19" s="49"/>
      <c r="PBW19" s="49"/>
      <c r="PBX19" s="49"/>
      <c r="PBY19" s="49"/>
      <c r="PBZ19" s="49"/>
      <c r="PCA19" s="49"/>
      <c r="PCB19" s="49"/>
      <c r="PCC19" s="49"/>
      <c r="PCD19" s="49"/>
      <c r="PCE19" s="49"/>
      <c r="PCF19" s="49"/>
      <c r="PCG19" s="49"/>
      <c r="PCH19" s="49"/>
      <c r="PCI19" s="49"/>
      <c r="PCJ19" s="49"/>
      <c r="PCK19" s="49"/>
      <c r="PCL19" s="49"/>
      <c r="PCM19" s="49"/>
      <c r="PCN19" s="49"/>
      <c r="PCO19" s="49"/>
      <c r="PCP19" s="49"/>
      <c r="PCQ19" s="49"/>
      <c r="PCR19" s="49"/>
      <c r="PCS19" s="49"/>
      <c r="PCT19" s="49"/>
      <c r="PCU19" s="49"/>
      <c r="PCV19" s="49"/>
      <c r="PCW19" s="49"/>
      <c r="PCX19" s="49"/>
      <c r="PCY19" s="49"/>
      <c r="PCZ19" s="49"/>
      <c r="PDA19" s="49"/>
      <c r="PDB19" s="49"/>
      <c r="PDC19" s="49"/>
      <c r="PDD19" s="49"/>
      <c r="PDE19" s="49"/>
      <c r="PDF19" s="49"/>
      <c r="PDG19" s="49"/>
      <c r="PDH19" s="49"/>
      <c r="PDI19" s="49"/>
      <c r="PDJ19" s="49"/>
      <c r="PDK19" s="49"/>
      <c r="PDL19" s="49"/>
      <c r="PDM19" s="49"/>
      <c r="PDN19" s="49"/>
      <c r="PDO19" s="49"/>
      <c r="PDP19" s="49"/>
      <c r="PDQ19" s="49"/>
      <c r="PDR19" s="49"/>
      <c r="PDS19" s="49"/>
      <c r="PDT19" s="49"/>
      <c r="PDU19" s="49"/>
      <c r="PDV19" s="49"/>
      <c r="PDW19" s="49"/>
      <c r="PDX19" s="49"/>
      <c r="PDY19" s="49"/>
      <c r="PDZ19" s="49"/>
      <c r="PEA19" s="49"/>
      <c r="PEB19" s="49"/>
      <c r="PEC19" s="49"/>
      <c r="PED19" s="49"/>
      <c r="PEE19" s="49"/>
      <c r="PEF19" s="49"/>
      <c r="PEG19" s="49"/>
      <c r="PEH19" s="49"/>
      <c r="PEI19" s="49"/>
      <c r="PEJ19" s="49"/>
      <c r="PEK19" s="49"/>
      <c r="PEL19" s="49"/>
      <c r="PEM19" s="49"/>
      <c r="PEN19" s="49"/>
      <c r="PEO19" s="49"/>
      <c r="PEP19" s="49"/>
      <c r="PEQ19" s="49"/>
      <c r="PER19" s="49"/>
      <c r="PES19" s="49"/>
      <c r="PET19" s="49"/>
      <c r="PEU19" s="49"/>
      <c r="PEV19" s="49"/>
      <c r="PEW19" s="49"/>
      <c r="PEX19" s="49"/>
      <c r="PEY19" s="49"/>
      <c r="PEZ19" s="49"/>
      <c r="PFA19" s="49"/>
      <c r="PFB19" s="49"/>
      <c r="PFC19" s="49"/>
      <c r="PFD19" s="49"/>
      <c r="PFE19" s="49"/>
      <c r="PFF19" s="49"/>
      <c r="PFG19" s="49"/>
      <c r="PFH19" s="49"/>
      <c r="PFI19" s="49"/>
      <c r="PFJ19" s="49"/>
      <c r="PFK19" s="49"/>
      <c r="PFL19" s="49"/>
      <c r="PFM19" s="49"/>
      <c r="PFN19" s="49"/>
      <c r="PFO19" s="49"/>
      <c r="PFP19" s="49"/>
      <c r="PFQ19" s="49"/>
      <c r="PFR19" s="49"/>
      <c r="PFS19" s="49"/>
      <c r="PFT19" s="49"/>
      <c r="PFU19" s="49"/>
      <c r="PFV19" s="49"/>
      <c r="PFW19" s="49"/>
      <c r="PFX19" s="49"/>
      <c r="PFY19" s="49"/>
      <c r="PFZ19" s="49"/>
      <c r="PGA19" s="49"/>
      <c r="PGB19" s="49"/>
      <c r="PGC19" s="49"/>
      <c r="PGD19" s="49"/>
      <c r="PGE19" s="49"/>
      <c r="PGF19" s="49"/>
      <c r="PGG19" s="49"/>
      <c r="PGH19" s="49"/>
      <c r="PGI19" s="49"/>
      <c r="PGJ19" s="49"/>
      <c r="PGK19" s="49"/>
      <c r="PGL19" s="49"/>
      <c r="PGM19" s="49"/>
      <c r="PGN19" s="49"/>
      <c r="PGO19" s="49"/>
      <c r="PGP19" s="49"/>
      <c r="PGQ19" s="49"/>
      <c r="PGR19" s="49"/>
      <c r="PGS19" s="49"/>
      <c r="PGT19" s="49"/>
      <c r="PGU19" s="49"/>
      <c r="PGV19" s="49"/>
      <c r="PGW19" s="49"/>
      <c r="PGX19" s="49"/>
      <c r="PGY19" s="49"/>
      <c r="PGZ19" s="49"/>
      <c r="PHA19" s="49"/>
      <c r="PHB19" s="49"/>
      <c r="PHC19" s="49"/>
      <c r="PHD19" s="49"/>
      <c r="PHE19" s="49"/>
      <c r="PHF19" s="49"/>
      <c r="PHG19" s="49"/>
      <c r="PHH19" s="49"/>
      <c r="PHI19" s="49"/>
      <c r="PHJ19" s="49"/>
      <c r="PHK19" s="49"/>
      <c r="PHL19" s="49"/>
      <c r="PHM19" s="49"/>
      <c r="PHN19" s="49"/>
      <c r="PHO19" s="49"/>
      <c r="PHP19" s="49"/>
      <c r="PHQ19" s="49"/>
      <c r="PHR19" s="49"/>
      <c r="PHS19" s="49"/>
      <c r="PHT19" s="49"/>
      <c r="PHU19" s="49"/>
      <c r="PHV19" s="49"/>
      <c r="PHW19" s="49"/>
      <c r="PHX19" s="49"/>
      <c r="PHY19" s="49"/>
      <c r="PHZ19" s="49"/>
      <c r="PIA19" s="49"/>
      <c r="PIB19" s="49"/>
      <c r="PIC19" s="49"/>
      <c r="PID19" s="49"/>
      <c r="PIE19" s="49"/>
      <c r="PIF19" s="49"/>
      <c r="PIG19" s="49"/>
      <c r="PIH19" s="49"/>
      <c r="PII19" s="49"/>
      <c r="PIJ19" s="49"/>
      <c r="PIK19" s="49"/>
      <c r="PIL19" s="49"/>
      <c r="PIM19" s="49"/>
      <c r="PIN19" s="49"/>
      <c r="PIO19" s="49"/>
      <c r="PIP19" s="49"/>
      <c r="PIQ19" s="49"/>
      <c r="PIR19" s="49"/>
      <c r="PIS19" s="49"/>
      <c r="PIT19" s="49"/>
      <c r="PIU19" s="49"/>
      <c r="PIV19" s="49"/>
      <c r="PIW19" s="49"/>
      <c r="PIX19" s="49"/>
      <c r="PIY19" s="49"/>
      <c r="PIZ19" s="49"/>
      <c r="PJA19" s="49"/>
      <c r="PJB19" s="49"/>
      <c r="PJC19" s="49"/>
      <c r="PJD19" s="49"/>
      <c r="PJE19" s="49"/>
      <c r="PJF19" s="49"/>
      <c r="PJG19" s="49"/>
      <c r="PJH19" s="49"/>
      <c r="PJI19" s="49"/>
      <c r="PJJ19" s="49"/>
      <c r="PJK19" s="49"/>
      <c r="PJL19" s="49"/>
      <c r="PJM19" s="49"/>
      <c r="PJN19" s="49"/>
      <c r="PJO19" s="49"/>
      <c r="PJP19" s="49"/>
      <c r="PJQ19" s="49"/>
      <c r="PJR19" s="49"/>
      <c r="PJS19" s="49"/>
      <c r="PJT19" s="49"/>
      <c r="PJU19" s="49"/>
      <c r="PJV19" s="49"/>
      <c r="PJW19" s="49"/>
      <c r="PJX19" s="49"/>
      <c r="PJY19" s="49"/>
      <c r="PJZ19" s="49"/>
      <c r="PKA19" s="49"/>
      <c r="PKB19" s="49"/>
      <c r="PKC19" s="49"/>
      <c r="PKD19" s="49"/>
      <c r="PKE19" s="49"/>
      <c r="PKF19" s="49"/>
      <c r="PKG19" s="49"/>
      <c r="PKH19" s="49"/>
      <c r="PKI19" s="49"/>
      <c r="PKJ19" s="49"/>
      <c r="PKK19" s="49"/>
      <c r="PKL19" s="49"/>
      <c r="PKM19" s="49"/>
      <c r="PKN19" s="49"/>
      <c r="PKO19" s="49"/>
      <c r="PKP19" s="49"/>
      <c r="PKQ19" s="49"/>
      <c r="PKR19" s="49"/>
      <c r="PKS19" s="49"/>
      <c r="PKT19" s="49"/>
      <c r="PKU19" s="49"/>
      <c r="PKV19" s="49"/>
      <c r="PKW19" s="49"/>
      <c r="PKX19" s="49"/>
      <c r="PKY19" s="49"/>
      <c r="PKZ19" s="49"/>
      <c r="PLA19" s="49"/>
      <c r="PLB19" s="49"/>
      <c r="PLC19" s="49"/>
      <c r="PLD19" s="49"/>
      <c r="PLE19" s="49"/>
      <c r="PLF19" s="49"/>
      <c r="PLG19" s="49"/>
      <c r="PLH19" s="49"/>
      <c r="PLI19" s="49"/>
      <c r="PLJ19" s="49"/>
      <c r="PLK19" s="49"/>
      <c r="PLL19" s="49"/>
      <c r="PLM19" s="49"/>
      <c r="PLN19" s="49"/>
      <c r="PLO19" s="49"/>
      <c r="PLP19" s="49"/>
      <c r="PLQ19" s="49"/>
      <c r="PLR19" s="49"/>
      <c r="PLS19" s="49"/>
      <c r="PLT19" s="49"/>
      <c r="PLU19" s="49"/>
      <c r="PLV19" s="49"/>
      <c r="PLW19" s="49"/>
      <c r="PLX19" s="49"/>
      <c r="PLY19" s="49"/>
      <c r="PLZ19" s="49"/>
      <c r="PMA19" s="49"/>
      <c r="PMB19" s="49"/>
      <c r="PMC19" s="49"/>
      <c r="PMD19" s="49"/>
      <c r="PME19" s="49"/>
      <c r="PMF19" s="49"/>
      <c r="PMG19" s="49"/>
      <c r="PMH19" s="49"/>
      <c r="PMI19" s="49"/>
      <c r="PMJ19" s="49"/>
      <c r="PMK19" s="49"/>
      <c r="PML19" s="49"/>
      <c r="PMM19" s="49"/>
      <c r="PMN19" s="49"/>
      <c r="PMO19" s="49"/>
      <c r="PMP19" s="49"/>
      <c r="PMQ19" s="49"/>
      <c r="PMR19" s="49"/>
      <c r="PMS19" s="49"/>
      <c r="PMT19" s="49"/>
      <c r="PMU19" s="49"/>
      <c r="PMV19" s="49"/>
      <c r="PMW19" s="49"/>
      <c r="PMX19" s="49"/>
      <c r="PMY19" s="49"/>
      <c r="PMZ19" s="49"/>
      <c r="PNA19" s="49"/>
      <c r="PNB19" s="49"/>
      <c r="PNC19" s="49"/>
      <c r="PND19" s="49"/>
      <c r="PNE19" s="49"/>
      <c r="PNF19" s="49"/>
      <c r="PNG19" s="49"/>
      <c r="PNH19" s="49"/>
      <c r="PNI19" s="49"/>
      <c r="PNJ19" s="49"/>
      <c r="PNK19" s="49"/>
      <c r="PNL19" s="49"/>
      <c r="PNM19" s="49"/>
      <c r="PNN19" s="49"/>
      <c r="PNO19" s="49"/>
      <c r="PNP19" s="49"/>
      <c r="PNQ19" s="49"/>
      <c r="PNR19" s="49"/>
      <c r="PNS19" s="49"/>
      <c r="PNT19" s="49"/>
      <c r="PNU19" s="49"/>
      <c r="PNV19" s="49"/>
      <c r="PNW19" s="49"/>
      <c r="PNX19" s="49"/>
      <c r="PNY19" s="49"/>
      <c r="PNZ19" s="49"/>
      <c r="POA19" s="49"/>
      <c r="POB19" s="49"/>
      <c r="POC19" s="49"/>
      <c r="POD19" s="49"/>
      <c r="POE19" s="49"/>
      <c r="POF19" s="49"/>
      <c r="POG19" s="49"/>
      <c r="POH19" s="49"/>
      <c r="POI19" s="49"/>
      <c r="POJ19" s="49"/>
      <c r="POK19" s="49"/>
      <c r="POL19" s="49"/>
      <c r="POM19" s="49"/>
      <c r="PON19" s="49"/>
      <c r="POO19" s="49"/>
      <c r="POP19" s="49"/>
      <c r="POQ19" s="49"/>
      <c r="POR19" s="49"/>
      <c r="POS19" s="49"/>
      <c r="POT19" s="49"/>
      <c r="POU19" s="49"/>
      <c r="POV19" s="49"/>
      <c r="POW19" s="49"/>
      <c r="POX19" s="49"/>
      <c r="POY19" s="49"/>
      <c r="POZ19" s="49"/>
      <c r="PPA19" s="49"/>
      <c r="PPB19" s="49"/>
      <c r="PPC19" s="49"/>
      <c r="PPD19" s="49"/>
      <c r="PPE19" s="49"/>
      <c r="PPF19" s="49"/>
      <c r="PPG19" s="49"/>
      <c r="PPH19" s="49"/>
      <c r="PPI19" s="49"/>
      <c r="PPJ19" s="49"/>
      <c r="PPK19" s="49"/>
      <c r="PPL19" s="49"/>
      <c r="PPM19" s="49"/>
      <c r="PPN19" s="49"/>
      <c r="PPO19" s="49"/>
      <c r="PPP19" s="49"/>
      <c r="PPQ19" s="49"/>
      <c r="PPR19" s="49"/>
      <c r="PPS19" s="49"/>
      <c r="PPT19" s="49"/>
      <c r="PPU19" s="49"/>
      <c r="PPV19" s="49"/>
      <c r="PPW19" s="49"/>
      <c r="PPX19" s="49"/>
      <c r="PPY19" s="49"/>
      <c r="PPZ19" s="49"/>
      <c r="PQA19" s="49"/>
      <c r="PQB19" s="49"/>
      <c r="PQC19" s="49"/>
      <c r="PQD19" s="49"/>
      <c r="PQE19" s="49"/>
      <c r="PQF19" s="49"/>
      <c r="PQG19" s="49"/>
      <c r="PQH19" s="49"/>
      <c r="PQI19" s="49"/>
      <c r="PQJ19" s="49"/>
      <c r="PQK19" s="49"/>
      <c r="PQL19" s="49"/>
      <c r="PQM19" s="49"/>
      <c r="PQN19" s="49"/>
      <c r="PQO19" s="49"/>
      <c r="PQP19" s="49"/>
      <c r="PQQ19" s="49"/>
      <c r="PQR19" s="49"/>
      <c r="PQS19" s="49"/>
      <c r="PQT19" s="49"/>
      <c r="PQU19" s="49"/>
      <c r="PQV19" s="49"/>
      <c r="PQW19" s="49"/>
      <c r="PQX19" s="49"/>
      <c r="PQY19" s="49"/>
      <c r="PQZ19" s="49"/>
      <c r="PRA19" s="49"/>
      <c r="PRB19" s="49"/>
      <c r="PRC19" s="49"/>
      <c r="PRD19" s="49"/>
      <c r="PRE19" s="49"/>
      <c r="PRF19" s="49"/>
      <c r="PRG19" s="49"/>
      <c r="PRH19" s="49"/>
      <c r="PRI19" s="49"/>
      <c r="PRJ19" s="49"/>
      <c r="PRK19" s="49"/>
      <c r="PRL19" s="49"/>
      <c r="PRM19" s="49"/>
      <c r="PRN19" s="49"/>
      <c r="PRO19" s="49"/>
      <c r="PRP19" s="49"/>
      <c r="PRQ19" s="49"/>
      <c r="PRR19" s="49"/>
      <c r="PRS19" s="49"/>
      <c r="PRT19" s="49"/>
      <c r="PRU19" s="49"/>
      <c r="PRV19" s="49"/>
      <c r="PRW19" s="49"/>
      <c r="PRX19" s="49"/>
      <c r="PRY19" s="49"/>
      <c r="PRZ19" s="49"/>
      <c r="PSA19" s="49"/>
      <c r="PSB19" s="49"/>
      <c r="PSC19" s="49"/>
      <c r="PSD19" s="49"/>
      <c r="PSE19" s="49"/>
      <c r="PSF19" s="49"/>
      <c r="PSG19" s="49"/>
      <c r="PSH19" s="49"/>
      <c r="PSI19" s="49"/>
      <c r="PSJ19" s="49"/>
      <c r="PSK19" s="49"/>
      <c r="PSL19" s="49"/>
      <c r="PSM19" s="49"/>
      <c r="PSN19" s="49"/>
      <c r="PSO19" s="49"/>
      <c r="PSP19" s="49"/>
      <c r="PSQ19" s="49"/>
      <c r="PSR19" s="49"/>
      <c r="PSS19" s="49"/>
      <c r="PST19" s="49"/>
      <c r="PSU19" s="49"/>
      <c r="PSV19" s="49"/>
      <c r="PSW19" s="49"/>
      <c r="PSX19" s="49"/>
      <c r="PSY19" s="49"/>
      <c r="PSZ19" s="49"/>
      <c r="PTA19" s="49"/>
      <c r="PTB19" s="49"/>
      <c r="PTC19" s="49"/>
      <c r="PTD19" s="49"/>
      <c r="PTE19" s="49"/>
      <c r="PTF19" s="49"/>
      <c r="PTG19" s="49"/>
      <c r="PTH19" s="49"/>
      <c r="PTI19" s="49"/>
      <c r="PTJ19" s="49"/>
      <c r="PTK19" s="49"/>
      <c r="PTL19" s="49"/>
      <c r="PTM19" s="49"/>
      <c r="PTN19" s="49"/>
      <c r="PTO19" s="49"/>
      <c r="PTP19" s="49"/>
      <c r="PTQ19" s="49"/>
      <c r="PTR19" s="49"/>
      <c r="PTS19" s="49"/>
      <c r="PTT19" s="49"/>
      <c r="PTU19" s="49"/>
      <c r="PTV19" s="49"/>
      <c r="PTW19" s="49"/>
      <c r="PTX19" s="49"/>
      <c r="PTY19" s="49"/>
      <c r="PTZ19" s="49"/>
      <c r="PUA19" s="49"/>
      <c r="PUB19" s="49"/>
      <c r="PUC19" s="49"/>
      <c r="PUD19" s="49"/>
      <c r="PUE19" s="49"/>
      <c r="PUF19" s="49"/>
      <c r="PUG19" s="49"/>
      <c r="PUH19" s="49"/>
      <c r="PUI19" s="49"/>
      <c r="PUJ19" s="49"/>
      <c r="PUK19" s="49"/>
      <c r="PUL19" s="49"/>
      <c r="PUM19" s="49"/>
      <c r="PUN19" s="49"/>
      <c r="PUO19" s="49"/>
      <c r="PUP19" s="49"/>
      <c r="PUQ19" s="49"/>
      <c r="PUR19" s="49"/>
      <c r="PUS19" s="49"/>
      <c r="PUT19" s="49"/>
      <c r="PUU19" s="49"/>
      <c r="PUV19" s="49"/>
      <c r="PUW19" s="49"/>
      <c r="PUX19" s="49"/>
      <c r="PUY19" s="49"/>
      <c r="PUZ19" s="49"/>
      <c r="PVA19" s="49"/>
      <c r="PVB19" s="49"/>
      <c r="PVC19" s="49"/>
      <c r="PVD19" s="49"/>
      <c r="PVE19" s="49"/>
      <c r="PVF19" s="49"/>
      <c r="PVG19" s="49"/>
      <c r="PVH19" s="49"/>
      <c r="PVI19" s="49"/>
      <c r="PVJ19" s="49"/>
      <c r="PVK19" s="49"/>
      <c r="PVL19" s="49"/>
      <c r="PVM19" s="49"/>
      <c r="PVN19" s="49"/>
      <c r="PVO19" s="49"/>
      <c r="PVP19" s="49"/>
      <c r="PVQ19" s="49"/>
      <c r="PVR19" s="49"/>
      <c r="PVS19" s="49"/>
      <c r="PVT19" s="49"/>
      <c r="PVU19" s="49"/>
      <c r="PVV19" s="49"/>
      <c r="PVW19" s="49"/>
      <c r="PVX19" s="49"/>
      <c r="PVY19" s="49"/>
      <c r="PVZ19" s="49"/>
      <c r="PWA19" s="49"/>
      <c r="PWB19" s="49"/>
      <c r="PWC19" s="49"/>
      <c r="PWD19" s="49"/>
      <c r="PWE19" s="49"/>
      <c r="PWF19" s="49"/>
      <c r="PWG19" s="49"/>
      <c r="PWH19" s="49"/>
      <c r="PWI19" s="49"/>
      <c r="PWJ19" s="49"/>
      <c r="PWK19" s="49"/>
      <c r="PWL19" s="49"/>
      <c r="PWM19" s="49"/>
      <c r="PWN19" s="49"/>
      <c r="PWO19" s="49"/>
      <c r="PWP19" s="49"/>
      <c r="PWQ19" s="49"/>
      <c r="PWR19" s="49"/>
      <c r="PWS19" s="49"/>
      <c r="PWT19" s="49"/>
      <c r="PWU19" s="49"/>
      <c r="PWV19" s="49"/>
      <c r="PWW19" s="49"/>
      <c r="PWX19" s="49"/>
      <c r="PWY19" s="49"/>
      <c r="PWZ19" s="49"/>
      <c r="PXA19" s="49"/>
      <c r="PXB19" s="49"/>
      <c r="PXC19" s="49"/>
      <c r="PXD19" s="49"/>
      <c r="PXE19" s="49"/>
      <c r="PXF19" s="49"/>
      <c r="PXG19" s="49"/>
      <c r="PXH19" s="49"/>
      <c r="PXI19" s="49"/>
      <c r="PXJ19" s="49"/>
      <c r="PXK19" s="49"/>
      <c r="PXL19" s="49"/>
      <c r="PXM19" s="49"/>
      <c r="PXN19" s="49"/>
      <c r="PXO19" s="49"/>
      <c r="PXP19" s="49"/>
      <c r="PXQ19" s="49"/>
      <c r="PXR19" s="49"/>
      <c r="PXS19" s="49"/>
      <c r="PXT19" s="49"/>
      <c r="PXU19" s="49"/>
      <c r="PXV19" s="49"/>
      <c r="PXW19" s="49"/>
      <c r="PXX19" s="49"/>
      <c r="PXY19" s="49"/>
      <c r="PXZ19" s="49"/>
      <c r="PYA19" s="49"/>
      <c r="PYB19" s="49"/>
      <c r="PYC19" s="49"/>
      <c r="PYD19" s="49"/>
      <c r="PYE19" s="49"/>
      <c r="PYF19" s="49"/>
      <c r="PYG19" s="49"/>
      <c r="PYH19" s="49"/>
      <c r="PYI19" s="49"/>
      <c r="PYJ19" s="49"/>
      <c r="PYK19" s="49"/>
      <c r="PYL19" s="49"/>
      <c r="PYM19" s="49"/>
      <c r="PYN19" s="49"/>
      <c r="PYO19" s="49"/>
      <c r="PYP19" s="49"/>
      <c r="PYQ19" s="49"/>
      <c r="PYR19" s="49"/>
      <c r="PYS19" s="49"/>
      <c r="PYT19" s="49"/>
      <c r="PYU19" s="49"/>
      <c r="PYV19" s="49"/>
      <c r="PYW19" s="49"/>
      <c r="PYX19" s="49"/>
      <c r="PYY19" s="49"/>
      <c r="PYZ19" s="49"/>
      <c r="PZA19" s="49"/>
      <c r="PZB19" s="49"/>
      <c r="PZC19" s="49"/>
      <c r="PZD19" s="49"/>
      <c r="PZE19" s="49"/>
      <c r="PZF19" s="49"/>
      <c r="PZG19" s="49"/>
      <c r="PZH19" s="49"/>
      <c r="PZI19" s="49"/>
      <c r="PZJ19" s="49"/>
      <c r="PZK19" s="49"/>
      <c r="PZL19" s="49"/>
      <c r="PZM19" s="49"/>
      <c r="PZN19" s="49"/>
      <c r="PZO19" s="49"/>
      <c r="PZP19" s="49"/>
      <c r="PZQ19" s="49"/>
      <c r="PZR19" s="49"/>
      <c r="PZS19" s="49"/>
      <c r="PZT19" s="49"/>
      <c r="PZU19" s="49"/>
      <c r="PZV19" s="49"/>
      <c r="PZW19" s="49"/>
      <c r="PZX19" s="49"/>
      <c r="PZY19" s="49"/>
      <c r="PZZ19" s="49"/>
      <c r="QAA19" s="49"/>
      <c r="QAB19" s="49"/>
      <c r="QAC19" s="49"/>
      <c r="QAD19" s="49"/>
      <c r="QAE19" s="49"/>
      <c r="QAF19" s="49"/>
      <c r="QAG19" s="49"/>
      <c r="QAH19" s="49"/>
      <c r="QAI19" s="49"/>
      <c r="QAJ19" s="49"/>
      <c r="QAK19" s="49"/>
      <c r="QAL19" s="49"/>
      <c r="QAM19" s="49"/>
      <c r="QAN19" s="49"/>
      <c r="QAO19" s="49"/>
      <c r="QAP19" s="49"/>
      <c r="QAQ19" s="49"/>
      <c r="QAR19" s="49"/>
      <c r="QAS19" s="49"/>
      <c r="QAT19" s="49"/>
      <c r="QAU19" s="49"/>
      <c r="QAV19" s="49"/>
      <c r="QAW19" s="49"/>
      <c r="QAX19" s="49"/>
      <c r="QAY19" s="49"/>
      <c r="QAZ19" s="49"/>
      <c r="QBA19" s="49"/>
      <c r="QBB19" s="49"/>
      <c r="QBC19" s="49"/>
      <c r="QBD19" s="49"/>
      <c r="QBE19" s="49"/>
      <c r="QBF19" s="49"/>
      <c r="QBG19" s="49"/>
      <c r="QBH19" s="49"/>
      <c r="QBI19" s="49"/>
      <c r="QBJ19" s="49"/>
      <c r="QBK19" s="49"/>
      <c r="QBL19" s="49"/>
      <c r="QBM19" s="49"/>
      <c r="QBN19" s="49"/>
      <c r="QBO19" s="49"/>
      <c r="QBP19" s="49"/>
      <c r="QBQ19" s="49"/>
      <c r="QBR19" s="49"/>
      <c r="QBS19" s="49"/>
      <c r="QBT19" s="49"/>
      <c r="QBU19" s="49"/>
      <c r="QBV19" s="49"/>
      <c r="QBW19" s="49"/>
      <c r="QBX19" s="49"/>
      <c r="QBY19" s="49"/>
      <c r="QBZ19" s="49"/>
      <c r="QCA19" s="49"/>
      <c r="QCB19" s="49"/>
      <c r="QCC19" s="49"/>
      <c r="QCD19" s="49"/>
      <c r="QCE19" s="49"/>
      <c r="QCF19" s="49"/>
      <c r="QCG19" s="49"/>
      <c r="QCH19" s="49"/>
      <c r="QCI19" s="49"/>
      <c r="QCJ19" s="49"/>
      <c r="QCK19" s="49"/>
      <c r="QCL19" s="49"/>
      <c r="QCM19" s="49"/>
      <c r="QCN19" s="49"/>
      <c r="QCO19" s="49"/>
      <c r="QCP19" s="49"/>
      <c r="QCQ19" s="49"/>
      <c r="QCR19" s="49"/>
      <c r="QCS19" s="49"/>
      <c r="QCT19" s="49"/>
      <c r="QCU19" s="49"/>
      <c r="QCV19" s="49"/>
      <c r="QCW19" s="49"/>
      <c r="QCX19" s="49"/>
      <c r="QCY19" s="49"/>
      <c r="QCZ19" s="49"/>
      <c r="QDA19" s="49"/>
      <c r="QDB19" s="49"/>
      <c r="QDC19" s="49"/>
      <c r="QDD19" s="49"/>
      <c r="QDE19" s="49"/>
      <c r="QDF19" s="49"/>
      <c r="QDG19" s="49"/>
      <c r="QDH19" s="49"/>
      <c r="QDI19" s="49"/>
      <c r="QDJ19" s="49"/>
      <c r="QDK19" s="49"/>
      <c r="QDL19" s="49"/>
      <c r="QDM19" s="49"/>
      <c r="QDN19" s="49"/>
      <c r="QDO19" s="49"/>
      <c r="QDP19" s="49"/>
      <c r="QDQ19" s="49"/>
      <c r="QDR19" s="49"/>
      <c r="QDS19" s="49"/>
      <c r="QDT19" s="49"/>
      <c r="QDU19" s="49"/>
      <c r="QDV19" s="49"/>
      <c r="QDW19" s="49"/>
      <c r="QDX19" s="49"/>
      <c r="QDY19" s="49"/>
      <c r="QDZ19" s="49"/>
      <c r="QEA19" s="49"/>
      <c r="QEB19" s="49"/>
      <c r="QEC19" s="49"/>
      <c r="QED19" s="49"/>
      <c r="QEE19" s="49"/>
      <c r="QEF19" s="49"/>
      <c r="QEG19" s="49"/>
      <c r="QEH19" s="49"/>
      <c r="QEI19" s="49"/>
      <c r="QEJ19" s="49"/>
      <c r="QEK19" s="49"/>
      <c r="QEL19" s="49"/>
      <c r="QEM19" s="49"/>
      <c r="QEN19" s="49"/>
      <c r="QEO19" s="49"/>
      <c r="QEP19" s="49"/>
      <c r="QEQ19" s="49"/>
      <c r="QER19" s="49"/>
      <c r="QES19" s="49"/>
      <c r="QET19" s="49"/>
      <c r="QEU19" s="49"/>
      <c r="QEV19" s="49"/>
      <c r="QEW19" s="49"/>
      <c r="QEX19" s="49"/>
      <c r="QEY19" s="49"/>
      <c r="QEZ19" s="49"/>
      <c r="QFA19" s="49"/>
      <c r="QFB19" s="49"/>
      <c r="QFC19" s="49"/>
      <c r="QFD19" s="49"/>
      <c r="QFE19" s="49"/>
      <c r="QFF19" s="49"/>
      <c r="QFG19" s="49"/>
      <c r="QFH19" s="49"/>
      <c r="QFI19" s="49"/>
      <c r="QFJ19" s="49"/>
      <c r="QFK19" s="49"/>
      <c r="QFL19" s="49"/>
      <c r="QFM19" s="49"/>
      <c r="QFN19" s="49"/>
      <c r="QFO19" s="49"/>
      <c r="QFP19" s="49"/>
      <c r="QFQ19" s="49"/>
      <c r="QFR19" s="49"/>
      <c r="QFS19" s="49"/>
      <c r="QFT19" s="49"/>
      <c r="QFU19" s="49"/>
      <c r="QFV19" s="49"/>
      <c r="QFW19" s="49"/>
      <c r="QFX19" s="49"/>
      <c r="QFY19" s="49"/>
      <c r="QFZ19" s="49"/>
      <c r="QGA19" s="49"/>
      <c r="QGB19" s="49"/>
      <c r="QGC19" s="49"/>
      <c r="QGD19" s="49"/>
      <c r="QGE19" s="49"/>
      <c r="QGF19" s="49"/>
      <c r="QGG19" s="49"/>
      <c r="QGH19" s="49"/>
      <c r="QGI19" s="49"/>
      <c r="QGJ19" s="49"/>
      <c r="QGK19" s="49"/>
      <c r="QGL19" s="49"/>
      <c r="QGM19" s="49"/>
      <c r="QGN19" s="49"/>
      <c r="QGO19" s="49"/>
      <c r="QGP19" s="49"/>
      <c r="QGQ19" s="49"/>
      <c r="QGR19" s="49"/>
      <c r="QGS19" s="49"/>
      <c r="QGT19" s="49"/>
      <c r="QGU19" s="49"/>
      <c r="QGV19" s="49"/>
      <c r="QGW19" s="49"/>
      <c r="QGX19" s="49"/>
      <c r="QGY19" s="49"/>
      <c r="QGZ19" s="49"/>
      <c r="QHA19" s="49"/>
      <c r="QHB19" s="49"/>
      <c r="QHC19" s="49"/>
      <c r="QHD19" s="49"/>
      <c r="QHE19" s="49"/>
      <c r="QHF19" s="49"/>
      <c r="QHG19" s="49"/>
      <c r="QHH19" s="49"/>
      <c r="QHI19" s="49"/>
      <c r="QHJ19" s="49"/>
      <c r="QHK19" s="49"/>
      <c r="QHL19" s="49"/>
      <c r="QHM19" s="49"/>
      <c r="QHN19" s="49"/>
      <c r="QHO19" s="49"/>
      <c r="QHP19" s="49"/>
      <c r="QHQ19" s="49"/>
      <c r="QHR19" s="49"/>
      <c r="QHS19" s="49"/>
      <c r="QHT19" s="49"/>
      <c r="QHU19" s="49"/>
      <c r="QHV19" s="49"/>
      <c r="QHW19" s="49"/>
      <c r="QHX19" s="49"/>
      <c r="QHY19" s="49"/>
      <c r="QHZ19" s="49"/>
      <c r="QIA19" s="49"/>
      <c r="QIB19" s="49"/>
      <c r="QIC19" s="49"/>
      <c r="QID19" s="49"/>
      <c r="QIE19" s="49"/>
      <c r="QIF19" s="49"/>
      <c r="QIG19" s="49"/>
      <c r="QIH19" s="49"/>
      <c r="QII19" s="49"/>
      <c r="QIJ19" s="49"/>
      <c r="QIK19" s="49"/>
      <c r="QIL19" s="49"/>
      <c r="QIM19" s="49"/>
      <c r="QIN19" s="49"/>
      <c r="QIO19" s="49"/>
      <c r="QIP19" s="49"/>
      <c r="QIQ19" s="49"/>
      <c r="QIR19" s="49"/>
      <c r="QIS19" s="49"/>
      <c r="QIT19" s="49"/>
      <c r="QIU19" s="49"/>
      <c r="QIV19" s="49"/>
      <c r="QIW19" s="49"/>
      <c r="QIX19" s="49"/>
      <c r="QIY19" s="49"/>
      <c r="QIZ19" s="49"/>
      <c r="QJA19" s="49"/>
      <c r="QJB19" s="49"/>
      <c r="QJC19" s="49"/>
      <c r="QJD19" s="49"/>
      <c r="QJE19" s="49"/>
      <c r="QJF19" s="49"/>
      <c r="QJG19" s="49"/>
      <c r="QJH19" s="49"/>
      <c r="QJI19" s="49"/>
      <c r="QJJ19" s="49"/>
      <c r="QJK19" s="49"/>
      <c r="QJL19" s="49"/>
      <c r="QJM19" s="49"/>
      <c r="QJN19" s="49"/>
      <c r="QJO19" s="49"/>
      <c r="QJP19" s="49"/>
      <c r="QJQ19" s="49"/>
      <c r="QJR19" s="49"/>
      <c r="QJS19" s="49"/>
      <c r="QJT19" s="49"/>
      <c r="QJU19" s="49"/>
      <c r="QJV19" s="49"/>
      <c r="QJW19" s="49"/>
      <c r="QJX19" s="49"/>
      <c r="QJY19" s="49"/>
      <c r="QJZ19" s="49"/>
      <c r="QKA19" s="49"/>
      <c r="QKB19" s="49"/>
      <c r="QKC19" s="49"/>
      <c r="QKD19" s="49"/>
      <c r="QKE19" s="49"/>
      <c r="QKF19" s="49"/>
      <c r="QKG19" s="49"/>
      <c r="QKH19" s="49"/>
      <c r="QKI19" s="49"/>
      <c r="QKJ19" s="49"/>
      <c r="QKK19" s="49"/>
      <c r="QKL19" s="49"/>
      <c r="QKM19" s="49"/>
      <c r="QKN19" s="49"/>
      <c r="QKO19" s="49"/>
      <c r="QKP19" s="49"/>
      <c r="QKQ19" s="49"/>
      <c r="QKR19" s="49"/>
      <c r="QKS19" s="49"/>
      <c r="QKT19" s="49"/>
      <c r="QKU19" s="49"/>
      <c r="QKV19" s="49"/>
      <c r="QKW19" s="49"/>
      <c r="QKX19" s="49"/>
      <c r="QKY19" s="49"/>
      <c r="QKZ19" s="49"/>
      <c r="QLA19" s="49"/>
      <c r="QLB19" s="49"/>
      <c r="QLC19" s="49"/>
      <c r="QLD19" s="49"/>
      <c r="QLE19" s="49"/>
      <c r="QLF19" s="49"/>
      <c r="QLG19" s="49"/>
      <c r="QLH19" s="49"/>
      <c r="QLI19" s="49"/>
      <c r="QLJ19" s="49"/>
      <c r="QLK19" s="49"/>
      <c r="QLL19" s="49"/>
      <c r="QLM19" s="49"/>
      <c r="QLN19" s="49"/>
      <c r="QLO19" s="49"/>
      <c r="QLP19" s="49"/>
      <c r="QLQ19" s="49"/>
      <c r="QLR19" s="49"/>
      <c r="QLS19" s="49"/>
      <c r="QLT19" s="49"/>
      <c r="QLU19" s="49"/>
      <c r="QLV19" s="49"/>
      <c r="QLW19" s="49"/>
      <c r="QLX19" s="49"/>
      <c r="QLY19" s="49"/>
      <c r="QLZ19" s="49"/>
      <c r="QMA19" s="49"/>
      <c r="QMB19" s="49"/>
      <c r="QMC19" s="49"/>
      <c r="QMD19" s="49"/>
      <c r="QME19" s="49"/>
      <c r="QMF19" s="49"/>
      <c r="QMG19" s="49"/>
      <c r="QMH19" s="49"/>
      <c r="QMI19" s="49"/>
      <c r="QMJ19" s="49"/>
      <c r="QMK19" s="49"/>
      <c r="QML19" s="49"/>
      <c r="QMM19" s="49"/>
      <c r="QMN19" s="49"/>
      <c r="QMO19" s="49"/>
      <c r="QMP19" s="49"/>
      <c r="QMQ19" s="49"/>
      <c r="QMR19" s="49"/>
      <c r="QMS19" s="49"/>
      <c r="QMT19" s="49"/>
      <c r="QMU19" s="49"/>
      <c r="QMV19" s="49"/>
      <c r="QMW19" s="49"/>
      <c r="QMX19" s="49"/>
      <c r="QMY19" s="49"/>
      <c r="QMZ19" s="49"/>
      <c r="QNA19" s="49"/>
      <c r="QNB19" s="49"/>
      <c r="QNC19" s="49"/>
      <c r="QND19" s="49"/>
      <c r="QNE19" s="49"/>
      <c r="QNF19" s="49"/>
      <c r="QNG19" s="49"/>
      <c r="QNH19" s="49"/>
      <c r="QNI19" s="49"/>
      <c r="QNJ19" s="49"/>
      <c r="QNK19" s="49"/>
      <c r="QNL19" s="49"/>
      <c r="QNM19" s="49"/>
      <c r="QNN19" s="49"/>
      <c r="QNO19" s="49"/>
      <c r="QNP19" s="49"/>
      <c r="QNQ19" s="49"/>
      <c r="QNR19" s="49"/>
      <c r="QNS19" s="49"/>
      <c r="QNT19" s="49"/>
      <c r="QNU19" s="49"/>
      <c r="QNV19" s="49"/>
      <c r="QNW19" s="49"/>
      <c r="QNX19" s="49"/>
      <c r="QNY19" s="49"/>
      <c r="QNZ19" s="49"/>
      <c r="QOA19" s="49"/>
      <c r="QOB19" s="49"/>
      <c r="QOC19" s="49"/>
      <c r="QOD19" s="49"/>
      <c r="QOE19" s="49"/>
      <c r="QOF19" s="49"/>
      <c r="QOG19" s="49"/>
      <c r="QOH19" s="49"/>
      <c r="QOI19" s="49"/>
      <c r="QOJ19" s="49"/>
      <c r="QOK19" s="49"/>
      <c r="QOL19" s="49"/>
      <c r="QOM19" s="49"/>
      <c r="QON19" s="49"/>
      <c r="QOO19" s="49"/>
      <c r="QOP19" s="49"/>
      <c r="QOQ19" s="49"/>
      <c r="QOR19" s="49"/>
      <c r="QOS19" s="49"/>
      <c r="QOT19" s="49"/>
      <c r="QOU19" s="49"/>
      <c r="QOV19" s="49"/>
      <c r="QOW19" s="49"/>
      <c r="QOX19" s="49"/>
      <c r="QOY19" s="49"/>
      <c r="QOZ19" s="49"/>
      <c r="QPA19" s="49"/>
      <c r="QPB19" s="49"/>
      <c r="QPC19" s="49"/>
      <c r="QPD19" s="49"/>
      <c r="QPE19" s="49"/>
      <c r="QPF19" s="49"/>
      <c r="QPG19" s="49"/>
      <c r="QPH19" s="49"/>
      <c r="QPI19" s="49"/>
      <c r="QPJ19" s="49"/>
      <c r="QPK19" s="49"/>
      <c r="QPL19" s="49"/>
      <c r="QPM19" s="49"/>
      <c r="QPN19" s="49"/>
      <c r="QPO19" s="49"/>
      <c r="QPP19" s="49"/>
      <c r="QPQ19" s="49"/>
      <c r="QPR19" s="49"/>
      <c r="QPS19" s="49"/>
      <c r="QPT19" s="49"/>
      <c r="QPU19" s="49"/>
      <c r="QPV19" s="49"/>
      <c r="QPW19" s="49"/>
      <c r="QPX19" s="49"/>
      <c r="QPY19" s="49"/>
      <c r="QPZ19" s="49"/>
      <c r="QQA19" s="49"/>
      <c r="QQB19" s="49"/>
      <c r="QQC19" s="49"/>
      <c r="QQD19" s="49"/>
      <c r="QQE19" s="49"/>
      <c r="QQF19" s="49"/>
      <c r="QQG19" s="49"/>
      <c r="QQH19" s="49"/>
      <c r="QQI19" s="49"/>
      <c r="QQJ19" s="49"/>
      <c r="QQK19" s="49"/>
      <c r="QQL19" s="49"/>
      <c r="QQM19" s="49"/>
      <c r="QQN19" s="49"/>
      <c r="QQO19" s="49"/>
      <c r="QQP19" s="49"/>
      <c r="QQQ19" s="49"/>
      <c r="QQR19" s="49"/>
      <c r="QQS19" s="49"/>
      <c r="QQT19" s="49"/>
      <c r="QQU19" s="49"/>
      <c r="QQV19" s="49"/>
      <c r="QQW19" s="49"/>
      <c r="QQX19" s="49"/>
      <c r="QQY19" s="49"/>
      <c r="QQZ19" s="49"/>
      <c r="QRA19" s="49"/>
      <c r="QRB19" s="49"/>
      <c r="QRC19" s="49"/>
      <c r="QRD19" s="49"/>
      <c r="QRE19" s="49"/>
      <c r="QRF19" s="49"/>
      <c r="QRG19" s="49"/>
      <c r="QRH19" s="49"/>
      <c r="QRI19" s="49"/>
      <c r="QRJ19" s="49"/>
      <c r="QRK19" s="49"/>
      <c r="QRL19" s="49"/>
      <c r="QRM19" s="49"/>
      <c r="QRN19" s="49"/>
      <c r="QRO19" s="49"/>
      <c r="QRP19" s="49"/>
      <c r="QRQ19" s="49"/>
      <c r="QRR19" s="49"/>
      <c r="QRS19" s="49"/>
      <c r="QRT19" s="49"/>
      <c r="QRU19" s="49"/>
      <c r="QRV19" s="49"/>
      <c r="QRW19" s="49"/>
      <c r="QRX19" s="49"/>
      <c r="QRY19" s="49"/>
      <c r="QRZ19" s="49"/>
      <c r="QSA19" s="49"/>
      <c r="QSB19" s="49"/>
      <c r="QSC19" s="49"/>
      <c r="QSD19" s="49"/>
      <c r="QSE19" s="49"/>
      <c r="QSF19" s="49"/>
      <c r="QSG19" s="49"/>
      <c r="QSH19" s="49"/>
      <c r="QSI19" s="49"/>
      <c r="QSJ19" s="49"/>
      <c r="QSK19" s="49"/>
      <c r="QSL19" s="49"/>
      <c r="QSM19" s="49"/>
      <c r="QSN19" s="49"/>
      <c r="QSO19" s="49"/>
      <c r="QSP19" s="49"/>
      <c r="QSQ19" s="49"/>
      <c r="QSR19" s="49"/>
      <c r="QSS19" s="49"/>
      <c r="QST19" s="49"/>
      <c r="QSU19" s="49"/>
      <c r="QSV19" s="49"/>
      <c r="QSW19" s="49"/>
      <c r="QSX19" s="49"/>
      <c r="QSY19" s="49"/>
      <c r="QSZ19" s="49"/>
      <c r="QTA19" s="49"/>
      <c r="QTB19" s="49"/>
      <c r="QTC19" s="49"/>
      <c r="QTD19" s="49"/>
      <c r="QTE19" s="49"/>
      <c r="QTF19" s="49"/>
      <c r="QTG19" s="49"/>
      <c r="QTH19" s="49"/>
      <c r="QTI19" s="49"/>
      <c r="QTJ19" s="49"/>
      <c r="QTK19" s="49"/>
      <c r="QTL19" s="49"/>
      <c r="QTM19" s="49"/>
      <c r="QTN19" s="49"/>
      <c r="QTO19" s="49"/>
      <c r="QTP19" s="49"/>
      <c r="QTQ19" s="49"/>
      <c r="QTR19" s="49"/>
      <c r="QTS19" s="49"/>
      <c r="QTT19" s="49"/>
      <c r="QTU19" s="49"/>
      <c r="QTV19" s="49"/>
      <c r="QTW19" s="49"/>
      <c r="QTX19" s="49"/>
      <c r="QTY19" s="49"/>
      <c r="QTZ19" s="49"/>
      <c r="QUA19" s="49"/>
      <c r="QUB19" s="49"/>
      <c r="QUC19" s="49"/>
      <c r="QUD19" s="49"/>
      <c r="QUE19" s="49"/>
      <c r="QUF19" s="49"/>
      <c r="QUG19" s="49"/>
      <c r="QUH19" s="49"/>
      <c r="QUI19" s="49"/>
      <c r="QUJ19" s="49"/>
      <c r="QUK19" s="49"/>
      <c r="QUL19" s="49"/>
      <c r="QUM19" s="49"/>
      <c r="QUN19" s="49"/>
      <c r="QUO19" s="49"/>
      <c r="QUP19" s="49"/>
      <c r="QUQ19" s="49"/>
      <c r="QUR19" s="49"/>
      <c r="QUS19" s="49"/>
      <c r="QUT19" s="49"/>
      <c r="QUU19" s="49"/>
      <c r="QUV19" s="49"/>
      <c r="QUW19" s="49"/>
      <c r="QUX19" s="49"/>
      <c r="QUY19" s="49"/>
      <c r="QUZ19" s="49"/>
      <c r="QVA19" s="49"/>
      <c r="QVB19" s="49"/>
      <c r="QVC19" s="49"/>
      <c r="QVD19" s="49"/>
      <c r="QVE19" s="49"/>
      <c r="QVF19" s="49"/>
      <c r="QVG19" s="49"/>
      <c r="QVH19" s="49"/>
      <c r="QVI19" s="49"/>
      <c r="QVJ19" s="49"/>
      <c r="QVK19" s="49"/>
      <c r="QVL19" s="49"/>
      <c r="QVM19" s="49"/>
      <c r="QVN19" s="49"/>
      <c r="QVO19" s="49"/>
      <c r="QVP19" s="49"/>
      <c r="QVQ19" s="49"/>
      <c r="QVR19" s="49"/>
      <c r="QVS19" s="49"/>
      <c r="QVT19" s="49"/>
      <c r="QVU19" s="49"/>
      <c r="QVV19" s="49"/>
      <c r="QVW19" s="49"/>
      <c r="QVX19" s="49"/>
      <c r="QVY19" s="49"/>
      <c r="QVZ19" s="49"/>
      <c r="QWA19" s="49"/>
      <c r="QWB19" s="49"/>
      <c r="QWC19" s="49"/>
      <c r="QWD19" s="49"/>
      <c r="QWE19" s="49"/>
      <c r="QWF19" s="49"/>
      <c r="QWG19" s="49"/>
      <c r="QWH19" s="49"/>
      <c r="QWI19" s="49"/>
      <c r="QWJ19" s="49"/>
      <c r="QWK19" s="49"/>
      <c r="QWL19" s="49"/>
      <c r="QWM19" s="49"/>
      <c r="QWN19" s="49"/>
      <c r="QWO19" s="49"/>
      <c r="QWP19" s="49"/>
      <c r="QWQ19" s="49"/>
      <c r="QWR19" s="49"/>
      <c r="QWS19" s="49"/>
      <c r="QWT19" s="49"/>
      <c r="QWU19" s="49"/>
      <c r="QWV19" s="49"/>
      <c r="QWW19" s="49"/>
      <c r="QWX19" s="49"/>
      <c r="QWY19" s="49"/>
      <c r="QWZ19" s="49"/>
      <c r="QXA19" s="49"/>
      <c r="QXB19" s="49"/>
      <c r="QXC19" s="49"/>
      <c r="QXD19" s="49"/>
      <c r="QXE19" s="49"/>
      <c r="QXF19" s="49"/>
      <c r="QXG19" s="49"/>
      <c r="QXH19" s="49"/>
      <c r="QXI19" s="49"/>
      <c r="QXJ19" s="49"/>
      <c r="QXK19" s="49"/>
      <c r="QXL19" s="49"/>
      <c r="QXM19" s="49"/>
      <c r="QXN19" s="49"/>
      <c r="QXO19" s="49"/>
      <c r="QXP19" s="49"/>
      <c r="QXQ19" s="49"/>
      <c r="QXR19" s="49"/>
      <c r="QXS19" s="49"/>
      <c r="QXT19" s="49"/>
      <c r="QXU19" s="49"/>
      <c r="QXV19" s="49"/>
      <c r="QXW19" s="49"/>
      <c r="QXX19" s="49"/>
      <c r="QXY19" s="49"/>
      <c r="QXZ19" s="49"/>
      <c r="QYA19" s="49"/>
      <c r="QYB19" s="49"/>
      <c r="QYC19" s="49"/>
      <c r="QYD19" s="49"/>
      <c r="QYE19" s="49"/>
      <c r="QYF19" s="49"/>
      <c r="QYG19" s="49"/>
      <c r="QYH19" s="49"/>
      <c r="QYI19" s="49"/>
      <c r="QYJ19" s="49"/>
      <c r="QYK19" s="49"/>
      <c r="QYL19" s="49"/>
      <c r="QYM19" s="49"/>
      <c r="QYN19" s="49"/>
      <c r="QYO19" s="49"/>
      <c r="QYP19" s="49"/>
      <c r="QYQ19" s="49"/>
      <c r="QYR19" s="49"/>
      <c r="QYS19" s="49"/>
      <c r="QYT19" s="49"/>
      <c r="QYU19" s="49"/>
      <c r="QYV19" s="49"/>
      <c r="QYW19" s="49"/>
      <c r="QYX19" s="49"/>
      <c r="QYY19" s="49"/>
      <c r="QYZ19" s="49"/>
      <c r="QZA19" s="49"/>
      <c r="QZB19" s="49"/>
      <c r="QZC19" s="49"/>
      <c r="QZD19" s="49"/>
      <c r="QZE19" s="49"/>
      <c r="QZF19" s="49"/>
      <c r="QZG19" s="49"/>
      <c r="QZH19" s="49"/>
      <c r="QZI19" s="49"/>
      <c r="QZJ19" s="49"/>
      <c r="QZK19" s="49"/>
      <c r="QZL19" s="49"/>
      <c r="QZM19" s="49"/>
      <c r="QZN19" s="49"/>
      <c r="QZO19" s="49"/>
      <c r="QZP19" s="49"/>
      <c r="QZQ19" s="49"/>
      <c r="QZR19" s="49"/>
      <c r="QZS19" s="49"/>
      <c r="QZT19" s="49"/>
      <c r="QZU19" s="49"/>
      <c r="QZV19" s="49"/>
      <c r="QZW19" s="49"/>
      <c r="QZX19" s="49"/>
      <c r="QZY19" s="49"/>
      <c r="QZZ19" s="49"/>
      <c r="RAA19" s="49"/>
      <c r="RAB19" s="49"/>
      <c r="RAC19" s="49"/>
      <c r="RAD19" s="49"/>
      <c r="RAE19" s="49"/>
      <c r="RAF19" s="49"/>
      <c r="RAG19" s="49"/>
      <c r="RAH19" s="49"/>
      <c r="RAI19" s="49"/>
      <c r="RAJ19" s="49"/>
      <c r="RAK19" s="49"/>
      <c r="RAL19" s="49"/>
      <c r="RAM19" s="49"/>
      <c r="RAN19" s="49"/>
      <c r="RAO19" s="49"/>
      <c r="RAP19" s="49"/>
      <c r="RAQ19" s="49"/>
      <c r="RAR19" s="49"/>
      <c r="RAS19" s="49"/>
      <c r="RAT19" s="49"/>
      <c r="RAU19" s="49"/>
      <c r="RAV19" s="49"/>
      <c r="RAW19" s="49"/>
      <c r="RAX19" s="49"/>
      <c r="RAY19" s="49"/>
      <c r="RAZ19" s="49"/>
      <c r="RBA19" s="49"/>
      <c r="RBB19" s="49"/>
      <c r="RBC19" s="49"/>
      <c r="RBD19" s="49"/>
      <c r="RBE19" s="49"/>
      <c r="RBF19" s="49"/>
      <c r="RBG19" s="49"/>
      <c r="RBH19" s="49"/>
      <c r="RBI19" s="49"/>
      <c r="RBJ19" s="49"/>
      <c r="RBK19" s="49"/>
      <c r="RBL19" s="49"/>
      <c r="RBM19" s="49"/>
      <c r="RBN19" s="49"/>
      <c r="RBO19" s="49"/>
      <c r="RBP19" s="49"/>
      <c r="RBQ19" s="49"/>
      <c r="RBR19" s="49"/>
      <c r="RBS19" s="49"/>
      <c r="RBT19" s="49"/>
      <c r="RBU19" s="49"/>
      <c r="RBV19" s="49"/>
      <c r="RBW19" s="49"/>
      <c r="RBX19" s="49"/>
      <c r="RBY19" s="49"/>
      <c r="RBZ19" s="49"/>
      <c r="RCA19" s="49"/>
      <c r="RCB19" s="49"/>
      <c r="RCC19" s="49"/>
      <c r="RCD19" s="49"/>
      <c r="RCE19" s="49"/>
      <c r="RCF19" s="49"/>
      <c r="RCG19" s="49"/>
      <c r="RCH19" s="49"/>
      <c r="RCI19" s="49"/>
      <c r="RCJ19" s="49"/>
      <c r="RCK19" s="49"/>
      <c r="RCL19" s="49"/>
      <c r="RCM19" s="49"/>
      <c r="RCN19" s="49"/>
      <c r="RCO19" s="49"/>
      <c r="RCP19" s="49"/>
      <c r="RCQ19" s="49"/>
      <c r="RCR19" s="49"/>
      <c r="RCS19" s="49"/>
      <c r="RCT19" s="49"/>
      <c r="RCU19" s="49"/>
      <c r="RCV19" s="49"/>
      <c r="RCW19" s="49"/>
      <c r="RCX19" s="49"/>
      <c r="RCY19" s="49"/>
      <c r="RCZ19" s="49"/>
      <c r="RDA19" s="49"/>
      <c r="RDB19" s="49"/>
      <c r="RDC19" s="49"/>
      <c r="RDD19" s="49"/>
      <c r="RDE19" s="49"/>
      <c r="RDF19" s="49"/>
      <c r="RDG19" s="49"/>
      <c r="RDH19" s="49"/>
      <c r="RDI19" s="49"/>
      <c r="RDJ19" s="49"/>
      <c r="RDK19" s="49"/>
      <c r="RDL19" s="49"/>
      <c r="RDM19" s="49"/>
      <c r="RDN19" s="49"/>
      <c r="RDO19" s="49"/>
      <c r="RDP19" s="49"/>
      <c r="RDQ19" s="49"/>
      <c r="RDR19" s="49"/>
      <c r="RDS19" s="49"/>
      <c r="RDT19" s="49"/>
      <c r="RDU19" s="49"/>
      <c r="RDV19" s="49"/>
      <c r="RDW19" s="49"/>
      <c r="RDX19" s="49"/>
      <c r="RDY19" s="49"/>
      <c r="RDZ19" s="49"/>
      <c r="REA19" s="49"/>
      <c r="REB19" s="49"/>
      <c r="REC19" s="49"/>
      <c r="RED19" s="49"/>
      <c r="REE19" s="49"/>
      <c r="REF19" s="49"/>
      <c r="REG19" s="49"/>
      <c r="REH19" s="49"/>
      <c r="REI19" s="49"/>
      <c r="REJ19" s="49"/>
      <c r="REK19" s="49"/>
      <c r="REL19" s="49"/>
      <c r="REM19" s="49"/>
      <c r="REN19" s="49"/>
      <c r="REO19" s="49"/>
      <c r="REP19" s="49"/>
      <c r="REQ19" s="49"/>
      <c r="RER19" s="49"/>
      <c r="RES19" s="49"/>
      <c r="RET19" s="49"/>
      <c r="REU19" s="49"/>
      <c r="REV19" s="49"/>
      <c r="REW19" s="49"/>
      <c r="REX19" s="49"/>
      <c r="REY19" s="49"/>
      <c r="REZ19" s="49"/>
      <c r="RFA19" s="49"/>
      <c r="RFB19" s="49"/>
      <c r="RFC19" s="49"/>
      <c r="RFD19" s="49"/>
      <c r="RFE19" s="49"/>
      <c r="RFF19" s="49"/>
      <c r="RFG19" s="49"/>
      <c r="RFH19" s="49"/>
      <c r="RFI19" s="49"/>
      <c r="RFJ19" s="49"/>
      <c r="RFK19" s="49"/>
      <c r="RFL19" s="49"/>
      <c r="RFM19" s="49"/>
      <c r="RFN19" s="49"/>
      <c r="RFO19" s="49"/>
      <c r="RFP19" s="49"/>
      <c r="RFQ19" s="49"/>
      <c r="RFR19" s="49"/>
      <c r="RFS19" s="49"/>
      <c r="RFT19" s="49"/>
      <c r="RFU19" s="49"/>
      <c r="RFV19" s="49"/>
      <c r="RFW19" s="49"/>
      <c r="RFX19" s="49"/>
      <c r="RFY19" s="49"/>
      <c r="RFZ19" s="49"/>
      <c r="RGA19" s="49"/>
      <c r="RGB19" s="49"/>
      <c r="RGC19" s="49"/>
      <c r="RGD19" s="49"/>
      <c r="RGE19" s="49"/>
      <c r="RGF19" s="49"/>
      <c r="RGG19" s="49"/>
      <c r="RGH19" s="49"/>
      <c r="RGI19" s="49"/>
      <c r="RGJ19" s="49"/>
      <c r="RGK19" s="49"/>
      <c r="RGL19" s="49"/>
      <c r="RGM19" s="49"/>
      <c r="RGN19" s="49"/>
      <c r="RGO19" s="49"/>
      <c r="RGP19" s="49"/>
      <c r="RGQ19" s="49"/>
      <c r="RGR19" s="49"/>
      <c r="RGS19" s="49"/>
      <c r="RGT19" s="49"/>
      <c r="RGU19" s="49"/>
      <c r="RGV19" s="49"/>
      <c r="RGW19" s="49"/>
      <c r="RGX19" s="49"/>
      <c r="RGY19" s="49"/>
      <c r="RGZ19" s="49"/>
      <c r="RHA19" s="49"/>
      <c r="RHB19" s="49"/>
      <c r="RHC19" s="49"/>
      <c r="RHD19" s="49"/>
      <c r="RHE19" s="49"/>
      <c r="RHF19" s="49"/>
      <c r="RHG19" s="49"/>
      <c r="RHH19" s="49"/>
      <c r="RHI19" s="49"/>
      <c r="RHJ19" s="49"/>
      <c r="RHK19" s="49"/>
      <c r="RHL19" s="49"/>
      <c r="RHM19" s="49"/>
      <c r="RHN19" s="49"/>
      <c r="RHO19" s="49"/>
      <c r="RHP19" s="49"/>
      <c r="RHQ19" s="49"/>
      <c r="RHR19" s="49"/>
      <c r="RHS19" s="49"/>
      <c r="RHT19" s="49"/>
      <c r="RHU19" s="49"/>
      <c r="RHV19" s="49"/>
      <c r="RHW19" s="49"/>
      <c r="RHX19" s="49"/>
      <c r="RHY19" s="49"/>
      <c r="RHZ19" s="49"/>
      <c r="RIA19" s="49"/>
      <c r="RIB19" s="49"/>
      <c r="RIC19" s="49"/>
      <c r="RID19" s="49"/>
      <c r="RIE19" s="49"/>
      <c r="RIF19" s="49"/>
      <c r="RIG19" s="49"/>
      <c r="RIH19" s="49"/>
      <c r="RII19" s="49"/>
      <c r="RIJ19" s="49"/>
      <c r="RIK19" s="49"/>
      <c r="RIL19" s="49"/>
      <c r="RIM19" s="49"/>
      <c r="RIN19" s="49"/>
      <c r="RIO19" s="49"/>
      <c r="RIP19" s="49"/>
      <c r="RIQ19" s="49"/>
      <c r="RIR19" s="49"/>
      <c r="RIS19" s="49"/>
      <c r="RIT19" s="49"/>
      <c r="RIU19" s="49"/>
      <c r="RIV19" s="49"/>
      <c r="RIW19" s="49"/>
      <c r="RIX19" s="49"/>
      <c r="RIY19" s="49"/>
      <c r="RIZ19" s="49"/>
      <c r="RJA19" s="49"/>
      <c r="RJB19" s="49"/>
      <c r="RJC19" s="49"/>
      <c r="RJD19" s="49"/>
      <c r="RJE19" s="49"/>
      <c r="RJF19" s="49"/>
      <c r="RJG19" s="49"/>
      <c r="RJH19" s="49"/>
      <c r="RJI19" s="49"/>
      <c r="RJJ19" s="49"/>
      <c r="RJK19" s="49"/>
      <c r="RJL19" s="49"/>
      <c r="RJM19" s="49"/>
      <c r="RJN19" s="49"/>
      <c r="RJO19" s="49"/>
      <c r="RJP19" s="49"/>
      <c r="RJQ19" s="49"/>
      <c r="RJR19" s="49"/>
      <c r="RJS19" s="49"/>
      <c r="RJT19" s="49"/>
      <c r="RJU19" s="49"/>
      <c r="RJV19" s="49"/>
      <c r="RJW19" s="49"/>
      <c r="RJX19" s="49"/>
      <c r="RJY19" s="49"/>
      <c r="RJZ19" s="49"/>
      <c r="RKA19" s="49"/>
      <c r="RKB19" s="49"/>
      <c r="RKC19" s="49"/>
      <c r="RKD19" s="49"/>
      <c r="RKE19" s="49"/>
      <c r="RKF19" s="49"/>
      <c r="RKG19" s="49"/>
      <c r="RKH19" s="49"/>
      <c r="RKI19" s="49"/>
      <c r="RKJ19" s="49"/>
      <c r="RKK19" s="49"/>
      <c r="RKL19" s="49"/>
      <c r="RKM19" s="49"/>
      <c r="RKN19" s="49"/>
      <c r="RKO19" s="49"/>
      <c r="RKP19" s="49"/>
      <c r="RKQ19" s="49"/>
      <c r="RKR19" s="49"/>
      <c r="RKS19" s="49"/>
      <c r="RKT19" s="49"/>
      <c r="RKU19" s="49"/>
      <c r="RKV19" s="49"/>
      <c r="RKW19" s="49"/>
      <c r="RKX19" s="49"/>
      <c r="RKY19" s="49"/>
      <c r="RKZ19" s="49"/>
      <c r="RLA19" s="49"/>
      <c r="RLB19" s="49"/>
      <c r="RLC19" s="49"/>
      <c r="RLD19" s="49"/>
      <c r="RLE19" s="49"/>
      <c r="RLF19" s="49"/>
      <c r="RLG19" s="49"/>
      <c r="RLH19" s="49"/>
      <c r="RLI19" s="49"/>
      <c r="RLJ19" s="49"/>
      <c r="RLK19" s="49"/>
      <c r="RLL19" s="49"/>
      <c r="RLM19" s="49"/>
      <c r="RLN19" s="49"/>
      <c r="RLO19" s="49"/>
      <c r="RLP19" s="49"/>
      <c r="RLQ19" s="49"/>
      <c r="RLR19" s="49"/>
      <c r="RLS19" s="49"/>
      <c r="RLT19" s="49"/>
      <c r="RLU19" s="49"/>
      <c r="RLV19" s="49"/>
      <c r="RLW19" s="49"/>
      <c r="RLX19" s="49"/>
      <c r="RLY19" s="49"/>
      <c r="RLZ19" s="49"/>
      <c r="RMA19" s="49"/>
      <c r="RMB19" s="49"/>
      <c r="RMC19" s="49"/>
      <c r="RMD19" s="49"/>
      <c r="RME19" s="49"/>
      <c r="RMF19" s="49"/>
      <c r="RMG19" s="49"/>
      <c r="RMH19" s="49"/>
      <c r="RMI19" s="49"/>
      <c r="RMJ19" s="49"/>
      <c r="RMK19" s="49"/>
      <c r="RML19" s="49"/>
      <c r="RMM19" s="49"/>
      <c r="RMN19" s="49"/>
      <c r="RMO19" s="49"/>
      <c r="RMP19" s="49"/>
      <c r="RMQ19" s="49"/>
      <c r="RMR19" s="49"/>
      <c r="RMS19" s="49"/>
      <c r="RMT19" s="49"/>
      <c r="RMU19" s="49"/>
      <c r="RMV19" s="49"/>
      <c r="RMW19" s="49"/>
      <c r="RMX19" s="49"/>
      <c r="RMY19" s="49"/>
      <c r="RMZ19" s="49"/>
      <c r="RNA19" s="49"/>
      <c r="RNB19" s="49"/>
      <c r="RNC19" s="49"/>
      <c r="RND19" s="49"/>
      <c r="RNE19" s="49"/>
      <c r="RNF19" s="49"/>
      <c r="RNG19" s="49"/>
      <c r="RNH19" s="49"/>
      <c r="RNI19" s="49"/>
      <c r="RNJ19" s="49"/>
      <c r="RNK19" s="49"/>
      <c r="RNL19" s="49"/>
      <c r="RNM19" s="49"/>
      <c r="RNN19" s="49"/>
      <c r="RNO19" s="49"/>
      <c r="RNP19" s="49"/>
      <c r="RNQ19" s="49"/>
      <c r="RNR19" s="49"/>
      <c r="RNS19" s="49"/>
      <c r="RNT19" s="49"/>
      <c r="RNU19" s="49"/>
      <c r="RNV19" s="49"/>
      <c r="RNW19" s="49"/>
      <c r="RNX19" s="49"/>
      <c r="RNY19" s="49"/>
      <c r="RNZ19" s="49"/>
      <c r="ROA19" s="49"/>
      <c r="ROB19" s="49"/>
      <c r="ROC19" s="49"/>
      <c r="ROD19" s="49"/>
      <c r="ROE19" s="49"/>
      <c r="ROF19" s="49"/>
      <c r="ROG19" s="49"/>
      <c r="ROH19" s="49"/>
      <c r="ROI19" s="49"/>
      <c r="ROJ19" s="49"/>
      <c r="ROK19" s="49"/>
      <c r="ROL19" s="49"/>
      <c r="ROM19" s="49"/>
      <c r="RON19" s="49"/>
      <c r="ROO19" s="49"/>
      <c r="ROP19" s="49"/>
      <c r="ROQ19" s="49"/>
      <c r="ROR19" s="49"/>
      <c r="ROS19" s="49"/>
      <c r="ROT19" s="49"/>
      <c r="ROU19" s="49"/>
      <c r="ROV19" s="49"/>
      <c r="ROW19" s="49"/>
      <c r="ROX19" s="49"/>
      <c r="ROY19" s="49"/>
      <c r="ROZ19" s="49"/>
      <c r="RPA19" s="49"/>
      <c r="RPB19" s="49"/>
      <c r="RPC19" s="49"/>
      <c r="RPD19" s="49"/>
      <c r="RPE19" s="49"/>
      <c r="RPF19" s="49"/>
      <c r="RPG19" s="49"/>
      <c r="RPH19" s="49"/>
      <c r="RPI19" s="49"/>
      <c r="RPJ19" s="49"/>
      <c r="RPK19" s="49"/>
      <c r="RPL19" s="49"/>
      <c r="RPM19" s="49"/>
      <c r="RPN19" s="49"/>
      <c r="RPO19" s="49"/>
      <c r="RPP19" s="49"/>
      <c r="RPQ19" s="49"/>
      <c r="RPR19" s="49"/>
      <c r="RPS19" s="49"/>
      <c r="RPT19" s="49"/>
      <c r="RPU19" s="49"/>
      <c r="RPV19" s="49"/>
      <c r="RPW19" s="49"/>
      <c r="RPX19" s="49"/>
      <c r="RPY19" s="49"/>
      <c r="RPZ19" s="49"/>
      <c r="RQA19" s="49"/>
      <c r="RQB19" s="49"/>
      <c r="RQC19" s="49"/>
      <c r="RQD19" s="49"/>
      <c r="RQE19" s="49"/>
      <c r="RQF19" s="49"/>
      <c r="RQG19" s="49"/>
      <c r="RQH19" s="49"/>
      <c r="RQI19" s="49"/>
      <c r="RQJ19" s="49"/>
      <c r="RQK19" s="49"/>
      <c r="RQL19" s="49"/>
      <c r="RQM19" s="49"/>
      <c r="RQN19" s="49"/>
      <c r="RQO19" s="49"/>
      <c r="RQP19" s="49"/>
      <c r="RQQ19" s="49"/>
      <c r="RQR19" s="49"/>
      <c r="RQS19" s="49"/>
      <c r="RQT19" s="49"/>
      <c r="RQU19" s="49"/>
      <c r="RQV19" s="49"/>
      <c r="RQW19" s="49"/>
      <c r="RQX19" s="49"/>
      <c r="RQY19" s="49"/>
      <c r="RQZ19" s="49"/>
      <c r="RRA19" s="49"/>
      <c r="RRB19" s="49"/>
      <c r="RRC19" s="49"/>
      <c r="RRD19" s="49"/>
      <c r="RRE19" s="49"/>
      <c r="RRF19" s="49"/>
      <c r="RRG19" s="49"/>
      <c r="RRH19" s="49"/>
      <c r="RRI19" s="49"/>
      <c r="RRJ19" s="49"/>
      <c r="RRK19" s="49"/>
      <c r="RRL19" s="49"/>
      <c r="RRM19" s="49"/>
      <c r="RRN19" s="49"/>
      <c r="RRO19" s="49"/>
      <c r="RRP19" s="49"/>
      <c r="RRQ19" s="49"/>
      <c r="RRR19" s="49"/>
      <c r="RRS19" s="49"/>
      <c r="RRT19" s="49"/>
      <c r="RRU19" s="49"/>
      <c r="RRV19" s="49"/>
      <c r="RRW19" s="49"/>
      <c r="RRX19" s="49"/>
      <c r="RRY19" s="49"/>
      <c r="RRZ19" s="49"/>
      <c r="RSA19" s="49"/>
      <c r="RSB19" s="49"/>
      <c r="RSC19" s="49"/>
      <c r="RSD19" s="49"/>
      <c r="RSE19" s="49"/>
      <c r="RSF19" s="49"/>
      <c r="RSG19" s="49"/>
      <c r="RSH19" s="49"/>
      <c r="RSI19" s="49"/>
      <c r="RSJ19" s="49"/>
      <c r="RSK19" s="49"/>
      <c r="RSL19" s="49"/>
      <c r="RSM19" s="49"/>
      <c r="RSN19" s="49"/>
      <c r="RSO19" s="49"/>
      <c r="RSP19" s="49"/>
      <c r="RSQ19" s="49"/>
      <c r="RSR19" s="49"/>
      <c r="RSS19" s="49"/>
      <c r="RST19" s="49"/>
      <c r="RSU19" s="49"/>
      <c r="RSV19" s="49"/>
      <c r="RSW19" s="49"/>
      <c r="RSX19" s="49"/>
      <c r="RSY19" s="49"/>
      <c r="RSZ19" s="49"/>
      <c r="RTA19" s="49"/>
      <c r="RTB19" s="49"/>
      <c r="RTC19" s="49"/>
      <c r="RTD19" s="49"/>
      <c r="RTE19" s="49"/>
      <c r="RTF19" s="49"/>
      <c r="RTG19" s="49"/>
      <c r="RTH19" s="49"/>
      <c r="RTI19" s="49"/>
      <c r="RTJ19" s="49"/>
      <c r="RTK19" s="49"/>
      <c r="RTL19" s="49"/>
      <c r="RTM19" s="49"/>
      <c r="RTN19" s="49"/>
      <c r="RTO19" s="49"/>
      <c r="RTP19" s="49"/>
      <c r="RTQ19" s="49"/>
      <c r="RTR19" s="49"/>
      <c r="RTS19" s="49"/>
      <c r="RTT19" s="49"/>
      <c r="RTU19" s="49"/>
      <c r="RTV19" s="49"/>
      <c r="RTW19" s="49"/>
      <c r="RTX19" s="49"/>
      <c r="RTY19" s="49"/>
      <c r="RTZ19" s="49"/>
      <c r="RUA19" s="49"/>
      <c r="RUB19" s="49"/>
      <c r="RUC19" s="49"/>
      <c r="RUD19" s="49"/>
      <c r="RUE19" s="49"/>
      <c r="RUF19" s="49"/>
      <c r="RUG19" s="49"/>
      <c r="RUH19" s="49"/>
      <c r="RUI19" s="49"/>
      <c r="RUJ19" s="49"/>
      <c r="RUK19" s="49"/>
      <c r="RUL19" s="49"/>
      <c r="RUM19" s="49"/>
      <c r="RUN19" s="49"/>
      <c r="RUO19" s="49"/>
      <c r="RUP19" s="49"/>
      <c r="RUQ19" s="49"/>
      <c r="RUR19" s="49"/>
      <c r="RUS19" s="49"/>
      <c r="RUT19" s="49"/>
      <c r="RUU19" s="49"/>
      <c r="RUV19" s="49"/>
      <c r="RUW19" s="49"/>
      <c r="RUX19" s="49"/>
      <c r="RUY19" s="49"/>
      <c r="RUZ19" s="49"/>
      <c r="RVA19" s="49"/>
      <c r="RVB19" s="49"/>
      <c r="RVC19" s="49"/>
      <c r="RVD19" s="49"/>
      <c r="RVE19" s="49"/>
      <c r="RVF19" s="49"/>
      <c r="RVG19" s="49"/>
      <c r="RVH19" s="49"/>
      <c r="RVI19" s="49"/>
      <c r="RVJ19" s="49"/>
      <c r="RVK19" s="49"/>
      <c r="RVL19" s="49"/>
      <c r="RVM19" s="49"/>
      <c r="RVN19" s="49"/>
      <c r="RVO19" s="49"/>
      <c r="RVP19" s="49"/>
      <c r="RVQ19" s="49"/>
      <c r="RVR19" s="49"/>
      <c r="RVS19" s="49"/>
      <c r="RVT19" s="49"/>
      <c r="RVU19" s="49"/>
      <c r="RVV19" s="49"/>
      <c r="RVW19" s="49"/>
      <c r="RVX19" s="49"/>
      <c r="RVY19" s="49"/>
      <c r="RVZ19" s="49"/>
      <c r="RWA19" s="49"/>
      <c r="RWB19" s="49"/>
      <c r="RWC19" s="49"/>
      <c r="RWD19" s="49"/>
      <c r="RWE19" s="49"/>
      <c r="RWF19" s="49"/>
      <c r="RWG19" s="49"/>
      <c r="RWH19" s="49"/>
      <c r="RWI19" s="49"/>
      <c r="RWJ19" s="49"/>
      <c r="RWK19" s="49"/>
      <c r="RWL19" s="49"/>
      <c r="RWM19" s="49"/>
      <c r="RWN19" s="49"/>
      <c r="RWO19" s="49"/>
      <c r="RWP19" s="49"/>
      <c r="RWQ19" s="49"/>
      <c r="RWR19" s="49"/>
      <c r="RWS19" s="49"/>
      <c r="RWT19" s="49"/>
      <c r="RWU19" s="49"/>
      <c r="RWV19" s="49"/>
      <c r="RWW19" s="49"/>
      <c r="RWX19" s="49"/>
      <c r="RWY19" s="49"/>
      <c r="RWZ19" s="49"/>
      <c r="RXA19" s="49"/>
      <c r="RXB19" s="49"/>
      <c r="RXC19" s="49"/>
      <c r="RXD19" s="49"/>
      <c r="RXE19" s="49"/>
      <c r="RXF19" s="49"/>
      <c r="RXG19" s="49"/>
      <c r="RXH19" s="49"/>
      <c r="RXI19" s="49"/>
      <c r="RXJ19" s="49"/>
      <c r="RXK19" s="49"/>
      <c r="RXL19" s="49"/>
      <c r="RXM19" s="49"/>
      <c r="RXN19" s="49"/>
      <c r="RXO19" s="49"/>
      <c r="RXP19" s="49"/>
      <c r="RXQ19" s="49"/>
      <c r="RXR19" s="49"/>
      <c r="RXS19" s="49"/>
      <c r="RXT19" s="49"/>
      <c r="RXU19" s="49"/>
      <c r="RXV19" s="49"/>
      <c r="RXW19" s="49"/>
      <c r="RXX19" s="49"/>
      <c r="RXY19" s="49"/>
      <c r="RXZ19" s="49"/>
      <c r="RYA19" s="49"/>
      <c r="RYB19" s="49"/>
      <c r="RYC19" s="49"/>
      <c r="RYD19" s="49"/>
      <c r="RYE19" s="49"/>
      <c r="RYF19" s="49"/>
      <c r="RYG19" s="49"/>
      <c r="RYH19" s="49"/>
      <c r="RYI19" s="49"/>
      <c r="RYJ19" s="49"/>
      <c r="RYK19" s="49"/>
      <c r="RYL19" s="49"/>
      <c r="RYM19" s="49"/>
      <c r="RYN19" s="49"/>
      <c r="RYO19" s="49"/>
      <c r="RYP19" s="49"/>
      <c r="RYQ19" s="49"/>
      <c r="RYR19" s="49"/>
      <c r="RYS19" s="49"/>
      <c r="RYT19" s="49"/>
      <c r="RYU19" s="49"/>
      <c r="RYV19" s="49"/>
      <c r="RYW19" s="49"/>
      <c r="RYX19" s="49"/>
      <c r="RYY19" s="49"/>
      <c r="RYZ19" s="49"/>
      <c r="RZA19" s="49"/>
      <c r="RZB19" s="49"/>
      <c r="RZC19" s="49"/>
      <c r="RZD19" s="49"/>
      <c r="RZE19" s="49"/>
      <c r="RZF19" s="49"/>
      <c r="RZG19" s="49"/>
      <c r="RZH19" s="49"/>
      <c r="RZI19" s="49"/>
      <c r="RZJ19" s="49"/>
      <c r="RZK19" s="49"/>
      <c r="RZL19" s="49"/>
      <c r="RZM19" s="49"/>
      <c r="RZN19" s="49"/>
      <c r="RZO19" s="49"/>
      <c r="RZP19" s="49"/>
      <c r="RZQ19" s="49"/>
      <c r="RZR19" s="49"/>
      <c r="RZS19" s="49"/>
      <c r="RZT19" s="49"/>
      <c r="RZU19" s="49"/>
      <c r="RZV19" s="49"/>
      <c r="RZW19" s="49"/>
      <c r="RZX19" s="49"/>
      <c r="RZY19" s="49"/>
      <c r="RZZ19" s="49"/>
      <c r="SAA19" s="49"/>
      <c r="SAB19" s="49"/>
      <c r="SAC19" s="49"/>
      <c r="SAD19" s="49"/>
      <c r="SAE19" s="49"/>
      <c r="SAF19" s="49"/>
      <c r="SAG19" s="49"/>
      <c r="SAH19" s="49"/>
      <c r="SAI19" s="49"/>
      <c r="SAJ19" s="49"/>
      <c r="SAK19" s="49"/>
      <c r="SAL19" s="49"/>
      <c r="SAM19" s="49"/>
      <c r="SAN19" s="49"/>
      <c r="SAO19" s="49"/>
      <c r="SAP19" s="49"/>
      <c r="SAQ19" s="49"/>
      <c r="SAR19" s="49"/>
      <c r="SAS19" s="49"/>
      <c r="SAT19" s="49"/>
      <c r="SAU19" s="49"/>
      <c r="SAV19" s="49"/>
      <c r="SAW19" s="49"/>
      <c r="SAX19" s="49"/>
      <c r="SAY19" s="49"/>
      <c r="SAZ19" s="49"/>
      <c r="SBA19" s="49"/>
      <c r="SBB19" s="49"/>
      <c r="SBC19" s="49"/>
      <c r="SBD19" s="49"/>
      <c r="SBE19" s="49"/>
      <c r="SBF19" s="49"/>
      <c r="SBG19" s="49"/>
      <c r="SBH19" s="49"/>
      <c r="SBI19" s="49"/>
      <c r="SBJ19" s="49"/>
      <c r="SBK19" s="49"/>
      <c r="SBL19" s="49"/>
      <c r="SBM19" s="49"/>
      <c r="SBN19" s="49"/>
      <c r="SBO19" s="49"/>
      <c r="SBP19" s="49"/>
      <c r="SBQ19" s="49"/>
      <c r="SBR19" s="49"/>
      <c r="SBS19" s="49"/>
      <c r="SBT19" s="49"/>
      <c r="SBU19" s="49"/>
      <c r="SBV19" s="49"/>
      <c r="SBW19" s="49"/>
      <c r="SBX19" s="49"/>
      <c r="SBY19" s="49"/>
      <c r="SBZ19" s="49"/>
      <c r="SCA19" s="49"/>
      <c r="SCB19" s="49"/>
      <c r="SCC19" s="49"/>
      <c r="SCD19" s="49"/>
      <c r="SCE19" s="49"/>
      <c r="SCF19" s="49"/>
      <c r="SCG19" s="49"/>
      <c r="SCH19" s="49"/>
      <c r="SCI19" s="49"/>
      <c r="SCJ19" s="49"/>
      <c r="SCK19" s="49"/>
      <c r="SCL19" s="49"/>
      <c r="SCM19" s="49"/>
      <c r="SCN19" s="49"/>
      <c r="SCO19" s="49"/>
      <c r="SCP19" s="49"/>
      <c r="SCQ19" s="49"/>
      <c r="SCR19" s="49"/>
      <c r="SCS19" s="49"/>
      <c r="SCT19" s="49"/>
      <c r="SCU19" s="49"/>
      <c r="SCV19" s="49"/>
      <c r="SCW19" s="49"/>
      <c r="SCX19" s="49"/>
      <c r="SCY19" s="49"/>
      <c r="SCZ19" s="49"/>
      <c r="SDA19" s="49"/>
      <c r="SDB19" s="49"/>
      <c r="SDC19" s="49"/>
      <c r="SDD19" s="49"/>
      <c r="SDE19" s="49"/>
      <c r="SDF19" s="49"/>
      <c r="SDG19" s="49"/>
      <c r="SDH19" s="49"/>
      <c r="SDI19" s="49"/>
      <c r="SDJ19" s="49"/>
      <c r="SDK19" s="49"/>
      <c r="SDL19" s="49"/>
      <c r="SDM19" s="49"/>
      <c r="SDN19" s="49"/>
      <c r="SDO19" s="49"/>
      <c r="SDP19" s="49"/>
      <c r="SDQ19" s="49"/>
      <c r="SDR19" s="49"/>
      <c r="SDS19" s="49"/>
      <c r="SDT19" s="49"/>
      <c r="SDU19" s="49"/>
      <c r="SDV19" s="49"/>
      <c r="SDW19" s="49"/>
      <c r="SDX19" s="49"/>
      <c r="SDY19" s="49"/>
      <c r="SDZ19" s="49"/>
      <c r="SEA19" s="49"/>
      <c r="SEB19" s="49"/>
      <c r="SEC19" s="49"/>
      <c r="SED19" s="49"/>
      <c r="SEE19" s="49"/>
      <c r="SEF19" s="49"/>
      <c r="SEG19" s="49"/>
      <c r="SEH19" s="49"/>
      <c r="SEI19" s="49"/>
      <c r="SEJ19" s="49"/>
      <c r="SEK19" s="49"/>
      <c r="SEL19" s="49"/>
      <c r="SEM19" s="49"/>
      <c r="SEN19" s="49"/>
      <c r="SEO19" s="49"/>
      <c r="SEP19" s="49"/>
      <c r="SEQ19" s="49"/>
      <c r="SER19" s="49"/>
      <c r="SES19" s="49"/>
      <c r="SET19" s="49"/>
      <c r="SEU19" s="49"/>
      <c r="SEV19" s="49"/>
      <c r="SEW19" s="49"/>
      <c r="SEX19" s="49"/>
      <c r="SEY19" s="49"/>
      <c r="SEZ19" s="49"/>
      <c r="SFA19" s="49"/>
      <c r="SFB19" s="49"/>
      <c r="SFC19" s="49"/>
      <c r="SFD19" s="49"/>
      <c r="SFE19" s="49"/>
      <c r="SFF19" s="49"/>
      <c r="SFG19" s="49"/>
      <c r="SFH19" s="49"/>
      <c r="SFI19" s="49"/>
      <c r="SFJ19" s="49"/>
      <c r="SFK19" s="49"/>
      <c r="SFL19" s="49"/>
      <c r="SFM19" s="49"/>
      <c r="SFN19" s="49"/>
      <c r="SFO19" s="49"/>
      <c r="SFP19" s="49"/>
      <c r="SFQ19" s="49"/>
      <c r="SFR19" s="49"/>
      <c r="SFS19" s="49"/>
      <c r="SFT19" s="49"/>
      <c r="SFU19" s="49"/>
      <c r="SFV19" s="49"/>
      <c r="SFW19" s="49"/>
      <c r="SFX19" s="49"/>
      <c r="SFY19" s="49"/>
      <c r="SFZ19" s="49"/>
      <c r="SGA19" s="49"/>
      <c r="SGB19" s="49"/>
      <c r="SGC19" s="49"/>
      <c r="SGD19" s="49"/>
      <c r="SGE19" s="49"/>
      <c r="SGF19" s="49"/>
      <c r="SGG19" s="49"/>
      <c r="SGH19" s="49"/>
      <c r="SGI19" s="49"/>
      <c r="SGJ19" s="49"/>
      <c r="SGK19" s="49"/>
      <c r="SGL19" s="49"/>
      <c r="SGM19" s="49"/>
      <c r="SGN19" s="49"/>
      <c r="SGO19" s="49"/>
      <c r="SGP19" s="49"/>
      <c r="SGQ19" s="49"/>
      <c r="SGR19" s="49"/>
      <c r="SGS19" s="49"/>
      <c r="SGT19" s="49"/>
      <c r="SGU19" s="49"/>
      <c r="SGV19" s="49"/>
      <c r="SGW19" s="49"/>
      <c r="SGX19" s="49"/>
      <c r="SGY19" s="49"/>
      <c r="SGZ19" s="49"/>
      <c r="SHA19" s="49"/>
      <c r="SHB19" s="49"/>
      <c r="SHC19" s="49"/>
      <c r="SHD19" s="49"/>
      <c r="SHE19" s="49"/>
      <c r="SHF19" s="49"/>
      <c r="SHG19" s="49"/>
      <c r="SHH19" s="49"/>
      <c r="SHI19" s="49"/>
      <c r="SHJ19" s="49"/>
      <c r="SHK19" s="49"/>
      <c r="SHL19" s="49"/>
      <c r="SHM19" s="49"/>
      <c r="SHN19" s="49"/>
      <c r="SHO19" s="49"/>
      <c r="SHP19" s="49"/>
      <c r="SHQ19" s="49"/>
      <c r="SHR19" s="49"/>
      <c r="SHS19" s="49"/>
      <c r="SHT19" s="49"/>
      <c r="SHU19" s="49"/>
      <c r="SHV19" s="49"/>
      <c r="SHW19" s="49"/>
      <c r="SHX19" s="49"/>
      <c r="SHY19" s="49"/>
      <c r="SHZ19" s="49"/>
      <c r="SIA19" s="49"/>
      <c r="SIB19" s="49"/>
      <c r="SIC19" s="49"/>
      <c r="SID19" s="49"/>
      <c r="SIE19" s="49"/>
      <c r="SIF19" s="49"/>
      <c r="SIG19" s="49"/>
      <c r="SIH19" s="49"/>
      <c r="SII19" s="49"/>
      <c r="SIJ19" s="49"/>
      <c r="SIK19" s="49"/>
      <c r="SIL19" s="49"/>
      <c r="SIM19" s="49"/>
      <c r="SIN19" s="49"/>
      <c r="SIO19" s="49"/>
      <c r="SIP19" s="49"/>
      <c r="SIQ19" s="49"/>
      <c r="SIR19" s="49"/>
      <c r="SIS19" s="49"/>
      <c r="SIT19" s="49"/>
      <c r="SIU19" s="49"/>
      <c r="SIV19" s="49"/>
      <c r="SIW19" s="49"/>
      <c r="SIX19" s="49"/>
      <c r="SIY19" s="49"/>
      <c r="SIZ19" s="49"/>
      <c r="SJA19" s="49"/>
      <c r="SJB19" s="49"/>
      <c r="SJC19" s="49"/>
      <c r="SJD19" s="49"/>
      <c r="SJE19" s="49"/>
      <c r="SJF19" s="49"/>
      <c r="SJG19" s="49"/>
      <c r="SJH19" s="49"/>
      <c r="SJI19" s="49"/>
      <c r="SJJ19" s="49"/>
      <c r="SJK19" s="49"/>
      <c r="SJL19" s="49"/>
      <c r="SJM19" s="49"/>
      <c r="SJN19" s="49"/>
      <c r="SJO19" s="49"/>
      <c r="SJP19" s="49"/>
      <c r="SJQ19" s="49"/>
      <c r="SJR19" s="49"/>
      <c r="SJS19" s="49"/>
      <c r="SJT19" s="49"/>
      <c r="SJU19" s="49"/>
      <c r="SJV19" s="49"/>
      <c r="SJW19" s="49"/>
      <c r="SJX19" s="49"/>
      <c r="SJY19" s="49"/>
      <c r="SJZ19" s="49"/>
      <c r="SKA19" s="49"/>
      <c r="SKB19" s="49"/>
      <c r="SKC19" s="49"/>
      <c r="SKD19" s="49"/>
      <c r="SKE19" s="49"/>
      <c r="SKF19" s="49"/>
      <c r="SKG19" s="49"/>
      <c r="SKH19" s="49"/>
      <c r="SKI19" s="49"/>
      <c r="SKJ19" s="49"/>
      <c r="SKK19" s="49"/>
      <c r="SKL19" s="49"/>
      <c r="SKM19" s="49"/>
      <c r="SKN19" s="49"/>
      <c r="SKO19" s="49"/>
      <c r="SKP19" s="49"/>
      <c r="SKQ19" s="49"/>
      <c r="SKR19" s="49"/>
      <c r="SKS19" s="49"/>
      <c r="SKT19" s="49"/>
      <c r="SKU19" s="49"/>
      <c r="SKV19" s="49"/>
      <c r="SKW19" s="49"/>
      <c r="SKX19" s="49"/>
      <c r="SKY19" s="49"/>
      <c r="SKZ19" s="49"/>
      <c r="SLA19" s="49"/>
      <c r="SLB19" s="49"/>
      <c r="SLC19" s="49"/>
      <c r="SLD19" s="49"/>
      <c r="SLE19" s="49"/>
      <c r="SLF19" s="49"/>
      <c r="SLG19" s="49"/>
      <c r="SLH19" s="49"/>
      <c r="SLI19" s="49"/>
      <c r="SLJ19" s="49"/>
      <c r="SLK19" s="49"/>
      <c r="SLL19" s="49"/>
      <c r="SLM19" s="49"/>
      <c r="SLN19" s="49"/>
      <c r="SLO19" s="49"/>
      <c r="SLP19" s="49"/>
      <c r="SLQ19" s="49"/>
      <c r="SLR19" s="49"/>
      <c r="SLS19" s="49"/>
      <c r="SLT19" s="49"/>
      <c r="SLU19" s="49"/>
      <c r="SLV19" s="49"/>
      <c r="SLW19" s="49"/>
      <c r="SLX19" s="49"/>
      <c r="SLY19" s="49"/>
      <c r="SLZ19" s="49"/>
      <c r="SMA19" s="49"/>
      <c r="SMB19" s="49"/>
      <c r="SMC19" s="49"/>
      <c r="SMD19" s="49"/>
      <c r="SME19" s="49"/>
      <c r="SMF19" s="49"/>
      <c r="SMG19" s="49"/>
      <c r="SMH19" s="49"/>
      <c r="SMI19" s="49"/>
      <c r="SMJ19" s="49"/>
      <c r="SMK19" s="49"/>
      <c r="SML19" s="49"/>
      <c r="SMM19" s="49"/>
      <c r="SMN19" s="49"/>
      <c r="SMO19" s="49"/>
      <c r="SMP19" s="49"/>
      <c r="SMQ19" s="49"/>
      <c r="SMR19" s="49"/>
      <c r="SMS19" s="49"/>
      <c r="SMT19" s="49"/>
      <c r="SMU19" s="49"/>
      <c r="SMV19" s="49"/>
      <c r="SMW19" s="49"/>
      <c r="SMX19" s="49"/>
      <c r="SMY19" s="49"/>
      <c r="SMZ19" s="49"/>
      <c r="SNA19" s="49"/>
      <c r="SNB19" s="49"/>
      <c r="SNC19" s="49"/>
      <c r="SND19" s="49"/>
      <c r="SNE19" s="49"/>
      <c r="SNF19" s="49"/>
      <c r="SNG19" s="49"/>
      <c r="SNH19" s="49"/>
      <c r="SNI19" s="49"/>
      <c r="SNJ19" s="49"/>
      <c r="SNK19" s="49"/>
      <c r="SNL19" s="49"/>
      <c r="SNM19" s="49"/>
      <c r="SNN19" s="49"/>
      <c r="SNO19" s="49"/>
      <c r="SNP19" s="49"/>
      <c r="SNQ19" s="49"/>
      <c r="SNR19" s="49"/>
      <c r="SNS19" s="49"/>
      <c r="SNT19" s="49"/>
      <c r="SNU19" s="49"/>
      <c r="SNV19" s="49"/>
      <c r="SNW19" s="49"/>
      <c r="SNX19" s="49"/>
      <c r="SNY19" s="49"/>
      <c r="SNZ19" s="49"/>
      <c r="SOA19" s="49"/>
      <c r="SOB19" s="49"/>
      <c r="SOC19" s="49"/>
      <c r="SOD19" s="49"/>
      <c r="SOE19" s="49"/>
      <c r="SOF19" s="49"/>
      <c r="SOG19" s="49"/>
      <c r="SOH19" s="49"/>
      <c r="SOI19" s="49"/>
      <c r="SOJ19" s="49"/>
      <c r="SOK19" s="49"/>
      <c r="SOL19" s="49"/>
      <c r="SOM19" s="49"/>
      <c r="SON19" s="49"/>
      <c r="SOO19" s="49"/>
      <c r="SOP19" s="49"/>
      <c r="SOQ19" s="49"/>
      <c r="SOR19" s="49"/>
      <c r="SOS19" s="49"/>
      <c r="SOT19" s="49"/>
      <c r="SOU19" s="49"/>
      <c r="SOV19" s="49"/>
      <c r="SOW19" s="49"/>
      <c r="SOX19" s="49"/>
      <c r="SOY19" s="49"/>
      <c r="SOZ19" s="49"/>
      <c r="SPA19" s="49"/>
      <c r="SPB19" s="49"/>
      <c r="SPC19" s="49"/>
      <c r="SPD19" s="49"/>
      <c r="SPE19" s="49"/>
      <c r="SPF19" s="49"/>
      <c r="SPG19" s="49"/>
      <c r="SPH19" s="49"/>
      <c r="SPI19" s="49"/>
      <c r="SPJ19" s="49"/>
      <c r="SPK19" s="49"/>
      <c r="SPL19" s="49"/>
      <c r="SPM19" s="49"/>
      <c r="SPN19" s="49"/>
      <c r="SPO19" s="49"/>
      <c r="SPP19" s="49"/>
      <c r="SPQ19" s="49"/>
      <c r="SPR19" s="49"/>
      <c r="SPS19" s="49"/>
      <c r="SPT19" s="49"/>
      <c r="SPU19" s="49"/>
      <c r="SPV19" s="49"/>
      <c r="SPW19" s="49"/>
      <c r="SPX19" s="49"/>
      <c r="SPY19" s="49"/>
      <c r="SPZ19" s="49"/>
      <c r="SQA19" s="49"/>
      <c r="SQB19" s="49"/>
      <c r="SQC19" s="49"/>
      <c r="SQD19" s="49"/>
      <c r="SQE19" s="49"/>
      <c r="SQF19" s="49"/>
      <c r="SQG19" s="49"/>
      <c r="SQH19" s="49"/>
      <c r="SQI19" s="49"/>
      <c r="SQJ19" s="49"/>
      <c r="SQK19" s="49"/>
      <c r="SQL19" s="49"/>
      <c r="SQM19" s="49"/>
      <c r="SQN19" s="49"/>
      <c r="SQO19" s="49"/>
      <c r="SQP19" s="49"/>
      <c r="SQQ19" s="49"/>
      <c r="SQR19" s="49"/>
      <c r="SQS19" s="49"/>
      <c r="SQT19" s="49"/>
      <c r="SQU19" s="49"/>
      <c r="SQV19" s="49"/>
      <c r="SQW19" s="49"/>
      <c r="SQX19" s="49"/>
      <c r="SQY19" s="49"/>
      <c r="SQZ19" s="49"/>
      <c r="SRA19" s="49"/>
      <c r="SRB19" s="49"/>
      <c r="SRC19" s="49"/>
      <c r="SRD19" s="49"/>
      <c r="SRE19" s="49"/>
      <c r="SRF19" s="49"/>
      <c r="SRG19" s="49"/>
      <c r="SRH19" s="49"/>
      <c r="SRI19" s="49"/>
      <c r="SRJ19" s="49"/>
      <c r="SRK19" s="49"/>
      <c r="SRL19" s="49"/>
      <c r="SRM19" s="49"/>
      <c r="SRN19" s="49"/>
      <c r="SRO19" s="49"/>
      <c r="SRP19" s="49"/>
      <c r="SRQ19" s="49"/>
      <c r="SRR19" s="49"/>
      <c r="SRS19" s="49"/>
      <c r="SRT19" s="49"/>
      <c r="SRU19" s="49"/>
      <c r="SRV19" s="49"/>
      <c r="SRW19" s="49"/>
      <c r="SRX19" s="49"/>
      <c r="SRY19" s="49"/>
      <c r="SRZ19" s="49"/>
      <c r="SSA19" s="49"/>
      <c r="SSB19" s="49"/>
      <c r="SSC19" s="49"/>
      <c r="SSD19" s="49"/>
      <c r="SSE19" s="49"/>
      <c r="SSF19" s="49"/>
      <c r="SSG19" s="49"/>
      <c r="SSH19" s="49"/>
      <c r="SSI19" s="49"/>
      <c r="SSJ19" s="49"/>
      <c r="SSK19" s="49"/>
      <c r="SSL19" s="49"/>
      <c r="SSM19" s="49"/>
      <c r="SSN19" s="49"/>
      <c r="SSO19" s="49"/>
      <c r="SSP19" s="49"/>
      <c r="SSQ19" s="49"/>
      <c r="SSR19" s="49"/>
      <c r="SSS19" s="49"/>
      <c r="SST19" s="49"/>
      <c r="SSU19" s="49"/>
      <c r="SSV19" s="49"/>
      <c r="SSW19" s="49"/>
      <c r="SSX19" s="49"/>
      <c r="SSY19" s="49"/>
      <c r="SSZ19" s="49"/>
      <c r="STA19" s="49"/>
      <c r="STB19" s="49"/>
      <c r="STC19" s="49"/>
      <c r="STD19" s="49"/>
      <c r="STE19" s="49"/>
      <c r="STF19" s="49"/>
      <c r="STG19" s="49"/>
      <c r="STH19" s="49"/>
      <c r="STI19" s="49"/>
      <c r="STJ19" s="49"/>
      <c r="STK19" s="49"/>
      <c r="STL19" s="49"/>
      <c r="STM19" s="49"/>
      <c r="STN19" s="49"/>
      <c r="STO19" s="49"/>
      <c r="STP19" s="49"/>
      <c r="STQ19" s="49"/>
      <c r="STR19" s="49"/>
      <c r="STS19" s="49"/>
      <c r="STT19" s="49"/>
      <c r="STU19" s="49"/>
      <c r="STV19" s="49"/>
      <c r="STW19" s="49"/>
      <c r="STX19" s="49"/>
      <c r="STY19" s="49"/>
      <c r="STZ19" s="49"/>
      <c r="SUA19" s="49"/>
      <c r="SUB19" s="49"/>
      <c r="SUC19" s="49"/>
      <c r="SUD19" s="49"/>
      <c r="SUE19" s="49"/>
      <c r="SUF19" s="49"/>
      <c r="SUG19" s="49"/>
      <c r="SUH19" s="49"/>
      <c r="SUI19" s="49"/>
      <c r="SUJ19" s="49"/>
      <c r="SUK19" s="49"/>
      <c r="SUL19" s="49"/>
      <c r="SUM19" s="49"/>
      <c r="SUN19" s="49"/>
      <c r="SUO19" s="49"/>
      <c r="SUP19" s="49"/>
      <c r="SUQ19" s="49"/>
      <c r="SUR19" s="49"/>
      <c r="SUS19" s="49"/>
      <c r="SUT19" s="49"/>
      <c r="SUU19" s="49"/>
      <c r="SUV19" s="49"/>
      <c r="SUW19" s="49"/>
      <c r="SUX19" s="49"/>
      <c r="SUY19" s="49"/>
      <c r="SUZ19" s="49"/>
      <c r="SVA19" s="49"/>
      <c r="SVB19" s="49"/>
      <c r="SVC19" s="49"/>
      <c r="SVD19" s="49"/>
      <c r="SVE19" s="49"/>
      <c r="SVF19" s="49"/>
      <c r="SVG19" s="49"/>
      <c r="SVH19" s="49"/>
      <c r="SVI19" s="49"/>
      <c r="SVJ19" s="49"/>
      <c r="SVK19" s="49"/>
      <c r="SVL19" s="49"/>
      <c r="SVM19" s="49"/>
      <c r="SVN19" s="49"/>
      <c r="SVO19" s="49"/>
      <c r="SVP19" s="49"/>
      <c r="SVQ19" s="49"/>
      <c r="SVR19" s="49"/>
      <c r="SVS19" s="49"/>
      <c r="SVT19" s="49"/>
      <c r="SVU19" s="49"/>
      <c r="SVV19" s="49"/>
      <c r="SVW19" s="49"/>
      <c r="SVX19" s="49"/>
      <c r="SVY19" s="49"/>
      <c r="SVZ19" s="49"/>
      <c r="SWA19" s="49"/>
      <c r="SWB19" s="49"/>
      <c r="SWC19" s="49"/>
      <c r="SWD19" s="49"/>
      <c r="SWE19" s="49"/>
      <c r="SWF19" s="49"/>
      <c r="SWG19" s="49"/>
      <c r="SWH19" s="49"/>
      <c r="SWI19" s="49"/>
      <c r="SWJ19" s="49"/>
      <c r="SWK19" s="49"/>
      <c r="SWL19" s="49"/>
      <c r="SWM19" s="49"/>
      <c r="SWN19" s="49"/>
      <c r="SWO19" s="49"/>
      <c r="SWP19" s="49"/>
      <c r="SWQ19" s="49"/>
      <c r="SWR19" s="49"/>
      <c r="SWS19" s="49"/>
      <c r="SWT19" s="49"/>
      <c r="SWU19" s="49"/>
      <c r="SWV19" s="49"/>
      <c r="SWW19" s="49"/>
      <c r="SWX19" s="49"/>
      <c r="SWY19" s="49"/>
      <c r="SWZ19" s="49"/>
      <c r="SXA19" s="49"/>
      <c r="SXB19" s="49"/>
      <c r="SXC19" s="49"/>
      <c r="SXD19" s="49"/>
      <c r="SXE19" s="49"/>
      <c r="SXF19" s="49"/>
      <c r="SXG19" s="49"/>
      <c r="SXH19" s="49"/>
      <c r="SXI19" s="49"/>
      <c r="SXJ19" s="49"/>
      <c r="SXK19" s="49"/>
      <c r="SXL19" s="49"/>
      <c r="SXM19" s="49"/>
      <c r="SXN19" s="49"/>
      <c r="SXO19" s="49"/>
      <c r="SXP19" s="49"/>
      <c r="SXQ19" s="49"/>
      <c r="SXR19" s="49"/>
      <c r="SXS19" s="49"/>
      <c r="SXT19" s="49"/>
      <c r="SXU19" s="49"/>
      <c r="SXV19" s="49"/>
      <c r="SXW19" s="49"/>
      <c r="SXX19" s="49"/>
      <c r="SXY19" s="49"/>
      <c r="SXZ19" s="49"/>
      <c r="SYA19" s="49"/>
      <c r="SYB19" s="49"/>
      <c r="SYC19" s="49"/>
      <c r="SYD19" s="49"/>
      <c r="SYE19" s="49"/>
      <c r="SYF19" s="49"/>
      <c r="SYG19" s="49"/>
      <c r="SYH19" s="49"/>
      <c r="SYI19" s="49"/>
      <c r="SYJ19" s="49"/>
      <c r="SYK19" s="49"/>
      <c r="SYL19" s="49"/>
      <c r="SYM19" s="49"/>
      <c r="SYN19" s="49"/>
      <c r="SYO19" s="49"/>
      <c r="SYP19" s="49"/>
      <c r="SYQ19" s="49"/>
      <c r="SYR19" s="49"/>
      <c r="SYS19" s="49"/>
      <c r="SYT19" s="49"/>
      <c r="SYU19" s="49"/>
      <c r="SYV19" s="49"/>
      <c r="SYW19" s="49"/>
      <c r="SYX19" s="49"/>
      <c r="SYY19" s="49"/>
      <c r="SYZ19" s="49"/>
      <c r="SZA19" s="49"/>
      <c r="SZB19" s="49"/>
      <c r="SZC19" s="49"/>
      <c r="SZD19" s="49"/>
      <c r="SZE19" s="49"/>
      <c r="SZF19" s="49"/>
      <c r="SZG19" s="49"/>
      <c r="SZH19" s="49"/>
      <c r="SZI19" s="49"/>
      <c r="SZJ19" s="49"/>
      <c r="SZK19" s="49"/>
      <c r="SZL19" s="49"/>
      <c r="SZM19" s="49"/>
      <c r="SZN19" s="49"/>
      <c r="SZO19" s="49"/>
      <c r="SZP19" s="49"/>
      <c r="SZQ19" s="49"/>
      <c r="SZR19" s="49"/>
      <c r="SZS19" s="49"/>
      <c r="SZT19" s="49"/>
      <c r="SZU19" s="49"/>
      <c r="SZV19" s="49"/>
      <c r="SZW19" s="49"/>
      <c r="SZX19" s="49"/>
      <c r="SZY19" s="49"/>
      <c r="SZZ19" s="49"/>
      <c r="TAA19" s="49"/>
      <c r="TAB19" s="49"/>
      <c r="TAC19" s="49"/>
      <c r="TAD19" s="49"/>
      <c r="TAE19" s="49"/>
      <c r="TAF19" s="49"/>
      <c r="TAG19" s="49"/>
      <c r="TAH19" s="49"/>
      <c r="TAI19" s="49"/>
      <c r="TAJ19" s="49"/>
      <c r="TAK19" s="49"/>
      <c r="TAL19" s="49"/>
      <c r="TAM19" s="49"/>
      <c r="TAN19" s="49"/>
      <c r="TAO19" s="49"/>
      <c r="TAP19" s="49"/>
      <c r="TAQ19" s="49"/>
      <c r="TAR19" s="49"/>
      <c r="TAS19" s="49"/>
      <c r="TAT19" s="49"/>
      <c r="TAU19" s="49"/>
      <c r="TAV19" s="49"/>
      <c r="TAW19" s="49"/>
      <c r="TAX19" s="49"/>
      <c r="TAY19" s="49"/>
      <c r="TAZ19" s="49"/>
      <c r="TBA19" s="49"/>
      <c r="TBB19" s="49"/>
      <c r="TBC19" s="49"/>
      <c r="TBD19" s="49"/>
      <c r="TBE19" s="49"/>
      <c r="TBF19" s="49"/>
      <c r="TBG19" s="49"/>
      <c r="TBH19" s="49"/>
      <c r="TBI19" s="49"/>
      <c r="TBJ19" s="49"/>
      <c r="TBK19" s="49"/>
      <c r="TBL19" s="49"/>
      <c r="TBM19" s="49"/>
      <c r="TBN19" s="49"/>
      <c r="TBO19" s="49"/>
      <c r="TBP19" s="49"/>
      <c r="TBQ19" s="49"/>
      <c r="TBR19" s="49"/>
      <c r="TBS19" s="49"/>
      <c r="TBT19" s="49"/>
      <c r="TBU19" s="49"/>
      <c r="TBV19" s="49"/>
      <c r="TBW19" s="49"/>
      <c r="TBX19" s="49"/>
      <c r="TBY19" s="49"/>
      <c r="TBZ19" s="49"/>
      <c r="TCA19" s="49"/>
      <c r="TCB19" s="49"/>
      <c r="TCC19" s="49"/>
      <c r="TCD19" s="49"/>
      <c r="TCE19" s="49"/>
      <c r="TCF19" s="49"/>
      <c r="TCG19" s="49"/>
      <c r="TCH19" s="49"/>
      <c r="TCI19" s="49"/>
      <c r="TCJ19" s="49"/>
      <c r="TCK19" s="49"/>
      <c r="TCL19" s="49"/>
      <c r="TCM19" s="49"/>
      <c r="TCN19" s="49"/>
      <c r="TCO19" s="49"/>
      <c r="TCP19" s="49"/>
      <c r="TCQ19" s="49"/>
      <c r="TCR19" s="49"/>
      <c r="TCS19" s="49"/>
      <c r="TCT19" s="49"/>
      <c r="TCU19" s="49"/>
      <c r="TCV19" s="49"/>
      <c r="TCW19" s="49"/>
      <c r="TCX19" s="49"/>
      <c r="TCY19" s="49"/>
      <c r="TCZ19" s="49"/>
      <c r="TDA19" s="49"/>
      <c r="TDB19" s="49"/>
      <c r="TDC19" s="49"/>
      <c r="TDD19" s="49"/>
      <c r="TDE19" s="49"/>
      <c r="TDF19" s="49"/>
      <c r="TDG19" s="49"/>
      <c r="TDH19" s="49"/>
      <c r="TDI19" s="49"/>
      <c r="TDJ19" s="49"/>
      <c r="TDK19" s="49"/>
      <c r="TDL19" s="49"/>
      <c r="TDM19" s="49"/>
      <c r="TDN19" s="49"/>
      <c r="TDO19" s="49"/>
      <c r="TDP19" s="49"/>
      <c r="TDQ19" s="49"/>
      <c r="TDR19" s="49"/>
      <c r="TDS19" s="49"/>
      <c r="TDT19" s="49"/>
      <c r="TDU19" s="49"/>
      <c r="TDV19" s="49"/>
      <c r="TDW19" s="49"/>
      <c r="TDX19" s="49"/>
      <c r="TDY19" s="49"/>
      <c r="TDZ19" s="49"/>
      <c r="TEA19" s="49"/>
      <c r="TEB19" s="49"/>
      <c r="TEC19" s="49"/>
      <c r="TED19" s="49"/>
      <c r="TEE19" s="49"/>
      <c r="TEF19" s="49"/>
      <c r="TEG19" s="49"/>
      <c r="TEH19" s="49"/>
      <c r="TEI19" s="49"/>
      <c r="TEJ19" s="49"/>
      <c r="TEK19" s="49"/>
      <c r="TEL19" s="49"/>
      <c r="TEM19" s="49"/>
      <c r="TEN19" s="49"/>
      <c r="TEO19" s="49"/>
      <c r="TEP19" s="49"/>
      <c r="TEQ19" s="49"/>
      <c r="TER19" s="49"/>
      <c r="TES19" s="49"/>
      <c r="TET19" s="49"/>
      <c r="TEU19" s="49"/>
      <c r="TEV19" s="49"/>
      <c r="TEW19" s="49"/>
      <c r="TEX19" s="49"/>
      <c r="TEY19" s="49"/>
      <c r="TEZ19" s="49"/>
      <c r="TFA19" s="49"/>
      <c r="TFB19" s="49"/>
      <c r="TFC19" s="49"/>
      <c r="TFD19" s="49"/>
      <c r="TFE19" s="49"/>
      <c r="TFF19" s="49"/>
      <c r="TFG19" s="49"/>
      <c r="TFH19" s="49"/>
      <c r="TFI19" s="49"/>
      <c r="TFJ19" s="49"/>
      <c r="TFK19" s="49"/>
      <c r="TFL19" s="49"/>
      <c r="TFM19" s="49"/>
      <c r="TFN19" s="49"/>
      <c r="TFO19" s="49"/>
      <c r="TFP19" s="49"/>
      <c r="TFQ19" s="49"/>
      <c r="TFR19" s="49"/>
      <c r="TFS19" s="49"/>
      <c r="TFT19" s="49"/>
      <c r="TFU19" s="49"/>
      <c r="TFV19" s="49"/>
      <c r="TFW19" s="49"/>
      <c r="TFX19" s="49"/>
      <c r="TFY19" s="49"/>
      <c r="TFZ19" s="49"/>
      <c r="TGA19" s="49"/>
      <c r="TGB19" s="49"/>
      <c r="TGC19" s="49"/>
      <c r="TGD19" s="49"/>
      <c r="TGE19" s="49"/>
      <c r="TGF19" s="49"/>
      <c r="TGG19" s="49"/>
      <c r="TGH19" s="49"/>
      <c r="TGI19" s="49"/>
      <c r="TGJ19" s="49"/>
      <c r="TGK19" s="49"/>
      <c r="TGL19" s="49"/>
      <c r="TGM19" s="49"/>
      <c r="TGN19" s="49"/>
      <c r="TGO19" s="49"/>
      <c r="TGP19" s="49"/>
      <c r="TGQ19" s="49"/>
      <c r="TGR19" s="49"/>
      <c r="TGS19" s="49"/>
      <c r="TGT19" s="49"/>
      <c r="TGU19" s="49"/>
      <c r="TGV19" s="49"/>
      <c r="TGW19" s="49"/>
      <c r="TGX19" s="49"/>
      <c r="TGY19" s="49"/>
      <c r="TGZ19" s="49"/>
      <c r="THA19" s="49"/>
      <c r="THB19" s="49"/>
      <c r="THC19" s="49"/>
      <c r="THD19" s="49"/>
      <c r="THE19" s="49"/>
      <c r="THF19" s="49"/>
      <c r="THG19" s="49"/>
      <c r="THH19" s="49"/>
      <c r="THI19" s="49"/>
      <c r="THJ19" s="49"/>
      <c r="THK19" s="49"/>
      <c r="THL19" s="49"/>
      <c r="THM19" s="49"/>
      <c r="THN19" s="49"/>
      <c r="THO19" s="49"/>
      <c r="THP19" s="49"/>
      <c r="THQ19" s="49"/>
      <c r="THR19" s="49"/>
      <c r="THS19" s="49"/>
      <c r="THT19" s="49"/>
      <c r="THU19" s="49"/>
      <c r="THV19" s="49"/>
      <c r="THW19" s="49"/>
      <c r="THX19" s="49"/>
      <c r="THY19" s="49"/>
      <c r="THZ19" s="49"/>
      <c r="TIA19" s="49"/>
      <c r="TIB19" s="49"/>
      <c r="TIC19" s="49"/>
      <c r="TID19" s="49"/>
      <c r="TIE19" s="49"/>
      <c r="TIF19" s="49"/>
      <c r="TIG19" s="49"/>
      <c r="TIH19" s="49"/>
      <c r="TII19" s="49"/>
      <c r="TIJ19" s="49"/>
      <c r="TIK19" s="49"/>
      <c r="TIL19" s="49"/>
      <c r="TIM19" s="49"/>
      <c r="TIN19" s="49"/>
      <c r="TIO19" s="49"/>
      <c r="TIP19" s="49"/>
      <c r="TIQ19" s="49"/>
      <c r="TIR19" s="49"/>
      <c r="TIS19" s="49"/>
      <c r="TIT19" s="49"/>
      <c r="TIU19" s="49"/>
      <c r="TIV19" s="49"/>
      <c r="TIW19" s="49"/>
      <c r="TIX19" s="49"/>
      <c r="TIY19" s="49"/>
      <c r="TIZ19" s="49"/>
      <c r="TJA19" s="49"/>
      <c r="TJB19" s="49"/>
      <c r="TJC19" s="49"/>
      <c r="TJD19" s="49"/>
      <c r="TJE19" s="49"/>
      <c r="TJF19" s="49"/>
      <c r="TJG19" s="49"/>
      <c r="TJH19" s="49"/>
      <c r="TJI19" s="49"/>
      <c r="TJJ19" s="49"/>
      <c r="TJK19" s="49"/>
      <c r="TJL19" s="49"/>
      <c r="TJM19" s="49"/>
      <c r="TJN19" s="49"/>
      <c r="TJO19" s="49"/>
      <c r="TJP19" s="49"/>
      <c r="TJQ19" s="49"/>
      <c r="TJR19" s="49"/>
      <c r="TJS19" s="49"/>
      <c r="TJT19" s="49"/>
      <c r="TJU19" s="49"/>
      <c r="TJV19" s="49"/>
      <c r="TJW19" s="49"/>
      <c r="TJX19" s="49"/>
      <c r="TJY19" s="49"/>
      <c r="TJZ19" s="49"/>
      <c r="TKA19" s="49"/>
      <c r="TKB19" s="49"/>
      <c r="TKC19" s="49"/>
      <c r="TKD19" s="49"/>
      <c r="TKE19" s="49"/>
      <c r="TKF19" s="49"/>
      <c r="TKG19" s="49"/>
      <c r="TKH19" s="49"/>
      <c r="TKI19" s="49"/>
      <c r="TKJ19" s="49"/>
      <c r="TKK19" s="49"/>
      <c r="TKL19" s="49"/>
      <c r="TKM19" s="49"/>
      <c r="TKN19" s="49"/>
      <c r="TKO19" s="49"/>
      <c r="TKP19" s="49"/>
      <c r="TKQ19" s="49"/>
      <c r="TKR19" s="49"/>
      <c r="TKS19" s="49"/>
      <c r="TKT19" s="49"/>
      <c r="TKU19" s="49"/>
      <c r="TKV19" s="49"/>
      <c r="TKW19" s="49"/>
      <c r="TKX19" s="49"/>
      <c r="TKY19" s="49"/>
      <c r="TKZ19" s="49"/>
      <c r="TLA19" s="49"/>
      <c r="TLB19" s="49"/>
      <c r="TLC19" s="49"/>
      <c r="TLD19" s="49"/>
      <c r="TLE19" s="49"/>
      <c r="TLF19" s="49"/>
      <c r="TLG19" s="49"/>
      <c r="TLH19" s="49"/>
      <c r="TLI19" s="49"/>
      <c r="TLJ19" s="49"/>
      <c r="TLK19" s="49"/>
      <c r="TLL19" s="49"/>
      <c r="TLM19" s="49"/>
      <c r="TLN19" s="49"/>
      <c r="TLO19" s="49"/>
      <c r="TLP19" s="49"/>
      <c r="TLQ19" s="49"/>
      <c r="TLR19" s="49"/>
      <c r="TLS19" s="49"/>
      <c r="TLT19" s="49"/>
      <c r="TLU19" s="49"/>
      <c r="TLV19" s="49"/>
      <c r="TLW19" s="49"/>
      <c r="TLX19" s="49"/>
      <c r="TLY19" s="49"/>
      <c r="TLZ19" s="49"/>
      <c r="TMA19" s="49"/>
      <c r="TMB19" s="49"/>
      <c r="TMC19" s="49"/>
      <c r="TMD19" s="49"/>
      <c r="TME19" s="49"/>
      <c r="TMF19" s="49"/>
      <c r="TMG19" s="49"/>
      <c r="TMH19" s="49"/>
      <c r="TMI19" s="49"/>
      <c r="TMJ19" s="49"/>
      <c r="TMK19" s="49"/>
      <c r="TML19" s="49"/>
      <c r="TMM19" s="49"/>
      <c r="TMN19" s="49"/>
      <c r="TMO19" s="49"/>
      <c r="TMP19" s="49"/>
      <c r="TMQ19" s="49"/>
      <c r="TMR19" s="49"/>
      <c r="TMS19" s="49"/>
      <c r="TMT19" s="49"/>
      <c r="TMU19" s="49"/>
      <c r="TMV19" s="49"/>
      <c r="TMW19" s="49"/>
      <c r="TMX19" s="49"/>
      <c r="TMY19" s="49"/>
      <c r="TMZ19" s="49"/>
      <c r="TNA19" s="49"/>
      <c r="TNB19" s="49"/>
      <c r="TNC19" s="49"/>
      <c r="TND19" s="49"/>
      <c r="TNE19" s="49"/>
      <c r="TNF19" s="49"/>
      <c r="TNG19" s="49"/>
      <c r="TNH19" s="49"/>
      <c r="TNI19" s="49"/>
      <c r="TNJ19" s="49"/>
      <c r="TNK19" s="49"/>
      <c r="TNL19" s="49"/>
      <c r="TNM19" s="49"/>
      <c r="TNN19" s="49"/>
      <c r="TNO19" s="49"/>
      <c r="TNP19" s="49"/>
      <c r="TNQ19" s="49"/>
      <c r="TNR19" s="49"/>
      <c r="TNS19" s="49"/>
      <c r="TNT19" s="49"/>
      <c r="TNU19" s="49"/>
      <c r="TNV19" s="49"/>
      <c r="TNW19" s="49"/>
      <c r="TNX19" s="49"/>
      <c r="TNY19" s="49"/>
      <c r="TNZ19" s="49"/>
      <c r="TOA19" s="49"/>
      <c r="TOB19" s="49"/>
      <c r="TOC19" s="49"/>
      <c r="TOD19" s="49"/>
      <c r="TOE19" s="49"/>
      <c r="TOF19" s="49"/>
      <c r="TOG19" s="49"/>
      <c r="TOH19" s="49"/>
      <c r="TOI19" s="49"/>
      <c r="TOJ19" s="49"/>
      <c r="TOK19" s="49"/>
      <c r="TOL19" s="49"/>
      <c r="TOM19" s="49"/>
      <c r="TON19" s="49"/>
      <c r="TOO19" s="49"/>
      <c r="TOP19" s="49"/>
      <c r="TOQ19" s="49"/>
      <c r="TOR19" s="49"/>
      <c r="TOS19" s="49"/>
      <c r="TOT19" s="49"/>
      <c r="TOU19" s="49"/>
      <c r="TOV19" s="49"/>
      <c r="TOW19" s="49"/>
      <c r="TOX19" s="49"/>
      <c r="TOY19" s="49"/>
      <c r="TOZ19" s="49"/>
      <c r="TPA19" s="49"/>
      <c r="TPB19" s="49"/>
      <c r="TPC19" s="49"/>
      <c r="TPD19" s="49"/>
      <c r="TPE19" s="49"/>
      <c r="TPF19" s="49"/>
      <c r="TPG19" s="49"/>
      <c r="TPH19" s="49"/>
      <c r="TPI19" s="49"/>
      <c r="TPJ19" s="49"/>
      <c r="TPK19" s="49"/>
      <c r="TPL19" s="49"/>
      <c r="TPM19" s="49"/>
      <c r="TPN19" s="49"/>
      <c r="TPO19" s="49"/>
      <c r="TPP19" s="49"/>
      <c r="TPQ19" s="49"/>
      <c r="TPR19" s="49"/>
      <c r="TPS19" s="49"/>
      <c r="TPT19" s="49"/>
      <c r="TPU19" s="49"/>
      <c r="TPV19" s="49"/>
      <c r="TPW19" s="49"/>
      <c r="TPX19" s="49"/>
      <c r="TPY19" s="49"/>
      <c r="TPZ19" s="49"/>
      <c r="TQA19" s="49"/>
      <c r="TQB19" s="49"/>
      <c r="TQC19" s="49"/>
      <c r="TQD19" s="49"/>
      <c r="TQE19" s="49"/>
      <c r="TQF19" s="49"/>
      <c r="TQG19" s="49"/>
      <c r="TQH19" s="49"/>
      <c r="TQI19" s="49"/>
      <c r="TQJ19" s="49"/>
      <c r="TQK19" s="49"/>
      <c r="TQL19" s="49"/>
      <c r="TQM19" s="49"/>
      <c r="TQN19" s="49"/>
      <c r="TQO19" s="49"/>
      <c r="TQP19" s="49"/>
      <c r="TQQ19" s="49"/>
      <c r="TQR19" s="49"/>
      <c r="TQS19" s="49"/>
      <c r="TQT19" s="49"/>
      <c r="TQU19" s="49"/>
      <c r="TQV19" s="49"/>
      <c r="TQW19" s="49"/>
      <c r="TQX19" s="49"/>
      <c r="TQY19" s="49"/>
      <c r="TQZ19" s="49"/>
      <c r="TRA19" s="49"/>
      <c r="TRB19" s="49"/>
      <c r="TRC19" s="49"/>
      <c r="TRD19" s="49"/>
      <c r="TRE19" s="49"/>
      <c r="TRF19" s="49"/>
      <c r="TRG19" s="49"/>
      <c r="TRH19" s="49"/>
      <c r="TRI19" s="49"/>
      <c r="TRJ19" s="49"/>
      <c r="TRK19" s="49"/>
      <c r="TRL19" s="49"/>
      <c r="TRM19" s="49"/>
      <c r="TRN19" s="49"/>
      <c r="TRO19" s="49"/>
      <c r="TRP19" s="49"/>
      <c r="TRQ19" s="49"/>
      <c r="TRR19" s="49"/>
      <c r="TRS19" s="49"/>
      <c r="TRT19" s="49"/>
      <c r="TRU19" s="49"/>
      <c r="TRV19" s="49"/>
      <c r="TRW19" s="49"/>
      <c r="TRX19" s="49"/>
      <c r="TRY19" s="49"/>
      <c r="TRZ19" s="49"/>
      <c r="TSA19" s="49"/>
      <c r="TSB19" s="49"/>
      <c r="TSC19" s="49"/>
      <c r="TSD19" s="49"/>
      <c r="TSE19" s="49"/>
      <c r="TSF19" s="49"/>
      <c r="TSG19" s="49"/>
      <c r="TSH19" s="49"/>
      <c r="TSI19" s="49"/>
      <c r="TSJ19" s="49"/>
      <c r="TSK19" s="49"/>
      <c r="TSL19" s="49"/>
      <c r="TSM19" s="49"/>
      <c r="TSN19" s="49"/>
      <c r="TSO19" s="49"/>
      <c r="TSP19" s="49"/>
      <c r="TSQ19" s="49"/>
      <c r="TSR19" s="49"/>
      <c r="TSS19" s="49"/>
      <c r="TST19" s="49"/>
      <c r="TSU19" s="49"/>
      <c r="TSV19" s="49"/>
      <c r="TSW19" s="49"/>
      <c r="TSX19" s="49"/>
      <c r="TSY19" s="49"/>
      <c r="TSZ19" s="49"/>
      <c r="TTA19" s="49"/>
      <c r="TTB19" s="49"/>
      <c r="TTC19" s="49"/>
      <c r="TTD19" s="49"/>
      <c r="TTE19" s="49"/>
      <c r="TTF19" s="49"/>
      <c r="TTG19" s="49"/>
      <c r="TTH19" s="49"/>
      <c r="TTI19" s="49"/>
      <c r="TTJ19" s="49"/>
      <c r="TTK19" s="49"/>
      <c r="TTL19" s="49"/>
      <c r="TTM19" s="49"/>
      <c r="TTN19" s="49"/>
      <c r="TTO19" s="49"/>
      <c r="TTP19" s="49"/>
      <c r="TTQ19" s="49"/>
      <c r="TTR19" s="49"/>
      <c r="TTS19" s="49"/>
      <c r="TTT19" s="49"/>
      <c r="TTU19" s="49"/>
      <c r="TTV19" s="49"/>
      <c r="TTW19" s="49"/>
      <c r="TTX19" s="49"/>
      <c r="TTY19" s="49"/>
      <c r="TTZ19" s="49"/>
      <c r="TUA19" s="49"/>
      <c r="TUB19" s="49"/>
      <c r="TUC19" s="49"/>
      <c r="TUD19" s="49"/>
      <c r="TUE19" s="49"/>
      <c r="TUF19" s="49"/>
      <c r="TUG19" s="49"/>
      <c r="TUH19" s="49"/>
      <c r="TUI19" s="49"/>
      <c r="TUJ19" s="49"/>
      <c r="TUK19" s="49"/>
      <c r="TUL19" s="49"/>
      <c r="TUM19" s="49"/>
      <c r="TUN19" s="49"/>
      <c r="TUO19" s="49"/>
      <c r="TUP19" s="49"/>
      <c r="TUQ19" s="49"/>
      <c r="TUR19" s="49"/>
      <c r="TUS19" s="49"/>
      <c r="TUT19" s="49"/>
      <c r="TUU19" s="49"/>
      <c r="TUV19" s="49"/>
      <c r="TUW19" s="49"/>
      <c r="TUX19" s="49"/>
      <c r="TUY19" s="49"/>
      <c r="TUZ19" s="49"/>
      <c r="TVA19" s="49"/>
      <c r="TVB19" s="49"/>
      <c r="TVC19" s="49"/>
      <c r="TVD19" s="49"/>
      <c r="TVE19" s="49"/>
      <c r="TVF19" s="49"/>
      <c r="TVG19" s="49"/>
      <c r="TVH19" s="49"/>
      <c r="TVI19" s="49"/>
      <c r="TVJ19" s="49"/>
      <c r="TVK19" s="49"/>
      <c r="TVL19" s="49"/>
      <c r="TVM19" s="49"/>
      <c r="TVN19" s="49"/>
      <c r="TVO19" s="49"/>
      <c r="TVP19" s="49"/>
      <c r="TVQ19" s="49"/>
      <c r="TVR19" s="49"/>
      <c r="TVS19" s="49"/>
      <c r="TVT19" s="49"/>
      <c r="TVU19" s="49"/>
      <c r="TVV19" s="49"/>
      <c r="TVW19" s="49"/>
      <c r="TVX19" s="49"/>
      <c r="TVY19" s="49"/>
      <c r="TVZ19" s="49"/>
      <c r="TWA19" s="49"/>
      <c r="TWB19" s="49"/>
      <c r="TWC19" s="49"/>
      <c r="TWD19" s="49"/>
      <c r="TWE19" s="49"/>
      <c r="TWF19" s="49"/>
      <c r="TWG19" s="49"/>
      <c r="TWH19" s="49"/>
      <c r="TWI19" s="49"/>
      <c r="TWJ19" s="49"/>
      <c r="TWK19" s="49"/>
      <c r="TWL19" s="49"/>
      <c r="TWM19" s="49"/>
      <c r="TWN19" s="49"/>
      <c r="TWO19" s="49"/>
      <c r="TWP19" s="49"/>
      <c r="TWQ19" s="49"/>
      <c r="TWR19" s="49"/>
      <c r="TWS19" s="49"/>
      <c r="TWT19" s="49"/>
      <c r="TWU19" s="49"/>
      <c r="TWV19" s="49"/>
      <c r="TWW19" s="49"/>
      <c r="TWX19" s="49"/>
      <c r="TWY19" s="49"/>
      <c r="TWZ19" s="49"/>
      <c r="TXA19" s="49"/>
      <c r="TXB19" s="49"/>
      <c r="TXC19" s="49"/>
      <c r="TXD19" s="49"/>
      <c r="TXE19" s="49"/>
      <c r="TXF19" s="49"/>
      <c r="TXG19" s="49"/>
      <c r="TXH19" s="49"/>
      <c r="TXI19" s="49"/>
      <c r="TXJ19" s="49"/>
      <c r="TXK19" s="49"/>
      <c r="TXL19" s="49"/>
      <c r="TXM19" s="49"/>
      <c r="TXN19" s="49"/>
      <c r="TXO19" s="49"/>
      <c r="TXP19" s="49"/>
      <c r="TXQ19" s="49"/>
      <c r="TXR19" s="49"/>
      <c r="TXS19" s="49"/>
      <c r="TXT19" s="49"/>
      <c r="TXU19" s="49"/>
      <c r="TXV19" s="49"/>
      <c r="TXW19" s="49"/>
      <c r="TXX19" s="49"/>
      <c r="TXY19" s="49"/>
      <c r="TXZ19" s="49"/>
      <c r="TYA19" s="49"/>
      <c r="TYB19" s="49"/>
      <c r="TYC19" s="49"/>
      <c r="TYD19" s="49"/>
      <c r="TYE19" s="49"/>
      <c r="TYF19" s="49"/>
      <c r="TYG19" s="49"/>
      <c r="TYH19" s="49"/>
      <c r="TYI19" s="49"/>
      <c r="TYJ19" s="49"/>
      <c r="TYK19" s="49"/>
      <c r="TYL19" s="49"/>
      <c r="TYM19" s="49"/>
      <c r="TYN19" s="49"/>
      <c r="TYO19" s="49"/>
      <c r="TYP19" s="49"/>
      <c r="TYQ19" s="49"/>
      <c r="TYR19" s="49"/>
      <c r="TYS19" s="49"/>
      <c r="TYT19" s="49"/>
      <c r="TYU19" s="49"/>
      <c r="TYV19" s="49"/>
      <c r="TYW19" s="49"/>
      <c r="TYX19" s="49"/>
      <c r="TYY19" s="49"/>
      <c r="TYZ19" s="49"/>
      <c r="TZA19" s="49"/>
      <c r="TZB19" s="49"/>
      <c r="TZC19" s="49"/>
      <c r="TZD19" s="49"/>
      <c r="TZE19" s="49"/>
      <c r="TZF19" s="49"/>
      <c r="TZG19" s="49"/>
      <c r="TZH19" s="49"/>
      <c r="TZI19" s="49"/>
      <c r="TZJ19" s="49"/>
      <c r="TZK19" s="49"/>
      <c r="TZL19" s="49"/>
      <c r="TZM19" s="49"/>
      <c r="TZN19" s="49"/>
      <c r="TZO19" s="49"/>
      <c r="TZP19" s="49"/>
      <c r="TZQ19" s="49"/>
      <c r="TZR19" s="49"/>
      <c r="TZS19" s="49"/>
      <c r="TZT19" s="49"/>
      <c r="TZU19" s="49"/>
      <c r="TZV19" s="49"/>
      <c r="TZW19" s="49"/>
      <c r="TZX19" s="49"/>
      <c r="TZY19" s="49"/>
      <c r="TZZ19" s="49"/>
      <c r="UAA19" s="49"/>
      <c r="UAB19" s="49"/>
      <c r="UAC19" s="49"/>
      <c r="UAD19" s="49"/>
      <c r="UAE19" s="49"/>
      <c r="UAF19" s="49"/>
      <c r="UAG19" s="49"/>
      <c r="UAH19" s="49"/>
      <c r="UAI19" s="49"/>
      <c r="UAJ19" s="49"/>
      <c r="UAK19" s="49"/>
      <c r="UAL19" s="49"/>
      <c r="UAM19" s="49"/>
      <c r="UAN19" s="49"/>
      <c r="UAO19" s="49"/>
      <c r="UAP19" s="49"/>
      <c r="UAQ19" s="49"/>
      <c r="UAR19" s="49"/>
      <c r="UAS19" s="49"/>
      <c r="UAT19" s="49"/>
      <c r="UAU19" s="49"/>
      <c r="UAV19" s="49"/>
      <c r="UAW19" s="49"/>
      <c r="UAX19" s="49"/>
      <c r="UAY19" s="49"/>
      <c r="UAZ19" s="49"/>
      <c r="UBA19" s="49"/>
      <c r="UBB19" s="49"/>
      <c r="UBC19" s="49"/>
      <c r="UBD19" s="49"/>
      <c r="UBE19" s="49"/>
      <c r="UBF19" s="49"/>
      <c r="UBG19" s="49"/>
      <c r="UBH19" s="49"/>
      <c r="UBI19" s="49"/>
      <c r="UBJ19" s="49"/>
      <c r="UBK19" s="49"/>
      <c r="UBL19" s="49"/>
      <c r="UBM19" s="49"/>
      <c r="UBN19" s="49"/>
      <c r="UBO19" s="49"/>
      <c r="UBP19" s="49"/>
      <c r="UBQ19" s="49"/>
      <c r="UBR19" s="49"/>
      <c r="UBS19" s="49"/>
      <c r="UBT19" s="49"/>
      <c r="UBU19" s="49"/>
      <c r="UBV19" s="49"/>
      <c r="UBW19" s="49"/>
      <c r="UBX19" s="49"/>
      <c r="UBY19" s="49"/>
      <c r="UBZ19" s="49"/>
      <c r="UCA19" s="49"/>
      <c r="UCB19" s="49"/>
      <c r="UCC19" s="49"/>
      <c r="UCD19" s="49"/>
      <c r="UCE19" s="49"/>
      <c r="UCF19" s="49"/>
      <c r="UCG19" s="49"/>
      <c r="UCH19" s="49"/>
      <c r="UCI19" s="49"/>
      <c r="UCJ19" s="49"/>
      <c r="UCK19" s="49"/>
      <c r="UCL19" s="49"/>
      <c r="UCM19" s="49"/>
      <c r="UCN19" s="49"/>
      <c r="UCO19" s="49"/>
      <c r="UCP19" s="49"/>
      <c r="UCQ19" s="49"/>
      <c r="UCR19" s="49"/>
      <c r="UCS19" s="49"/>
      <c r="UCT19" s="49"/>
      <c r="UCU19" s="49"/>
      <c r="UCV19" s="49"/>
      <c r="UCW19" s="49"/>
      <c r="UCX19" s="49"/>
      <c r="UCY19" s="49"/>
      <c r="UCZ19" s="49"/>
      <c r="UDA19" s="49"/>
      <c r="UDB19" s="49"/>
      <c r="UDC19" s="49"/>
      <c r="UDD19" s="49"/>
      <c r="UDE19" s="49"/>
      <c r="UDF19" s="49"/>
      <c r="UDG19" s="49"/>
      <c r="UDH19" s="49"/>
      <c r="UDI19" s="49"/>
      <c r="UDJ19" s="49"/>
      <c r="UDK19" s="49"/>
      <c r="UDL19" s="49"/>
      <c r="UDM19" s="49"/>
      <c r="UDN19" s="49"/>
      <c r="UDO19" s="49"/>
      <c r="UDP19" s="49"/>
      <c r="UDQ19" s="49"/>
      <c r="UDR19" s="49"/>
      <c r="UDS19" s="49"/>
      <c r="UDT19" s="49"/>
      <c r="UDU19" s="49"/>
      <c r="UDV19" s="49"/>
      <c r="UDW19" s="49"/>
      <c r="UDX19" s="49"/>
      <c r="UDY19" s="49"/>
      <c r="UDZ19" s="49"/>
      <c r="UEA19" s="49"/>
      <c r="UEB19" s="49"/>
      <c r="UEC19" s="49"/>
      <c r="UED19" s="49"/>
      <c r="UEE19" s="49"/>
      <c r="UEF19" s="49"/>
      <c r="UEG19" s="49"/>
      <c r="UEH19" s="49"/>
      <c r="UEI19" s="49"/>
      <c r="UEJ19" s="49"/>
      <c r="UEK19" s="49"/>
      <c r="UEL19" s="49"/>
      <c r="UEM19" s="49"/>
      <c r="UEN19" s="49"/>
      <c r="UEO19" s="49"/>
      <c r="UEP19" s="49"/>
      <c r="UEQ19" s="49"/>
      <c r="UER19" s="49"/>
      <c r="UES19" s="49"/>
      <c r="UET19" s="49"/>
      <c r="UEU19" s="49"/>
      <c r="UEV19" s="49"/>
      <c r="UEW19" s="49"/>
      <c r="UEX19" s="49"/>
      <c r="UEY19" s="49"/>
      <c r="UEZ19" s="49"/>
      <c r="UFA19" s="49"/>
      <c r="UFB19" s="49"/>
      <c r="UFC19" s="49"/>
      <c r="UFD19" s="49"/>
      <c r="UFE19" s="49"/>
      <c r="UFF19" s="49"/>
      <c r="UFG19" s="49"/>
      <c r="UFH19" s="49"/>
      <c r="UFI19" s="49"/>
      <c r="UFJ19" s="49"/>
      <c r="UFK19" s="49"/>
      <c r="UFL19" s="49"/>
      <c r="UFM19" s="49"/>
      <c r="UFN19" s="49"/>
      <c r="UFO19" s="49"/>
      <c r="UFP19" s="49"/>
      <c r="UFQ19" s="49"/>
      <c r="UFR19" s="49"/>
      <c r="UFS19" s="49"/>
      <c r="UFT19" s="49"/>
      <c r="UFU19" s="49"/>
      <c r="UFV19" s="49"/>
      <c r="UFW19" s="49"/>
      <c r="UFX19" s="49"/>
      <c r="UFY19" s="49"/>
      <c r="UFZ19" s="49"/>
      <c r="UGA19" s="49"/>
      <c r="UGB19" s="49"/>
      <c r="UGC19" s="49"/>
      <c r="UGD19" s="49"/>
      <c r="UGE19" s="49"/>
      <c r="UGF19" s="49"/>
      <c r="UGG19" s="49"/>
      <c r="UGH19" s="49"/>
      <c r="UGI19" s="49"/>
      <c r="UGJ19" s="49"/>
      <c r="UGK19" s="49"/>
      <c r="UGL19" s="49"/>
      <c r="UGM19" s="49"/>
      <c r="UGN19" s="49"/>
      <c r="UGO19" s="49"/>
      <c r="UGP19" s="49"/>
      <c r="UGQ19" s="49"/>
      <c r="UGR19" s="49"/>
      <c r="UGS19" s="49"/>
      <c r="UGT19" s="49"/>
      <c r="UGU19" s="49"/>
      <c r="UGV19" s="49"/>
      <c r="UGW19" s="49"/>
      <c r="UGX19" s="49"/>
      <c r="UGY19" s="49"/>
      <c r="UGZ19" s="49"/>
      <c r="UHA19" s="49"/>
      <c r="UHB19" s="49"/>
      <c r="UHC19" s="49"/>
      <c r="UHD19" s="49"/>
      <c r="UHE19" s="49"/>
      <c r="UHF19" s="49"/>
      <c r="UHG19" s="49"/>
      <c r="UHH19" s="49"/>
      <c r="UHI19" s="49"/>
      <c r="UHJ19" s="49"/>
      <c r="UHK19" s="49"/>
      <c r="UHL19" s="49"/>
      <c r="UHM19" s="49"/>
      <c r="UHN19" s="49"/>
      <c r="UHO19" s="49"/>
      <c r="UHP19" s="49"/>
      <c r="UHQ19" s="49"/>
      <c r="UHR19" s="49"/>
      <c r="UHS19" s="49"/>
      <c r="UHT19" s="49"/>
      <c r="UHU19" s="49"/>
      <c r="UHV19" s="49"/>
      <c r="UHW19" s="49"/>
      <c r="UHX19" s="49"/>
      <c r="UHY19" s="49"/>
      <c r="UHZ19" s="49"/>
      <c r="UIA19" s="49"/>
      <c r="UIB19" s="49"/>
      <c r="UIC19" s="49"/>
      <c r="UID19" s="49"/>
      <c r="UIE19" s="49"/>
      <c r="UIF19" s="49"/>
      <c r="UIG19" s="49"/>
      <c r="UIH19" s="49"/>
      <c r="UII19" s="49"/>
      <c r="UIJ19" s="49"/>
      <c r="UIK19" s="49"/>
      <c r="UIL19" s="49"/>
      <c r="UIM19" s="49"/>
      <c r="UIN19" s="49"/>
      <c r="UIO19" s="49"/>
      <c r="UIP19" s="49"/>
      <c r="UIQ19" s="49"/>
      <c r="UIR19" s="49"/>
      <c r="UIS19" s="49"/>
      <c r="UIT19" s="49"/>
      <c r="UIU19" s="49"/>
      <c r="UIV19" s="49"/>
      <c r="UIW19" s="49"/>
      <c r="UIX19" s="49"/>
      <c r="UIY19" s="49"/>
      <c r="UIZ19" s="49"/>
      <c r="UJA19" s="49"/>
      <c r="UJB19" s="49"/>
      <c r="UJC19" s="49"/>
      <c r="UJD19" s="49"/>
      <c r="UJE19" s="49"/>
      <c r="UJF19" s="49"/>
      <c r="UJG19" s="49"/>
      <c r="UJH19" s="49"/>
      <c r="UJI19" s="49"/>
      <c r="UJJ19" s="49"/>
      <c r="UJK19" s="49"/>
      <c r="UJL19" s="49"/>
      <c r="UJM19" s="49"/>
      <c r="UJN19" s="49"/>
      <c r="UJO19" s="49"/>
      <c r="UJP19" s="49"/>
      <c r="UJQ19" s="49"/>
      <c r="UJR19" s="49"/>
      <c r="UJS19" s="49"/>
      <c r="UJT19" s="49"/>
      <c r="UJU19" s="49"/>
      <c r="UJV19" s="49"/>
      <c r="UJW19" s="49"/>
      <c r="UJX19" s="49"/>
      <c r="UJY19" s="49"/>
      <c r="UJZ19" s="49"/>
      <c r="UKA19" s="49"/>
      <c r="UKB19" s="49"/>
      <c r="UKC19" s="49"/>
      <c r="UKD19" s="49"/>
      <c r="UKE19" s="49"/>
      <c r="UKF19" s="49"/>
      <c r="UKG19" s="49"/>
      <c r="UKH19" s="49"/>
      <c r="UKI19" s="49"/>
      <c r="UKJ19" s="49"/>
      <c r="UKK19" s="49"/>
      <c r="UKL19" s="49"/>
      <c r="UKM19" s="49"/>
      <c r="UKN19" s="49"/>
      <c r="UKO19" s="49"/>
      <c r="UKP19" s="49"/>
      <c r="UKQ19" s="49"/>
      <c r="UKR19" s="49"/>
      <c r="UKS19" s="49"/>
      <c r="UKT19" s="49"/>
      <c r="UKU19" s="49"/>
      <c r="UKV19" s="49"/>
      <c r="UKW19" s="49"/>
      <c r="UKX19" s="49"/>
      <c r="UKY19" s="49"/>
      <c r="UKZ19" s="49"/>
      <c r="ULA19" s="49"/>
      <c r="ULB19" s="49"/>
      <c r="ULC19" s="49"/>
      <c r="ULD19" s="49"/>
      <c r="ULE19" s="49"/>
      <c r="ULF19" s="49"/>
      <c r="ULG19" s="49"/>
      <c r="ULH19" s="49"/>
      <c r="ULI19" s="49"/>
      <c r="ULJ19" s="49"/>
      <c r="ULK19" s="49"/>
      <c r="ULL19" s="49"/>
      <c r="ULM19" s="49"/>
      <c r="ULN19" s="49"/>
      <c r="ULO19" s="49"/>
      <c r="ULP19" s="49"/>
      <c r="ULQ19" s="49"/>
      <c r="ULR19" s="49"/>
      <c r="ULS19" s="49"/>
      <c r="ULT19" s="49"/>
      <c r="ULU19" s="49"/>
      <c r="ULV19" s="49"/>
      <c r="ULW19" s="49"/>
      <c r="ULX19" s="49"/>
      <c r="ULY19" s="49"/>
      <c r="ULZ19" s="49"/>
      <c r="UMA19" s="49"/>
      <c r="UMB19" s="49"/>
      <c r="UMC19" s="49"/>
      <c r="UMD19" s="49"/>
      <c r="UME19" s="49"/>
      <c r="UMF19" s="49"/>
      <c r="UMG19" s="49"/>
      <c r="UMH19" s="49"/>
      <c r="UMI19" s="49"/>
      <c r="UMJ19" s="49"/>
      <c r="UMK19" s="49"/>
      <c r="UML19" s="49"/>
      <c r="UMM19" s="49"/>
      <c r="UMN19" s="49"/>
      <c r="UMO19" s="49"/>
      <c r="UMP19" s="49"/>
      <c r="UMQ19" s="49"/>
      <c r="UMR19" s="49"/>
      <c r="UMS19" s="49"/>
      <c r="UMT19" s="49"/>
      <c r="UMU19" s="49"/>
      <c r="UMV19" s="49"/>
      <c r="UMW19" s="49"/>
      <c r="UMX19" s="49"/>
      <c r="UMY19" s="49"/>
      <c r="UMZ19" s="49"/>
      <c r="UNA19" s="49"/>
      <c r="UNB19" s="49"/>
      <c r="UNC19" s="49"/>
      <c r="UND19" s="49"/>
      <c r="UNE19" s="49"/>
      <c r="UNF19" s="49"/>
      <c r="UNG19" s="49"/>
      <c r="UNH19" s="49"/>
      <c r="UNI19" s="49"/>
      <c r="UNJ19" s="49"/>
      <c r="UNK19" s="49"/>
      <c r="UNL19" s="49"/>
      <c r="UNM19" s="49"/>
      <c r="UNN19" s="49"/>
      <c r="UNO19" s="49"/>
      <c r="UNP19" s="49"/>
      <c r="UNQ19" s="49"/>
      <c r="UNR19" s="49"/>
      <c r="UNS19" s="49"/>
      <c r="UNT19" s="49"/>
      <c r="UNU19" s="49"/>
      <c r="UNV19" s="49"/>
      <c r="UNW19" s="49"/>
      <c r="UNX19" s="49"/>
      <c r="UNY19" s="49"/>
      <c r="UNZ19" s="49"/>
      <c r="UOA19" s="49"/>
      <c r="UOB19" s="49"/>
      <c r="UOC19" s="49"/>
      <c r="UOD19" s="49"/>
      <c r="UOE19" s="49"/>
      <c r="UOF19" s="49"/>
      <c r="UOG19" s="49"/>
      <c r="UOH19" s="49"/>
      <c r="UOI19" s="49"/>
      <c r="UOJ19" s="49"/>
      <c r="UOK19" s="49"/>
      <c r="UOL19" s="49"/>
      <c r="UOM19" s="49"/>
      <c r="UON19" s="49"/>
      <c r="UOO19" s="49"/>
      <c r="UOP19" s="49"/>
      <c r="UOQ19" s="49"/>
      <c r="UOR19" s="49"/>
      <c r="UOS19" s="49"/>
      <c r="UOT19" s="49"/>
      <c r="UOU19" s="49"/>
      <c r="UOV19" s="49"/>
      <c r="UOW19" s="49"/>
      <c r="UOX19" s="49"/>
      <c r="UOY19" s="49"/>
      <c r="UOZ19" s="49"/>
      <c r="UPA19" s="49"/>
      <c r="UPB19" s="49"/>
      <c r="UPC19" s="49"/>
      <c r="UPD19" s="49"/>
      <c r="UPE19" s="49"/>
      <c r="UPF19" s="49"/>
      <c r="UPG19" s="49"/>
      <c r="UPH19" s="49"/>
      <c r="UPI19" s="49"/>
      <c r="UPJ19" s="49"/>
      <c r="UPK19" s="49"/>
      <c r="UPL19" s="49"/>
      <c r="UPM19" s="49"/>
      <c r="UPN19" s="49"/>
      <c r="UPO19" s="49"/>
      <c r="UPP19" s="49"/>
      <c r="UPQ19" s="49"/>
      <c r="UPR19" s="49"/>
      <c r="UPS19" s="49"/>
      <c r="UPT19" s="49"/>
      <c r="UPU19" s="49"/>
      <c r="UPV19" s="49"/>
      <c r="UPW19" s="49"/>
      <c r="UPX19" s="49"/>
      <c r="UPY19" s="49"/>
      <c r="UPZ19" s="49"/>
      <c r="UQA19" s="49"/>
      <c r="UQB19" s="49"/>
      <c r="UQC19" s="49"/>
      <c r="UQD19" s="49"/>
      <c r="UQE19" s="49"/>
      <c r="UQF19" s="49"/>
      <c r="UQG19" s="49"/>
      <c r="UQH19" s="49"/>
      <c r="UQI19" s="49"/>
      <c r="UQJ19" s="49"/>
      <c r="UQK19" s="49"/>
      <c r="UQL19" s="49"/>
      <c r="UQM19" s="49"/>
      <c r="UQN19" s="49"/>
      <c r="UQO19" s="49"/>
      <c r="UQP19" s="49"/>
      <c r="UQQ19" s="49"/>
      <c r="UQR19" s="49"/>
      <c r="UQS19" s="49"/>
      <c r="UQT19" s="49"/>
      <c r="UQU19" s="49"/>
      <c r="UQV19" s="49"/>
      <c r="UQW19" s="49"/>
      <c r="UQX19" s="49"/>
      <c r="UQY19" s="49"/>
      <c r="UQZ19" s="49"/>
      <c r="URA19" s="49"/>
      <c r="URB19" s="49"/>
      <c r="URC19" s="49"/>
      <c r="URD19" s="49"/>
      <c r="URE19" s="49"/>
      <c r="URF19" s="49"/>
      <c r="URG19" s="49"/>
      <c r="URH19" s="49"/>
      <c r="URI19" s="49"/>
      <c r="URJ19" s="49"/>
      <c r="URK19" s="49"/>
      <c r="URL19" s="49"/>
      <c r="URM19" s="49"/>
      <c r="URN19" s="49"/>
      <c r="URO19" s="49"/>
      <c r="URP19" s="49"/>
      <c r="URQ19" s="49"/>
      <c r="URR19" s="49"/>
      <c r="URS19" s="49"/>
      <c r="URT19" s="49"/>
      <c r="URU19" s="49"/>
      <c r="URV19" s="49"/>
      <c r="URW19" s="49"/>
      <c r="URX19" s="49"/>
      <c r="URY19" s="49"/>
      <c r="URZ19" s="49"/>
      <c r="USA19" s="49"/>
      <c r="USB19" s="49"/>
      <c r="USC19" s="49"/>
      <c r="USD19" s="49"/>
      <c r="USE19" s="49"/>
      <c r="USF19" s="49"/>
      <c r="USG19" s="49"/>
      <c r="USH19" s="49"/>
      <c r="USI19" s="49"/>
      <c r="USJ19" s="49"/>
      <c r="USK19" s="49"/>
      <c r="USL19" s="49"/>
      <c r="USM19" s="49"/>
      <c r="USN19" s="49"/>
      <c r="USO19" s="49"/>
      <c r="USP19" s="49"/>
      <c r="USQ19" s="49"/>
      <c r="USR19" s="49"/>
      <c r="USS19" s="49"/>
      <c r="UST19" s="49"/>
      <c r="USU19" s="49"/>
      <c r="USV19" s="49"/>
      <c r="USW19" s="49"/>
      <c r="USX19" s="49"/>
      <c r="USY19" s="49"/>
      <c r="USZ19" s="49"/>
      <c r="UTA19" s="49"/>
      <c r="UTB19" s="49"/>
      <c r="UTC19" s="49"/>
      <c r="UTD19" s="49"/>
      <c r="UTE19" s="49"/>
      <c r="UTF19" s="49"/>
      <c r="UTG19" s="49"/>
      <c r="UTH19" s="49"/>
      <c r="UTI19" s="49"/>
      <c r="UTJ19" s="49"/>
      <c r="UTK19" s="49"/>
      <c r="UTL19" s="49"/>
      <c r="UTM19" s="49"/>
      <c r="UTN19" s="49"/>
      <c r="UTO19" s="49"/>
      <c r="UTP19" s="49"/>
      <c r="UTQ19" s="49"/>
      <c r="UTR19" s="49"/>
      <c r="UTS19" s="49"/>
      <c r="UTT19" s="49"/>
      <c r="UTU19" s="49"/>
      <c r="UTV19" s="49"/>
      <c r="UTW19" s="49"/>
      <c r="UTX19" s="49"/>
      <c r="UTY19" s="49"/>
      <c r="UTZ19" s="49"/>
      <c r="UUA19" s="49"/>
      <c r="UUB19" s="49"/>
      <c r="UUC19" s="49"/>
      <c r="UUD19" s="49"/>
      <c r="UUE19" s="49"/>
      <c r="UUF19" s="49"/>
      <c r="UUG19" s="49"/>
      <c r="UUH19" s="49"/>
      <c r="UUI19" s="49"/>
      <c r="UUJ19" s="49"/>
      <c r="UUK19" s="49"/>
      <c r="UUL19" s="49"/>
      <c r="UUM19" s="49"/>
      <c r="UUN19" s="49"/>
      <c r="UUO19" s="49"/>
      <c r="UUP19" s="49"/>
      <c r="UUQ19" s="49"/>
      <c r="UUR19" s="49"/>
      <c r="UUS19" s="49"/>
      <c r="UUT19" s="49"/>
      <c r="UUU19" s="49"/>
      <c r="UUV19" s="49"/>
      <c r="UUW19" s="49"/>
      <c r="UUX19" s="49"/>
      <c r="UUY19" s="49"/>
      <c r="UUZ19" s="49"/>
      <c r="UVA19" s="49"/>
      <c r="UVB19" s="49"/>
      <c r="UVC19" s="49"/>
      <c r="UVD19" s="49"/>
      <c r="UVE19" s="49"/>
      <c r="UVF19" s="49"/>
      <c r="UVG19" s="49"/>
      <c r="UVH19" s="49"/>
      <c r="UVI19" s="49"/>
      <c r="UVJ19" s="49"/>
      <c r="UVK19" s="49"/>
      <c r="UVL19" s="49"/>
      <c r="UVM19" s="49"/>
      <c r="UVN19" s="49"/>
      <c r="UVO19" s="49"/>
      <c r="UVP19" s="49"/>
      <c r="UVQ19" s="49"/>
      <c r="UVR19" s="49"/>
      <c r="UVS19" s="49"/>
      <c r="UVT19" s="49"/>
      <c r="UVU19" s="49"/>
      <c r="UVV19" s="49"/>
      <c r="UVW19" s="49"/>
      <c r="UVX19" s="49"/>
      <c r="UVY19" s="49"/>
      <c r="UVZ19" s="49"/>
      <c r="UWA19" s="49"/>
      <c r="UWB19" s="49"/>
      <c r="UWC19" s="49"/>
      <c r="UWD19" s="49"/>
      <c r="UWE19" s="49"/>
      <c r="UWF19" s="49"/>
      <c r="UWG19" s="49"/>
      <c r="UWH19" s="49"/>
      <c r="UWI19" s="49"/>
      <c r="UWJ19" s="49"/>
      <c r="UWK19" s="49"/>
      <c r="UWL19" s="49"/>
      <c r="UWM19" s="49"/>
      <c r="UWN19" s="49"/>
      <c r="UWO19" s="49"/>
      <c r="UWP19" s="49"/>
      <c r="UWQ19" s="49"/>
      <c r="UWR19" s="49"/>
      <c r="UWS19" s="49"/>
      <c r="UWT19" s="49"/>
      <c r="UWU19" s="49"/>
      <c r="UWV19" s="49"/>
      <c r="UWW19" s="49"/>
      <c r="UWX19" s="49"/>
      <c r="UWY19" s="49"/>
      <c r="UWZ19" s="49"/>
      <c r="UXA19" s="49"/>
      <c r="UXB19" s="49"/>
      <c r="UXC19" s="49"/>
      <c r="UXD19" s="49"/>
      <c r="UXE19" s="49"/>
      <c r="UXF19" s="49"/>
      <c r="UXG19" s="49"/>
      <c r="UXH19" s="49"/>
      <c r="UXI19" s="49"/>
      <c r="UXJ19" s="49"/>
      <c r="UXK19" s="49"/>
      <c r="UXL19" s="49"/>
      <c r="UXM19" s="49"/>
      <c r="UXN19" s="49"/>
      <c r="UXO19" s="49"/>
      <c r="UXP19" s="49"/>
      <c r="UXQ19" s="49"/>
      <c r="UXR19" s="49"/>
      <c r="UXS19" s="49"/>
      <c r="UXT19" s="49"/>
      <c r="UXU19" s="49"/>
      <c r="UXV19" s="49"/>
      <c r="UXW19" s="49"/>
      <c r="UXX19" s="49"/>
      <c r="UXY19" s="49"/>
      <c r="UXZ19" s="49"/>
      <c r="UYA19" s="49"/>
      <c r="UYB19" s="49"/>
      <c r="UYC19" s="49"/>
      <c r="UYD19" s="49"/>
      <c r="UYE19" s="49"/>
      <c r="UYF19" s="49"/>
      <c r="UYG19" s="49"/>
      <c r="UYH19" s="49"/>
      <c r="UYI19" s="49"/>
      <c r="UYJ19" s="49"/>
      <c r="UYK19" s="49"/>
      <c r="UYL19" s="49"/>
      <c r="UYM19" s="49"/>
      <c r="UYN19" s="49"/>
      <c r="UYO19" s="49"/>
      <c r="UYP19" s="49"/>
      <c r="UYQ19" s="49"/>
      <c r="UYR19" s="49"/>
      <c r="UYS19" s="49"/>
      <c r="UYT19" s="49"/>
      <c r="UYU19" s="49"/>
      <c r="UYV19" s="49"/>
      <c r="UYW19" s="49"/>
      <c r="UYX19" s="49"/>
      <c r="UYY19" s="49"/>
      <c r="UYZ19" s="49"/>
      <c r="UZA19" s="49"/>
      <c r="UZB19" s="49"/>
      <c r="UZC19" s="49"/>
      <c r="UZD19" s="49"/>
      <c r="UZE19" s="49"/>
      <c r="UZF19" s="49"/>
      <c r="UZG19" s="49"/>
      <c r="UZH19" s="49"/>
      <c r="UZI19" s="49"/>
      <c r="UZJ19" s="49"/>
      <c r="UZK19" s="49"/>
      <c r="UZL19" s="49"/>
      <c r="UZM19" s="49"/>
      <c r="UZN19" s="49"/>
      <c r="UZO19" s="49"/>
      <c r="UZP19" s="49"/>
      <c r="UZQ19" s="49"/>
      <c r="UZR19" s="49"/>
      <c r="UZS19" s="49"/>
      <c r="UZT19" s="49"/>
      <c r="UZU19" s="49"/>
      <c r="UZV19" s="49"/>
      <c r="UZW19" s="49"/>
      <c r="UZX19" s="49"/>
      <c r="UZY19" s="49"/>
      <c r="UZZ19" s="49"/>
      <c r="VAA19" s="49"/>
      <c r="VAB19" s="49"/>
      <c r="VAC19" s="49"/>
      <c r="VAD19" s="49"/>
      <c r="VAE19" s="49"/>
      <c r="VAF19" s="49"/>
      <c r="VAG19" s="49"/>
      <c r="VAH19" s="49"/>
      <c r="VAI19" s="49"/>
      <c r="VAJ19" s="49"/>
      <c r="VAK19" s="49"/>
      <c r="VAL19" s="49"/>
      <c r="VAM19" s="49"/>
      <c r="VAN19" s="49"/>
      <c r="VAO19" s="49"/>
      <c r="VAP19" s="49"/>
      <c r="VAQ19" s="49"/>
      <c r="VAR19" s="49"/>
      <c r="VAS19" s="49"/>
      <c r="VAT19" s="49"/>
      <c r="VAU19" s="49"/>
      <c r="VAV19" s="49"/>
      <c r="VAW19" s="49"/>
      <c r="VAX19" s="49"/>
      <c r="VAY19" s="49"/>
      <c r="VAZ19" s="49"/>
      <c r="VBA19" s="49"/>
      <c r="VBB19" s="49"/>
      <c r="VBC19" s="49"/>
      <c r="VBD19" s="49"/>
      <c r="VBE19" s="49"/>
      <c r="VBF19" s="49"/>
      <c r="VBG19" s="49"/>
      <c r="VBH19" s="49"/>
      <c r="VBI19" s="49"/>
      <c r="VBJ19" s="49"/>
      <c r="VBK19" s="49"/>
      <c r="VBL19" s="49"/>
      <c r="VBM19" s="49"/>
      <c r="VBN19" s="49"/>
      <c r="VBO19" s="49"/>
      <c r="VBP19" s="49"/>
      <c r="VBQ19" s="49"/>
      <c r="VBR19" s="49"/>
      <c r="VBS19" s="49"/>
      <c r="VBT19" s="49"/>
      <c r="VBU19" s="49"/>
      <c r="VBV19" s="49"/>
      <c r="VBW19" s="49"/>
      <c r="VBX19" s="49"/>
      <c r="VBY19" s="49"/>
      <c r="VBZ19" s="49"/>
      <c r="VCA19" s="49"/>
      <c r="VCB19" s="49"/>
      <c r="VCC19" s="49"/>
      <c r="VCD19" s="49"/>
      <c r="VCE19" s="49"/>
      <c r="VCF19" s="49"/>
      <c r="VCG19" s="49"/>
      <c r="VCH19" s="49"/>
      <c r="VCI19" s="49"/>
      <c r="VCJ19" s="49"/>
      <c r="VCK19" s="49"/>
      <c r="VCL19" s="49"/>
      <c r="VCM19" s="49"/>
      <c r="VCN19" s="49"/>
      <c r="VCO19" s="49"/>
      <c r="VCP19" s="49"/>
      <c r="VCQ19" s="49"/>
      <c r="VCR19" s="49"/>
      <c r="VCS19" s="49"/>
      <c r="VCT19" s="49"/>
      <c r="VCU19" s="49"/>
      <c r="VCV19" s="49"/>
      <c r="VCW19" s="49"/>
      <c r="VCX19" s="49"/>
      <c r="VCY19" s="49"/>
      <c r="VCZ19" s="49"/>
      <c r="VDA19" s="49"/>
      <c r="VDB19" s="49"/>
      <c r="VDC19" s="49"/>
      <c r="VDD19" s="49"/>
      <c r="VDE19" s="49"/>
      <c r="VDF19" s="49"/>
      <c r="VDG19" s="49"/>
      <c r="VDH19" s="49"/>
      <c r="VDI19" s="49"/>
      <c r="VDJ19" s="49"/>
      <c r="VDK19" s="49"/>
      <c r="VDL19" s="49"/>
      <c r="VDM19" s="49"/>
      <c r="VDN19" s="49"/>
      <c r="VDO19" s="49"/>
      <c r="VDP19" s="49"/>
      <c r="VDQ19" s="49"/>
      <c r="VDR19" s="49"/>
      <c r="VDS19" s="49"/>
      <c r="VDT19" s="49"/>
      <c r="VDU19" s="49"/>
      <c r="VDV19" s="49"/>
      <c r="VDW19" s="49"/>
      <c r="VDX19" s="49"/>
      <c r="VDY19" s="49"/>
      <c r="VDZ19" s="49"/>
      <c r="VEA19" s="49"/>
      <c r="VEB19" s="49"/>
      <c r="VEC19" s="49"/>
      <c r="VED19" s="49"/>
      <c r="VEE19" s="49"/>
      <c r="VEF19" s="49"/>
      <c r="VEG19" s="49"/>
      <c r="VEH19" s="49"/>
      <c r="VEI19" s="49"/>
      <c r="VEJ19" s="49"/>
      <c r="VEK19" s="49"/>
      <c r="VEL19" s="49"/>
      <c r="VEM19" s="49"/>
      <c r="VEN19" s="49"/>
      <c r="VEO19" s="49"/>
      <c r="VEP19" s="49"/>
      <c r="VEQ19" s="49"/>
      <c r="VER19" s="49"/>
      <c r="VES19" s="49"/>
      <c r="VET19" s="49"/>
      <c r="VEU19" s="49"/>
      <c r="VEV19" s="49"/>
      <c r="VEW19" s="49"/>
      <c r="VEX19" s="49"/>
      <c r="VEY19" s="49"/>
      <c r="VEZ19" s="49"/>
      <c r="VFA19" s="49"/>
      <c r="VFB19" s="49"/>
      <c r="VFC19" s="49"/>
      <c r="VFD19" s="49"/>
      <c r="VFE19" s="49"/>
      <c r="VFF19" s="49"/>
      <c r="VFG19" s="49"/>
      <c r="VFH19" s="49"/>
      <c r="VFI19" s="49"/>
      <c r="VFJ19" s="49"/>
      <c r="VFK19" s="49"/>
      <c r="VFL19" s="49"/>
      <c r="VFM19" s="49"/>
      <c r="VFN19" s="49"/>
      <c r="VFO19" s="49"/>
      <c r="VFP19" s="49"/>
      <c r="VFQ19" s="49"/>
      <c r="VFR19" s="49"/>
      <c r="VFS19" s="49"/>
      <c r="VFT19" s="49"/>
      <c r="VFU19" s="49"/>
      <c r="VFV19" s="49"/>
      <c r="VFW19" s="49"/>
      <c r="VFX19" s="49"/>
      <c r="VFY19" s="49"/>
      <c r="VFZ19" s="49"/>
      <c r="VGA19" s="49"/>
      <c r="VGB19" s="49"/>
      <c r="VGC19" s="49"/>
      <c r="VGD19" s="49"/>
      <c r="VGE19" s="49"/>
      <c r="VGF19" s="49"/>
      <c r="VGG19" s="49"/>
      <c r="VGH19" s="49"/>
      <c r="VGI19" s="49"/>
      <c r="VGJ19" s="49"/>
      <c r="VGK19" s="49"/>
      <c r="VGL19" s="49"/>
      <c r="VGM19" s="49"/>
      <c r="VGN19" s="49"/>
      <c r="VGO19" s="49"/>
      <c r="VGP19" s="49"/>
      <c r="VGQ19" s="49"/>
      <c r="VGR19" s="49"/>
      <c r="VGS19" s="49"/>
      <c r="VGT19" s="49"/>
      <c r="VGU19" s="49"/>
      <c r="VGV19" s="49"/>
      <c r="VGW19" s="49"/>
      <c r="VGX19" s="49"/>
      <c r="VGY19" s="49"/>
      <c r="VGZ19" s="49"/>
      <c r="VHA19" s="49"/>
      <c r="VHB19" s="49"/>
      <c r="VHC19" s="49"/>
      <c r="VHD19" s="49"/>
      <c r="VHE19" s="49"/>
      <c r="VHF19" s="49"/>
      <c r="VHG19" s="49"/>
      <c r="VHH19" s="49"/>
      <c r="VHI19" s="49"/>
      <c r="VHJ19" s="49"/>
      <c r="VHK19" s="49"/>
      <c r="VHL19" s="49"/>
      <c r="VHM19" s="49"/>
      <c r="VHN19" s="49"/>
      <c r="VHO19" s="49"/>
      <c r="VHP19" s="49"/>
      <c r="VHQ19" s="49"/>
      <c r="VHR19" s="49"/>
      <c r="VHS19" s="49"/>
      <c r="VHT19" s="49"/>
      <c r="VHU19" s="49"/>
      <c r="VHV19" s="49"/>
      <c r="VHW19" s="49"/>
      <c r="VHX19" s="49"/>
      <c r="VHY19" s="49"/>
      <c r="VHZ19" s="49"/>
      <c r="VIA19" s="49"/>
      <c r="VIB19" s="49"/>
      <c r="VIC19" s="49"/>
      <c r="VID19" s="49"/>
      <c r="VIE19" s="49"/>
      <c r="VIF19" s="49"/>
      <c r="VIG19" s="49"/>
      <c r="VIH19" s="49"/>
      <c r="VII19" s="49"/>
      <c r="VIJ19" s="49"/>
      <c r="VIK19" s="49"/>
      <c r="VIL19" s="49"/>
      <c r="VIM19" s="49"/>
      <c r="VIN19" s="49"/>
      <c r="VIO19" s="49"/>
      <c r="VIP19" s="49"/>
      <c r="VIQ19" s="49"/>
      <c r="VIR19" s="49"/>
      <c r="VIS19" s="49"/>
      <c r="VIT19" s="49"/>
      <c r="VIU19" s="49"/>
      <c r="VIV19" s="49"/>
      <c r="VIW19" s="49"/>
      <c r="VIX19" s="49"/>
      <c r="VIY19" s="49"/>
      <c r="VIZ19" s="49"/>
      <c r="VJA19" s="49"/>
      <c r="VJB19" s="49"/>
      <c r="VJC19" s="49"/>
      <c r="VJD19" s="49"/>
      <c r="VJE19" s="49"/>
      <c r="VJF19" s="49"/>
      <c r="VJG19" s="49"/>
      <c r="VJH19" s="49"/>
      <c r="VJI19" s="49"/>
      <c r="VJJ19" s="49"/>
      <c r="VJK19" s="49"/>
      <c r="VJL19" s="49"/>
      <c r="VJM19" s="49"/>
      <c r="VJN19" s="49"/>
      <c r="VJO19" s="49"/>
      <c r="VJP19" s="49"/>
      <c r="VJQ19" s="49"/>
      <c r="VJR19" s="49"/>
      <c r="VJS19" s="49"/>
      <c r="VJT19" s="49"/>
      <c r="VJU19" s="49"/>
      <c r="VJV19" s="49"/>
      <c r="VJW19" s="49"/>
      <c r="VJX19" s="49"/>
      <c r="VJY19" s="49"/>
      <c r="VJZ19" s="49"/>
      <c r="VKA19" s="49"/>
      <c r="VKB19" s="49"/>
      <c r="VKC19" s="49"/>
      <c r="VKD19" s="49"/>
      <c r="VKE19" s="49"/>
      <c r="VKF19" s="49"/>
      <c r="VKG19" s="49"/>
      <c r="VKH19" s="49"/>
      <c r="VKI19" s="49"/>
      <c r="VKJ19" s="49"/>
      <c r="VKK19" s="49"/>
      <c r="VKL19" s="49"/>
      <c r="VKM19" s="49"/>
      <c r="VKN19" s="49"/>
      <c r="VKO19" s="49"/>
      <c r="VKP19" s="49"/>
      <c r="VKQ19" s="49"/>
      <c r="VKR19" s="49"/>
      <c r="VKS19" s="49"/>
      <c r="VKT19" s="49"/>
      <c r="VKU19" s="49"/>
      <c r="VKV19" s="49"/>
      <c r="VKW19" s="49"/>
      <c r="VKX19" s="49"/>
      <c r="VKY19" s="49"/>
      <c r="VKZ19" s="49"/>
      <c r="VLA19" s="49"/>
      <c r="VLB19" s="49"/>
      <c r="VLC19" s="49"/>
      <c r="VLD19" s="49"/>
      <c r="VLE19" s="49"/>
      <c r="VLF19" s="49"/>
      <c r="VLG19" s="49"/>
      <c r="VLH19" s="49"/>
      <c r="VLI19" s="49"/>
      <c r="VLJ19" s="49"/>
      <c r="VLK19" s="49"/>
      <c r="VLL19" s="49"/>
      <c r="VLM19" s="49"/>
      <c r="VLN19" s="49"/>
      <c r="VLO19" s="49"/>
      <c r="VLP19" s="49"/>
      <c r="VLQ19" s="49"/>
      <c r="VLR19" s="49"/>
      <c r="VLS19" s="49"/>
      <c r="VLT19" s="49"/>
      <c r="VLU19" s="49"/>
      <c r="VLV19" s="49"/>
      <c r="VLW19" s="49"/>
      <c r="VLX19" s="49"/>
      <c r="VLY19" s="49"/>
      <c r="VLZ19" s="49"/>
      <c r="VMA19" s="49"/>
      <c r="VMB19" s="49"/>
      <c r="VMC19" s="49"/>
      <c r="VMD19" s="49"/>
      <c r="VME19" s="49"/>
      <c r="VMF19" s="49"/>
      <c r="VMG19" s="49"/>
      <c r="VMH19" s="49"/>
      <c r="VMI19" s="49"/>
      <c r="VMJ19" s="49"/>
      <c r="VMK19" s="49"/>
      <c r="VML19" s="49"/>
      <c r="VMM19" s="49"/>
      <c r="VMN19" s="49"/>
      <c r="VMO19" s="49"/>
      <c r="VMP19" s="49"/>
      <c r="VMQ19" s="49"/>
      <c r="VMR19" s="49"/>
      <c r="VMS19" s="49"/>
      <c r="VMT19" s="49"/>
      <c r="VMU19" s="49"/>
      <c r="VMV19" s="49"/>
      <c r="VMW19" s="49"/>
      <c r="VMX19" s="49"/>
      <c r="VMY19" s="49"/>
      <c r="VMZ19" s="49"/>
      <c r="VNA19" s="49"/>
      <c r="VNB19" s="49"/>
      <c r="VNC19" s="49"/>
      <c r="VND19" s="49"/>
      <c r="VNE19" s="49"/>
      <c r="VNF19" s="49"/>
      <c r="VNG19" s="49"/>
      <c r="VNH19" s="49"/>
      <c r="VNI19" s="49"/>
      <c r="VNJ19" s="49"/>
      <c r="VNK19" s="49"/>
      <c r="VNL19" s="49"/>
      <c r="VNM19" s="49"/>
      <c r="VNN19" s="49"/>
      <c r="VNO19" s="49"/>
      <c r="VNP19" s="49"/>
      <c r="VNQ19" s="49"/>
      <c r="VNR19" s="49"/>
      <c r="VNS19" s="49"/>
      <c r="VNT19" s="49"/>
      <c r="VNU19" s="49"/>
      <c r="VNV19" s="49"/>
      <c r="VNW19" s="49"/>
      <c r="VNX19" s="49"/>
      <c r="VNY19" s="49"/>
      <c r="VNZ19" s="49"/>
      <c r="VOA19" s="49"/>
      <c r="VOB19" s="49"/>
      <c r="VOC19" s="49"/>
      <c r="VOD19" s="49"/>
      <c r="VOE19" s="49"/>
      <c r="VOF19" s="49"/>
      <c r="VOG19" s="49"/>
      <c r="VOH19" s="49"/>
      <c r="VOI19" s="49"/>
      <c r="VOJ19" s="49"/>
      <c r="VOK19" s="49"/>
      <c r="VOL19" s="49"/>
      <c r="VOM19" s="49"/>
      <c r="VON19" s="49"/>
      <c r="VOO19" s="49"/>
      <c r="VOP19" s="49"/>
      <c r="VOQ19" s="49"/>
      <c r="VOR19" s="49"/>
      <c r="VOS19" s="49"/>
      <c r="VOT19" s="49"/>
      <c r="VOU19" s="49"/>
      <c r="VOV19" s="49"/>
      <c r="VOW19" s="49"/>
      <c r="VOX19" s="49"/>
      <c r="VOY19" s="49"/>
      <c r="VOZ19" s="49"/>
      <c r="VPA19" s="49"/>
      <c r="VPB19" s="49"/>
      <c r="VPC19" s="49"/>
      <c r="VPD19" s="49"/>
      <c r="VPE19" s="49"/>
      <c r="VPF19" s="49"/>
      <c r="VPG19" s="49"/>
      <c r="VPH19" s="49"/>
      <c r="VPI19" s="49"/>
      <c r="VPJ19" s="49"/>
      <c r="VPK19" s="49"/>
      <c r="VPL19" s="49"/>
      <c r="VPM19" s="49"/>
      <c r="VPN19" s="49"/>
      <c r="VPO19" s="49"/>
      <c r="VPP19" s="49"/>
      <c r="VPQ19" s="49"/>
      <c r="VPR19" s="49"/>
      <c r="VPS19" s="49"/>
      <c r="VPT19" s="49"/>
      <c r="VPU19" s="49"/>
      <c r="VPV19" s="49"/>
      <c r="VPW19" s="49"/>
      <c r="VPX19" s="49"/>
      <c r="VPY19" s="49"/>
      <c r="VPZ19" s="49"/>
      <c r="VQA19" s="49"/>
      <c r="VQB19" s="49"/>
      <c r="VQC19" s="49"/>
      <c r="VQD19" s="49"/>
      <c r="VQE19" s="49"/>
      <c r="VQF19" s="49"/>
      <c r="VQG19" s="49"/>
      <c r="VQH19" s="49"/>
      <c r="VQI19" s="49"/>
      <c r="VQJ19" s="49"/>
      <c r="VQK19" s="49"/>
      <c r="VQL19" s="49"/>
      <c r="VQM19" s="49"/>
      <c r="VQN19" s="49"/>
      <c r="VQO19" s="49"/>
      <c r="VQP19" s="49"/>
      <c r="VQQ19" s="49"/>
      <c r="VQR19" s="49"/>
      <c r="VQS19" s="49"/>
      <c r="VQT19" s="49"/>
      <c r="VQU19" s="49"/>
      <c r="VQV19" s="49"/>
      <c r="VQW19" s="49"/>
      <c r="VQX19" s="49"/>
      <c r="VQY19" s="49"/>
      <c r="VQZ19" s="49"/>
      <c r="VRA19" s="49"/>
      <c r="VRB19" s="49"/>
      <c r="VRC19" s="49"/>
      <c r="VRD19" s="49"/>
      <c r="VRE19" s="49"/>
      <c r="VRF19" s="49"/>
      <c r="VRG19" s="49"/>
      <c r="VRH19" s="49"/>
      <c r="VRI19" s="49"/>
      <c r="VRJ19" s="49"/>
      <c r="VRK19" s="49"/>
      <c r="VRL19" s="49"/>
      <c r="VRM19" s="49"/>
      <c r="VRN19" s="49"/>
      <c r="VRO19" s="49"/>
      <c r="VRP19" s="49"/>
      <c r="VRQ19" s="49"/>
      <c r="VRR19" s="49"/>
      <c r="VRS19" s="49"/>
      <c r="VRT19" s="49"/>
      <c r="VRU19" s="49"/>
      <c r="VRV19" s="49"/>
      <c r="VRW19" s="49"/>
      <c r="VRX19" s="49"/>
      <c r="VRY19" s="49"/>
      <c r="VRZ19" s="49"/>
      <c r="VSA19" s="49"/>
      <c r="VSB19" s="49"/>
      <c r="VSC19" s="49"/>
      <c r="VSD19" s="49"/>
      <c r="VSE19" s="49"/>
      <c r="VSF19" s="49"/>
      <c r="VSG19" s="49"/>
      <c r="VSH19" s="49"/>
      <c r="VSI19" s="49"/>
      <c r="VSJ19" s="49"/>
      <c r="VSK19" s="49"/>
      <c r="VSL19" s="49"/>
      <c r="VSM19" s="49"/>
      <c r="VSN19" s="49"/>
      <c r="VSO19" s="49"/>
      <c r="VSP19" s="49"/>
      <c r="VSQ19" s="49"/>
      <c r="VSR19" s="49"/>
      <c r="VSS19" s="49"/>
      <c r="VST19" s="49"/>
      <c r="VSU19" s="49"/>
      <c r="VSV19" s="49"/>
      <c r="VSW19" s="49"/>
      <c r="VSX19" s="49"/>
      <c r="VSY19" s="49"/>
      <c r="VSZ19" s="49"/>
      <c r="VTA19" s="49"/>
      <c r="VTB19" s="49"/>
      <c r="VTC19" s="49"/>
      <c r="VTD19" s="49"/>
      <c r="VTE19" s="49"/>
      <c r="VTF19" s="49"/>
      <c r="VTG19" s="49"/>
      <c r="VTH19" s="49"/>
      <c r="VTI19" s="49"/>
      <c r="VTJ19" s="49"/>
      <c r="VTK19" s="49"/>
      <c r="VTL19" s="49"/>
      <c r="VTM19" s="49"/>
      <c r="VTN19" s="49"/>
      <c r="VTO19" s="49"/>
      <c r="VTP19" s="49"/>
      <c r="VTQ19" s="49"/>
      <c r="VTR19" s="49"/>
      <c r="VTS19" s="49"/>
      <c r="VTT19" s="49"/>
      <c r="VTU19" s="49"/>
      <c r="VTV19" s="49"/>
      <c r="VTW19" s="49"/>
      <c r="VTX19" s="49"/>
      <c r="VTY19" s="49"/>
      <c r="VTZ19" s="49"/>
      <c r="VUA19" s="49"/>
      <c r="VUB19" s="49"/>
      <c r="VUC19" s="49"/>
      <c r="VUD19" s="49"/>
      <c r="VUE19" s="49"/>
      <c r="VUF19" s="49"/>
      <c r="VUG19" s="49"/>
      <c r="VUH19" s="49"/>
      <c r="VUI19" s="49"/>
      <c r="VUJ19" s="49"/>
      <c r="VUK19" s="49"/>
      <c r="VUL19" s="49"/>
      <c r="VUM19" s="49"/>
      <c r="VUN19" s="49"/>
      <c r="VUO19" s="49"/>
      <c r="VUP19" s="49"/>
      <c r="VUQ19" s="49"/>
      <c r="VUR19" s="49"/>
      <c r="VUS19" s="49"/>
      <c r="VUT19" s="49"/>
      <c r="VUU19" s="49"/>
      <c r="VUV19" s="49"/>
      <c r="VUW19" s="49"/>
      <c r="VUX19" s="49"/>
      <c r="VUY19" s="49"/>
      <c r="VUZ19" s="49"/>
      <c r="VVA19" s="49"/>
      <c r="VVB19" s="49"/>
      <c r="VVC19" s="49"/>
      <c r="VVD19" s="49"/>
      <c r="VVE19" s="49"/>
      <c r="VVF19" s="49"/>
      <c r="VVG19" s="49"/>
      <c r="VVH19" s="49"/>
      <c r="VVI19" s="49"/>
      <c r="VVJ19" s="49"/>
      <c r="VVK19" s="49"/>
      <c r="VVL19" s="49"/>
      <c r="VVM19" s="49"/>
      <c r="VVN19" s="49"/>
      <c r="VVO19" s="49"/>
      <c r="VVP19" s="49"/>
      <c r="VVQ19" s="49"/>
      <c r="VVR19" s="49"/>
      <c r="VVS19" s="49"/>
      <c r="VVT19" s="49"/>
      <c r="VVU19" s="49"/>
      <c r="VVV19" s="49"/>
      <c r="VVW19" s="49"/>
      <c r="VVX19" s="49"/>
      <c r="VVY19" s="49"/>
      <c r="VVZ19" s="49"/>
      <c r="VWA19" s="49"/>
      <c r="VWB19" s="49"/>
      <c r="VWC19" s="49"/>
      <c r="VWD19" s="49"/>
      <c r="VWE19" s="49"/>
      <c r="VWF19" s="49"/>
      <c r="VWG19" s="49"/>
      <c r="VWH19" s="49"/>
      <c r="VWI19" s="49"/>
      <c r="VWJ19" s="49"/>
      <c r="VWK19" s="49"/>
      <c r="VWL19" s="49"/>
      <c r="VWM19" s="49"/>
      <c r="VWN19" s="49"/>
      <c r="VWO19" s="49"/>
      <c r="VWP19" s="49"/>
      <c r="VWQ19" s="49"/>
      <c r="VWR19" s="49"/>
      <c r="VWS19" s="49"/>
      <c r="VWT19" s="49"/>
      <c r="VWU19" s="49"/>
      <c r="VWV19" s="49"/>
      <c r="VWW19" s="49"/>
      <c r="VWX19" s="49"/>
      <c r="VWY19" s="49"/>
      <c r="VWZ19" s="49"/>
      <c r="VXA19" s="49"/>
      <c r="VXB19" s="49"/>
      <c r="VXC19" s="49"/>
      <c r="VXD19" s="49"/>
      <c r="VXE19" s="49"/>
      <c r="VXF19" s="49"/>
      <c r="VXG19" s="49"/>
      <c r="VXH19" s="49"/>
      <c r="VXI19" s="49"/>
      <c r="VXJ19" s="49"/>
      <c r="VXK19" s="49"/>
      <c r="VXL19" s="49"/>
      <c r="VXM19" s="49"/>
      <c r="VXN19" s="49"/>
      <c r="VXO19" s="49"/>
      <c r="VXP19" s="49"/>
      <c r="VXQ19" s="49"/>
      <c r="VXR19" s="49"/>
      <c r="VXS19" s="49"/>
      <c r="VXT19" s="49"/>
      <c r="VXU19" s="49"/>
      <c r="VXV19" s="49"/>
      <c r="VXW19" s="49"/>
      <c r="VXX19" s="49"/>
      <c r="VXY19" s="49"/>
      <c r="VXZ19" s="49"/>
      <c r="VYA19" s="49"/>
      <c r="VYB19" s="49"/>
      <c r="VYC19" s="49"/>
      <c r="VYD19" s="49"/>
      <c r="VYE19" s="49"/>
      <c r="VYF19" s="49"/>
      <c r="VYG19" s="49"/>
      <c r="VYH19" s="49"/>
      <c r="VYI19" s="49"/>
      <c r="VYJ19" s="49"/>
      <c r="VYK19" s="49"/>
      <c r="VYL19" s="49"/>
      <c r="VYM19" s="49"/>
      <c r="VYN19" s="49"/>
      <c r="VYO19" s="49"/>
      <c r="VYP19" s="49"/>
      <c r="VYQ19" s="49"/>
      <c r="VYR19" s="49"/>
      <c r="VYS19" s="49"/>
      <c r="VYT19" s="49"/>
      <c r="VYU19" s="49"/>
      <c r="VYV19" s="49"/>
      <c r="VYW19" s="49"/>
      <c r="VYX19" s="49"/>
      <c r="VYY19" s="49"/>
      <c r="VYZ19" s="49"/>
      <c r="VZA19" s="49"/>
      <c r="VZB19" s="49"/>
      <c r="VZC19" s="49"/>
      <c r="VZD19" s="49"/>
      <c r="VZE19" s="49"/>
      <c r="VZF19" s="49"/>
      <c r="VZG19" s="49"/>
      <c r="VZH19" s="49"/>
      <c r="VZI19" s="49"/>
      <c r="VZJ19" s="49"/>
      <c r="VZK19" s="49"/>
      <c r="VZL19" s="49"/>
      <c r="VZM19" s="49"/>
      <c r="VZN19" s="49"/>
      <c r="VZO19" s="49"/>
      <c r="VZP19" s="49"/>
      <c r="VZQ19" s="49"/>
      <c r="VZR19" s="49"/>
      <c r="VZS19" s="49"/>
      <c r="VZT19" s="49"/>
      <c r="VZU19" s="49"/>
      <c r="VZV19" s="49"/>
      <c r="VZW19" s="49"/>
      <c r="VZX19" s="49"/>
      <c r="VZY19" s="49"/>
      <c r="VZZ19" s="49"/>
      <c r="WAA19" s="49"/>
      <c r="WAB19" s="49"/>
      <c r="WAC19" s="49"/>
      <c r="WAD19" s="49"/>
      <c r="WAE19" s="49"/>
      <c r="WAF19" s="49"/>
      <c r="WAG19" s="49"/>
      <c r="WAH19" s="49"/>
      <c r="WAI19" s="49"/>
      <c r="WAJ19" s="49"/>
      <c r="WAK19" s="49"/>
      <c r="WAL19" s="49"/>
      <c r="WAM19" s="49"/>
      <c r="WAN19" s="49"/>
      <c r="WAO19" s="49"/>
      <c r="WAP19" s="49"/>
      <c r="WAQ19" s="49"/>
      <c r="WAR19" s="49"/>
      <c r="WAS19" s="49"/>
      <c r="WAT19" s="49"/>
      <c r="WAU19" s="49"/>
      <c r="WAV19" s="49"/>
      <c r="WAW19" s="49"/>
      <c r="WAX19" s="49"/>
      <c r="WAY19" s="49"/>
      <c r="WAZ19" s="49"/>
      <c r="WBA19" s="49"/>
      <c r="WBB19" s="49"/>
      <c r="WBC19" s="49"/>
      <c r="WBD19" s="49"/>
      <c r="WBE19" s="49"/>
      <c r="WBF19" s="49"/>
      <c r="WBG19" s="49"/>
      <c r="WBH19" s="49"/>
      <c r="WBI19" s="49"/>
      <c r="WBJ19" s="49"/>
      <c r="WBK19" s="49"/>
      <c r="WBL19" s="49"/>
      <c r="WBM19" s="49"/>
      <c r="WBN19" s="49"/>
      <c r="WBO19" s="49"/>
      <c r="WBP19" s="49"/>
      <c r="WBQ19" s="49"/>
      <c r="WBR19" s="49"/>
      <c r="WBS19" s="49"/>
      <c r="WBT19" s="49"/>
      <c r="WBU19" s="49"/>
      <c r="WBV19" s="49"/>
      <c r="WBW19" s="49"/>
      <c r="WBX19" s="49"/>
      <c r="WBY19" s="49"/>
      <c r="WBZ19" s="49"/>
      <c r="WCA19" s="49"/>
      <c r="WCB19" s="49"/>
      <c r="WCC19" s="49"/>
      <c r="WCD19" s="49"/>
      <c r="WCE19" s="49"/>
      <c r="WCF19" s="49"/>
      <c r="WCG19" s="49"/>
      <c r="WCH19" s="49"/>
      <c r="WCI19" s="49"/>
      <c r="WCJ19" s="49"/>
      <c r="WCK19" s="49"/>
      <c r="WCL19" s="49"/>
      <c r="WCM19" s="49"/>
      <c r="WCN19" s="49"/>
      <c r="WCO19" s="49"/>
      <c r="WCP19" s="49"/>
      <c r="WCQ19" s="49"/>
      <c r="WCR19" s="49"/>
      <c r="WCS19" s="49"/>
      <c r="WCT19" s="49"/>
      <c r="WCU19" s="49"/>
      <c r="WCV19" s="49"/>
      <c r="WCW19" s="49"/>
      <c r="WCX19" s="49"/>
      <c r="WCY19" s="49"/>
      <c r="WCZ19" s="49"/>
      <c r="WDA19" s="49"/>
      <c r="WDB19" s="49"/>
      <c r="WDC19" s="49"/>
      <c r="WDD19" s="49"/>
      <c r="WDE19" s="49"/>
      <c r="WDF19" s="49"/>
      <c r="WDG19" s="49"/>
      <c r="WDH19" s="49"/>
      <c r="WDI19" s="49"/>
      <c r="WDJ19" s="49"/>
      <c r="WDK19" s="49"/>
      <c r="WDL19" s="49"/>
      <c r="WDM19" s="49"/>
      <c r="WDN19" s="49"/>
      <c r="WDO19" s="49"/>
      <c r="WDP19" s="49"/>
      <c r="WDQ19" s="49"/>
      <c r="WDR19" s="49"/>
      <c r="WDS19" s="49"/>
      <c r="WDT19" s="49"/>
      <c r="WDU19" s="49"/>
      <c r="WDV19" s="49"/>
      <c r="WDW19" s="49"/>
      <c r="WDX19" s="49"/>
      <c r="WDY19" s="49"/>
      <c r="WDZ19" s="49"/>
      <c r="WEA19" s="49"/>
      <c r="WEB19" s="49"/>
      <c r="WEC19" s="49"/>
      <c r="WED19" s="49"/>
      <c r="WEE19" s="49"/>
      <c r="WEF19" s="49"/>
      <c r="WEG19" s="49"/>
      <c r="WEH19" s="49"/>
      <c r="WEI19" s="49"/>
      <c r="WEJ19" s="49"/>
      <c r="WEK19" s="49"/>
      <c r="WEL19" s="49"/>
      <c r="WEM19" s="49"/>
      <c r="WEN19" s="49"/>
      <c r="WEO19" s="49"/>
      <c r="WEP19" s="49"/>
      <c r="WEQ19" s="49"/>
      <c r="WER19" s="49"/>
      <c r="WES19" s="49"/>
      <c r="WET19" s="49"/>
      <c r="WEU19" s="49"/>
      <c r="WEV19" s="49"/>
      <c r="WEW19" s="49"/>
      <c r="WEX19" s="49"/>
      <c r="WEY19" s="49"/>
      <c r="WEZ19" s="49"/>
      <c r="WFA19" s="49"/>
      <c r="WFB19" s="49"/>
      <c r="WFC19" s="49"/>
      <c r="WFD19" s="49"/>
      <c r="WFE19" s="49"/>
      <c r="WFF19" s="49"/>
      <c r="WFG19" s="49"/>
      <c r="WFH19" s="49"/>
      <c r="WFI19" s="49"/>
      <c r="WFJ19" s="49"/>
      <c r="WFK19" s="49"/>
      <c r="WFL19" s="49"/>
      <c r="WFM19" s="49"/>
      <c r="WFN19" s="49"/>
      <c r="WFO19" s="49"/>
      <c r="WFP19" s="49"/>
      <c r="WFQ19" s="49"/>
      <c r="WFR19" s="49"/>
      <c r="WFS19" s="49"/>
      <c r="WFT19" s="49"/>
      <c r="WFU19" s="49"/>
      <c r="WFV19" s="49"/>
      <c r="WFW19" s="49"/>
      <c r="WFX19" s="49"/>
      <c r="WFY19" s="49"/>
      <c r="WFZ19" s="49"/>
      <c r="WGA19" s="49"/>
      <c r="WGB19" s="49"/>
      <c r="WGC19" s="49"/>
      <c r="WGD19" s="49"/>
      <c r="WGE19" s="49"/>
      <c r="WGF19" s="49"/>
      <c r="WGG19" s="49"/>
      <c r="WGH19" s="49"/>
      <c r="WGI19" s="49"/>
      <c r="WGJ19" s="49"/>
      <c r="WGK19" s="49"/>
      <c r="WGL19" s="49"/>
      <c r="WGM19" s="49"/>
      <c r="WGN19" s="49"/>
      <c r="WGO19" s="49"/>
      <c r="WGP19" s="49"/>
      <c r="WGQ19" s="49"/>
      <c r="WGR19" s="49"/>
      <c r="WGS19" s="49"/>
      <c r="WGT19" s="49"/>
      <c r="WGU19" s="49"/>
      <c r="WGV19" s="49"/>
      <c r="WGW19" s="49"/>
      <c r="WGX19" s="49"/>
      <c r="WGY19" s="49"/>
      <c r="WGZ19" s="49"/>
      <c r="WHA19" s="49"/>
      <c r="WHB19" s="49"/>
      <c r="WHC19" s="49"/>
      <c r="WHD19" s="49"/>
      <c r="WHE19" s="49"/>
      <c r="WHF19" s="49"/>
      <c r="WHG19" s="49"/>
      <c r="WHH19" s="49"/>
      <c r="WHI19" s="49"/>
      <c r="WHJ19" s="49"/>
      <c r="WHK19" s="49"/>
      <c r="WHL19" s="49"/>
      <c r="WHM19" s="49"/>
      <c r="WHN19" s="49"/>
      <c r="WHO19" s="49"/>
      <c r="WHP19" s="49"/>
      <c r="WHQ19" s="49"/>
      <c r="WHR19" s="49"/>
      <c r="WHS19" s="49"/>
      <c r="WHT19" s="49"/>
      <c r="WHU19" s="49"/>
      <c r="WHV19" s="49"/>
      <c r="WHW19" s="49"/>
      <c r="WHX19" s="49"/>
      <c r="WHY19" s="49"/>
      <c r="WHZ19" s="49"/>
      <c r="WIA19" s="49"/>
      <c r="WIB19" s="49"/>
      <c r="WIC19" s="49"/>
      <c r="WID19" s="49"/>
      <c r="WIE19" s="49"/>
      <c r="WIF19" s="49"/>
      <c r="WIG19" s="49"/>
      <c r="WIH19" s="49"/>
      <c r="WII19" s="49"/>
      <c r="WIJ19" s="49"/>
      <c r="WIK19" s="49"/>
      <c r="WIL19" s="49"/>
      <c r="WIM19" s="49"/>
      <c r="WIN19" s="49"/>
      <c r="WIO19" s="49"/>
      <c r="WIP19" s="49"/>
      <c r="WIQ19" s="49"/>
      <c r="WIR19" s="49"/>
      <c r="WIS19" s="49"/>
      <c r="WIT19" s="49"/>
      <c r="WIU19" s="49"/>
      <c r="WIV19" s="49"/>
      <c r="WIW19" s="49"/>
      <c r="WIX19" s="49"/>
      <c r="WIY19" s="49"/>
      <c r="WIZ19" s="49"/>
      <c r="WJA19" s="49"/>
      <c r="WJB19" s="49"/>
      <c r="WJC19" s="49"/>
      <c r="WJD19" s="49"/>
      <c r="WJE19" s="49"/>
      <c r="WJF19" s="49"/>
      <c r="WJG19" s="49"/>
      <c r="WJH19" s="49"/>
      <c r="WJI19" s="49"/>
      <c r="WJJ19" s="49"/>
      <c r="WJK19" s="49"/>
      <c r="WJL19" s="49"/>
      <c r="WJM19" s="49"/>
      <c r="WJN19" s="49"/>
      <c r="WJO19" s="49"/>
      <c r="WJP19" s="49"/>
      <c r="WJQ19" s="49"/>
      <c r="WJR19" s="49"/>
      <c r="WJS19" s="49"/>
      <c r="WJT19" s="49"/>
      <c r="WJU19" s="49"/>
      <c r="WJV19" s="49"/>
      <c r="WJW19" s="49"/>
      <c r="WJX19" s="49"/>
      <c r="WJY19" s="49"/>
      <c r="WJZ19" s="49"/>
      <c r="WKA19" s="49"/>
      <c r="WKB19" s="49"/>
      <c r="WKC19" s="49"/>
      <c r="WKD19" s="49"/>
      <c r="WKE19" s="49"/>
      <c r="WKF19" s="49"/>
      <c r="WKG19" s="49"/>
      <c r="WKH19" s="49"/>
      <c r="WKI19" s="49"/>
      <c r="WKJ19" s="49"/>
      <c r="WKK19" s="49"/>
      <c r="WKL19" s="49"/>
      <c r="WKM19" s="49"/>
      <c r="WKN19" s="49"/>
      <c r="WKO19" s="49"/>
      <c r="WKP19" s="49"/>
      <c r="WKQ19" s="49"/>
      <c r="WKR19" s="49"/>
      <c r="WKS19" s="49"/>
      <c r="WKT19" s="49"/>
      <c r="WKU19" s="49"/>
      <c r="WKV19" s="49"/>
      <c r="WKW19" s="49"/>
      <c r="WKX19" s="49"/>
      <c r="WKY19" s="49"/>
      <c r="WKZ19" s="49"/>
      <c r="WLA19" s="49"/>
      <c r="WLB19" s="49"/>
      <c r="WLC19" s="49"/>
      <c r="WLD19" s="49"/>
      <c r="WLE19" s="49"/>
      <c r="WLF19" s="49"/>
      <c r="WLG19" s="49"/>
      <c r="WLH19" s="49"/>
      <c r="WLI19" s="49"/>
      <c r="WLJ19" s="49"/>
      <c r="WLK19" s="49"/>
      <c r="WLL19" s="49"/>
      <c r="WLM19" s="49"/>
      <c r="WLN19" s="49"/>
      <c r="WLO19" s="49"/>
      <c r="WLP19" s="49"/>
      <c r="WLQ19" s="49"/>
      <c r="WLR19" s="49"/>
      <c r="WLS19" s="49"/>
      <c r="WLT19" s="49"/>
      <c r="WLU19" s="49"/>
      <c r="WLV19" s="49"/>
      <c r="WLW19" s="49"/>
      <c r="WLX19" s="49"/>
      <c r="WLY19" s="49"/>
      <c r="WLZ19" s="49"/>
      <c r="WMA19" s="49"/>
      <c r="WMB19" s="49"/>
      <c r="WMC19" s="49"/>
      <c r="WMD19" s="49"/>
      <c r="WME19" s="49"/>
      <c r="WMF19" s="49"/>
      <c r="WMG19" s="49"/>
      <c r="WMH19" s="49"/>
      <c r="WMI19" s="49"/>
      <c r="WMJ19" s="49"/>
      <c r="WMK19" s="49"/>
      <c r="WML19" s="49"/>
      <c r="WMM19" s="49"/>
      <c r="WMN19" s="49"/>
      <c r="WMO19" s="49"/>
      <c r="WMP19" s="49"/>
      <c r="WMQ19" s="49"/>
      <c r="WMR19" s="49"/>
      <c r="WMS19" s="49"/>
      <c r="WMT19" s="49"/>
      <c r="WMU19" s="49"/>
      <c r="WMV19" s="49"/>
      <c r="WMW19" s="49"/>
      <c r="WMX19" s="49"/>
      <c r="WMY19" s="49"/>
      <c r="WMZ19" s="49"/>
      <c r="WNA19" s="49"/>
      <c r="WNB19" s="49"/>
      <c r="WNC19" s="49"/>
      <c r="WND19" s="49"/>
      <c r="WNE19" s="49"/>
      <c r="WNF19" s="49"/>
      <c r="WNG19" s="49"/>
      <c r="WNH19" s="49"/>
      <c r="WNI19" s="49"/>
      <c r="WNJ19" s="49"/>
      <c r="WNK19" s="49"/>
      <c r="WNL19" s="49"/>
      <c r="WNM19" s="49"/>
      <c r="WNN19" s="49"/>
      <c r="WNO19" s="49"/>
      <c r="WNP19" s="49"/>
      <c r="WNQ19" s="49"/>
      <c r="WNR19" s="49"/>
      <c r="WNS19" s="49"/>
      <c r="WNT19" s="49"/>
      <c r="WNU19" s="49"/>
      <c r="WNV19" s="49"/>
      <c r="WNW19" s="49"/>
      <c r="WNX19" s="49"/>
      <c r="WNY19" s="49"/>
      <c r="WNZ19" s="49"/>
      <c r="WOA19" s="49"/>
      <c r="WOB19" s="49"/>
      <c r="WOC19" s="49"/>
      <c r="WOD19" s="49"/>
      <c r="WOE19" s="49"/>
      <c r="WOF19" s="49"/>
      <c r="WOG19" s="49"/>
      <c r="WOH19" s="49"/>
      <c r="WOI19" s="49"/>
      <c r="WOJ19" s="49"/>
      <c r="WOK19" s="49"/>
      <c r="WOL19" s="49"/>
      <c r="WOM19" s="49"/>
      <c r="WON19" s="49"/>
      <c r="WOO19" s="49"/>
      <c r="WOP19" s="49"/>
      <c r="WOQ19" s="49"/>
      <c r="WOR19" s="49"/>
      <c r="WOS19" s="49"/>
      <c r="WOT19" s="49"/>
      <c r="WOU19" s="49"/>
      <c r="WOV19" s="49"/>
      <c r="WOW19" s="49"/>
      <c r="WOX19" s="49"/>
      <c r="WOY19" s="49"/>
      <c r="WOZ19" s="49"/>
      <c r="WPA19" s="49"/>
      <c r="WPB19" s="49"/>
      <c r="WPC19" s="49"/>
      <c r="WPD19" s="49"/>
      <c r="WPE19" s="49"/>
      <c r="WPF19" s="49"/>
      <c r="WPG19" s="49"/>
      <c r="WPH19" s="49"/>
      <c r="WPI19" s="49"/>
      <c r="WPJ19" s="49"/>
      <c r="WPK19" s="49"/>
      <c r="WPL19" s="49"/>
      <c r="WPM19" s="49"/>
      <c r="WPN19" s="49"/>
      <c r="WPO19" s="49"/>
      <c r="WPP19" s="49"/>
      <c r="WPQ19" s="49"/>
      <c r="WPR19" s="49"/>
      <c r="WPS19" s="49"/>
      <c r="WPT19" s="49"/>
      <c r="WPU19" s="49"/>
      <c r="WPV19" s="49"/>
      <c r="WPW19" s="49"/>
      <c r="WPX19" s="49"/>
      <c r="WPY19" s="49"/>
      <c r="WPZ19" s="49"/>
      <c r="WQA19" s="49"/>
      <c r="WQB19" s="49"/>
      <c r="WQC19" s="49"/>
      <c r="WQD19" s="49"/>
      <c r="WQE19" s="49"/>
      <c r="WQF19" s="49"/>
      <c r="WQG19" s="49"/>
      <c r="WQH19" s="49"/>
      <c r="WQI19" s="49"/>
      <c r="WQJ19" s="49"/>
      <c r="WQK19" s="49"/>
      <c r="WQL19" s="49"/>
      <c r="WQM19" s="49"/>
      <c r="WQN19" s="49"/>
      <c r="WQO19" s="49"/>
      <c r="WQP19" s="49"/>
      <c r="WQQ19" s="49"/>
      <c r="WQR19" s="49"/>
      <c r="WQS19" s="49"/>
      <c r="WQT19" s="49"/>
      <c r="WQU19" s="49"/>
      <c r="WQV19" s="49"/>
      <c r="WQW19" s="49"/>
      <c r="WQX19" s="49"/>
      <c r="WQY19" s="49"/>
      <c r="WQZ19" s="49"/>
      <c r="WRA19" s="49"/>
      <c r="WRB19" s="49"/>
      <c r="WRC19" s="49"/>
      <c r="WRD19" s="49"/>
      <c r="WRE19" s="49"/>
      <c r="WRF19" s="49"/>
      <c r="WRG19" s="49"/>
      <c r="WRH19" s="49"/>
      <c r="WRI19" s="49"/>
      <c r="WRJ19" s="49"/>
      <c r="WRK19" s="49"/>
      <c r="WRL19" s="49"/>
      <c r="WRM19" s="49"/>
      <c r="WRN19" s="49"/>
      <c r="WRO19" s="49"/>
      <c r="WRP19" s="49"/>
      <c r="WRQ19" s="49"/>
      <c r="WRR19" s="49"/>
      <c r="WRS19" s="49"/>
      <c r="WRT19" s="49"/>
      <c r="WRU19" s="49"/>
      <c r="WRV19" s="49"/>
      <c r="WRW19" s="49"/>
      <c r="WRX19" s="49"/>
      <c r="WRY19" s="49"/>
      <c r="WRZ19" s="49"/>
      <c r="WSA19" s="49"/>
      <c r="WSB19" s="49"/>
      <c r="WSC19" s="49"/>
      <c r="WSD19" s="49"/>
      <c r="WSE19" s="49"/>
      <c r="WSF19" s="49"/>
      <c r="WSG19" s="49"/>
      <c r="WSH19" s="49"/>
      <c r="WSI19" s="49"/>
      <c r="WSJ19" s="49"/>
      <c r="WSK19" s="49"/>
      <c r="WSL19" s="49"/>
      <c r="WSM19" s="49"/>
      <c r="WSN19" s="49"/>
      <c r="WSO19" s="49"/>
      <c r="WSP19" s="49"/>
      <c r="WSQ19" s="49"/>
      <c r="WSR19" s="49"/>
      <c r="WSS19" s="49"/>
      <c r="WST19" s="49"/>
      <c r="WSU19" s="49"/>
      <c r="WSV19" s="49"/>
      <c r="WSW19" s="49"/>
      <c r="WSX19" s="49"/>
      <c r="WSY19" s="49"/>
      <c r="WSZ19" s="49"/>
      <c r="WTA19" s="49"/>
      <c r="WTB19" s="49"/>
      <c r="WTC19" s="49"/>
      <c r="WTD19" s="49"/>
      <c r="WTE19" s="49"/>
      <c r="WTF19" s="49"/>
      <c r="WTG19" s="49"/>
      <c r="WTH19" s="49"/>
      <c r="WTI19" s="49"/>
      <c r="WTJ19" s="49"/>
      <c r="WTK19" s="49"/>
      <c r="WTL19" s="49"/>
      <c r="WTM19" s="49"/>
      <c r="WTN19" s="49"/>
      <c r="WTO19" s="49"/>
      <c r="WTP19" s="49"/>
      <c r="WTQ19" s="49"/>
      <c r="WTR19" s="49"/>
      <c r="WTS19" s="49"/>
      <c r="WTT19" s="49"/>
      <c r="WTU19" s="49"/>
      <c r="WTV19" s="49"/>
      <c r="WTW19" s="49"/>
      <c r="WTX19" s="49"/>
      <c r="WTY19" s="49"/>
      <c r="WTZ19" s="49"/>
      <c r="WUA19" s="49"/>
      <c r="WUB19" s="49"/>
      <c r="WUC19" s="49"/>
      <c r="WUD19" s="49"/>
      <c r="WUE19" s="49"/>
      <c r="WUF19" s="49"/>
      <c r="WUG19" s="49"/>
      <c r="WUH19" s="49"/>
      <c r="WUI19" s="49"/>
      <c r="WUJ19" s="49"/>
      <c r="WUK19" s="49"/>
      <c r="WUL19" s="49"/>
      <c r="WUM19" s="49"/>
      <c r="WUN19" s="49"/>
      <c r="WUO19" s="49"/>
      <c r="WUP19" s="49"/>
      <c r="WUQ19" s="49"/>
      <c r="WUR19" s="49"/>
      <c r="WUS19" s="49"/>
      <c r="WUT19" s="49"/>
      <c r="WUU19" s="49"/>
      <c r="WUV19" s="49"/>
      <c r="WUW19" s="49"/>
      <c r="WUX19" s="49"/>
      <c r="WUY19" s="49"/>
      <c r="WUZ19" s="49"/>
      <c r="WVA19" s="49"/>
      <c r="WVB19" s="49"/>
      <c r="WVC19" s="49"/>
      <c r="WVD19" s="49"/>
      <c r="WVE19" s="49"/>
      <c r="WVF19" s="49"/>
      <c r="WVG19" s="49"/>
      <c r="WVH19" s="49"/>
      <c r="WVI19" s="49"/>
      <c r="WVJ19" s="49"/>
      <c r="WVK19" s="49"/>
      <c r="WVL19" s="49"/>
      <c r="WVM19" s="49"/>
      <c r="WVN19" s="49"/>
      <c r="WVO19" s="49"/>
      <c r="WVP19" s="49"/>
      <c r="WVQ19" s="49"/>
      <c r="WVR19" s="49"/>
      <c r="WVS19" s="49"/>
      <c r="WVT19" s="49"/>
      <c r="WVU19" s="49"/>
      <c r="WVV19" s="49"/>
      <c r="WVW19" s="49"/>
      <c r="WVX19" s="49"/>
      <c r="WVY19" s="49"/>
      <c r="WVZ19" s="49"/>
      <c r="WWA19" s="49"/>
      <c r="WWB19" s="49"/>
      <c r="WWC19" s="49"/>
      <c r="WWD19" s="49"/>
      <c r="WWE19" s="49"/>
      <c r="WWF19" s="49"/>
      <c r="WWG19" s="49"/>
      <c r="WWH19" s="49"/>
      <c r="WWI19" s="49"/>
      <c r="WWJ19" s="49"/>
      <c r="WWK19" s="49"/>
      <c r="WWL19" s="49"/>
      <c r="WWM19" s="49"/>
      <c r="WWN19" s="49"/>
      <c r="WWO19" s="49"/>
      <c r="WWP19" s="49"/>
      <c r="WWQ19" s="49"/>
      <c r="WWR19" s="49"/>
      <c r="WWS19" s="49"/>
      <c r="WWT19" s="49"/>
      <c r="WWU19" s="49"/>
      <c r="WWV19" s="49"/>
      <c r="WWW19" s="49"/>
      <c r="WWX19" s="49"/>
      <c r="WWY19" s="49"/>
      <c r="WWZ19" s="49"/>
      <c r="WXA19" s="49"/>
      <c r="WXB19" s="49"/>
      <c r="WXC19" s="49"/>
      <c r="WXD19" s="49"/>
      <c r="WXE19" s="49"/>
      <c r="WXF19" s="49"/>
      <c r="WXG19" s="49"/>
      <c r="WXH19" s="49"/>
      <c r="WXI19" s="49"/>
      <c r="WXJ19" s="49"/>
      <c r="WXK19" s="49"/>
      <c r="WXL19" s="49"/>
      <c r="WXM19" s="49"/>
      <c r="WXN19" s="49"/>
      <c r="WXO19" s="49"/>
      <c r="WXP19" s="49"/>
      <c r="WXQ19" s="49"/>
      <c r="WXR19" s="49"/>
      <c r="WXS19" s="49"/>
      <c r="WXT19" s="49"/>
      <c r="WXU19" s="49"/>
      <c r="WXV19" s="49"/>
      <c r="WXW19" s="49"/>
      <c r="WXX19" s="49"/>
      <c r="WXY19" s="49"/>
      <c r="WXZ19" s="49"/>
      <c r="WYA19" s="49"/>
      <c r="WYB19" s="49"/>
      <c r="WYC19" s="49"/>
      <c r="WYD19" s="49"/>
      <c r="WYE19" s="49"/>
      <c r="WYF19" s="49"/>
      <c r="WYG19" s="49"/>
      <c r="WYH19" s="49"/>
      <c r="WYI19" s="49"/>
      <c r="WYJ19" s="49"/>
      <c r="WYK19" s="49"/>
      <c r="WYL19" s="49"/>
      <c r="WYM19" s="49"/>
      <c r="WYN19" s="49"/>
      <c r="WYO19" s="49"/>
      <c r="WYP19" s="49"/>
      <c r="WYQ19" s="49"/>
      <c r="WYR19" s="49"/>
      <c r="WYS19" s="49"/>
      <c r="WYT19" s="49"/>
      <c r="WYU19" s="49"/>
      <c r="WYV19" s="49"/>
      <c r="WYW19" s="49"/>
      <c r="WYX19" s="49"/>
      <c r="WYY19" s="49"/>
      <c r="WYZ19" s="49"/>
      <c r="WZA19" s="49"/>
      <c r="WZB19" s="49"/>
      <c r="WZC19" s="49"/>
      <c r="WZD19" s="49"/>
      <c r="WZE19" s="49"/>
      <c r="WZF19" s="49"/>
      <c r="WZG19" s="49"/>
      <c r="WZH19" s="49"/>
      <c r="WZI19" s="49"/>
      <c r="WZJ19" s="49"/>
      <c r="WZK19" s="49"/>
      <c r="WZL19" s="49"/>
      <c r="WZM19" s="49"/>
      <c r="WZN19" s="49"/>
      <c r="WZO19" s="49"/>
      <c r="WZP19" s="49"/>
      <c r="WZQ19" s="49"/>
      <c r="WZR19" s="49"/>
      <c r="WZS19" s="49"/>
      <c r="WZT19" s="49"/>
      <c r="WZU19" s="49"/>
      <c r="WZV19" s="49"/>
      <c r="WZW19" s="49"/>
      <c r="WZX19" s="49"/>
      <c r="WZY19" s="49"/>
      <c r="WZZ19" s="49"/>
      <c r="XAA19" s="49"/>
      <c r="XAB19" s="49"/>
      <c r="XAC19" s="49"/>
      <c r="XAD19" s="49"/>
      <c r="XAE19" s="49"/>
      <c r="XAF19" s="49"/>
      <c r="XAG19" s="49"/>
      <c r="XAH19" s="49"/>
      <c r="XAI19" s="49"/>
      <c r="XAJ19" s="49"/>
      <c r="XAK19" s="49"/>
      <c r="XAL19" s="49"/>
      <c r="XAM19" s="49"/>
      <c r="XAN19" s="49"/>
      <c r="XAO19" s="49"/>
      <c r="XAP19" s="49"/>
      <c r="XAQ19" s="49"/>
      <c r="XAR19" s="49"/>
      <c r="XAS19" s="49"/>
      <c r="XAT19" s="49"/>
      <c r="XAU19" s="49"/>
      <c r="XAV19" s="49"/>
      <c r="XAW19" s="49"/>
      <c r="XAX19" s="49"/>
      <c r="XAY19" s="49"/>
      <c r="XAZ19" s="49"/>
      <c r="XBA19" s="49"/>
      <c r="XBB19" s="49"/>
      <c r="XBC19" s="49"/>
      <c r="XBD19" s="49"/>
      <c r="XBE19" s="49"/>
      <c r="XBF19" s="49"/>
      <c r="XBG19" s="49"/>
      <c r="XBH19" s="49"/>
      <c r="XBI19" s="49"/>
      <c r="XBJ19" s="49"/>
      <c r="XBK19" s="49"/>
      <c r="XBL19" s="49"/>
      <c r="XBM19" s="49"/>
      <c r="XBN19" s="49"/>
      <c r="XBO19" s="49"/>
      <c r="XBP19" s="49"/>
      <c r="XBQ19" s="49"/>
      <c r="XBR19" s="49"/>
      <c r="XBS19" s="49"/>
      <c r="XBT19" s="49"/>
      <c r="XBU19" s="49"/>
      <c r="XBV19" s="49"/>
      <c r="XBW19" s="49"/>
      <c r="XBX19" s="49"/>
      <c r="XBY19" s="49"/>
      <c r="XBZ19" s="49"/>
      <c r="XCA19" s="49"/>
      <c r="XCB19" s="49"/>
      <c r="XCC19" s="49"/>
      <c r="XCD19" s="49"/>
      <c r="XCE19" s="49"/>
      <c r="XCF19" s="49"/>
      <c r="XCG19" s="49"/>
      <c r="XCH19" s="49"/>
      <c r="XCI19" s="49"/>
      <c r="XCJ19" s="49"/>
      <c r="XCK19" s="49"/>
      <c r="XCL19" s="49"/>
      <c r="XCM19" s="49"/>
      <c r="XCN19" s="49"/>
      <c r="XCO19" s="49"/>
      <c r="XCP19" s="49"/>
      <c r="XCQ19" s="49"/>
      <c r="XCR19" s="49"/>
      <c r="XCS19" s="49"/>
      <c r="XCT19" s="49"/>
      <c r="XCU19" s="49"/>
      <c r="XCV19" s="49"/>
      <c r="XCW19" s="49"/>
      <c r="XCX19" s="49"/>
      <c r="XCY19" s="49"/>
      <c r="XCZ19" s="49"/>
      <c r="XDA19" s="49"/>
      <c r="XDB19" s="49"/>
      <c r="XDC19" s="49"/>
      <c r="XDD19" s="49"/>
      <c r="XDE19" s="49"/>
      <c r="XDF19" s="49"/>
      <c r="XDG19" s="49"/>
      <c r="XDH19" s="49"/>
      <c r="XDI19" s="49"/>
      <c r="XDJ19" s="49"/>
      <c r="XDK19" s="49"/>
      <c r="XDL19" s="49"/>
      <c r="XDM19" s="49"/>
      <c r="XDN19" s="49"/>
      <c r="XDO19" s="49"/>
      <c r="XDP19" s="49"/>
      <c r="XDQ19" s="49"/>
      <c r="XDR19" s="49"/>
      <c r="XDS19" s="49"/>
      <c r="XDT19" s="49"/>
      <c r="XDU19" s="49"/>
      <c r="XDV19" s="49"/>
      <c r="XDW19" s="49"/>
      <c r="XDX19" s="49"/>
      <c r="XDY19" s="49"/>
      <c r="XDZ19" s="49"/>
      <c r="XEA19" s="49"/>
      <c r="XEB19" s="49"/>
      <c r="XEC19" s="49"/>
      <c r="XED19" s="49"/>
      <c r="XEE19" s="49"/>
      <c r="XEF19" s="49"/>
      <c r="XEG19" s="49"/>
      <c r="XEH19" s="49"/>
      <c r="XEI19" s="49"/>
      <c r="XEJ19" s="49"/>
      <c r="XEK19" s="49"/>
      <c r="XEL19" s="49"/>
      <c r="XEM19" s="49"/>
      <c r="XEN19" s="49"/>
      <c r="XEO19" s="49"/>
      <c r="XEP19" s="49"/>
      <c r="XEQ19" s="49"/>
      <c r="XER19" s="49"/>
      <c r="XES19" s="49"/>
      <c r="XET19" s="49"/>
      <c r="XEU19" s="49"/>
      <c r="XEV19" s="49"/>
      <c r="XEW19" s="49"/>
      <c r="XEX19" s="49"/>
      <c r="XEY19" s="49"/>
      <c r="XEZ19" s="49"/>
      <c r="XFA19" s="49"/>
      <c r="XFB19" s="49"/>
      <c r="XFC19" s="49"/>
      <c r="XFD19" s="49"/>
    </row>
    <row r="20" spans="1:16384" ht="30" customHeight="1" x14ac:dyDescent="0.25">
      <c r="B20" s="9">
        <v>7</v>
      </c>
      <c r="C20" s="13" t="s">
        <v>763</v>
      </c>
      <c r="D20" s="47"/>
      <c r="E20" s="47"/>
      <c r="F20" s="47"/>
      <c r="G20" s="47"/>
      <c r="H20" s="47"/>
      <c r="I20" s="47"/>
      <c r="J20" s="47"/>
      <c r="N20" s="34"/>
      <c r="V20" s="2" t="s">
        <v>752</v>
      </c>
      <c r="Y20" s="30" t="s">
        <v>82</v>
      </c>
      <c r="Z20" s="30" t="s">
        <v>364</v>
      </c>
      <c r="AA20" s="30" t="s">
        <v>365</v>
      </c>
      <c r="AB20" s="30" t="s">
        <v>363</v>
      </c>
      <c r="AC20" s="2">
        <f t="shared" si="1"/>
        <v>1</v>
      </c>
      <c r="AD20" s="2">
        <f>IF(AC20=1,COUNTIF($AC$2:AC20,1),"")</f>
        <v>16</v>
      </c>
      <c r="AE20" s="2" t="str">
        <f>IFERROR(INDEX($Y$2:$Y$253,MATCH(ROWS($AD$2:AD20),$AD$2:$AD$253,0)),"")</f>
        <v>Belarus</v>
      </c>
    </row>
    <row r="21" spans="1:16384" ht="30" customHeight="1" x14ac:dyDescent="0.25">
      <c r="B21" s="9">
        <v>8</v>
      </c>
      <c r="C21" s="13" t="s">
        <v>764</v>
      </c>
      <c r="D21" s="47"/>
      <c r="E21" s="47"/>
      <c r="F21" s="47"/>
      <c r="G21" s="47"/>
      <c r="H21" s="47"/>
      <c r="I21" s="47"/>
      <c r="J21" s="47"/>
      <c r="N21" s="34"/>
      <c r="V21" s="2" t="s">
        <v>753</v>
      </c>
      <c r="Y21" s="30" t="s">
        <v>151</v>
      </c>
      <c r="Z21" s="30" t="s">
        <v>779</v>
      </c>
      <c r="AA21" s="30" t="s">
        <v>664</v>
      </c>
      <c r="AB21" s="30" t="s">
        <v>665</v>
      </c>
      <c r="AC21" s="2">
        <f t="shared" si="1"/>
        <v>1</v>
      </c>
      <c r="AD21" s="2">
        <f>IF(AC21=1,COUNTIF($AC$2:AC21,1),"")</f>
        <v>17</v>
      </c>
      <c r="AE21" s="2" t="str">
        <f>IFERROR(INDEX($Y$2:$Y$253,MATCH(ROWS($AD$2:AD21),$AD$2:$AD$253,0)),"")</f>
        <v>Belgium</v>
      </c>
    </row>
    <row r="22" spans="1:16384" ht="15" customHeight="1" x14ac:dyDescent="0.25">
      <c r="E22" s="34"/>
      <c r="F22" s="34"/>
      <c r="G22" s="34"/>
      <c r="H22" s="34"/>
      <c r="I22" s="34"/>
      <c r="J22" s="34"/>
      <c r="K22" s="34"/>
      <c r="L22" s="34"/>
      <c r="M22" s="34"/>
      <c r="N22" s="34"/>
      <c r="V22" s="2" t="s">
        <v>754</v>
      </c>
      <c r="Y22" s="30" t="s">
        <v>49</v>
      </c>
      <c r="Z22" s="30" t="s">
        <v>297</v>
      </c>
      <c r="AA22" s="30" t="s">
        <v>298</v>
      </c>
      <c r="AB22" s="30" t="s">
        <v>291</v>
      </c>
      <c r="AC22" s="2">
        <f t="shared" si="1"/>
        <v>1</v>
      </c>
      <c r="AD22" s="2">
        <f>IF(AC22=1,COUNTIF($AC$2:AC22,1),"")</f>
        <v>18</v>
      </c>
      <c r="AE22" s="2" t="str">
        <f>IFERROR(INDEX($Y$2:$Y$253,MATCH(ROWS($AD$2:AD22),$AD$2:$AD$253,0)),"")</f>
        <v>Belize</v>
      </c>
    </row>
    <row r="23" spans="1:16384" ht="15" customHeight="1" x14ac:dyDescent="0.25">
      <c r="V23" s="2" t="s">
        <v>755</v>
      </c>
      <c r="Y23" s="30" t="s">
        <v>106</v>
      </c>
      <c r="Z23" s="30" t="s">
        <v>418</v>
      </c>
      <c r="AA23" s="30" t="s">
        <v>419</v>
      </c>
      <c r="AB23" s="30" t="s">
        <v>409</v>
      </c>
      <c r="AC23" s="2">
        <f t="shared" si="1"/>
        <v>1</v>
      </c>
      <c r="AD23" s="2">
        <f>IF(AC23=1,COUNTIF($AC$2:AC23,1),"")</f>
        <v>19</v>
      </c>
      <c r="AE23" s="2" t="str">
        <f>IFERROR(INDEX($Y$2:$Y$253,MATCH(ROWS($AD$2:AD23),$AD$2:$AD$253,0)),"")</f>
        <v>Benin</v>
      </c>
    </row>
    <row r="24" spans="1:16384" ht="15" customHeight="1" x14ac:dyDescent="0.25">
      <c r="Y24" s="30" t="s">
        <v>107</v>
      </c>
      <c r="Z24" s="30" t="s">
        <v>420</v>
      </c>
      <c r="AA24" s="30" t="s">
        <v>421</v>
      </c>
      <c r="AB24" s="30" t="s">
        <v>409</v>
      </c>
      <c r="AC24" s="2">
        <f t="shared" si="1"/>
        <v>1</v>
      </c>
      <c r="AD24" s="2">
        <f>IF(AC24=1,COUNTIF($AC$2:AC24,1),"")</f>
        <v>20</v>
      </c>
      <c r="AE24" s="2" t="str">
        <f>IFERROR(INDEX($Y$2:$Y$253,MATCH(ROWS($AD$2:AD24),$AD$2:$AD$253,0)),"")</f>
        <v>Bermuda</v>
      </c>
    </row>
    <row r="25" spans="1:16384" ht="15" customHeight="1" x14ac:dyDescent="0.25">
      <c r="V25" s="2">
        <v>1</v>
      </c>
      <c r="W25" s="2">
        <v>1</v>
      </c>
      <c r="Y25" s="30" t="s">
        <v>50</v>
      </c>
      <c r="Z25" s="30" t="s">
        <v>299</v>
      </c>
      <c r="AA25" s="30" t="s">
        <v>300</v>
      </c>
      <c r="AB25" s="30" t="s">
        <v>291</v>
      </c>
      <c r="AC25" s="2">
        <f t="shared" si="1"/>
        <v>1</v>
      </c>
      <c r="AD25" s="2">
        <f>IF(AC25=1,COUNTIF($AC$2:AC25,1),"")</f>
        <v>21</v>
      </c>
      <c r="AE25" s="2" t="str">
        <f>IFERROR(INDEX($Y$2:$Y$253,MATCH(ROWS($AD$2:AD25),$AD$2:$AD$253,0)),"")</f>
        <v>Bhutan</v>
      </c>
    </row>
    <row r="26" spans="1:16384" x14ac:dyDescent="0.25">
      <c r="V26" s="2" t="str">
        <f ca="1">INDIRECT(ADDRESS(ROW(V15)+V25-1,COLUMN(V15)))</f>
        <v/>
      </c>
      <c r="W26" s="2" t="str">
        <f ca="1">INDIRECT(ADDRESS(ROW(V15)+W25-1,COLUMN(V15)))</f>
        <v/>
      </c>
      <c r="Y26" s="30" t="s">
        <v>7</v>
      </c>
      <c r="Z26" s="30" t="s">
        <v>8</v>
      </c>
      <c r="AA26" s="30" t="s">
        <v>196</v>
      </c>
      <c r="AB26" s="30" t="s">
        <v>193</v>
      </c>
      <c r="AC26" s="2">
        <f t="shared" si="1"/>
        <v>1</v>
      </c>
      <c r="AD26" s="2">
        <f>IF(AC26=1,COUNTIF($AC$2:AC26,1),"")</f>
        <v>22</v>
      </c>
      <c r="AE26" s="2" t="str">
        <f>IFERROR(INDEX($Y$2:$Y$253,MATCH(ROWS($AD$2:AD26),$AD$2:$AD$253,0)),"")</f>
        <v>Bolivia (Plurinational State of)</v>
      </c>
    </row>
    <row r="27" spans="1:16384" x14ac:dyDescent="0.25">
      <c r="Y27" s="30" t="s">
        <v>524</v>
      </c>
      <c r="Z27" s="30" t="s">
        <v>525</v>
      </c>
      <c r="AA27" s="30" t="s">
        <v>526</v>
      </c>
      <c r="AB27" s="30" t="s">
        <v>291</v>
      </c>
      <c r="AC27" s="2">
        <f t="shared" si="1"/>
        <v>1</v>
      </c>
      <c r="AD27" s="2">
        <f>IF(AC27=1,COUNTIF($AC$2:AC27,1),"")</f>
        <v>23</v>
      </c>
      <c r="AE27" s="2" t="str">
        <f>IFERROR(INDEX($Y$2:$Y$253,MATCH(ROWS($AD$2:AD27),$AD$2:$AD$253,0)),"")</f>
        <v>Bonaire, Saint Eustatius and Saba</v>
      </c>
    </row>
    <row r="28" spans="1:16384" x14ac:dyDescent="0.25">
      <c r="Y28" s="30" t="s">
        <v>152</v>
      </c>
      <c r="Z28" s="30" t="s">
        <v>666</v>
      </c>
      <c r="AA28" s="30" t="s">
        <v>667</v>
      </c>
      <c r="AB28" s="30" t="s">
        <v>665</v>
      </c>
      <c r="AC28" s="2">
        <f t="shared" si="1"/>
        <v>1</v>
      </c>
      <c r="AD28" s="2">
        <f>IF(AC28=1,COUNTIF($AC$2:AC28,1),"")</f>
        <v>24</v>
      </c>
      <c r="AE28" s="2" t="str">
        <f>IFERROR(INDEX($Y$2:$Y$253,MATCH(ROWS($AD$2:AD28),$AD$2:$AD$253,0)),"")</f>
        <v>Bosnia and Herzegovina</v>
      </c>
    </row>
    <row r="29" spans="1:16384" x14ac:dyDescent="0.25">
      <c r="Y29" s="30" t="s">
        <v>51</v>
      </c>
      <c r="Z29" s="30" t="s">
        <v>301</v>
      </c>
      <c r="AA29" s="30" t="s">
        <v>302</v>
      </c>
      <c r="AB29" s="30" t="s">
        <v>291</v>
      </c>
      <c r="AC29" s="2">
        <f t="shared" si="1"/>
        <v>1</v>
      </c>
      <c r="AD29" s="2">
        <f>IF(AC29=1,COUNTIF($AC$2:AC29,1),"")</f>
        <v>25</v>
      </c>
      <c r="AE29" s="2" t="str">
        <f>IFERROR(INDEX($Y$2:$Y$253,MATCH(ROWS($AD$2:AD29),$AD$2:$AD$253,0)),"")</f>
        <v>Botswana</v>
      </c>
    </row>
    <row r="30" spans="1:16384" x14ac:dyDescent="0.25">
      <c r="Y30" s="30" t="s">
        <v>527</v>
      </c>
      <c r="Z30" s="30" t="s">
        <v>528</v>
      </c>
      <c r="AA30" s="30" t="s">
        <v>529</v>
      </c>
      <c r="AB30" s="30" t="s">
        <v>291</v>
      </c>
      <c r="AC30" s="2">
        <f t="shared" si="1"/>
        <v>1</v>
      </c>
      <c r="AD30" s="2">
        <f>IF(AC30=1,COUNTIF($AC$2:AC30,1),"")</f>
        <v>26</v>
      </c>
      <c r="AE30" s="2" t="str">
        <f>IFERROR(INDEX($Y$2:$Y$253,MATCH(ROWS($AD$2:AD30),$AD$2:$AD$253,0)),"")</f>
        <v>Bouvet Island</v>
      </c>
    </row>
    <row r="31" spans="1:16384" x14ac:dyDescent="0.25">
      <c r="Y31" s="30" t="s">
        <v>108</v>
      </c>
      <c r="Z31" s="30" t="s">
        <v>422</v>
      </c>
      <c r="AA31" s="30" t="s">
        <v>423</v>
      </c>
      <c r="AB31" s="30" t="s">
        <v>409</v>
      </c>
      <c r="AC31" s="2">
        <f t="shared" si="1"/>
        <v>1</v>
      </c>
      <c r="AD31" s="2">
        <f>IF(AC31=1,COUNTIF($AC$2:AC31,1),"")</f>
        <v>27</v>
      </c>
      <c r="AE31" s="2" t="str">
        <f>IFERROR(INDEX($Y$2:$Y$253,MATCH(ROWS($AD$2:AD31),$AD$2:$AD$253,0)),"")</f>
        <v>Brazil</v>
      </c>
    </row>
    <row r="32" spans="1:16384" x14ac:dyDescent="0.25">
      <c r="Y32" s="30" t="s">
        <v>9</v>
      </c>
      <c r="Z32" s="30" t="s">
        <v>197</v>
      </c>
      <c r="AA32" s="30" t="s">
        <v>198</v>
      </c>
      <c r="AB32" s="30" t="s">
        <v>193</v>
      </c>
      <c r="AC32" s="2">
        <f t="shared" si="1"/>
        <v>1</v>
      </c>
      <c r="AD32" s="2">
        <f>IF(AC32=1,COUNTIF($AC$2:AC32,1),"")</f>
        <v>28</v>
      </c>
      <c r="AE32" s="2" t="str">
        <f>IFERROR(INDEX($Y$2:$Y$253,MATCH(ROWS($AD$2:AD32),$AD$2:$AD$253,0)),"")</f>
        <v>British Indian Ocean Territory</v>
      </c>
    </row>
    <row r="33" spans="25:31" x14ac:dyDescent="0.25">
      <c r="Y33" s="30" t="s">
        <v>780</v>
      </c>
      <c r="Z33" s="30" t="s">
        <v>781</v>
      </c>
      <c r="AA33" s="30" t="s">
        <v>782</v>
      </c>
      <c r="AB33" s="30" t="s">
        <v>517</v>
      </c>
      <c r="AC33" s="2">
        <f t="shared" si="1"/>
        <v>1</v>
      </c>
      <c r="AD33" s="2">
        <f>IF(AC33=1,COUNTIF($AC$2:AC33,1),"")</f>
        <v>29</v>
      </c>
      <c r="AE33" s="2" t="str">
        <f>IFERROR(INDEX($Y$2:$Y$253,MATCH(ROWS($AD$2:AD33),$AD$2:$AD$253,0)),"")</f>
        <v>British Virgin Islands</v>
      </c>
    </row>
    <row r="34" spans="25:31" x14ac:dyDescent="0.25">
      <c r="Y34" s="30" t="s">
        <v>52</v>
      </c>
      <c r="Z34" s="30" t="s">
        <v>303</v>
      </c>
      <c r="AA34" s="30" t="s">
        <v>304</v>
      </c>
      <c r="AB34" s="30" t="s">
        <v>291</v>
      </c>
      <c r="AC34" s="2">
        <f t="shared" si="1"/>
        <v>1</v>
      </c>
      <c r="AD34" s="2">
        <f>IF(AC34=1,COUNTIF($AC$2:AC34,1),"")</f>
        <v>30</v>
      </c>
      <c r="AE34" s="2" t="str">
        <f>IFERROR(INDEX($Y$2:$Y$253,MATCH(ROWS($AD$2:AD34),$AD$2:$AD$253,0)),"")</f>
        <v>Brunei Darussalam</v>
      </c>
    </row>
    <row r="35" spans="25:31" x14ac:dyDescent="0.25">
      <c r="Y35" s="30" t="s">
        <v>783</v>
      </c>
      <c r="Z35" s="30" t="s">
        <v>784</v>
      </c>
      <c r="AA35" s="30" t="s">
        <v>785</v>
      </c>
      <c r="AB35" s="30" t="s">
        <v>517</v>
      </c>
      <c r="AC35" s="2">
        <f t="shared" si="1"/>
        <v>1</v>
      </c>
      <c r="AD35" s="2">
        <f>IF(AC35=1,COUNTIF($AC$2:AC35,1),"")</f>
        <v>31</v>
      </c>
      <c r="AE35" s="2" t="str">
        <f>IFERROR(INDEX($Y$2:$Y$253,MATCH(ROWS($AD$2:AD35),$AD$2:$AD$253,0)),"")</f>
        <v>Bulgaria</v>
      </c>
    </row>
    <row r="36" spans="25:31" x14ac:dyDescent="0.25">
      <c r="Y36" s="30" t="s">
        <v>530</v>
      </c>
      <c r="Z36" s="30" t="s">
        <v>531</v>
      </c>
      <c r="AA36" s="30" t="s">
        <v>532</v>
      </c>
      <c r="AB36" s="30" t="s">
        <v>291</v>
      </c>
      <c r="AC36" s="2">
        <f t="shared" si="1"/>
        <v>1</v>
      </c>
      <c r="AD36" s="2">
        <f>IF(AC36=1,COUNTIF($AC$2:AC36,1),"")</f>
        <v>32</v>
      </c>
      <c r="AE36" s="2" t="str">
        <f>IFERROR(INDEX($Y$2:$Y$253,MATCH(ROWS($AD$2:AD36),$AD$2:$AD$253,0)),"")</f>
        <v>Burkina Faso</v>
      </c>
    </row>
    <row r="37" spans="25:31" x14ac:dyDescent="0.25">
      <c r="Y37" s="30" t="s">
        <v>163</v>
      </c>
      <c r="Z37" s="30" t="s">
        <v>689</v>
      </c>
      <c r="AA37" s="30" t="s">
        <v>690</v>
      </c>
      <c r="AB37" s="30" t="s">
        <v>688</v>
      </c>
      <c r="AC37" s="2">
        <f t="shared" si="1"/>
        <v>1</v>
      </c>
      <c r="AD37" s="2">
        <f>IF(AC37=1,COUNTIF($AC$2:AC37,1),"")</f>
        <v>33</v>
      </c>
      <c r="AE37" s="2" t="str">
        <f>IFERROR(INDEX($Y$2:$Y$253,MATCH(ROWS($AD$2:AD37),$AD$2:$AD$253,0)),"")</f>
        <v>Burundi</v>
      </c>
    </row>
    <row r="38" spans="25:31" x14ac:dyDescent="0.25">
      <c r="Y38" s="30" t="s">
        <v>109</v>
      </c>
      <c r="Z38" s="30" t="s">
        <v>424</v>
      </c>
      <c r="AA38" s="30" t="s">
        <v>425</v>
      </c>
      <c r="AB38" s="30" t="s">
        <v>409</v>
      </c>
      <c r="AC38" s="2">
        <f t="shared" si="1"/>
        <v>1</v>
      </c>
      <c r="AD38" s="2">
        <f>IF(AC38=1,COUNTIF($AC$2:AC38,1),"")</f>
        <v>34</v>
      </c>
      <c r="AE38" s="2" t="str">
        <f>IFERROR(INDEX($Y$2:$Y$253,MATCH(ROWS($AD$2:AD38),$AD$2:$AD$253,0)),"")</f>
        <v>Cabo Verde</v>
      </c>
    </row>
    <row r="39" spans="25:31" x14ac:dyDescent="0.25">
      <c r="Y39" s="30" t="s">
        <v>10</v>
      </c>
      <c r="Z39" s="30" t="s">
        <v>199</v>
      </c>
      <c r="AA39" s="30" t="s">
        <v>200</v>
      </c>
      <c r="AB39" s="30" t="s">
        <v>193</v>
      </c>
      <c r="AC39" s="2">
        <f t="shared" si="1"/>
        <v>1</v>
      </c>
      <c r="AD39" s="2">
        <f>IF(AC39=1,COUNTIF($AC$2:AC39,1),"")</f>
        <v>35</v>
      </c>
      <c r="AE39" s="2" t="str">
        <f>IFERROR(INDEX($Y$2:$Y$253,MATCH(ROWS($AD$2:AD39),$AD$2:$AD$253,0)),"")</f>
        <v>Cambodia</v>
      </c>
    </row>
    <row r="40" spans="25:31" x14ac:dyDescent="0.25">
      <c r="Y40" s="30" t="s">
        <v>11</v>
      </c>
      <c r="Z40" s="30" t="s">
        <v>201</v>
      </c>
      <c r="AA40" s="30" t="s">
        <v>202</v>
      </c>
      <c r="AB40" s="30" t="s">
        <v>193</v>
      </c>
      <c r="AC40" s="2">
        <f t="shared" si="1"/>
        <v>1</v>
      </c>
      <c r="AD40" s="2">
        <f>IF(AC40=1,COUNTIF($AC$2:AC40,1),"")</f>
        <v>36</v>
      </c>
      <c r="AE40" s="2" t="str">
        <f>IFERROR(INDEX($Y$2:$Y$253,MATCH(ROWS($AD$2:AD40),$AD$2:$AD$253,0)),"")</f>
        <v>Cameroon</v>
      </c>
    </row>
    <row r="41" spans="25:31" x14ac:dyDescent="0.25">
      <c r="Y41" s="30" t="s">
        <v>203</v>
      </c>
      <c r="Z41" s="30" t="s">
        <v>204</v>
      </c>
      <c r="AA41" s="30" t="s">
        <v>205</v>
      </c>
      <c r="AB41" s="30" t="s">
        <v>193</v>
      </c>
      <c r="AC41" s="2">
        <f t="shared" si="1"/>
        <v>1</v>
      </c>
      <c r="AD41" s="2">
        <f>IF(AC41=1,COUNTIF($AC$2:AC41,1),"")</f>
        <v>37</v>
      </c>
      <c r="AE41" s="2" t="str">
        <f>IFERROR(INDEX($Y$2:$Y$253,MATCH(ROWS($AD$2:AD41),$AD$2:$AD$253,0)),"")</f>
        <v>Canada</v>
      </c>
    </row>
    <row r="42" spans="25:31" x14ac:dyDescent="0.25">
      <c r="Y42" s="30" t="s">
        <v>164</v>
      </c>
      <c r="Z42" s="30" t="s">
        <v>691</v>
      </c>
      <c r="AA42" s="30" t="s">
        <v>692</v>
      </c>
      <c r="AB42" s="30" t="s">
        <v>688</v>
      </c>
      <c r="AC42" s="2">
        <f t="shared" si="1"/>
        <v>1</v>
      </c>
      <c r="AD42" s="2">
        <f>IF(AC42=1,COUNTIF($AC$2:AC42,1),"")</f>
        <v>38</v>
      </c>
      <c r="AE42" s="2" t="str">
        <f>IFERROR(INDEX($Y$2:$Y$253,MATCH(ROWS($AD$2:AD42),$AD$2:$AD$253,0)),"")</f>
        <v>Cayman Islands</v>
      </c>
    </row>
    <row r="43" spans="25:31" x14ac:dyDescent="0.25">
      <c r="Y43" s="30" t="s">
        <v>12</v>
      </c>
      <c r="Z43" s="30" t="s">
        <v>206</v>
      </c>
      <c r="AA43" s="30" t="s">
        <v>207</v>
      </c>
      <c r="AB43" s="30" t="s">
        <v>193</v>
      </c>
      <c r="AC43" s="2">
        <f t="shared" si="1"/>
        <v>1</v>
      </c>
      <c r="AD43" s="2">
        <f>IF(AC43=1,COUNTIF($AC$2:AC43,1),"")</f>
        <v>39</v>
      </c>
      <c r="AE43" s="2" t="str">
        <f>IFERROR(INDEX($Y$2:$Y$253,MATCH(ROWS($AD$2:AD43),$AD$2:$AD$253,0)),"")</f>
        <v>Central African Republic</v>
      </c>
    </row>
    <row r="44" spans="25:31" x14ac:dyDescent="0.25">
      <c r="Y44" s="30" t="s">
        <v>53</v>
      </c>
      <c r="Z44" s="30" t="s">
        <v>305</v>
      </c>
      <c r="AA44" s="30" t="s">
        <v>306</v>
      </c>
      <c r="AB44" s="30" t="s">
        <v>291</v>
      </c>
      <c r="AC44" s="2">
        <f t="shared" si="1"/>
        <v>1</v>
      </c>
      <c r="AD44" s="2">
        <f>IF(AC44=1,COUNTIF($AC$2:AC44,1),"")</f>
        <v>40</v>
      </c>
      <c r="AE44" s="2" t="str">
        <f>IFERROR(INDEX($Y$2:$Y$253,MATCH(ROWS($AD$2:AD44),$AD$2:$AD$253,0)),"")</f>
        <v>Chad</v>
      </c>
    </row>
    <row r="45" spans="25:31" x14ac:dyDescent="0.25">
      <c r="Y45" s="30" t="s">
        <v>533</v>
      </c>
      <c r="Z45" s="30" t="s">
        <v>534</v>
      </c>
      <c r="AA45" s="30" t="s">
        <v>535</v>
      </c>
      <c r="AB45" s="30" t="s">
        <v>291</v>
      </c>
      <c r="AC45" s="2">
        <f t="shared" si="1"/>
        <v>1</v>
      </c>
      <c r="AD45" s="2">
        <f>IF(AC45=1,COUNTIF($AC$2:AC45,1),"")</f>
        <v>41</v>
      </c>
      <c r="AE45" s="2" t="str">
        <f>IFERROR(INDEX($Y$2:$Y$253,MATCH(ROWS($AD$2:AD45),$AD$2:$AD$253,0)),"")</f>
        <v>Chile</v>
      </c>
    </row>
    <row r="46" spans="25:31" x14ac:dyDescent="0.25">
      <c r="Y46" s="30" t="s">
        <v>13</v>
      </c>
      <c r="Z46" s="30" t="s">
        <v>208</v>
      </c>
      <c r="AA46" s="30" t="s">
        <v>209</v>
      </c>
      <c r="AB46" s="30" t="s">
        <v>193</v>
      </c>
      <c r="AC46" s="2">
        <f t="shared" si="1"/>
        <v>1</v>
      </c>
      <c r="AD46" s="2">
        <f>IF(AC46=1,COUNTIF($AC$2:AC46,1),"")</f>
        <v>42</v>
      </c>
      <c r="AE46" s="2" t="str">
        <f>IFERROR(INDEX($Y$2:$Y$253,MATCH(ROWS($AD$2:AD46),$AD$2:$AD$253,0)),"")</f>
        <v>China</v>
      </c>
    </row>
    <row r="47" spans="25:31" x14ac:dyDescent="0.25">
      <c r="Y47" s="30" t="s">
        <v>14</v>
      </c>
      <c r="Z47" s="30" t="s">
        <v>210</v>
      </c>
      <c r="AA47" s="30" t="s">
        <v>211</v>
      </c>
      <c r="AB47" s="30" t="s">
        <v>193</v>
      </c>
      <c r="AC47" s="2">
        <f t="shared" si="1"/>
        <v>1</v>
      </c>
      <c r="AD47" s="2">
        <f>IF(AC47=1,COUNTIF($AC$2:AC47,1),"")</f>
        <v>43</v>
      </c>
      <c r="AE47" s="2" t="str">
        <f>IFERROR(INDEX($Y$2:$Y$253,MATCH(ROWS($AD$2:AD47),$AD$2:$AD$253,0)),"")</f>
        <v>China, Hong Kong SAR</v>
      </c>
    </row>
    <row r="48" spans="25:31" x14ac:dyDescent="0.25">
      <c r="Y48" s="30" t="s">
        <v>54</v>
      </c>
      <c r="Z48" s="30" t="s">
        <v>307</v>
      </c>
      <c r="AA48" s="30" t="s">
        <v>308</v>
      </c>
      <c r="AB48" s="30" t="s">
        <v>291</v>
      </c>
      <c r="AC48" s="2">
        <f t="shared" si="1"/>
        <v>1</v>
      </c>
      <c r="AD48" s="2">
        <f>IF(AC48=1,COUNTIF($AC$2:AC48,1),"")</f>
        <v>44</v>
      </c>
      <c r="AE48" s="2" t="str">
        <f>IFERROR(INDEX($Y$2:$Y$253,MATCH(ROWS($AD$2:AD48),$AD$2:$AD$253,0)),"")</f>
        <v>China, Macao SAR</v>
      </c>
    </row>
    <row r="49" spans="1:78" x14ac:dyDescent="0.25">
      <c r="Y49" s="30" t="s">
        <v>693</v>
      </c>
      <c r="Z49" s="30" t="s">
        <v>694</v>
      </c>
      <c r="AA49" s="30" t="s">
        <v>695</v>
      </c>
      <c r="AB49" s="30" t="s">
        <v>688</v>
      </c>
      <c r="AC49" s="2">
        <f t="shared" si="1"/>
        <v>1</v>
      </c>
      <c r="AD49" s="2">
        <f>IF(AC49=1,COUNTIF($AC$2:AC49,1),"")</f>
        <v>45</v>
      </c>
      <c r="AE49" s="2" t="str">
        <f>IFERROR(INDEX($Y$2:$Y$253,MATCH(ROWS($AD$2:AD49),$AD$2:$AD$253,0)),"")</f>
        <v>China, Province of Taiwan</v>
      </c>
    </row>
    <row r="50" spans="1:78" x14ac:dyDescent="0.25">
      <c r="Y50" s="30" t="s">
        <v>786</v>
      </c>
      <c r="Z50" s="30" t="s">
        <v>536</v>
      </c>
      <c r="AA50" s="30" t="s">
        <v>537</v>
      </c>
      <c r="AB50" s="30" t="s">
        <v>688</v>
      </c>
      <c r="AC50" s="2">
        <f t="shared" si="1"/>
        <v>1</v>
      </c>
      <c r="AD50" s="2">
        <f>IF(AC50=1,COUNTIF($AC$2:AC50,1),"")</f>
        <v>46</v>
      </c>
      <c r="AE50" s="2" t="str">
        <f>IFERROR(INDEX($Y$2:$Y$253,MATCH(ROWS($AD$2:AD50),$AD$2:$AD$253,0)),"")</f>
        <v>China: Province of Taiwan only</v>
      </c>
    </row>
    <row r="51" spans="1:78" x14ac:dyDescent="0.25">
      <c r="Y51" s="30" t="s">
        <v>787</v>
      </c>
      <c r="Z51" s="30" t="s">
        <v>538</v>
      </c>
      <c r="AA51" s="30" t="s">
        <v>539</v>
      </c>
      <c r="AB51" s="30" t="s">
        <v>688</v>
      </c>
      <c r="AC51" s="2">
        <f t="shared" si="1"/>
        <v>1</v>
      </c>
      <c r="AD51" s="2">
        <f>IF(AC51=1,COUNTIF($AC$2:AC51,1),"")</f>
        <v>47</v>
      </c>
      <c r="AE51" s="2" t="str">
        <f>IFERROR(INDEX($Y$2:$Y$253,MATCH(ROWS($AD$2:AD51),$AD$2:$AD$253,0)),"")</f>
        <v>Christmas Island</v>
      </c>
    </row>
    <row r="52" spans="1:78" x14ac:dyDescent="0.25">
      <c r="Y52" s="30" t="s">
        <v>788</v>
      </c>
      <c r="Z52" s="30" t="s">
        <v>789</v>
      </c>
      <c r="AA52" s="30" t="s">
        <v>790</v>
      </c>
      <c r="AB52" s="30" t="s">
        <v>517</v>
      </c>
      <c r="AC52" s="2">
        <f t="shared" si="1"/>
        <v>1</v>
      </c>
      <c r="AD52" s="2">
        <f>IF(AC52=1,COUNTIF($AC$2:AC52,1),"")</f>
        <v>48</v>
      </c>
      <c r="AE52" s="2" t="str">
        <f>IFERROR(INDEX($Y$2:$Y$253,MATCH(ROWS($AD$2:AD52),$AD$2:$AD$253,0)),"")</f>
        <v>Cocos (Keeling) Islands</v>
      </c>
    </row>
    <row r="53" spans="1:78" x14ac:dyDescent="0.25">
      <c r="Y53" s="30" t="s">
        <v>540</v>
      </c>
      <c r="Z53" s="30" t="s">
        <v>541</v>
      </c>
      <c r="AA53" s="30" t="s">
        <v>542</v>
      </c>
      <c r="AB53" s="30" t="s">
        <v>517</v>
      </c>
      <c r="AC53" s="2">
        <f t="shared" si="1"/>
        <v>1</v>
      </c>
      <c r="AD53" s="2">
        <f>IF(AC53=1,COUNTIF($AC$2:AC53,1),"")</f>
        <v>49</v>
      </c>
      <c r="AE53" s="2" t="str">
        <f>IFERROR(INDEX($Y$2:$Y$253,MATCH(ROWS($AD$2:AD53),$AD$2:$AD$253,0)),"")</f>
        <v>Colombia</v>
      </c>
    </row>
    <row r="54" spans="1:78" x14ac:dyDescent="0.25">
      <c r="Y54" s="30" t="s">
        <v>791</v>
      </c>
      <c r="Z54" s="30" t="s">
        <v>792</v>
      </c>
      <c r="AA54" s="30" t="s">
        <v>793</v>
      </c>
      <c r="AB54" s="30" t="s">
        <v>517</v>
      </c>
      <c r="AC54" s="2">
        <f t="shared" si="1"/>
        <v>1</v>
      </c>
      <c r="AD54" s="2">
        <f>IF(AC54=1,COUNTIF($AC$2:AC54,1),"")</f>
        <v>50</v>
      </c>
      <c r="AE54" s="2" t="str">
        <f>IFERROR(INDEX($Y$2:$Y$253,MATCH(ROWS($AD$2:AD54),$AD$2:$AD$253,0)),"")</f>
        <v>Comoros</v>
      </c>
    </row>
    <row r="55" spans="1:78" x14ac:dyDescent="0.25">
      <c r="Y55" s="30" t="s">
        <v>794</v>
      </c>
      <c r="Z55" s="30" t="s">
        <v>795</v>
      </c>
      <c r="AA55" s="30" t="s">
        <v>796</v>
      </c>
      <c r="AB55" s="30" t="s">
        <v>517</v>
      </c>
      <c r="AC55" s="2">
        <f t="shared" si="1"/>
        <v>1</v>
      </c>
      <c r="AD55" s="2">
        <f>IF(AC55=1,COUNTIF($AC$2:AC55,1),"")</f>
        <v>51</v>
      </c>
      <c r="AE55" s="2" t="str">
        <f>IFERROR(INDEX($Y$2:$Y$253,MATCH(ROWS($AD$2:AD55),$AD$2:$AD$253,0)),"")</f>
        <v>Congo</v>
      </c>
    </row>
    <row r="56" spans="1:78" x14ac:dyDescent="0.25">
      <c r="Y56" s="30" t="s">
        <v>55</v>
      </c>
      <c r="Z56" s="30" t="s">
        <v>309</v>
      </c>
      <c r="AA56" s="30" t="s">
        <v>310</v>
      </c>
      <c r="AB56" s="30" t="s">
        <v>291</v>
      </c>
      <c r="AC56" s="2">
        <f t="shared" si="1"/>
        <v>1</v>
      </c>
      <c r="AD56" s="2">
        <f>IF(AC56=1,COUNTIF($AC$2:AC56,1),"")</f>
        <v>52</v>
      </c>
      <c r="AE56" s="2" t="str">
        <f>IFERROR(INDEX($Y$2:$Y$253,MATCH(ROWS($AD$2:AD56),$AD$2:$AD$253,0)),"")</f>
        <v>Cook Islands</v>
      </c>
    </row>
    <row r="57" spans="1:78" x14ac:dyDescent="0.25">
      <c r="Y57" s="30" t="s">
        <v>212</v>
      </c>
      <c r="Z57" s="30" t="s">
        <v>213</v>
      </c>
      <c r="AA57" s="30" t="s">
        <v>214</v>
      </c>
      <c r="AB57" s="30" t="s">
        <v>193</v>
      </c>
      <c r="AC57" s="2">
        <f t="shared" si="1"/>
        <v>1</v>
      </c>
      <c r="AD57" s="2">
        <f>IF(AC57=1,COUNTIF($AC$2:AC57,1),"")</f>
        <v>53</v>
      </c>
      <c r="AE57" s="2" t="str">
        <f>IFERROR(INDEX($Y$2:$Y$253,MATCH(ROWS($AD$2:AD57),$AD$2:$AD$253,0)),"")</f>
        <v>Costa Rica</v>
      </c>
    </row>
    <row r="58" spans="1:78" x14ac:dyDescent="0.25">
      <c r="Y58" s="30" t="s">
        <v>215</v>
      </c>
      <c r="Z58" s="30" t="s">
        <v>216</v>
      </c>
      <c r="AA58" s="30" t="s">
        <v>217</v>
      </c>
      <c r="AB58" s="30" t="s">
        <v>193</v>
      </c>
      <c r="AC58" s="2">
        <f t="shared" si="1"/>
        <v>1</v>
      </c>
      <c r="AD58" s="2">
        <f>IF(AC58=1,COUNTIF($AC$2:AC58,1),"")</f>
        <v>54</v>
      </c>
      <c r="AE58" s="2" t="str">
        <f>IFERROR(INDEX($Y$2:$Y$253,MATCH(ROWS($AD$2:AD58),$AD$2:$AD$253,0)),"")</f>
        <v>Croatia</v>
      </c>
    </row>
    <row r="59" spans="1:78" s="4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0" t="s">
        <v>165</v>
      </c>
      <c r="Z59" s="30" t="s">
        <v>696</v>
      </c>
      <c r="AA59" s="30" t="s">
        <v>697</v>
      </c>
      <c r="AB59" s="30" t="s">
        <v>688</v>
      </c>
      <c r="AC59" s="2">
        <f t="shared" si="1"/>
        <v>1</v>
      </c>
      <c r="AD59" s="2">
        <f>IF(AC59=1,COUNTIF($AC$2:AC59,1),"")</f>
        <v>55</v>
      </c>
      <c r="AE59" s="2" t="str">
        <f>IFERROR(INDEX($Y$2:$Y$253,MATCH(ROWS($AD$2:AD59),$AD$2:$AD$253,0)),"")</f>
        <v>Cuba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</row>
    <row r="60" spans="1:78" x14ac:dyDescent="0.25">
      <c r="Y60" s="30" t="s">
        <v>56</v>
      </c>
      <c r="Z60" s="30" t="s">
        <v>311</v>
      </c>
      <c r="AA60" s="30" t="s">
        <v>312</v>
      </c>
      <c r="AB60" s="30" t="s">
        <v>291</v>
      </c>
      <c r="AC60" s="2">
        <f t="shared" si="1"/>
        <v>1</v>
      </c>
      <c r="AD60" s="2">
        <f>IF(AC60=1,COUNTIF($AC$2:AC60,1),"")</f>
        <v>56</v>
      </c>
      <c r="AE60" s="2" t="str">
        <f>IFERROR(INDEX($Y$2:$Y$253,MATCH(ROWS($AD$2:AD60),$AD$2:$AD$253,0)),"")</f>
        <v>Curaçao</v>
      </c>
    </row>
    <row r="61" spans="1:78" x14ac:dyDescent="0.25">
      <c r="Y61" s="30" t="s">
        <v>110</v>
      </c>
      <c r="Z61" s="30" t="s">
        <v>426</v>
      </c>
      <c r="AA61" s="30" t="s">
        <v>427</v>
      </c>
      <c r="AB61" s="30" t="s">
        <v>409</v>
      </c>
      <c r="AC61" s="2">
        <f t="shared" si="1"/>
        <v>1</v>
      </c>
      <c r="AD61" s="2">
        <f>IF(AC61=1,COUNTIF($AC$2:AC61,1),"")</f>
        <v>57</v>
      </c>
      <c r="AE61" s="2" t="str">
        <f>IFERROR(INDEX($Y$2:$Y$253,MATCH(ROWS($AD$2:AD61),$AD$2:$AD$253,0)),"")</f>
        <v>Cyprus</v>
      </c>
    </row>
    <row r="62" spans="1:78" x14ac:dyDescent="0.25">
      <c r="Y62" s="30" t="s">
        <v>57</v>
      </c>
      <c r="Z62" s="30" t="s">
        <v>313</v>
      </c>
      <c r="AA62" s="30" t="s">
        <v>314</v>
      </c>
      <c r="AB62" s="30" t="s">
        <v>291</v>
      </c>
      <c r="AC62" s="2">
        <f t="shared" si="1"/>
        <v>1</v>
      </c>
      <c r="AD62" s="2">
        <f>IF(AC62=1,COUNTIF($AC$2:AC62,1),"")</f>
        <v>58</v>
      </c>
      <c r="AE62" s="2" t="str">
        <f>IFERROR(INDEX($Y$2:$Y$253,MATCH(ROWS($AD$2:AD62),$AD$2:$AD$253,0)),"")</f>
        <v>Czechia</v>
      </c>
    </row>
    <row r="63" spans="1:78" x14ac:dyDescent="0.25">
      <c r="Y63" s="30" t="s">
        <v>797</v>
      </c>
      <c r="Z63" s="30" t="s">
        <v>543</v>
      </c>
      <c r="AA63" s="30" t="s">
        <v>544</v>
      </c>
      <c r="AB63" s="30" t="s">
        <v>291</v>
      </c>
      <c r="AC63" s="2">
        <f t="shared" si="1"/>
        <v>1</v>
      </c>
      <c r="AD63" s="2">
        <f>IF(AC63=1,COUNTIF($AC$2:AC63,1),"")</f>
        <v>59</v>
      </c>
      <c r="AE63" s="2" t="str">
        <f>IFERROR(INDEX($Y$2:$Y$253,MATCH(ROWS($AD$2:AD63),$AD$2:$AD$253,0)),"")</f>
        <v>Czechoslovakia, Former</v>
      </c>
    </row>
    <row r="64" spans="1:78" x14ac:dyDescent="0.25">
      <c r="Y64" s="30" t="s">
        <v>111</v>
      </c>
      <c r="Z64" s="30" t="s">
        <v>428</v>
      </c>
      <c r="AA64" s="30" t="s">
        <v>429</v>
      </c>
      <c r="AB64" s="30" t="s">
        <v>409</v>
      </c>
      <c r="AC64" s="2">
        <f t="shared" si="1"/>
        <v>1</v>
      </c>
      <c r="AD64" s="2">
        <f>IF(AC64=1,COUNTIF($AC$2:AC64,1),"")</f>
        <v>60</v>
      </c>
      <c r="AE64" s="2" t="str">
        <f>IFERROR(INDEX($Y$2:$Y$253,MATCH(ROWS($AD$2:AD64),$AD$2:$AD$253,0)),"")</f>
        <v>Côte d'Ivoire</v>
      </c>
    </row>
    <row r="65" spans="25:31" x14ac:dyDescent="0.25">
      <c r="Y65" s="30" t="s">
        <v>798</v>
      </c>
      <c r="Z65" s="30" t="s">
        <v>430</v>
      </c>
      <c r="AA65" s="30" t="s">
        <v>431</v>
      </c>
      <c r="AB65" s="30" t="s">
        <v>409</v>
      </c>
      <c r="AC65" s="2">
        <f t="shared" si="1"/>
        <v>1</v>
      </c>
      <c r="AD65" s="2">
        <f>IF(AC65=1,COUNTIF($AC$2:AC65,1),"")</f>
        <v>61</v>
      </c>
      <c r="AE65" s="2" t="str">
        <f>IFERROR(INDEX($Y$2:$Y$253,MATCH(ROWS($AD$2:AD65),$AD$2:$AD$253,0)),"")</f>
        <v>Democratic People's Republic of Korea</v>
      </c>
    </row>
    <row r="66" spans="25:31" x14ac:dyDescent="0.25">
      <c r="Y66" s="30" t="s">
        <v>545</v>
      </c>
      <c r="Z66" s="30" t="s">
        <v>546</v>
      </c>
      <c r="AA66" s="30" t="s">
        <v>547</v>
      </c>
      <c r="AB66" s="30" t="s">
        <v>517</v>
      </c>
      <c r="AC66" s="2">
        <f t="shared" si="1"/>
        <v>1</v>
      </c>
      <c r="AD66" s="2">
        <f>IF(AC66=1,COUNTIF($AC$2:AC66,1),"")</f>
        <v>62</v>
      </c>
      <c r="AE66" s="2" t="str">
        <f>IFERROR(INDEX($Y$2:$Y$253,MATCH(ROWS($AD$2:AD66),$AD$2:$AD$253,0)),"")</f>
        <v>Democratic Republic of the Congo</v>
      </c>
    </row>
    <row r="67" spans="25:31" x14ac:dyDescent="0.25">
      <c r="Y67" s="30" t="s">
        <v>799</v>
      </c>
      <c r="Z67" s="30" t="s">
        <v>218</v>
      </c>
      <c r="AA67" s="30" t="s">
        <v>219</v>
      </c>
      <c r="AB67" s="30" t="s">
        <v>193</v>
      </c>
      <c r="AC67" s="2">
        <f t="shared" si="1"/>
        <v>1</v>
      </c>
      <c r="AD67" s="2">
        <f>IF(AC67=1,COUNTIF($AC$2:AC67,1),"")</f>
        <v>63</v>
      </c>
      <c r="AE67" s="2" t="str">
        <f>IFERROR(INDEX($Y$2:$Y$253,MATCH(ROWS($AD$2:AD67),$AD$2:$AD$253,0)),"")</f>
        <v>Denmark</v>
      </c>
    </row>
    <row r="68" spans="25:31" x14ac:dyDescent="0.25">
      <c r="Y68" s="30" t="s">
        <v>153</v>
      </c>
      <c r="Z68" s="30" t="s">
        <v>668</v>
      </c>
      <c r="AA68" s="30" t="s">
        <v>669</v>
      </c>
      <c r="AB68" s="30" t="s">
        <v>665</v>
      </c>
      <c r="AC68" s="2">
        <f t="shared" si="1"/>
        <v>1</v>
      </c>
      <c r="AD68" s="2">
        <f>IF(AC68=1,COUNTIF($AC$2:AC68,1),"")</f>
        <v>64</v>
      </c>
      <c r="AE68" s="2" t="str">
        <f>IFERROR(INDEX($Y$2:$Y$253,MATCH(ROWS($AD$2:AD68),$AD$2:$AD$253,0)),"")</f>
        <v>Djibouti</v>
      </c>
    </row>
    <row r="69" spans="25:31" x14ac:dyDescent="0.25">
      <c r="Y69" s="30" t="s">
        <v>15</v>
      </c>
      <c r="Z69" s="30" t="s">
        <v>220</v>
      </c>
      <c r="AA69" s="30" t="s">
        <v>221</v>
      </c>
      <c r="AB69" s="30" t="s">
        <v>193</v>
      </c>
      <c r="AC69" s="2">
        <f t="shared" si="1"/>
        <v>1</v>
      </c>
      <c r="AD69" s="2">
        <f>IF(AC69=1,COUNTIF($AC$2:AC69,1),"")</f>
        <v>65</v>
      </c>
      <c r="AE69" s="2" t="str">
        <f>IFERROR(INDEX($Y$2:$Y$253,MATCH(ROWS($AD$2:AD69),$AD$2:$AD$253,0)),"")</f>
        <v>Dominica</v>
      </c>
    </row>
    <row r="70" spans="25:31" x14ac:dyDescent="0.25">
      <c r="Y70" s="30" t="s">
        <v>112</v>
      </c>
      <c r="Z70" s="30" t="s">
        <v>432</v>
      </c>
      <c r="AA70" s="30" t="s">
        <v>433</v>
      </c>
      <c r="AB70" s="30" t="s">
        <v>409</v>
      </c>
      <c r="AC70" s="2">
        <f t="shared" ref="AC70:AC133" si="2">--ISNUMBER(IFERROR(SEARCH($V$1,Y70,1),""))</f>
        <v>1</v>
      </c>
      <c r="AD70" s="2">
        <f>IF(AC70=1,COUNTIF($AC$2:AC70,1),"")</f>
        <v>66</v>
      </c>
      <c r="AE70" s="2" t="str">
        <f>IFERROR(INDEX($Y$2:$Y$253,MATCH(ROWS($AD$2:AD70),$AD$2:$AD$253,0)),"")</f>
        <v>Dominican Republic</v>
      </c>
    </row>
    <row r="71" spans="25:31" x14ac:dyDescent="0.25">
      <c r="Y71" s="2" t="s">
        <v>83</v>
      </c>
      <c r="Z71" s="2" t="s">
        <v>366</v>
      </c>
      <c r="AA71" s="2" t="s">
        <v>367</v>
      </c>
      <c r="AB71" s="2" t="s">
        <v>363</v>
      </c>
      <c r="AC71" s="2">
        <f t="shared" si="2"/>
        <v>1</v>
      </c>
      <c r="AD71" s="2">
        <f>IF(AC71=1,COUNTIF($AC$2:AC71,1),"")</f>
        <v>67</v>
      </c>
      <c r="AE71" s="2" t="str">
        <f>IFERROR(INDEX($Y$2:$Y$253,MATCH(ROWS($AD$2:AD71),$AD$2:$AD$253,0)),"")</f>
        <v>Ecuador</v>
      </c>
    </row>
    <row r="72" spans="25:31" x14ac:dyDescent="0.25">
      <c r="Y72" s="2" t="s">
        <v>58</v>
      </c>
      <c r="Z72" s="2" t="s">
        <v>315</v>
      </c>
      <c r="AA72" s="2" t="s">
        <v>316</v>
      </c>
      <c r="AB72" s="2" t="s">
        <v>291</v>
      </c>
      <c r="AC72" s="2">
        <f t="shared" si="2"/>
        <v>1</v>
      </c>
      <c r="AD72" s="2">
        <f>IF(AC72=1,COUNTIF($AC$2:AC72,1),"")</f>
        <v>68</v>
      </c>
      <c r="AE72" s="2" t="str">
        <f>IFERROR(INDEX($Y$2:$Y$253,MATCH(ROWS($AD$2:AD72),$AD$2:$AD$253,0)),"")</f>
        <v>Egypt</v>
      </c>
    </row>
    <row r="73" spans="25:31" x14ac:dyDescent="0.25">
      <c r="Y73" s="2" t="s">
        <v>59</v>
      </c>
      <c r="Z73" s="2" t="s">
        <v>317</v>
      </c>
      <c r="AA73" s="2" t="s">
        <v>318</v>
      </c>
      <c r="AB73" s="2" t="s">
        <v>291</v>
      </c>
      <c r="AC73" s="2">
        <f t="shared" si="2"/>
        <v>1</v>
      </c>
      <c r="AD73" s="2">
        <f>IF(AC73=1,COUNTIF($AC$2:AC73,1),"")</f>
        <v>69</v>
      </c>
      <c r="AE73" s="2" t="str">
        <f>IFERROR(INDEX($Y$2:$Y$253,MATCH(ROWS($AD$2:AD73),$AD$2:$AD$253,0)),"")</f>
        <v>El Salvador</v>
      </c>
    </row>
    <row r="74" spans="25:31" x14ac:dyDescent="0.25">
      <c r="Y74" s="2" t="s">
        <v>60</v>
      </c>
      <c r="Z74" s="2" t="s">
        <v>319</v>
      </c>
      <c r="AA74" s="2" t="s">
        <v>320</v>
      </c>
      <c r="AB74" s="2" t="s">
        <v>291</v>
      </c>
      <c r="AC74" s="2">
        <f t="shared" si="2"/>
        <v>1</v>
      </c>
      <c r="AD74" s="2">
        <f>IF(AC74=1,COUNTIF($AC$2:AC74,1),"")</f>
        <v>70</v>
      </c>
      <c r="AE74" s="2" t="str">
        <f>IFERROR(INDEX($Y$2:$Y$253,MATCH(ROWS($AD$2:AD74),$AD$2:$AD$253,0)),"")</f>
        <v>Equatorial Guinea</v>
      </c>
    </row>
    <row r="75" spans="25:31" x14ac:dyDescent="0.25">
      <c r="Y75" s="2" t="s">
        <v>84</v>
      </c>
      <c r="Z75" s="2" t="s">
        <v>368</v>
      </c>
      <c r="AA75" s="2" t="s">
        <v>369</v>
      </c>
      <c r="AB75" s="2" t="s">
        <v>363</v>
      </c>
      <c r="AC75" s="2">
        <f t="shared" si="2"/>
        <v>1</v>
      </c>
      <c r="AD75" s="2">
        <f>IF(AC75=1,COUNTIF($AC$2:AC75,1),"")</f>
        <v>71</v>
      </c>
      <c r="AE75" s="2" t="str">
        <f>IFERROR(INDEX($Y$2:$Y$253,MATCH(ROWS($AD$2:AD75),$AD$2:$AD$253,0)),"")</f>
        <v>Eritrea</v>
      </c>
    </row>
    <row r="76" spans="25:31" x14ac:dyDescent="0.25">
      <c r="Y76" s="2" t="s">
        <v>61</v>
      </c>
      <c r="Z76" s="2" t="s">
        <v>321</v>
      </c>
      <c r="AA76" s="2" t="s">
        <v>322</v>
      </c>
      <c r="AB76" s="2" t="s">
        <v>291</v>
      </c>
      <c r="AC76" s="2">
        <f t="shared" si="2"/>
        <v>1</v>
      </c>
      <c r="AD76" s="2">
        <f>IF(AC76=1,COUNTIF($AC$2:AC76,1),"")</f>
        <v>72</v>
      </c>
      <c r="AE76" s="2" t="str">
        <f>IFERROR(INDEX($Y$2:$Y$253,MATCH(ROWS($AD$2:AD76),$AD$2:$AD$253,0)),"")</f>
        <v>Estonia</v>
      </c>
    </row>
    <row r="77" spans="25:31" x14ac:dyDescent="0.25">
      <c r="Y77" s="2" t="s">
        <v>16</v>
      </c>
      <c r="Z77" s="2" t="s">
        <v>222</v>
      </c>
      <c r="AA77" s="2" t="s">
        <v>223</v>
      </c>
      <c r="AB77" s="2" t="s">
        <v>193</v>
      </c>
      <c r="AC77" s="2">
        <f t="shared" si="2"/>
        <v>1</v>
      </c>
      <c r="AD77" s="2">
        <f>IF(AC77=1,COUNTIF($AC$2:AC77,1),"")</f>
        <v>73</v>
      </c>
      <c r="AE77" s="2" t="str">
        <f>IFERROR(INDEX($Y$2:$Y$253,MATCH(ROWS($AD$2:AD77),$AD$2:$AD$253,0)),"")</f>
        <v>Eswatini</v>
      </c>
    </row>
    <row r="78" spans="25:31" x14ac:dyDescent="0.25">
      <c r="Y78" s="2" t="s">
        <v>17</v>
      </c>
      <c r="Z78" s="2" t="s">
        <v>224</v>
      </c>
      <c r="AA78" s="2" t="s">
        <v>225</v>
      </c>
      <c r="AB78" s="2" t="s">
        <v>193</v>
      </c>
      <c r="AC78" s="2">
        <f t="shared" si="2"/>
        <v>1</v>
      </c>
      <c r="AD78" s="2">
        <f>IF(AC78=1,COUNTIF($AC$2:AC78,1),"")</f>
        <v>74</v>
      </c>
      <c r="AE78" s="2" t="str">
        <f>IFERROR(INDEX($Y$2:$Y$253,MATCH(ROWS($AD$2:AD78),$AD$2:$AD$253,0)),"")</f>
        <v>Ethiopia</v>
      </c>
    </row>
    <row r="79" spans="25:31" x14ac:dyDescent="0.25">
      <c r="Y79" s="2" t="s">
        <v>113</v>
      </c>
      <c r="Z79" s="2" t="s">
        <v>434</v>
      </c>
      <c r="AA79" s="2" t="s">
        <v>435</v>
      </c>
      <c r="AB79" s="2" t="s">
        <v>409</v>
      </c>
      <c r="AC79" s="2">
        <f t="shared" si="2"/>
        <v>1</v>
      </c>
      <c r="AD79" s="2">
        <f>IF(AC79=1,COUNTIF($AC$2:AC79,1),"")</f>
        <v>75</v>
      </c>
      <c r="AE79" s="2" t="str">
        <f>IFERROR(INDEX($Y$2:$Y$253,MATCH(ROWS($AD$2:AD79),$AD$2:$AD$253,0)),"")</f>
        <v>Falkland Islands (Malvinas)</v>
      </c>
    </row>
    <row r="80" spans="25:31" x14ac:dyDescent="0.25">
      <c r="Y80" s="2" t="s">
        <v>800</v>
      </c>
      <c r="Z80" s="2" t="s">
        <v>277</v>
      </c>
      <c r="AA80" s="2" t="s">
        <v>278</v>
      </c>
      <c r="AB80" s="2" t="s">
        <v>193</v>
      </c>
      <c r="AC80" s="2">
        <f t="shared" si="2"/>
        <v>1</v>
      </c>
      <c r="AD80" s="2">
        <f>IF(AC80=1,COUNTIF($AC$2:AC80,1),"")</f>
        <v>76</v>
      </c>
      <c r="AE80" s="2" t="str">
        <f>IFERROR(INDEX($Y$2:$Y$253,MATCH(ROWS($AD$2:AD80),$AD$2:$AD$253,0)),"")</f>
        <v>Faroe Islands</v>
      </c>
    </row>
    <row r="81" spans="25:31" x14ac:dyDescent="0.25">
      <c r="Y81" s="2" t="s">
        <v>18</v>
      </c>
      <c r="Z81" s="2" t="s">
        <v>226</v>
      </c>
      <c r="AA81" s="2" t="s">
        <v>227</v>
      </c>
      <c r="AB81" s="2" t="s">
        <v>193</v>
      </c>
      <c r="AC81" s="2">
        <f t="shared" si="2"/>
        <v>1</v>
      </c>
      <c r="AD81" s="2">
        <f>IF(AC81=1,COUNTIF($AC$2:AC81,1),"")</f>
        <v>77</v>
      </c>
      <c r="AE81" s="2" t="str">
        <f>IFERROR(INDEX($Y$2:$Y$253,MATCH(ROWS($AD$2:AD81),$AD$2:$AD$253,0)),"")</f>
        <v>Fiji</v>
      </c>
    </row>
    <row r="82" spans="25:31" x14ac:dyDescent="0.25">
      <c r="Y82" s="2" t="s">
        <v>548</v>
      </c>
      <c r="Z82" s="2" t="s">
        <v>549</v>
      </c>
      <c r="AA82" s="2" t="s">
        <v>550</v>
      </c>
      <c r="AB82" s="2" t="s">
        <v>517</v>
      </c>
      <c r="AC82" s="2">
        <f t="shared" si="2"/>
        <v>1</v>
      </c>
      <c r="AD82" s="2">
        <f>IF(AC82=1,COUNTIF($AC$2:AC82,1),"")</f>
        <v>78</v>
      </c>
      <c r="AE82" s="2" t="str">
        <f>IFERROR(INDEX($Y$2:$Y$253,MATCH(ROWS($AD$2:AD82),$AD$2:$AD$253,0)),"")</f>
        <v>Finland</v>
      </c>
    </row>
    <row r="83" spans="25:31" x14ac:dyDescent="0.25">
      <c r="Y83" s="2" t="s">
        <v>551</v>
      </c>
      <c r="Z83" s="2" t="s">
        <v>552</v>
      </c>
      <c r="AA83" s="2" t="s">
        <v>553</v>
      </c>
      <c r="AB83" s="2" t="s">
        <v>517</v>
      </c>
      <c r="AC83" s="2">
        <f t="shared" si="2"/>
        <v>1</v>
      </c>
      <c r="AD83" s="2">
        <f>IF(AC83=1,COUNTIF($AC$2:AC83,1),"")</f>
        <v>79</v>
      </c>
      <c r="AE83" s="2" t="str">
        <f>IFERROR(INDEX($Y$2:$Y$253,MATCH(ROWS($AD$2:AD83),$AD$2:$AD$253,0)),"")</f>
        <v>France</v>
      </c>
    </row>
    <row r="84" spans="25:31" x14ac:dyDescent="0.25">
      <c r="Y84" s="2" t="s">
        <v>166</v>
      </c>
      <c r="Z84" s="2" t="s">
        <v>698</v>
      </c>
      <c r="AA84" s="2" t="s">
        <v>699</v>
      </c>
      <c r="AB84" s="2" t="s">
        <v>688</v>
      </c>
      <c r="AC84" s="2">
        <f t="shared" si="2"/>
        <v>1</v>
      </c>
      <c r="AD84" s="2">
        <f>IF(AC84=1,COUNTIF($AC$2:AC84,1),"")</f>
        <v>80</v>
      </c>
      <c r="AE84" s="2" t="str">
        <f>IFERROR(INDEX($Y$2:$Y$253,MATCH(ROWS($AD$2:AD84),$AD$2:$AD$253,0)),"")</f>
        <v>French Guiana</v>
      </c>
    </row>
    <row r="85" spans="25:31" x14ac:dyDescent="0.25">
      <c r="Y85" s="2" t="s">
        <v>114</v>
      </c>
      <c r="Z85" s="2" t="s">
        <v>436</v>
      </c>
      <c r="AA85" s="2" t="s">
        <v>437</v>
      </c>
      <c r="AB85" s="2" t="s">
        <v>409</v>
      </c>
      <c r="AC85" s="2">
        <f t="shared" si="2"/>
        <v>1</v>
      </c>
      <c r="AD85" s="2">
        <f>IF(AC85=1,COUNTIF($AC$2:AC85,1),"")</f>
        <v>81</v>
      </c>
      <c r="AE85" s="2" t="str">
        <f>IFERROR(INDEX($Y$2:$Y$253,MATCH(ROWS($AD$2:AD85),$AD$2:$AD$253,0)),"")</f>
        <v>French Polynesia</v>
      </c>
    </row>
    <row r="86" spans="25:31" x14ac:dyDescent="0.25">
      <c r="Y86" s="2" t="s">
        <v>115</v>
      </c>
      <c r="Z86" s="2" t="s">
        <v>438</v>
      </c>
      <c r="AA86" s="2" t="s">
        <v>439</v>
      </c>
      <c r="AB86" s="2" t="s">
        <v>409</v>
      </c>
      <c r="AC86" s="2">
        <f t="shared" si="2"/>
        <v>1</v>
      </c>
      <c r="AD86" s="2">
        <f>IF(AC86=1,COUNTIF($AC$2:AC86,1),"")</f>
        <v>82</v>
      </c>
      <c r="AE86" s="2" t="str">
        <f>IFERROR(INDEX($Y$2:$Y$253,MATCH(ROWS($AD$2:AD86),$AD$2:$AD$253,0)),"")</f>
        <v>French Southern Territories</v>
      </c>
    </row>
    <row r="87" spans="25:31" x14ac:dyDescent="0.25">
      <c r="Y87" s="2" t="s">
        <v>554</v>
      </c>
      <c r="Z87" s="2" t="s">
        <v>555</v>
      </c>
      <c r="AA87" s="2" t="s">
        <v>556</v>
      </c>
      <c r="AB87" s="2" t="s">
        <v>517</v>
      </c>
      <c r="AC87" s="2">
        <f t="shared" si="2"/>
        <v>1</v>
      </c>
      <c r="AD87" s="2">
        <f>IF(AC87=1,COUNTIF($AC$2:AC87,1),"")</f>
        <v>83</v>
      </c>
      <c r="AE87" s="2" t="str">
        <f>IFERROR(INDEX($Y$2:$Y$253,MATCH(ROWS($AD$2:AD87),$AD$2:$AD$253,0)),"")</f>
        <v>Gabon</v>
      </c>
    </row>
    <row r="88" spans="25:31" x14ac:dyDescent="0.25">
      <c r="Y88" s="2" t="s">
        <v>557</v>
      </c>
      <c r="Z88" s="2" t="s">
        <v>558</v>
      </c>
      <c r="AA88" s="2" t="s">
        <v>559</v>
      </c>
      <c r="AB88" s="2" t="s">
        <v>688</v>
      </c>
      <c r="AC88" s="2">
        <f t="shared" si="2"/>
        <v>1</v>
      </c>
      <c r="AD88" s="2">
        <f>IF(AC88=1,COUNTIF($AC$2:AC88,1),"")</f>
        <v>84</v>
      </c>
      <c r="AE88" s="2" t="str">
        <f>IFERROR(INDEX($Y$2:$Y$253,MATCH(ROWS($AD$2:AD88),$AD$2:$AD$253,0)),"")</f>
        <v>Gambia</v>
      </c>
    </row>
    <row r="89" spans="25:31" x14ac:dyDescent="0.25">
      <c r="Y89" s="2" t="s">
        <v>801</v>
      </c>
      <c r="Z89" s="2" t="s">
        <v>802</v>
      </c>
      <c r="AA89" s="2" t="s">
        <v>803</v>
      </c>
      <c r="AB89" s="2" t="s">
        <v>517</v>
      </c>
      <c r="AC89" s="2">
        <f t="shared" si="2"/>
        <v>1</v>
      </c>
      <c r="AD89" s="2">
        <f>IF(AC89=1,COUNTIF($AC$2:AC89,1),"")</f>
        <v>85</v>
      </c>
      <c r="AE89" s="2" t="str">
        <f>IFERROR(INDEX($Y$2:$Y$253,MATCH(ROWS($AD$2:AD89),$AD$2:$AD$253,0)),"")</f>
        <v>Georgia</v>
      </c>
    </row>
    <row r="90" spans="25:31" x14ac:dyDescent="0.25">
      <c r="Y90" s="2" t="s">
        <v>19</v>
      </c>
      <c r="Z90" s="2" t="s">
        <v>228</v>
      </c>
      <c r="AA90" s="2" t="s">
        <v>229</v>
      </c>
      <c r="AB90" s="2" t="s">
        <v>193</v>
      </c>
      <c r="AC90" s="2">
        <f t="shared" si="2"/>
        <v>1</v>
      </c>
      <c r="AD90" s="2">
        <f>IF(AC90=1,COUNTIF($AC$2:AC90,1),"")</f>
        <v>86</v>
      </c>
      <c r="AE90" s="2" t="str">
        <f>IFERROR(INDEX($Y$2:$Y$253,MATCH(ROWS($AD$2:AD90),$AD$2:$AD$253,0)),"")</f>
        <v>Germany</v>
      </c>
    </row>
    <row r="91" spans="25:31" x14ac:dyDescent="0.25">
      <c r="Y91" s="2" t="s">
        <v>20</v>
      </c>
      <c r="Z91" s="2" t="s">
        <v>230</v>
      </c>
      <c r="AA91" s="2" t="s">
        <v>231</v>
      </c>
      <c r="AB91" s="2" t="s">
        <v>193</v>
      </c>
      <c r="AC91" s="2">
        <f t="shared" si="2"/>
        <v>1</v>
      </c>
      <c r="AD91" s="2">
        <f>IF(AC91=1,COUNTIF($AC$2:AC91,1),"")</f>
        <v>87</v>
      </c>
      <c r="AE91" s="2" t="str">
        <f>IFERROR(INDEX($Y$2:$Y$253,MATCH(ROWS($AD$2:AD91),$AD$2:$AD$253,0)),"")</f>
        <v>Germany, Former Democratic Republic</v>
      </c>
    </row>
    <row r="92" spans="25:31" x14ac:dyDescent="0.25">
      <c r="Y92" s="2" t="s">
        <v>116</v>
      </c>
      <c r="Z92" s="2" t="s">
        <v>440</v>
      </c>
      <c r="AA92" s="2" t="s">
        <v>441</v>
      </c>
      <c r="AB92" s="2" t="s">
        <v>409</v>
      </c>
      <c r="AC92" s="2">
        <f t="shared" si="2"/>
        <v>1</v>
      </c>
      <c r="AD92" s="2">
        <f>IF(AC92=1,COUNTIF($AC$2:AC92,1),"")</f>
        <v>88</v>
      </c>
      <c r="AE92" s="2" t="str">
        <f>IFERROR(INDEX($Y$2:$Y$253,MATCH(ROWS($AD$2:AD92),$AD$2:$AD$253,0)),"")</f>
        <v>Germany, Former Federal Republic</v>
      </c>
    </row>
    <row r="93" spans="25:31" x14ac:dyDescent="0.25">
      <c r="Y93" s="2" t="s">
        <v>117</v>
      </c>
      <c r="Z93" s="2" t="s">
        <v>442</v>
      </c>
      <c r="AA93" s="2" t="s">
        <v>443</v>
      </c>
      <c r="AB93" s="2" t="s">
        <v>409</v>
      </c>
      <c r="AC93" s="2">
        <f t="shared" si="2"/>
        <v>1</v>
      </c>
      <c r="AD93" s="2">
        <f>IF(AC93=1,COUNTIF($AC$2:AC93,1),"")</f>
        <v>89</v>
      </c>
      <c r="AE93" s="2" t="str">
        <f>IFERROR(INDEX($Y$2:$Y$253,MATCH(ROWS($AD$2:AD93),$AD$2:$AD$253,0)),"")</f>
        <v>Germany, West Berlin</v>
      </c>
    </row>
    <row r="94" spans="25:31" x14ac:dyDescent="0.25">
      <c r="Y94" s="2" t="s">
        <v>560</v>
      </c>
      <c r="Z94" s="2" t="s">
        <v>561</v>
      </c>
      <c r="AA94" s="2" t="s">
        <v>562</v>
      </c>
      <c r="AB94" s="2" t="s">
        <v>517</v>
      </c>
      <c r="AC94" s="2">
        <f t="shared" si="2"/>
        <v>1</v>
      </c>
      <c r="AD94" s="2">
        <f>IF(AC94=1,COUNTIF($AC$2:AC94,1),"")</f>
        <v>90</v>
      </c>
      <c r="AE94" s="2" t="str">
        <f>IFERROR(INDEX($Y$2:$Y$253,MATCH(ROWS($AD$2:AD94),$AD$2:$AD$253,0)),"")</f>
        <v>Ghana</v>
      </c>
    </row>
    <row r="95" spans="25:31" x14ac:dyDescent="0.25">
      <c r="Y95" s="2" t="s">
        <v>563</v>
      </c>
      <c r="Z95" s="2" t="s">
        <v>564</v>
      </c>
      <c r="AA95" s="2" t="s">
        <v>565</v>
      </c>
      <c r="AB95" s="2" t="s">
        <v>517</v>
      </c>
      <c r="AC95" s="2">
        <f t="shared" si="2"/>
        <v>1</v>
      </c>
      <c r="AD95" s="2">
        <f>IF(AC95=1,COUNTIF($AC$2:AC95,1),"")</f>
        <v>91</v>
      </c>
      <c r="AE95" s="2" t="str">
        <f>IFERROR(INDEX($Y$2:$Y$253,MATCH(ROWS($AD$2:AD95),$AD$2:$AD$253,0)),"")</f>
        <v>Gibraltar</v>
      </c>
    </row>
    <row r="96" spans="25:31" x14ac:dyDescent="0.25">
      <c r="Y96" s="2" t="s">
        <v>566</v>
      </c>
      <c r="Z96" s="2" t="s">
        <v>567</v>
      </c>
      <c r="AA96" s="2" t="s">
        <v>568</v>
      </c>
      <c r="AB96" s="2" t="s">
        <v>517</v>
      </c>
      <c r="AC96" s="2">
        <f t="shared" si="2"/>
        <v>1</v>
      </c>
      <c r="AD96" s="2">
        <f>IF(AC96=1,COUNTIF($AC$2:AC96,1),"")</f>
        <v>92</v>
      </c>
      <c r="AE96" s="2" t="str">
        <f>IFERROR(INDEX($Y$2:$Y$253,MATCH(ROWS($AD$2:AD96),$AD$2:$AD$253,0)),"")</f>
        <v>Greece</v>
      </c>
    </row>
    <row r="97" spans="25:31" x14ac:dyDescent="0.25">
      <c r="Y97" s="2" t="s">
        <v>21</v>
      </c>
      <c r="Z97" s="2" t="s">
        <v>232</v>
      </c>
      <c r="AA97" s="2" t="s">
        <v>233</v>
      </c>
      <c r="AB97" s="2" t="s">
        <v>193</v>
      </c>
      <c r="AC97" s="2">
        <f t="shared" si="2"/>
        <v>1</v>
      </c>
      <c r="AD97" s="2">
        <f>IF(AC97=1,COUNTIF($AC$2:AC97,1),"")</f>
        <v>93</v>
      </c>
      <c r="AE97" s="2" t="str">
        <f>IFERROR(INDEX($Y$2:$Y$253,MATCH(ROWS($AD$2:AD97),$AD$2:$AD$253,0)),"")</f>
        <v>Greenland</v>
      </c>
    </row>
    <row r="98" spans="25:31" x14ac:dyDescent="0.25">
      <c r="Y98" s="2" t="s">
        <v>569</v>
      </c>
      <c r="Z98" s="2" t="s">
        <v>570</v>
      </c>
      <c r="AA98" s="2" t="s">
        <v>571</v>
      </c>
      <c r="AB98" s="2" t="s">
        <v>517</v>
      </c>
      <c r="AC98" s="2">
        <f t="shared" si="2"/>
        <v>1</v>
      </c>
      <c r="AD98" s="2">
        <f>IF(AC98=1,COUNTIF($AC$2:AC98,1),"")</f>
        <v>94</v>
      </c>
      <c r="AE98" s="2" t="str">
        <f>IFERROR(INDEX($Y$2:$Y$253,MATCH(ROWS($AD$2:AD98),$AD$2:$AD$253,0)),"")</f>
        <v>Grenada</v>
      </c>
    </row>
    <row r="99" spans="25:31" x14ac:dyDescent="0.25">
      <c r="Y99" s="2" t="s">
        <v>118</v>
      </c>
      <c r="Z99" s="2" t="s">
        <v>444</v>
      </c>
      <c r="AA99" s="2" t="s">
        <v>445</v>
      </c>
      <c r="AB99" s="2" t="s">
        <v>409</v>
      </c>
      <c r="AC99" s="2">
        <f t="shared" si="2"/>
        <v>1</v>
      </c>
      <c r="AD99" s="2">
        <f>IF(AC99=1,COUNTIF($AC$2:AC99,1),"")</f>
        <v>95</v>
      </c>
      <c r="AE99" s="2" t="str">
        <f>IFERROR(INDEX($Y$2:$Y$253,MATCH(ROWS($AD$2:AD99),$AD$2:$AD$253,0)),"")</f>
        <v>Guadeloupe</v>
      </c>
    </row>
    <row r="100" spans="25:31" x14ac:dyDescent="0.25">
      <c r="Y100" s="2" t="s">
        <v>572</v>
      </c>
      <c r="Z100" s="2" t="s">
        <v>573</v>
      </c>
      <c r="AA100" s="2" t="s">
        <v>574</v>
      </c>
      <c r="AB100" s="2" t="s">
        <v>409</v>
      </c>
      <c r="AC100" s="2">
        <f t="shared" si="2"/>
        <v>1</v>
      </c>
      <c r="AD100" s="2">
        <f>IF(AC100=1,COUNTIF($AC$2:AC100,1),"")</f>
        <v>96</v>
      </c>
      <c r="AE100" s="2" t="str">
        <f>IFERROR(INDEX($Y$2:$Y$253,MATCH(ROWS($AD$2:AD100),$AD$2:$AD$253,0)),"")</f>
        <v>Guam</v>
      </c>
    </row>
    <row r="101" spans="25:31" x14ac:dyDescent="0.25">
      <c r="Y101" s="2" t="s">
        <v>62</v>
      </c>
      <c r="Z101" s="2" t="s">
        <v>323</v>
      </c>
      <c r="AA101" s="2" t="s">
        <v>324</v>
      </c>
      <c r="AB101" s="2" t="s">
        <v>291</v>
      </c>
      <c r="AC101" s="2">
        <f t="shared" si="2"/>
        <v>1</v>
      </c>
      <c r="AD101" s="2">
        <f>IF(AC101=1,COUNTIF($AC$2:AC101,1),"")</f>
        <v>97</v>
      </c>
      <c r="AE101" s="2" t="str">
        <f>IFERROR(INDEX($Y$2:$Y$253,MATCH(ROWS($AD$2:AD101),$AD$2:$AD$253,0)),"")</f>
        <v>Guatemala</v>
      </c>
    </row>
    <row r="102" spans="25:31" x14ac:dyDescent="0.25">
      <c r="Y102" s="2" t="s">
        <v>575</v>
      </c>
      <c r="Z102" s="2" t="s">
        <v>576</v>
      </c>
      <c r="AA102" s="2" t="s">
        <v>577</v>
      </c>
      <c r="AB102" s="2" t="s">
        <v>517</v>
      </c>
      <c r="AC102" s="2">
        <f t="shared" si="2"/>
        <v>1</v>
      </c>
      <c r="AD102" s="2">
        <f>IF(AC102=1,COUNTIF($AC$2:AC102,1),"")</f>
        <v>98</v>
      </c>
      <c r="AE102" s="2" t="str">
        <f>IFERROR(INDEX($Y$2:$Y$253,MATCH(ROWS($AD$2:AD102),$AD$2:$AD$253,0)),"")</f>
        <v>Guernsey</v>
      </c>
    </row>
    <row r="103" spans="25:31" x14ac:dyDescent="0.25">
      <c r="Y103" s="2" t="s">
        <v>578</v>
      </c>
      <c r="Z103" s="2" t="s">
        <v>579</v>
      </c>
      <c r="AA103" s="2" t="s">
        <v>580</v>
      </c>
      <c r="AB103" s="2" t="s">
        <v>688</v>
      </c>
      <c r="AC103" s="2">
        <f t="shared" si="2"/>
        <v>1</v>
      </c>
      <c r="AD103" s="2">
        <f>IF(AC103=1,COUNTIF($AC$2:AC103,1),"")</f>
        <v>99</v>
      </c>
      <c r="AE103" s="2" t="str">
        <f>IFERROR(INDEX($Y$2:$Y$253,MATCH(ROWS($AD$2:AD103),$AD$2:$AD$253,0)),"")</f>
        <v>Guinea</v>
      </c>
    </row>
    <row r="104" spans="25:31" x14ac:dyDescent="0.25">
      <c r="Y104" s="2" t="s">
        <v>63</v>
      </c>
      <c r="Z104" s="2" t="s">
        <v>325</v>
      </c>
      <c r="AA104" s="2" t="s">
        <v>326</v>
      </c>
      <c r="AB104" s="2" t="s">
        <v>291</v>
      </c>
      <c r="AC104" s="2">
        <f t="shared" si="2"/>
        <v>1</v>
      </c>
      <c r="AD104" s="2">
        <f>IF(AC104=1,COUNTIF($AC$2:AC104,1),"")</f>
        <v>100</v>
      </c>
      <c r="AE104" s="2" t="str">
        <f>IFERROR(INDEX($Y$2:$Y$253,MATCH(ROWS($AD$2:AD104),$AD$2:$AD$253,0)),"")</f>
        <v>Guinea-Bissau</v>
      </c>
    </row>
    <row r="105" spans="25:31" x14ac:dyDescent="0.25">
      <c r="Y105" s="2" t="s">
        <v>804</v>
      </c>
      <c r="Z105" s="2" t="s">
        <v>805</v>
      </c>
      <c r="AA105" s="2" t="s">
        <v>806</v>
      </c>
      <c r="AB105" s="2" t="s">
        <v>517</v>
      </c>
      <c r="AC105" s="2">
        <f t="shared" si="2"/>
        <v>1</v>
      </c>
      <c r="AD105" s="2">
        <f>IF(AC105=1,COUNTIF($AC$2:AC105,1),"")</f>
        <v>101</v>
      </c>
      <c r="AE105" s="2" t="str">
        <f>IFERROR(INDEX($Y$2:$Y$253,MATCH(ROWS($AD$2:AD105),$AD$2:$AD$253,0)),"")</f>
        <v>Guyana</v>
      </c>
    </row>
    <row r="106" spans="25:31" x14ac:dyDescent="0.25">
      <c r="Y106" s="2" t="s">
        <v>22</v>
      </c>
      <c r="Z106" s="2" t="s">
        <v>234</v>
      </c>
      <c r="AA106" s="2" t="s">
        <v>235</v>
      </c>
      <c r="AB106" s="2" t="s">
        <v>193</v>
      </c>
      <c r="AC106" s="2">
        <f t="shared" si="2"/>
        <v>1</v>
      </c>
      <c r="AD106" s="2">
        <f>IF(AC106=1,COUNTIF($AC$2:AC106,1),"")</f>
        <v>102</v>
      </c>
      <c r="AE106" s="2" t="str">
        <f>IFERROR(INDEX($Y$2:$Y$253,MATCH(ROWS($AD$2:AD106),$AD$2:$AD$253,0)),"")</f>
        <v>Haiti</v>
      </c>
    </row>
    <row r="107" spans="25:31" x14ac:dyDescent="0.25">
      <c r="Y107" s="2" t="s">
        <v>23</v>
      </c>
      <c r="Z107" s="2" t="s">
        <v>236</v>
      </c>
      <c r="AA107" s="2" t="s">
        <v>237</v>
      </c>
      <c r="AB107" s="2" t="s">
        <v>193</v>
      </c>
      <c r="AC107" s="2">
        <f t="shared" si="2"/>
        <v>1</v>
      </c>
      <c r="AD107" s="2">
        <f>IF(AC107=1,COUNTIF($AC$2:AC107,1),"")</f>
        <v>103</v>
      </c>
      <c r="AE107" s="2" t="str">
        <f>IFERROR(INDEX($Y$2:$Y$253,MATCH(ROWS($AD$2:AD107),$AD$2:$AD$253,0)),"")</f>
        <v>Heard Island and McDonald Islands</v>
      </c>
    </row>
    <row r="108" spans="25:31" x14ac:dyDescent="0.25">
      <c r="Y108" s="2" t="s">
        <v>64</v>
      </c>
      <c r="Z108" s="2" t="s">
        <v>327</v>
      </c>
      <c r="AA108" s="2" t="s">
        <v>328</v>
      </c>
      <c r="AB108" s="2" t="s">
        <v>291</v>
      </c>
      <c r="AC108" s="2">
        <f t="shared" si="2"/>
        <v>1</v>
      </c>
      <c r="AD108" s="2">
        <f>IF(AC108=1,COUNTIF($AC$2:AC108,1),"")</f>
        <v>104</v>
      </c>
      <c r="AE108" s="2" t="str">
        <f>IFERROR(INDEX($Y$2:$Y$253,MATCH(ROWS($AD$2:AD108),$AD$2:$AD$253,0)),"")</f>
        <v>Holy See</v>
      </c>
    </row>
    <row r="109" spans="25:31" x14ac:dyDescent="0.25">
      <c r="Y109" s="2" t="s">
        <v>65</v>
      </c>
      <c r="Z109" s="2" t="s">
        <v>329</v>
      </c>
      <c r="AA109" s="2" t="s">
        <v>330</v>
      </c>
      <c r="AB109" s="2" t="s">
        <v>291</v>
      </c>
      <c r="AC109" s="2">
        <f t="shared" si="2"/>
        <v>1</v>
      </c>
      <c r="AD109" s="2">
        <f>IF(AC109=1,COUNTIF($AC$2:AC109,1),"")</f>
        <v>105</v>
      </c>
      <c r="AE109" s="2" t="str">
        <f>IFERROR(INDEX($Y$2:$Y$253,MATCH(ROWS($AD$2:AD109),$AD$2:$AD$253,0)),"")</f>
        <v>Honduras</v>
      </c>
    </row>
    <row r="110" spans="25:31" x14ac:dyDescent="0.25">
      <c r="Y110" s="2" t="s">
        <v>807</v>
      </c>
      <c r="Z110" s="2" t="s">
        <v>808</v>
      </c>
      <c r="AA110" s="2" t="s">
        <v>809</v>
      </c>
      <c r="AB110" s="2" t="s">
        <v>517</v>
      </c>
      <c r="AC110" s="2">
        <f t="shared" si="2"/>
        <v>1</v>
      </c>
      <c r="AD110" s="2">
        <f>IF(AC110=1,COUNTIF($AC$2:AC110,1),"")</f>
        <v>106</v>
      </c>
      <c r="AE110" s="2" t="str">
        <f>IFERROR(INDEX($Y$2:$Y$253,MATCH(ROWS($AD$2:AD110),$AD$2:$AD$253,0)),"")</f>
        <v>Hungary</v>
      </c>
    </row>
    <row r="111" spans="25:31" x14ac:dyDescent="0.25">
      <c r="Y111" s="2" t="s">
        <v>810</v>
      </c>
      <c r="Z111" s="2" t="s">
        <v>811</v>
      </c>
      <c r="AA111" s="2" t="s">
        <v>812</v>
      </c>
      <c r="AB111" s="2" t="s">
        <v>517</v>
      </c>
      <c r="AC111" s="2">
        <f t="shared" si="2"/>
        <v>1</v>
      </c>
      <c r="AD111" s="2">
        <f>IF(AC111=1,COUNTIF($AC$2:AC111,1),"")</f>
        <v>107</v>
      </c>
      <c r="AE111" s="2" t="str">
        <f>IFERROR(INDEX($Y$2:$Y$253,MATCH(ROWS($AD$2:AD111),$AD$2:$AD$253,0)),"")</f>
        <v>Iceland</v>
      </c>
    </row>
    <row r="112" spans="25:31" x14ac:dyDescent="0.25">
      <c r="Y112" s="2" t="s">
        <v>66</v>
      </c>
      <c r="Z112" s="2" t="s">
        <v>331</v>
      </c>
      <c r="AA112" s="2" t="s">
        <v>332</v>
      </c>
      <c r="AB112" s="2" t="s">
        <v>291</v>
      </c>
      <c r="AC112" s="2">
        <f t="shared" si="2"/>
        <v>1</v>
      </c>
      <c r="AD112" s="2">
        <f>IF(AC112=1,COUNTIF($AC$2:AC112,1),"")</f>
        <v>108</v>
      </c>
      <c r="AE112" s="2" t="str">
        <f>IFERROR(INDEX($Y$2:$Y$253,MATCH(ROWS($AD$2:AD112),$AD$2:$AD$253,0)),"")</f>
        <v>India</v>
      </c>
    </row>
    <row r="113" spans="25:31" x14ac:dyDescent="0.25">
      <c r="Y113" s="2" t="s">
        <v>119</v>
      </c>
      <c r="Z113" s="2" t="s">
        <v>446</v>
      </c>
      <c r="AA113" s="2" t="s">
        <v>447</v>
      </c>
      <c r="AB113" s="2" t="s">
        <v>409</v>
      </c>
      <c r="AC113" s="2">
        <f t="shared" si="2"/>
        <v>1</v>
      </c>
      <c r="AD113" s="2">
        <f>IF(AC113=1,COUNTIF($AC$2:AC113,1),"")</f>
        <v>109</v>
      </c>
      <c r="AE113" s="2" t="str">
        <f>IFERROR(INDEX($Y$2:$Y$253,MATCH(ROWS($AD$2:AD113),$AD$2:$AD$253,0)),"")</f>
        <v>Indonesia</v>
      </c>
    </row>
    <row r="114" spans="25:31" x14ac:dyDescent="0.25">
      <c r="Y114" s="2" t="s">
        <v>120</v>
      </c>
      <c r="Z114" s="2" t="s">
        <v>448</v>
      </c>
      <c r="AA114" s="2" t="s">
        <v>449</v>
      </c>
      <c r="AB114" s="2" t="s">
        <v>409</v>
      </c>
      <c r="AC114" s="2">
        <f t="shared" si="2"/>
        <v>1</v>
      </c>
      <c r="AD114" s="2">
        <f>IF(AC114=1,COUNTIF($AC$2:AC114,1),"")</f>
        <v>110</v>
      </c>
      <c r="AE114" s="2" t="str">
        <f>IFERROR(INDEX($Y$2:$Y$253,MATCH(ROWS($AD$2:AD114),$AD$2:$AD$253,0)),"")</f>
        <v>Iran (Islamic Republic of)</v>
      </c>
    </row>
    <row r="115" spans="25:31" x14ac:dyDescent="0.25">
      <c r="Y115" s="2" t="s">
        <v>154</v>
      </c>
      <c r="Z115" s="2" t="s">
        <v>670</v>
      </c>
      <c r="AA115" s="2" t="s">
        <v>671</v>
      </c>
      <c r="AB115" s="2" t="s">
        <v>665</v>
      </c>
      <c r="AC115" s="2">
        <f t="shared" si="2"/>
        <v>1</v>
      </c>
      <c r="AD115" s="2">
        <f>IF(AC115=1,COUNTIF($AC$2:AC115,1),"")</f>
        <v>111</v>
      </c>
      <c r="AE115" s="2" t="str">
        <f>IFERROR(INDEX($Y$2:$Y$253,MATCH(ROWS($AD$2:AD115),$AD$2:$AD$253,0)),"")</f>
        <v>Iraq</v>
      </c>
    </row>
    <row r="116" spans="25:31" x14ac:dyDescent="0.25">
      <c r="Y116" s="2" t="s">
        <v>155</v>
      </c>
      <c r="Z116" s="2" t="s">
        <v>672</v>
      </c>
      <c r="AA116" s="2" t="s">
        <v>673</v>
      </c>
      <c r="AB116" s="2" t="s">
        <v>665</v>
      </c>
      <c r="AC116" s="2">
        <f t="shared" si="2"/>
        <v>1</v>
      </c>
      <c r="AD116" s="2">
        <f>IF(AC116=1,COUNTIF($AC$2:AC116,1),"")</f>
        <v>112</v>
      </c>
      <c r="AE116" s="2" t="str">
        <f>IFERROR(INDEX($Y$2:$Y$253,MATCH(ROWS($AD$2:AD116),$AD$2:$AD$253,0)),"")</f>
        <v>Ireland</v>
      </c>
    </row>
    <row r="117" spans="25:31" x14ac:dyDescent="0.25">
      <c r="Y117" s="2" t="s">
        <v>85</v>
      </c>
      <c r="Z117" s="2" t="s">
        <v>370</v>
      </c>
      <c r="AA117" s="2" t="s">
        <v>371</v>
      </c>
      <c r="AB117" s="2" t="s">
        <v>363</v>
      </c>
      <c r="AC117" s="2">
        <f t="shared" si="2"/>
        <v>1</v>
      </c>
      <c r="AD117" s="2">
        <f>IF(AC117=1,COUNTIF($AC$2:AC117,1),"")</f>
        <v>113</v>
      </c>
      <c r="AE117" s="2" t="str">
        <f>IFERROR(INDEX($Y$2:$Y$253,MATCH(ROWS($AD$2:AD117),$AD$2:$AD$253,0)),"")</f>
        <v>Isle of Man</v>
      </c>
    </row>
    <row r="118" spans="25:31" x14ac:dyDescent="0.25">
      <c r="Y118" s="2" t="s">
        <v>86</v>
      </c>
      <c r="Z118" s="2" t="s">
        <v>372</v>
      </c>
      <c r="AA118" s="2" t="s">
        <v>373</v>
      </c>
      <c r="AB118" s="2" t="s">
        <v>363</v>
      </c>
      <c r="AC118" s="2">
        <f t="shared" si="2"/>
        <v>1</v>
      </c>
      <c r="AD118" s="2">
        <f>IF(AC118=1,COUNTIF($AC$2:AC118,1),"")</f>
        <v>114</v>
      </c>
      <c r="AE118" s="2" t="str">
        <f>IFERROR(INDEX($Y$2:$Y$253,MATCH(ROWS($AD$2:AD118),$AD$2:$AD$253,0)),"")</f>
        <v>Israel</v>
      </c>
    </row>
    <row r="119" spans="25:31" x14ac:dyDescent="0.25">
      <c r="Y119" s="2" t="s">
        <v>121</v>
      </c>
      <c r="Z119" s="2" t="s">
        <v>450</v>
      </c>
      <c r="AA119" s="2" t="s">
        <v>451</v>
      </c>
      <c r="AB119" s="2" t="s">
        <v>409</v>
      </c>
      <c r="AC119" s="2">
        <f t="shared" si="2"/>
        <v>1</v>
      </c>
      <c r="AD119" s="2">
        <f>IF(AC119=1,COUNTIF($AC$2:AC119,1),"")</f>
        <v>115</v>
      </c>
      <c r="AE119" s="2" t="str">
        <f>IFERROR(INDEX($Y$2:$Y$253,MATCH(ROWS($AD$2:AD119),$AD$2:$AD$253,0)),"")</f>
        <v>Italy</v>
      </c>
    </row>
    <row r="120" spans="25:31" x14ac:dyDescent="0.25">
      <c r="Y120" s="2" t="s">
        <v>813</v>
      </c>
      <c r="Z120" s="2" t="s">
        <v>814</v>
      </c>
      <c r="AA120" s="2" t="s">
        <v>815</v>
      </c>
      <c r="AB120" s="2" t="s">
        <v>517</v>
      </c>
      <c r="AC120" s="2">
        <f t="shared" si="2"/>
        <v>1</v>
      </c>
      <c r="AD120" s="2">
        <f>IF(AC120=1,COUNTIF($AC$2:AC120,1),"")</f>
        <v>116</v>
      </c>
      <c r="AE120" s="2" t="str">
        <f>IFERROR(INDEX($Y$2:$Y$253,MATCH(ROWS($AD$2:AD120),$AD$2:$AD$253,0)),"")</f>
        <v>Jamaica</v>
      </c>
    </row>
    <row r="121" spans="25:31" x14ac:dyDescent="0.25">
      <c r="Y121" s="2" t="s">
        <v>122</v>
      </c>
      <c r="Z121" s="2" t="s">
        <v>452</v>
      </c>
      <c r="AA121" s="2" t="s">
        <v>453</v>
      </c>
      <c r="AB121" s="2" t="s">
        <v>409</v>
      </c>
      <c r="AC121" s="2">
        <f t="shared" si="2"/>
        <v>1</v>
      </c>
      <c r="AD121" s="2">
        <f>IF(AC121=1,COUNTIF($AC$2:AC121,1),"")</f>
        <v>117</v>
      </c>
      <c r="AE121" s="2" t="str">
        <f>IFERROR(INDEX($Y$2:$Y$253,MATCH(ROWS($AD$2:AD121),$AD$2:$AD$253,0)),"")</f>
        <v>Japan</v>
      </c>
    </row>
    <row r="122" spans="25:31" x14ac:dyDescent="0.25">
      <c r="Y122" s="2" t="s">
        <v>123</v>
      </c>
      <c r="Z122" s="2" t="s">
        <v>454</v>
      </c>
      <c r="AA122" s="2" t="s">
        <v>455</v>
      </c>
      <c r="AB122" s="2" t="s">
        <v>409</v>
      </c>
      <c r="AC122" s="2">
        <f t="shared" si="2"/>
        <v>1</v>
      </c>
      <c r="AD122" s="2">
        <f>IF(AC122=1,COUNTIF($AC$2:AC122,1),"")</f>
        <v>118</v>
      </c>
      <c r="AE122" s="2" t="str">
        <f>IFERROR(INDEX($Y$2:$Y$253,MATCH(ROWS($AD$2:AD122),$AD$2:$AD$253,0)),"")</f>
        <v>Jersey</v>
      </c>
    </row>
    <row r="123" spans="25:31" x14ac:dyDescent="0.25">
      <c r="Y123" s="2" t="s">
        <v>67</v>
      </c>
      <c r="Z123" s="2" t="s">
        <v>333</v>
      </c>
      <c r="AA123" s="2" t="s">
        <v>334</v>
      </c>
      <c r="AB123" s="2" t="s">
        <v>291</v>
      </c>
      <c r="AC123" s="2">
        <f t="shared" si="2"/>
        <v>1</v>
      </c>
      <c r="AD123" s="2">
        <f>IF(AC123=1,COUNTIF($AC$2:AC123,1),"")</f>
        <v>119</v>
      </c>
      <c r="AE123" s="2" t="str">
        <f>IFERROR(INDEX($Y$2:$Y$253,MATCH(ROWS($AD$2:AD123),$AD$2:$AD$253,0)),"")</f>
        <v>Jordan</v>
      </c>
    </row>
    <row r="124" spans="25:31" x14ac:dyDescent="0.25">
      <c r="Y124" s="2" t="s">
        <v>167</v>
      </c>
      <c r="Z124" s="2" t="s">
        <v>700</v>
      </c>
      <c r="AA124" s="2" t="s">
        <v>701</v>
      </c>
      <c r="AB124" s="2" t="s">
        <v>688</v>
      </c>
      <c r="AC124" s="2">
        <f t="shared" si="2"/>
        <v>1</v>
      </c>
      <c r="AD124" s="2">
        <f>IF(AC124=1,COUNTIF($AC$2:AC124,1),"")</f>
        <v>120</v>
      </c>
      <c r="AE124" s="2" t="str">
        <f>IFERROR(INDEX($Y$2:$Y$253,MATCH(ROWS($AD$2:AD124),$AD$2:$AD$253,0)),"")</f>
        <v>Kazakhstan</v>
      </c>
    </row>
    <row r="125" spans="25:31" x14ac:dyDescent="0.25">
      <c r="Y125" s="2" t="s">
        <v>816</v>
      </c>
      <c r="Z125" s="2" t="s">
        <v>817</v>
      </c>
      <c r="AA125" s="2" t="s">
        <v>818</v>
      </c>
      <c r="AB125" s="2" t="s">
        <v>517</v>
      </c>
      <c r="AC125" s="2">
        <f t="shared" si="2"/>
        <v>1</v>
      </c>
      <c r="AD125" s="2">
        <f>IF(AC125=1,COUNTIF($AC$2:AC125,1),"")</f>
        <v>121</v>
      </c>
      <c r="AE125" s="2" t="str">
        <f>IFERROR(INDEX($Y$2:$Y$253,MATCH(ROWS($AD$2:AD125),$AD$2:$AD$253,0)),"")</f>
        <v>Kenya</v>
      </c>
    </row>
    <row r="126" spans="25:31" x14ac:dyDescent="0.25">
      <c r="Y126" s="2" t="s">
        <v>87</v>
      </c>
      <c r="Z126" s="2" t="s">
        <v>374</v>
      </c>
      <c r="AA126" s="2" t="s">
        <v>375</v>
      </c>
      <c r="AB126" s="2" t="s">
        <v>363</v>
      </c>
      <c r="AC126" s="2">
        <f t="shared" si="2"/>
        <v>1</v>
      </c>
      <c r="AD126" s="2">
        <f>IF(AC126=1,COUNTIF($AC$2:AC126,1),"")</f>
        <v>122</v>
      </c>
      <c r="AE126" s="2" t="str">
        <f>IFERROR(INDEX($Y$2:$Y$253,MATCH(ROWS($AD$2:AD126),$AD$2:$AD$253,0)),"")</f>
        <v>Kiribati</v>
      </c>
    </row>
    <row r="127" spans="25:31" x14ac:dyDescent="0.25">
      <c r="Y127" s="2" t="s">
        <v>124</v>
      </c>
      <c r="Z127" s="2" t="s">
        <v>456</v>
      </c>
      <c r="AA127" s="2" t="s">
        <v>457</v>
      </c>
      <c r="AB127" s="2" t="s">
        <v>409</v>
      </c>
      <c r="AC127" s="2">
        <f t="shared" si="2"/>
        <v>1</v>
      </c>
      <c r="AD127" s="2">
        <f>IF(AC127=1,COUNTIF($AC$2:AC127,1),"")</f>
        <v>123</v>
      </c>
      <c r="AE127" s="2" t="str">
        <f>IFERROR(INDEX($Y$2:$Y$253,MATCH(ROWS($AD$2:AD127),$AD$2:$AD$253,0)),"")</f>
        <v>Kuwait</v>
      </c>
    </row>
    <row r="128" spans="25:31" x14ac:dyDescent="0.25">
      <c r="Y128" s="2" t="s">
        <v>24</v>
      </c>
      <c r="Z128" s="2" t="s">
        <v>238</v>
      </c>
      <c r="AA128" s="2" t="s">
        <v>239</v>
      </c>
      <c r="AB128" s="2" t="s">
        <v>193</v>
      </c>
      <c r="AC128" s="2">
        <f t="shared" si="2"/>
        <v>1</v>
      </c>
      <c r="AD128" s="2">
        <f>IF(AC128=1,COUNTIF($AC$2:AC128,1),"")</f>
        <v>124</v>
      </c>
      <c r="AE128" s="2" t="str">
        <f>IFERROR(INDEX($Y$2:$Y$253,MATCH(ROWS($AD$2:AD128),$AD$2:$AD$253,0)),"")</f>
        <v>Kyrgyzstan</v>
      </c>
    </row>
    <row r="129" spans="25:31" x14ac:dyDescent="0.25">
      <c r="Y129" s="2" t="s">
        <v>168</v>
      </c>
      <c r="Z129" s="2" t="s">
        <v>702</v>
      </c>
      <c r="AA129" s="2" t="s">
        <v>703</v>
      </c>
      <c r="AB129" s="2" t="s">
        <v>688</v>
      </c>
      <c r="AC129" s="2">
        <f t="shared" si="2"/>
        <v>1</v>
      </c>
      <c r="AD129" s="2">
        <f>IF(AC129=1,COUNTIF($AC$2:AC129,1),"")</f>
        <v>125</v>
      </c>
      <c r="AE129" s="2" t="str">
        <f>IFERROR(INDEX($Y$2:$Y$253,MATCH(ROWS($AD$2:AD129),$AD$2:$AD$253,0)),"")</f>
        <v>Lao People's Democratic Republic</v>
      </c>
    </row>
    <row r="130" spans="25:31" x14ac:dyDescent="0.25">
      <c r="Y130" s="2" t="s">
        <v>88</v>
      </c>
      <c r="Z130" s="2" t="s">
        <v>376</v>
      </c>
      <c r="AA130" s="2" t="s">
        <v>377</v>
      </c>
      <c r="AB130" s="2" t="s">
        <v>363</v>
      </c>
      <c r="AC130" s="2">
        <f t="shared" si="2"/>
        <v>1</v>
      </c>
      <c r="AD130" s="2">
        <f>IF(AC130=1,COUNTIF($AC$2:AC130,1),"")</f>
        <v>126</v>
      </c>
      <c r="AE130" s="2" t="str">
        <f>IFERROR(INDEX($Y$2:$Y$253,MATCH(ROWS($AD$2:AD130),$AD$2:$AD$253,0)),"")</f>
        <v>Latvia</v>
      </c>
    </row>
    <row r="131" spans="25:31" x14ac:dyDescent="0.25">
      <c r="Y131" s="2" t="s">
        <v>125</v>
      </c>
      <c r="Z131" s="2" t="s">
        <v>458</v>
      </c>
      <c r="AA131" s="2" t="s">
        <v>459</v>
      </c>
      <c r="AB131" s="2" t="s">
        <v>409</v>
      </c>
      <c r="AC131" s="2">
        <f t="shared" si="2"/>
        <v>1</v>
      </c>
      <c r="AD131" s="2">
        <f>IF(AC131=1,COUNTIF($AC$2:AC131,1),"")</f>
        <v>127</v>
      </c>
      <c r="AE131" s="2" t="str">
        <f>IFERROR(INDEX($Y$2:$Y$253,MATCH(ROWS($AD$2:AD131),$AD$2:$AD$253,0)),"")</f>
        <v>Lebanon</v>
      </c>
    </row>
    <row r="132" spans="25:31" x14ac:dyDescent="0.25">
      <c r="Y132" s="2" t="s">
        <v>169</v>
      </c>
      <c r="Z132" s="2" t="s">
        <v>704</v>
      </c>
      <c r="AA132" s="2" t="s">
        <v>705</v>
      </c>
      <c r="AB132" s="2" t="s">
        <v>688</v>
      </c>
      <c r="AC132" s="2">
        <f t="shared" si="2"/>
        <v>1</v>
      </c>
      <c r="AD132" s="2">
        <f>IF(AC132=1,COUNTIF($AC$2:AC132,1),"")</f>
        <v>128</v>
      </c>
      <c r="AE132" s="2" t="str">
        <f>IFERROR(INDEX($Y$2:$Y$253,MATCH(ROWS($AD$2:AD132),$AD$2:$AD$253,0)),"")</f>
        <v>Lesotho</v>
      </c>
    </row>
    <row r="133" spans="25:31" x14ac:dyDescent="0.25">
      <c r="Y133" s="2" t="s">
        <v>126</v>
      </c>
      <c r="Z133" s="2" t="s">
        <v>460</v>
      </c>
      <c r="AA133" s="2" t="s">
        <v>461</v>
      </c>
      <c r="AB133" s="2" t="s">
        <v>409</v>
      </c>
      <c r="AC133" s="2">
        <f t="shared" si="2"/>
        <v>1</v>
      </c>
      <c r="AD133" s="2">
        <f>IF(AC133=1,COUNTIF($AC$2:AC133,1),"")</f>
        <v>129</v>
      </c>
      <c r="AE133" s="2" t="str">
        <f>IFERROR(INDEX($Y$2:$Y$253,MATCH(ROWS($AD$2:AD133),$AD$2:$AD$253,0)),"")</f>
        <v>Liberia</v>
      </c>
    </row>
    <row r="134" spans="25:31" x14ac:dyDescent="0.25">
      <c r="Y134" s="2" t="s">
        <v>89</v>
      </c>
      <c r="Z134" s="2" t="s">
        <v>378</v>
      </c>
      <c r="AA134" s="2" t="s">
        <v>379</v>
      </c>
      <c r="AB134" s="2" t="s">
        <v>363</v>
      </c>
      <c r="AC134" s="2">
        <f t="shared" ref="AC134:AC197" si="3">--ISNUMBER(IFERROR(SEARCH($V$1,Y134,1),""))</f>
        <v>1</v>
      </c>
      <c r="AD134" s="2">
        <f>IF(AC134=1,COUNTIF($AC$2:AC134,1),"")</f>
        <v>130</v>
      </c>
      <c r="AE134" s="2" t="str">
        <f>IFERROR(INDEX($Y$2:$Y$253,MATCH(ROWS($AD$2:AD134),$AD$2:$AD$253,0)),"")</f>
        <v>Libya</v>
      </c>
    </row>
    <row r="135" spans="25:31" x14ac:dyDescent="0.25">
      <c r="Y135" s="2" t="s">
        <v>25</v>
      </c>
      <c r="Z135" s="2" t="s">
        <v>240</v>
      </c>
      <c r="AA135" s="2" t="s">
        <v>241</v>
      </c>
      <c r="AB135" s="2" t="s">
        <v>193</v>
      </c>
      <c r="AC135" s="2">
        <f t="shared" si="3"/>
        <v>1</v>
      </c>
      <c r="AD135" s="2">
        <f>IF(AC135=1,COUNTIF($AC$2:AC135,1),"")</f>
        <v>131</v>
      </c>
      <c r="AE135" s="2" t="str">
        <f>IFERROR(INDEX($Y$2:$Y$253,MATCH(ROWS($AD$2:AD135),$AD$2:$AD$253,0)),"")</f>
        <v>Liechtenstein</v>
      </c>
    </row>
    <row r="136" spans="25:31" x14ac:dyDescent="0.25">
      <c r="Y136" s="2" t="s">
        <v>26</v>
      </c>
      <c r="Z136" s="2" t="s">
        <v>242</v>
      </c>
      <c r="AA136" s="2" t="s">
        <v>243</v>
      </c>
      <c r="AB136" s="2" t="s">
        <v>193</v>
      </c>
      <c r="AC136" s="2">
        <f t="shared" si="3"/>
        <v>1</v>
      </c>
      <c r="AD136" s="2">
        <f>IF(AC136=1,COUNTIF($AC$2:AC136,1),"")</f>
        <v>132</v>
      </c>
      <c r="AE136" s="2" t="str">
        <f>IFERROR(INDEX($Y$2:$Y$253,MATCH(ROWS($AD$2:AD136),$AD$2:$AD$253,0)),"")</f>
        <v>Lithuania</v>
      </c>
    </row>
    <row r="137" spans="25:31" x14ac:dyDescent="0.25">
      <c r="Y137" s="2" t="s">
        <v>380</v>
      </c>
      <c r="Z137" s="2" t="s">
        <v>381</v>
      </c>
      <c r="AA137" s="2" t="s">
        <v>382</v>
      </c>
      <c r="AB137" s="2" t="s">
        <v>363</v>
      </c>
      <c r="AC137" s="2">
        <f t="shared" si="3"/>
        <v>1</v>
      </c>
      <c r="AD137" s="2">
        <f>IF(AC137=1,COUNTIF($AC$2:AC137,1),"")</f>
        <v>133</v>
      </c>
      <c r="AE137" s="2" t="str">
        <f>IFERROR(INDEX($Y$2:$Y$253,MATCH(ROWS($AD$2:AD137),$AD$2:$AD$253,0)),"")</f>
        <v>Luxembourg</v>
      </c>
    </row>
    <row r="138" spans="25:31" x14ac:dyDescent="0.25">
      <c r="Y138" s="2" t="s">
        <v>581</v>
      </c>
      <c r="Z138" s="2" t="s">
        <v>582</v>
      </c>
      <c r="AA138" s="2" t="s">
        <v>583</v>
      </c>
      <c r="AB138" s="2" t="s">
        <v>517</v>
      </c>
      <c r="AC138" s="2">
        <f t="shared" si="3"/>
        <v>1</v>
      </c>
      <c r="AD138" s="2">
        <f>IF(AC138=1,COUNTIF($AC$2:AC138,1),"")</f>
        <v>134</v>
      </c>
      <c r="AE138" s="2" t="str">
        <f>IFERROR(INDEX($Y$2:$Y$253,MATCH(ROWS($AD$2:AD138),$AD$2:$AD$253,0)),"")</f>
        <v>Madagascar</v>
      </c>
    </row>
    <row r="139" spans="25:31" x14ac:dyDescent="0.25">
      <c r="Y139" s="2" t="s">
        <v>127</v>
      </c>
      <c r="Z139" s="2" t="s">
        <v>462</v>
      </c>
      <c r="AA139" s="2" t="s">
        <v>463</v>
      </c>
      <c r="AB139" s="2" t="s">
        <v>409</v>
      </c>
      <c r="AC139" s="2">
        <f t="shared" si="3"/>
        <v>1</v>
      </c>
      <c r="AD139" s="2">
        <f>IF(AC139=1,COUNTIF($AC$2:AC139,1),"")</f>
        <v>135</v>
      </c>
      <c r="AE139" s="2" t="str">
        <f>IFERROR(INDEX($Y$2:$Y$253,MATCH(ROWS($AD$2:AD139),$AD$2:$AD$253,0)),"")</f>
        <v>Malawi</v>
      </c>
    </row>
    <row r="140" spans="25:31" x14ac:dyDescent="0.25">
      <c r="Y140" s="2" t="s">
        <v>128</v>
      </c>
      <c r="Z140" s="2" t="s">
        <v>464</v>
      </c>
      <c r="AA140" s="2" t="s">
        <v>465</v>
      </c>
      <c r="AB140" s="2" t="s">
        <v>409</v>
      </c>
      <c r="AC140" s="2">
        <f t="shared" si="3"/>
        <v>1</v>
      </c>
      <c r="AD140" s="2">
        <f>IF(AC140=1,COUNTIF($AC$2:AC140,1),"")</f>
        <v>136</v>
      </c>
      <c r="AE140" s="2" t="str">
        <f>IFERROR(INDEX($Y$2:$Y$253,MATCH(ROWS($AD$2:AD140),$AD$2:$AD$253,0)),"")</f>
        <v>Malaysia</v>
      </c>
    </row>
    <row r="141" spans="25:31" x14ac:dyDescent="0.25">
      <c r="Y141" s="2" t="s">
        <v>27</v>
      </c>
      <c r="Z141" s="2" t="s">
        <v>244</v>
      </c>
      <c r="AA141" s="2" t="s">
        <v>245</v>
      </c>
      <c r="AB141" s="2" t="s">
        <v>193</v>
      </c>
      <c r="AC141" s="2">
        <f t="shared" si="3"/>
        <v>1</v>
      </c>
      <c r="AD141" s="2">
        <f>IF(AC141=1,COUNTIF($AC$2:AC141,1),"")</f>
        <v>137</v>
      </c>
      <c r="AE141" s="2" t="str">
        <f>IFERROR(INDEX($Y$2:$Y$253,MATCH(ROWS($AD$2:AD141),$AD$2:$AD$253,0)),"")</f>
        <v>Maldives</v>
      </c>
    </row>
    <row r="142" spans="25:31" x14ac:dyDescent="0.25">
      <c r="Y142" s="2" t="s">
        <v>28</v>
      </c>
      <c r="Z142" s="2" t="s">
        <v>246</v>
      </c>
      <c r="AA142" s="2" t="s">
        <v>247</v>
      </c>
      <c r="AB142" s="2" t="s">
        <v>193</v>
      </c>
      <c r="AC142" s="2">
        <f t="shared" si="3"/>
        <v>1</v>
      </c>
      <c r="AD142" s="2">
        <f>IF(AC142=1,COUNTIF($AC$2:AC142,1),"")</f>
        <v>138</v>
      </c>
      <c r="AE142" s="2" t="str">
        <f>IFERROR(INDEX($Y$2:$Y$253,MATCH(ROWS($AD$2:AD142),$AD$2:$AD$253,0)),"")</f>
        <v>Mali</v>
      </c>
    </row>
    <row r="143" spans="25:31" x14ac:dyDescent="0.25">
      <c r="Y143" s="2" t="s">
        <v>170</v>
      </c>
      <c r="Z143" s="2" t="s">
        <v>706</v>
      </c>
      <c r="AA143" s="2" t="s">
        <v>707</v>
      </c>
      <c r="AB143" s="2" t="s">
        <v>688</v>
      </c>
      <c r="AC143" s="2">
        <f t="shared" si="3"/>
        <v>1</v>
      </c>
      <c r="AD143" s="2">
        <f>IF(AC143=1,COUNTIF($AC$2:AC143,1),"")</f>
        <v>139</v>
      </c>
      <c r="AE143" s="2" t="str">
        <f>IFERROR(INDEX($Y$2:$Y$253,MATCH(ROWS($AD$2:AD143),$AD$2:$AD$253,0)),"")</f>
        <v>Malta</v>
      </c>
    </row>
    <row r="144" spans="25:31" x14ac:dyDescent="0.25">
      <c r="Y144" s="2" t="s">
        <v>156</v>
      </c>
      <c r="Z144" s="2" t="s">
        <v>674</v>
      </c>
      <c r="AA144" s="2" t="s">
        <v>675</v>
      </c>
      <c r="AB144" s="2" t="s">
        <v>665</v>
      </c>
      <c r="AC144" s="2">
        <f t="shared" si="3"/>
        <v>1</v>
      </c>
      <c r="AD144" s="2">
        <f>IF(AC144=1,COUNTIF($AC$2:AC144,1),"")</f>
        <v>140</v>
      </c>
      <c r="AE144" s="2" t="str">
        <f>IFERROR(INDEX($Y$2:$Y$253,MATCH(ROWS($AD$2:AD144),$AD$2:$AD$253,0)),"")</f>
        <v>Marshall Islands</v>
      </c>
    </row>
    <row r="145" spans="25:31" x14ac:dyDescent="0.25">
      <c r="Y145" s="2" t="s">
        <v>29</v>
      </c>
      <c r="Z145" s="2" t="s">
        <v>248</v>
      </c>
      <c r="AA145" s="2" t="s">
        <v>249</v>
      </c>
      <c r="AB145" s="2" t="s">
        <v>193</v>
      </c>
      <c r="AC145" s="2">
        <f t="shared" si="3"/>
        <v>1</v>
      </c>
      <c r="AD145" s="2">
        <f>IF(AC145=1,COUNTIF($AC$2:AC145,1),"")</f>
        <v>141</v>
      </c>
      <c r="AE145" s="2" t="str">
        <f>IFERROR(INDEX($Y$2:$Y$253,MATCH(ROWS($AD$2:AD145),$AD$2:$AD$253,0)),"")</f>
        <v>Martinique</v>
      </c>
    </row>
    <row r="146" spans="25:31" x14ac:dyDescent="0.25">
      <c r="Y146" s="2" t="s">
        <v>129</v>
      </c>
      <c r="Z146" s="2" t="s">
        <v>466</v>
      </c>
      <c r="AA146" s="2" t="s">
        <v>467</v>
      </c>
      <c r="AB146" s="2" t="s">
        <v>409</v>
      </c>
      <c r="AC146" s="2">
        <f t="shared" si="3"/>
        <v>1</v>
      </c>
      <c r="AD146" s="2">
        <f>IF(AC146=1,COUNTIF($AC$2:AC146,1),"")</f>
        <v>142</v>
      </c>
      <c r="AE146" s="2" t="str">
        <f>IFERROR(INDEX($Y$2:$Y$253,MATCH(ROWS($AD$2:AD146),$AD$2:$AD$253,0)),"")</f>
        <v>Mauritania</v>
      </c>
    </row>
    <row r="147" spans="25:31" x14ac:dyDescent="0.25">
      <c r="Y147" s="2" t="s">
        <v>171</v>
      </c>
      <c r="Z147" s="2" t="s">
        <v>708</v>
      </c>
      <c r="AA147" s="2" t="s">
        <v>709</v>
      </c>
      <c r="AB147" s="2" t="s">
        <v>688</v>
      </c>
      <c r="AC147" s="2">
        <f t="shared" si="3"/>
        <v>1</v>
      </c>
      <c r="AD147" s="2">
        <f>IF(AC147=1,COUNTIF($AC$2:AC147,1),"")</f>
        <v>143</v>
      </c>
      <c r="AE147" s="2" t="str">
        <f>IFERROR(INDEX($Y$2:$Y$253,MATCH(ROWS($AD$2:AD147),$AD$2:$AD$253,0)),"")</f>
        <v>Mauritius</v>
      </c>
    </row>
    <row r="148" spans="25:31" x14ac:dyDescent="0.25">
      <c r="Y148" s="2" t="s">
        <v>584</v>
      </c>
      <c r="Z148" s="2" t="s">
        <v>585</v>
      </c>
      <c r="AA148" s="2" t="s">
        <v>586</v>
      </c>
      <c r="AB148" s="2" t="s">
        <v>517</v>
      </c>
      <c r="AC148" s="2">
        <f t="shared" si="3"/>
        <v>1</v>
      </c>
      <c r="AD148" s="2">
        <f>IF(AC148=1,COUNTIF($AC$2:AC148,1),"")</f>
        <v>144</v>
      </c>
      <c r="AE148" s="2" t="str">
        <f>IFERROR(INDEX($Y$2:$Y$253,MATCH(ROWS($AD$2:AD148),$AD$2:$AD$253,0)),"")</f>
        <v>Mayotte</v>
      </c>
    </row>
    <row r="149" spans="25:31" x14ac:dyDescent="0.25">
      <c r="Y149" s="2" t="s">
        <v>30</v>
      </c>
      <c r="Z149" s="2" t="s">
        <v>250</v>
      </c>
      <c r="AA149" s="2" t="s">
        <v>251</v>
      </c>
      <c r="AB149" s="2" t="s">
        <v>193</v>
      </c>
      <c r="AC149" s="2">
        <f t="shared" si="3"/>
        <v>1</v>
      </c>
      <c r="AD149" s="2">
        <f>IF(AC149=1,COUNTIF($AC$2:AC149,1),"")</f>
        <v>145</v>
      </c>
      <c r="AE149" s="2" t="str">
        <f>IFERROR(INDEX($Y$2:$Y$253,MATCH(ROWS($AD$2:AD149),$AD$2:$AD$253,0)),"")</f>
        <v>Mexico</v>
      </c>
    </row>
    <row r="150" spans="25:31" x14ac:dyDescent="0.25">
      <c r="Y150" s="2" t="s">
        <v>31</v>
      </c>
      <c r="Z150" s="2" t="s">
        <v>252</v>
      </c>
      <c r="AA150" s="2" t="s">
        <v>253</v>
      </c>
      <c r="AB150" s="2" t="s">
        <v>193</v>
      </c>
      <c r="AC150" s="2">
        <f t="shared" si="3"/>
        <v>1</v>
      </c>
      <c r="AD150" s="2">
        <f>IF(AC150=1,COUNTIF($AC$2:AC150,1),"")</f>
        <v>146</v>
      </c>
      <c r="AE150" s="2" t="str">
        <f>IFERROR(INDEX($Y$2:$Y$253,MATCH(ROWS($AD$2:AD150),$AD$2:$AD$253,0)),"")</f>
        <v>Micronesia (Federated States of)</v>
      </c>
    </row>
    <row r="151" spans="25:31" x14ac:dyDescent="0.25">
      <c r="Y151" s="2" t="s">
        <v>587</v>
      </c>
      <c r="Z151" s="2" t="s">
        <v>588</v>
      </c>
      <c r="AA151" s="2" t="s">
        <v>589</v>
      </c>
      <c r="AB151" s="2" t="s">
        <v>517</v>
      </c>
      <c r="AC151" s="2">
        <f t="shared" si="3"/>
        <v>1</v>
      </c>
      <c r="AD151" s="2">
        <f>IF(AC151=1,COUNTIF($AC$2:AC151,1),"")</f>
        <v>147</v>
      </c>
      <c r="AE151" s="2" t="str">
        <f>IFERROR(INDEX($Y$2:$Y$253,MATCH(ROWS($AD$2:AD151),$AD$2:$AD$253,0)),"")</f>
        <v>Monaco</v>
      </c>
    </row>
    <row r="152" spans="25:31" x14ac:dyDescent="0.25">
      <c r="Y152" s="2" t="s">
        <v>68</v>
      </c>
      <c r="Z152" s="2" t="s">
        <v>335</v>
      </c>
      <c r="AA152" s="2" t="s">
        <v>336</v>
      </c>
      <c r="AB152" s="2" t="s">
        <v>291</v>
      </c>
      <c r="AC152" s="2">
        <f t="shared" si="3"/>
        <v>1</v>
      </c>
      <c r="AD152" s="2">
        <f>IF(AC152=1,COUNTIF($AC$2:AC152,1),"")</f>
        <v>148</v>
      </c>
      <c r="AE152" s="2" t="str">
        <f>IFERROR(INDEX($Y$2:$Y$253,MATCH(ROWS($AD$2:AD152),$AD$2:$AD$253,0)),"")</f>
        <v>Mongolia</v>
      </c>
    </row>
    <row r="153" spans="25:31" x14ac:dyDescent="0.25">
      <c r="Y153" s="2" t="s">
        <v>172</v>
      </c>
      <c r="Z153" s="2" t="s">
        <v>710</v>
      </c>
      <c r="AA153" s="2" t="s">
        <v>711</v>
      </c>
      <c r="AB153" s="2" t="s">
        <v>688</v>
      </c>
      <c r="AC153" s="2">
        <f t="shared" si="3"/>
        <v>1</v>
      </c>
      <c r="AD153" s="2">
        <f>IF(AC153=1,COUNTIF($AC$2:AC153,1),"")</f>
        <v>149</v>
      </c>
      <c r="AE153" s="2" t="str">
        <f>IFERROR(INDEX($Y$2:$Y$253,MATCH(ROWS($AD$2:AD153),$AD$2:$AD$253,0)),"")</f>
        <v>Montenegro</v>
      </c>
    </row>
    <row r="154" spans="25:31" x14ac:dyDescent="0.25">
      <c r="Y154" s="2" t="s">
        <v>130</v>
      </c>
      <c r="Z154" s="2" t="s">
        <v>468</v>
      </c>
      <c r="AA154" s="2" t="s">
        <v>469</v>
      </c>
      <c r="AB154" s="2" t="s">
        <v>409</v>
      </c>
      <c r="AC154" s="2">
        <f t="shared" si="3"/>
        <v>1</v>
      </c>
      <c r="AD154" s="2">
        <f>IF(AC154=1,COUNTIF($AC$2:AC154,1),"")</f>
        <v>150</v>
      </c>
      <c r="AE154" s="2" t="str">
        <f>IFERROR(INDEX($Y$2:$Y$253,MATCH(ROWS($AD$2:AD154),$AD$2:$AD$253,0)),"")</f>
        <v>Montserrat</v>
      </c>
    </row>
    <row r="155" spans="25:31" x14ac:dyDescent="0.25">
      <c r="Y155" s="2" t="s">
        <v>173</v>
      </c>
      <c r="Z155" s="2" t="s">
        <v>712</v>
      </c>
      <c r="AA155" s="2" t="s">
        <v>713</v>
      </c>
      <c r="AB155" s="2" t="s">
        <v>688</v>
      </c>
      <c r="AC155" s="2">
        <f t="shared" si="3"/>
        <v>1</v>
      </c>
      <c r="AD155" s="2">
        <f>IF(AC155=1,COUNTIF($AC$2:AC155,1),"")</f>
        <v>151</v>
      </c>
      <c r="AE155" s="2" t="str">
        <f>IFERROR(INDEX($Y$2:$Y$253,MATCH(ROWS($AD$2:AD155),$AD$2:$AD$253,0)),"")</f>
        <v>Morocco</v>
      </c>
    </row>
    <row r="156" spans="25:31" x14ac:dyDescent="0.25">
      <c r="Y156" s="2" t="s">
        <v>131</v>
      </c>
      <c r="Z156" s="2" t="s">
        <v>470</v>
      </c>
      <c r="AA156" s="2" t="s">
        <v>471</v>
      </c>
      <c r="AB156" s="2" t="s">
        <v>409</v>
      </c>
      <c r="AC156" s="2">
        <f t="shared" si="3"/>
        <v>1</v>
      </c>
      <c r="AD156" s="2">
        <f>IF(AC156=1,COUNTIF($AC$2:AC156,1),"")</f>
        <v>152</v>
      </c>
      <c r="AE156" s="2" t="str">
        <f>IFERROR(INDEX($Y$2:$Y$253,MATCH(ROWS($AD$2:AD156),$AD$2:$AD$253,0)),"")</f>
        <v>Mozambique</v>
      </c>
    </row>
    <row r="157" spans="25:31" x14ac:dyDescent="0.25">
      <c r="Y157" s="2" t="s">
        <v>590</v>
      </c>
      <c r="Z157" s="2" t="s">
        <v>591</v>
      </c>
      <c r="AA157" s="2" t="s">
        <v>592</v>
      </c>
      <c r="AB157" s="2" t="s">
        <v>291</v>
      </c>
      <c r="AC157" s="2">
        <f t="shared" si="3"/>
        <v>1</v>
      </c>
      <c r="AD157" s="2">
        <f>IF(AC157=1,COUNTIF($AC$2:AC157,1),"")</f>
        <v>153</v>
      </c>
      <c r="AE157" s="2" t="str">
        <f>IFERROR(INDEX($Y$2:$Y$253,MATCH(ROWS($AD$2:AD157),$AD$2:$AD$253,0)),"")</f>
        <v>Myanmar</v>
      </c>
    </row>
    <row r="158" spans="25:31" x14ac:dyDescent="0.25">
      <c r="Y158" s="2" t="s">
        <v>90</v>
      </c>
      <c r="Z158" s="2" t="s">
        <v>383</v>
      </c>
      <c r="AA158" s="2" t="s">
        <v>384</v>
      </c>
      <c r="AB158" s="2" t="s">
        <v>363</v>
      </c>
      <c r="AC158" s="2">
        <f t="shared" si="3"/>
        <v>1</v>
      </c>
      <c r="AD158" s="2">
        <f>IF(AC158=1,COUNTIF($AC$2:AC158,1),"")</f>
        <v>154</v>
      </c>
      <c r="AE158" s="2" t="str">
        <f>IFERROR(INDEX($Y$2:$Y$253,MATCH(ROWS($AD$2:AD158),$AD$2:$AD$253,0)),"")</f>
        <v>Namibia</v>
      </c>
    </row>
    <row r="159" spans="25:31" x14ac:dyDescent="0.25">
      <c r="Y159" s="2" t="s">
        <v>32</v>
      </c>
      <c r="Z159" s="2" t="s">
        <v>254</v>
      </c>
      <c r="AA159" s="2" t="s">
        <v>255</v>
      </c>
      <c r="AB159" s="2" t="s">
        <v>193</v>
      </c>
      <c r="AC159" s="2">
        <f t="shared" si="3"/>
        <v>1</v>
      </c>
      <c r="AD159" s="2">
        <f>IF(AC159=1,COUNTIF($AC$2:AC159,1),"")</f>
        <v>155</v>
      </c>
      <c r="AE159" s="2" t="str">
        <f>IFERROR(INDEX($Y$2:$Y$253,MATCH(ROWS($AD$2:AD159),$AD$2:$AD$253,0)),"")</f>
        <v>Nauru</v>
      </c>
    </row>
    <row r="160" spans="25:31" x14ac:dyDescent="0.25">
      <c r="Y160" s="2" t="s">
        <v>157</v>
      </c>
      <c r="Z160" s="2" t="s">
        <v>676</v>
      </c>
      <c r="AA160" s="2" t="s">
        <v>677</v>
      </c>
      <c r="AB160" s="2" t="s">
        <v>665</v>
      </c>
      <c r="AC160" s="2">
        <f t="shared" si="3"/>
        <v>1</v>
      </c>
      <c r="AD160" s="2">
        <f>IF(AC160=1,COUNTIF($AC$2:AC160,1),"")</f>
        <v>156</v>
      </c>
      <c r="AE160" s="2" t="str">
        <f>IFERROR(INDEX($Y$2:$Y$253,MATCH(ROWS($AD$2:AD160),$AD$2:$AD$253,0)),"")</f>
        <v>Nepal</v>
      </c>
    </row>
    <row r="161" spans="25:31" x14ac:dyDescent="0.25">
      <c r="Y161" s="2" t="s">
        <v>33</v>
      </c>
      <c r="Z161" s="2" t="s">
        <v>256</v>
      </c>
      <c r="AA161" s="2" t="s">
        <v>257</v>
      </c>
      <c r="AB161" s="2" t="s">
        <v>193</v>
      </c>
      <c r="AC161" s="2">
        <f t="shared" si="3"/>
        <v>1</v>
      </c>
      <c r="AD161" s="2">
        <f>IF(AC161=1,COUNTIF($AC$2:AC161,1),"")</f>
        <v>157</v>
      </c>
      <c r="AE161" s="2" t="str">
        <f>IFERROR(INDEX($Y$2:$Y$253,MATCH(ROWS($AD$2:AD161),$AD$2:$AD$253,0)),"")</f>
        <v>Netherlands</v>
      </c>
    </row>
    <row r="162" spans="25:31" x14ac:dyDescent="0.25">
      <c r="Y162" s="2" t="s">
        <v>174</v>
      </c>
      <c r="Z162" s="2" t="s">
        <v>714</v>
      </c>
      <c r="AA162" s="2" t="s">
        <v>715</v>
      </c>
      <c r="AB162" s="2" t="s">
        <v>688</v>
      </c>
      <c r="AC162" s="2">
        <f t="shared" si="3"/>
        <v>1</v>
      </c>
      <c r="AD162" s="2">
        <f>IF(AC162=1,COUNTIF($AC$2:AC162,1),"")</f>
        <v>158</v>
      </c>
      <c r="AE162" s="2" t="str">
        <f>IFERROR(INDEX($Y$2:$Y$253,MATCH(ROWS($AD$2:AD162),$AD$2:$AD$253,0)),"")</f>
        <v>Netherlands Antilles</v>
      </c>
    </row>
    <row r="163" spans="25:31" x14ac:dyDescent="0.25">
      <c r="Y163" s="2" t="s">
        <v>158</v>
      </c>
      <c r="Z163" s="2" t="s">
        <v>678</v>
      </c>
      <c r="AA163" s="2" t="s">
        <v>679</v>
      </c>
      <c r="AB163" s="2" t="s">
        <v>665</v>
      </c>
      <c r="AC163" s="2">
        <f t="shared" si="3"/>
        <v>1</v>
      </c>
      <c r="AD163" s="2">
        <f>IF(AC163=1,COUNTIF($AC$2:AC163,1),"")</f>
        <v>159</v>
      </c>
      <c r="AE163" s="2" t="str">
        <f>IFERROR(INDEX($Y$2:$Y$253,MATCH(ROWS($AD$2:AD163),$AD$2:$AD$253,0)),"")</f>
        <v>New Caledonia</v>
      </c>
    </row>
    <row r="164" spans="25:31" x14ac:dyDescent="0.25">
      <c r="Y164" s="2" t="s">
        <v>132</v>
      </c>
      <c r="Z164" s="2" t="s">
        <v>472</v>
      </c>
      <c r="AA164" s="2" t="s">
        <v>473</v>
      </c>
      <c r="AB164" s="2" t="s">
        <v>409</v>
      </c>
      <c r="AC164" s="2">
        <f t="shared" si="3"/>
        <v>1</v>
      </c>
      <c r="AD164" s="2">
        <f>IF(AC164=1,COUNTIF($AC$2:AC164,1),"")</f>
        <v>160</v>
      </c>
      <c r="AE164" s="2" t="str">
        <f>IFERROR(INDEX($Y$2:$Y$253,MATCH(ROWS($AD$2:AD164),$AD$2:$AD$253,0)),"")</f>
        <v>New Zealand</v>
      </c>
    </row>
    <row r="165" spans="25:31" x14ac:dyDescent="0.25">
      <c r="Y165" s="2" t="s">
        <v>593</v>
      </c>
      <c r="Z165" s="2" t="s">
        <v>594</v>
      </c>
      <c r="AA165" s="2" t="s">
        <v>595</v>
      </c>
      <c r="AB165" s="2" t="s">
        <v>517</v>
      </c>
      <c r="AC165" s="2">
        <f t="shared" si="3"/>
        <v>1</v>
      </c>
      <c r="AD165" s="2">
        <f>IF(AC165=1,COUNTIF($AC$2:AC165,1),"")</f>
        <v>161</v>
      </c>
      <c r="AE165" s="2" t="str">
        <f>IFERROR(INDEX($Y$2:$Y$253,MATCH(ROWS($AD$2:AD165),$AD$2:$AD$253,0)),"")</f>
        <v>Nicaragua</v>
      </c>
    </row>
    <row r="166" spans="25:31" x14ac:dyDescent="0.25">
      <c r="Y166" s="2" t="s">
        <v>596</v>
      </c>
      <c r="Z166" s="2" t="s">
        <v>597</v>
      </c>
      <c r="AA166" s="2" t="s">
        <v>598</v>
      </c>
      <c r="AB166" s="2" t="s">
        <v>688</v>
      </c>
      <c r="AC166" s="2">
        <f t="shared" si="3"/>
        <v>1</v>
      </c>
      <c r="AD166" s="2">
        <f>IF(AC166=1,COUNTIF($AC$2:AC166,1),"")</f>
        <v>162</v>
      </c>
      <c r="AE166" s="2" t="str">
        <f>IFERROR(INDEX($Y$2:$Y$253,MATCH(ROWS($AD$2:AD166),$AD$2:$AD$253,0)),"")</f>
        <v>Niger</v>
      </c>
    </row>
    <row r="167" spans="25:31" x14ac:dyDescent="0.25">
      <c r="Y167" s="2" t="s">
        <v>175</v>
      </c>
      <c r="Z167" s="2" t="s">
        <v>716</v>
      </c>
      <c r="AA167" s="2" t="s">
        <v>717</v>
      </c>
      <c r="AB167" s="2" t="s">
        <v>688</v>
      </c>
      <c r="AC167" s="2">
        <f t="shared" si="3"/>
        <v>1</v>
      </c>
      <c r="AD167" s="2">
        <f>IF(AC167=1,COUNTIF($AC$2:AC167,1),"")</f>
        <v>163</v>
      </c>
      <c r="AE167" s="2" t="str">
        <f>IFERROR(INDEX($Y$2:$Y$253,MATCH(ROWS($AD$2:AD167),$AD$2:$AD$253,0)),"")</f>
        <v>Nigeria</v>
      </c>
    </row>
    <row r="168" spans="25:31" x14ac:dyDescent="0.25">
      <c r="Y168" s="2" t="s">
        <v>69</v>
      </c>
      <c r="Z168" s="2" t="s">
        <v>337</v>
      </c>
      <c r="AA168" s="2" t="s">
        <v>338</v>
      </c>
      <c r="AB168" s="2" t="s">
        <v>291</v>
      </c>
      <c r="AC168" s="2">
        <f t="shared" si="3"/>
        <v>1</v>
      </c>
      <c r="AD168" s="2">
        <f>IF(AC168=1,COUNTIF($AC$2:AC168,1),"")</f>
        <v>164</v>
      </c>
      <c r="AE168" s="2" t="str">
        <f>IFERROR(INDEX($Y$2:$Y$253,MATCH(ROWS($AD$2:AD168),$AD$2:$AD$253,0)),"")</f>
        <v>Niue</v>
      </c>
    </row>
    <row r="169" spans="25:31" x14ac:dyDescent="0.25">
      <c r="Y169" s="2" t="s">
        <v>34</v>
      </c>
      <c r="Z169" s="2" t="s">
        <v>258</v>
      </c>
      <c r="AA169" s="2" t="s">
        <v>259</v>
      </c>
      <c r="AB169" s="2" t="s">
        <v>193</v>
      </c>
      <c r="AC169" s="2">
        <f t="shared" si="3"/>
        <v>1</v>
      </c>
      <c r="AD169" s="2">
        <f>IF(AC169=1,COUNTIF($AC$2:AC169,1),"")</f>
        <v>165</v>
      </c>
      <c r="AE169" s="2" t="str">
        <f>IFERROR(INDEX($Y$2:$Y$253,MATCH(ROWS($AD$2:AD169),$AD$2:$AD$253,0)),"")</f>
        <v>Norfolk Island</v>
      </c>
    </row>
    <row r="170" spans="25:31" x14ac:dyDescent="0.25">
      <c r="Y170" s="2" t="s">
        <v>35</v>
      </c>
      <c r="Z170" s="2" t="s">
        <v>260</v>
      </c>
      <c r="AA170" s="2" t="s">
        <v>261</v>
      </c>
      <c r="AB170" s="2" t="s">
        <v>193</v>
      </c>
      <c r="AC170" s="2">
        <f t="shared" si="3"/>
        <v>1</v>
      </c>
      <c r="AD170" s="2">
        <f>IF(AC170=1,COUNTIF($AC$2:AC170,1),"")</f>
        <v>166</v>
      </c>
      <c r="AE170" s="2" t="str">
        <f>IFERROR(INDEX($Y$2:$Y$253,MATCH(ROWS($AD$2:AD170),$AD$2:$AD$253,0)),"")</f>
        <v>North Macedonia</v>
      </c>
    </row>
    <row r="171" spans="25:31" x14ac:dyDescent="0.25">
      <c r="Y171" s="2" t="s">
        <v>176</v>
      </c>
      <c r="Z171" s="2" t="s">
        <v>718</v>
      </c>
      <c r="AA171" s="2" t="s">
        <v>719</v>
      </c>
      <c r="AB171" s="2" t="s">
        <v>688</v>
      </c>
      <c r="AC171" s="2">
        <f t="shared" si="3"/>
        <v>1</v>
      </c>
      <c r="AD171" s="2">
        <f>IF(AC171=1,COUNTIF($AC$2:AC171,1),"")</f>
        <v>167</v>
      </c>
      <c r="AE171" s="2" t="str">
        <f>IFERROR(INDEX($Y$2:$Y$253,MATCH(ROWS($AD$2:AD171),$AD$2:$AD$253,0)),"")</f>
        <v>Northern Mariana Islands</v>
      </c>
    </row>
    <row r="172" spans="25:31" x14ac:dyDescent="0.25">
      <c r="Y172" s="2" t="s">
        <v>599</v>
      </c>
      <c r="Z172" s="2" t="s">
        <v>600</v>
      </c>
      <c r="AA172" s="2" t="s">
        <v>601</v>
      </c>
      <c r="AB172" s="2" t="s">
        <v>517</v>
      </c>
      <c r="AC172" s="2">
        <f t="shared" si="3"/>
        <v>1</v>
      </c>
      <c r="AD172" s="2">
        <f>IF(AC172=1,COUNTIF($AC$2:AC172,1),"")</f>
        <v>168</v>
      </c>
      <c r="AE172" s="2" t="str">
        <f>IFERROR(INDEX($Y$2:$Y$253,MATCH(ROWS($AD$2:AD172),$AD$2:$AD$253,0)),"")</f>
        <v>Norway</v>
      </c>
    </row>
    <row r="173" spans="25:31" x14ac:dyDescent="0.25">
      <c r="Y173" s="2" t="s">
        <v>819</v>
      </c>
      <c r="Z173" s="2" t="s">
        <v>502</v>
      </c>
      <c r="AA173" s="2" t="s">
        <v>503</v>
      </c>
      <c r="AB173" s="2" t="s">
        <v>409</v>
      </c>
      <c r="AC173" s="2">
        <f t="shared" si="3"/>
        <v>1</v>
      </c>
      <c r="AD173" s="2">
        <f>IF(AC173=1,COUNTIF($AC$2:AC173,1),"")</f>
        <v>169</v>
      </c>
      <c r="AE173" s="2" t="str">
        <f>IFERROR(INDEX($Y$2:$Y$253,MATCH(ROWS($AD$2:AD173),$AD$2:$AD$253,0)),"")</f>
        <v>Oman</v>
      </c>
    </row>
    <row r="174" spans="25:31" x14ac:dyDescent="0.25">
      <c r="Y174" s="2" t="s">
        <v>602</v>
      </c>
      <c r="Z174" s="2" t="s">
        <v>603</v>
      </c>
      <c r="AA174" s="2" t="s">
        <v>604</v>
      </c>
      <c r="AB174" s="2" t="s">
        <v>688</v>
      </c>
      <c r="AC174" s="2">
        <f t="shared" si="3"/>
        <v>1</v>
      </c>
      <c r="AD174" s="2">
        <f>IF(AC174=1,COUNTIF($AC$2:AC174,1),"")</f>
        <v>170</v>
      </c>
      <c r="AE174" s="2" t="str">
        <f>IFERROR(INDEX($Y$2:$Y$253,MATCH(ROWS($AD$2:AD174),$AD$2:$AD$253,0)),"")</f>
        <v>Pakistan</v>
      </c>
    </row>
    <row r="175" spans="25:31" x14ac:dyDescent="0.25">
      <c r="Y175" s="2" t="s">
        <v>133</v>
      </c>
      <c r="Z175" s="2" t="s">
        <v>474</v>
      </c>
      <c r="AA175" s="2" t="s">
        <v>475</v>
      </c>
      <c r="AB175" s="2" t="s">
        <v>409</v>
      </c>
      <c r="AC175" s="2">
        <f t="shared" si="3"/>
        <v>1</v>
      </c>
      <c r="AD175" s="2">
        <f>IF(AC175=1,COUNTIF($AC$2:AC175,1),"")</f>
        <v>171</v>
      </c>
      <c r="AE175" s="2" t="str">
        <f>IFERROR(INDEX($Y$2:$Y$253,MATCH(ROWS($AD$2:AD175),$AD$2:$AD$253,0)),"")</f>
        <v>Palau</v>
      </c>
    </row>
    <row r="176" spans="25:31" x14ac:dyDescent="0.25">
      <c r="Y176" s="2" t="s">
        <v>91</v>
      </c>
      <c r="Z176" s="2" t="s">
        <v>385</v>
      </c>
      <c r="AA176" s="2" t="s">
        <v>386</v>
      </c>
      <c r="AB176" s="2" t="s">
        <v>363</v>
      </c>
      <c r="AC176" s="2">
        <f t="shared" si="3"/>
        <v>1</v>
      </c>
      <c r="AD176" s="2">
        <f>IF(AC176=1,COUNTIF($AC$2:AC176,1),"")</f>
        <v>172</v>
      </c>
      <c r="AE176" s="2" t="str">
        <f>IFERROR(INDEX($Y$2:$Y$253,MATCH(ROWS($AD$2:AD176),$AD$2:$AD$253,0)),"")</f>
        <v>Panama</v>
      </c>
    </row>
    <row r="177" spans="25:31" x14ac:dyDescent="0.25">
      <c r="Y177" s="2" t="s">
        <v>92</v>
      </c>
      <c r="Z177" s="2" t="s">
        <v>387</v>
      </c>
      <c r="AA177" s="2" t="s">
        <v>388</v>
      </c>
      <c r="AB177" s="2" t="s">
        <v>363</v>
      </c>
      <c r="AC177" s="2">
        <f t="shared" si="3"/>
        <v>1</v>
      </c>
      <c r="AD177" s="2">
        <f>IF(AC177=1,COUNTIF($AC$2:AC177,1),"")</f>
        <v>173</v>
      </c>
      <c r="AE177" s="2" t="str">
        <f>IFERROR(INDEX($Y$2:$Y$253,MATCH(ROWS($AD$2:AD177),$AD$2:$AD$253,0)),"")</f>
        <v>Papua New Guinea</v>
      </c>
    </row>
    <row r="178" spans="25:31" x14ac:dyDescent="0.25">
      <c r="Y178" s="2" t="s">
        <v>720</v>
      </c>
      <c r="Z178" s="2" t="s">
        <v>721</v>
      </c>
      <c r="AA178" s="2" t="s">
        <v>722</v>
      </c>
      <c r="AB178" s="2" t="s">
        <v>688</v>
      </c>
      <c r="AC178" s="2">
        <f t="shared" si="3"/>
        <v>1</v>
      </c>
      <c r="AD178" s="2">
        <f>IF(AC178=1,COUNTIF($AC$2:AC178,1),"")</f>
        <v>174</v>
      </c>
      <c r="AE178" s="2" t="str">
        <f>IFERROR(INDEX($Y$2:$Y$253,MATCH(ROWS($AD$2:AD178),$AD$2:$AD$253,0)),"")</f>
        <v>Paraguay</v>
      </c>
    </row>
    <row r="179" spans="25:31" x14ac:dyDescent="0.25">
      <c r="Y179" s="2" t="s">
        <v>70</v>
      </c>
      <c r="Z179" s="2" t="s">
        <v>339</v>
      </c>
      <c r="AA179" s="2" t="s">
        <v>340</v>
      </c>
      <c r="AB179" s="2" t="s">
        <v>291</v>
      </c>
      <c r="AC179" s="2">
        <f t="shared" si="3"/>
        <v>1</v>
      </c>
      <c r="AD179" s="2">
        <f>IF(AC179=1,COUNTIF($AC$2:AC179,1),"")</f>
        <v>175</v>
      </c>
      <c r="AE179" s="2" t="str">
        <f>IFERROR(INDEX($Y$2:$Y$253,MATCH(ROWS($AD$2:AD179),$AD$2:$AD$253,0)),"")</f>
        <v>Peru</v>
      </c>
    </row>
    <row r="180" spans="25:31" x14ac:dyDescent="0.25">
      <c r="Y180" s="2" t="s">
        <v>177</v>
      </c>
      <c r="Z180" s="2" t="s">
        <v>723</v>
      </c>
      <c r="AA180" s="2" t="s">
        <v>724</v>
      </c>
      <c r="AB180" s="2" t="s">
        <v>688</v>
      </c>
      <c r="AC180" s="2">
        <f t="shared" si="3"/>
        <v>1</v>
      </c>
      <c r="AD180" s="2">
        <f>IF(AC180=1,COUNTIF($AC$2:AC180,1),"")</f>
        <v>176</v>
      </c>
      <c r="AE180" s="2" t="str">
        <f>IFERROR(INDEX($Y$2:$Y$253,MATCH(ROWS($AD$2:AD180),$AD$2:$AD$253,0)),"")</f>
        <v>Philippines</v>
      </c>
    </row>
    <row r="181" spans="25:31" x14ac:dyDescent="0.25">
      <c r="Y181" s="2" t="s">
        <v>71</v>
      </c>
      <c r="Z181" s="2" t="s">
        <v>341</v>
      </c>
      <c r="AA181" s="2" t="s">
        <v>342</v>
      </c>
      <c r="AB181" s="2" t="s">
        <v>291</v>
      </c>
      <c r="AC181" s="2">
        <f t="shared" si="3"/>
        <v>1</v>
      </c>
      <c r="AD181" s="2">
        <f>IF(AC181=1,COUNTIF($AC$2:AC181,1),"")</f>
        <v>177</v>
      </c>
      <c r="AE181" s="2" t="str">
        <f>IFERROR(INDEX($Y$2:$Y$253,MATCH(ROWS($AD$2:AD181),$AD$2:$AD$253,0)),"")</f>
        <v>Pitcairn</v>
      </c>
    </row>
    <row r="182" spans="25:31" x14ac:dyDescent="0.25">
      <c r="Y182" s="2" t="s">
        <v>72</v>
      </c>
      <c r="Z182" s="2" t="s">
        <v>343</v>
      </c>
      <c r="AA182" s="2" t="s">
        <v>344</v>
      </c>
      <c r="AB182" s="2" t="s">
        <v>291</v>
      </c>
      <c r="AC182" s="2">
        <f t="shared" si="3"/>
        <v>1</v>
      </c>
      <c r="AD182" s="2">
        <f>IF(AC182=1,COUNTIF($AC$2:AC182,1),"")</f>
        <v>178</v>
      </c>
      <c r="AE182" s="2" t="str">
        <f>IFERROR(INDEX($Y$2:$Y$253,MATCH(ROWS($AD$2:AD182),$AD$2:$AD$253,0)),"")</f>
        <v>Poland</v>
      </c>
    </row>
    <row r="183" spans="25:31" x14ac:dyDescent="0.25">
      <c r="Y183" s="2" t="s">
        <v>178</v>
      </c>
      <c r="Z183" s="2" t="s">
        <v>725</v>
      </c>
      <c r="AA183" s="2" t="s">
        <v>726</v>
      </c>
      <c r="AB183" s="2" t="s">
        <v>688</v>
      </c>
      <c r="AC183" s="2">
        <f t="shared" si="3"/>
        <v>1</v>
      </c>
      <c r="AD183" s="2">
        <f>IF(AC183=1,COUNTIF($AC$2:AC183,1),"")</f>
        <v>179</v>
      </c>
      <c r="AE183" s="2" t="str">
        <f>IFERROR(INDEX($Y$2:$Y$253,MATCH(ROWS($AD$2:AD183),$AD$2:$AD$253,0)),"")</f>
        <v>Portugal</v>
      </c>
    </row>
    <row r="184" spans="25:31" x14ac:dyDescent="0.25">
      <c r="Y184" s="2" t="s">
        <v>820</v>
      </c>
      <c r="Z184" s="2" t="s">
        <v>605</v>
      </c>
      <c r="AA184" s="2" t="s">
        <v>606</v>
      </c>
      <c r="AB184" s="2" t="s">
        <v>517</v>
      </c>
      <c r="AC184" s="2">
        <f t="shared" si="3"/>
        <v>1</v>
      </c>
      <c r="AD184" s="2">
        <f>IF(AC184=1,COUNTIF($AC$2:AC184,1),"")</f>
        <v>180</v>
      </c>
      <c r="AE184" s="2" t="str">
        <f>IFERROR(INDEX($Y$2:$Y$253,MATCH(ROWS($AD$2:AD184),$AD$2:$AD$253,0)),"")</f>
        <v>Puerto Rico</v>
      </c>
    </row>
    <row r="185" spans="25:31" x14ac:dyDescent="0.25">
      <c r="Y185" s="2" t="s">
        <v>134</v>
      </c>
      <c r="Z185" s="2" t="s">
        <v>476</v>
      </c>
      <c r="AA185" s="2" t="s">
        <v>477</v>
      </c>
      <c r="AB185" s="2" t="s">
        <v>409</v>
      </c>
      <c r="AC185" s="2">
        <f t="shared" si="3"/>
        <v>1</v>
      </c>
      <c r="AD185" s="2">
        <f>IF(AC185=1,COUNTIF($AC$2:AC185,1),"")</f>
        <v>181</v>
      </c>
      <c r="AE185" s="2" t="str">
        <f>IFERROR(INDEX($Y$2:$Y$253,MATCH(ROWS($AD$2:AD185),$AD$2:$AD$253,0)),"")</f>
        <v>Qatar</v>
      </c>
    </row>
    <row r="186" spans="25:31" x14ac:dyDescent="0.25">
      <c r="Y186" s="2" t="s">
        <v>135</v>
      </c>
      <c r="Z186" s="2" t="s">
        <v>478</v>
      </c>
      <c r="AA186" s="2" t="s">
        <v>479</v>
      </c>
      <c r="AB186" s="2" t="s">
        <v>409</v>
      </c>
      <c r="AC186" s="2">
        <f t="shared" si="3"/>
        <v>1</v>
      </c>
      <c r="AD186" s="2">
        <f>IF(AC186=1,COUNTIF($AC$2:AC186,1),"")</f>
        <v>182</v>
      </c>
      <c r="AE186" s="2" t="str">
        <f>IFERROR(INDEX($Y$2:$Y$253,MATCH(ROWS($AD$2:AD186),$AD$2:$AD$253,0)),"")</f>
        <v>Republic of Korea</v>
      </c>
    </row>
    <row r="187" spans="25:31" x14ac:dyDescent="0.25">
      <c r="Y187" s="2" t="s">
        <v>607</v>
      </c>
      <c r="Z187" s="2" t="s">
        <v>608</v>
      </c>
      <c r="AA187" s="2" t="s">
        <v>609</v>
      </c>
      <c r="AB187" s="2" t="s">
        <v>291</v>
      </c>
      <c r="AC187" s="2">
        <f t="shared" si="3"/>
        <v>1</v>
      </c>
      <c r="AD187" s="2">
        <f>IF(AC187=1,COUNTIF($AC$2:AC187,1),"")</f>
        <v>183</v>
      </c>
      <c r="AE187" s="2" t="str">
        <f>IFERROR(INDEX($Y$2:$Y$253,MATCH(ROWS($AD$2:AD187),$AD$2:$AD$253,0)),"")</f>
        <v>Republic of Moldova</v>
      </c>
    </row>
    <row r="188" spans="25:31" x14ac:dyDescent="0.25">
      <c r="Y188" s="2" t="s">
        <v>93</v>
      </c>
      <c r="Z188" s="2" t="s">
        <v>391</v>
      </c>
      <c r="AA188" s="2" t="s">
        <v>392</v>
      </c>
      <c r="AB188" s="2" t="s">
        <v>363</v>
      </c>
      <c r="AC188" s="2">
        <f t="shared" si="3"/>
        <v>1</v>
      </c>
      <c r="AD188" s="2">
        <f>IF(AC188=1,COUNTIF($AC$2:AC188,1),"")</f>
        <v>184</v>
      </c>
      <c r="AE188" s="2" t="str">
        <f>IFERROR(INDEX($Y$2:$Y$253,MATCH(ROWS($AD$2:AD188),$AD$2:$AD$253,0)),"")</f>
        <v>Rodrigues</v>
      </c>
    </row>
    <row r="189" spans="25:31" x14ac:dyDescent="0.25">
      <c r="Y189" s="2" t="s">
        <v>179</v>
      </c>
      <c r="Z189" s="2" t="s">
        <v>727</v>
      </c>
      <c r="AA189" s="2" t="s">
        <v>728</v>
      </c>
      <c r="AB189" s="2" t="s">
        <v>688</v>
      </c>
      <c r="AC189" s="2">
        <f t="shared" si="3"/>
        <v>1</v>
      </c>
      <c r="AD189" s="2">
        <f>IF(AC189=1,COUNTIF($AC$2:AC189,1),"")</f>
        <v>185</v>
      </c>
      <c r="AE189" s="2" t="str">
        <f>IFERROR(INDEX($Y$2:$Y$253,MATCH(ROWS($AD$2:AD189),$AD$2:$AD$253,0)),"")</f>
        <v>Romania</v>
      </c>
    </row>
    <row r="190" spans="25:31" x14ac:dyDescent="0.25">
      <c r="Y190" s="2" t="s">
        <v>136</v>
      </c>
      <c r="Z190" s="2" t="s">
        <v>480</v>
      </c>
      <c r="AA190" s="2" t="s">
        <v>481</v>
      </c>
      <c r="AB190" s="2" t="s">
        <v>409</v>
      </c>
      <c r="AC190" s="2">
        <f t="shared" si="3"/>
        <v>1</v>
      </c>
      <c r="AD190" s="2">
        <f>IF(AC190=1,COUNTIF($AC$2:AC190,1),"")</f>
        <v>186</v>
      </c>
      <c r="AE190" s="2" t="str">
        <f>IFERROR(INDEX($Y$2:$Y$253,MATCH(ROWS($AD$2:AD190),$AD$2:$AD$253,0)),"")</f>
        <v>Russian Federation</v>
      </c>
    </row>
    <row r="191" spans="25:31" x14ac:dyDescent="0.25">
      <c r="Y191" s="2" t="s">
        <v>610</v>
      </c>
      <c r="Z191" s="2" t="s">
        <v>611</v>
      </c>
      <c r="AA191" s="2" t="s">
        <v>612</v>
      </c>
      <c r="AB191" s="2" t="s">
        <v>517</v>
      </c>
      <c r="AC191" s="2">
        <f t="shared" si="3"/>
        <v>1</v>
      </c>
      <c r="AD191" s="2">
        <f>IF(AC191=1,COUNTIF($AC$2:AC191,1),"")</f>
        <v>187</v>
      </c>
      <c r="AE191" s="2" t="str">
        <f>IFERROR(INDEX($Y$2:$Y$253,MATCH(ROWS($AD$2:AD191),$AD$2:$AD$253,0)),"")</f>
        <v>Rwanda</v>
      </c>
    </row>
    <row r="192" spans="25:31" x14ac:dyDescent="0.25">
      <c r="Y192" s="2" t="s">
        <v>137</v>
      </c>
      <c r="Z192" s="2" t="s">
        <v>482</v>
      </c>
      <c r="AA192" s="2" t="s">
        <v>483</v>
      </c>
      <c r="AB192" s="2" t="s">
        <v>409</v>
      </c>
      <c r="AC192" s="2">
        <f t="shared" si="3"/>
        <v>1</v>
      </c>
      <c r="AD192" s="2">
        <f>IF(AC192=1,COUNTIF($AC$2:AC192,1),"")</f>
        <v>188</v>
      </c>
      <c r="AE192" s="2" t="str">
        <f>IFERROR(INDEX($Y$2:$Y$253,MATCH(ROWS($AD$2:AD192),$AD$2:$AD$253,0)),"")</f>
        <v>Ryu Kyu Islands</v>
      </c>
    </row>
    <row r="193" spans="25:31" x14ac:dyDescent="0.25">
      <c r="Y193" s="2" t="s">
        <v>138</v>
      </c>
      <c r="Z193" s="2" t="s">
        <v>484</v>
      </c>
      <c r="AA193" s="2" t="s">
        <v>485</v>
      </c>
      <c r="AB193" s="2" t="s">
        <v>409</v>
      </c>
      <c r="AC193" s="2">
        <f t="shared" si="3"/>
        <v>1</v>
      </c>
      <c r="AD193" s="2">
        <f>IF(AC193=1,COUNTIF($AC$2:AC193,1),"")</f>
        <v>189</v>
      </c>
      <c r="AE193" s="2" t="str">
        <f>IFERROR(INDEX($Y$2:$Y$253,MATCH(ROWS($AD$2:AD193),$AD$2:$AD$253,0)),"")</f>
        <v>Réunion</v>
      </c>
    </row>
    <row r="194" spans="25:31" x14ac:dyDescent="0.25">
      <c r="Y194" s="2" t="s">
        <v>36</v>
      </c>
      <c r="Z194" s="2" t="s">
        <v>262</v>
      </c>
      <c r="AA194" s="2" t="s">
        <v>263</v>
      </c>
      <c r="AB194" s="2" t="s">
        <v>193</v>
      </c>
      <c r="AC194" s="2">
        <f t="shared" si="3"/>
        <v>1</v>
      </c>
      <c r="AD194" s="2">
        <f>IF(AC194=1,COUNTIF($AC$2:AC194,1),"")</f>
        <v>190</v>
      </c>
      <c r="AE194" s="2" t="str">
        <f>IFERROR(INDEX($Y$2:$Y$253,MATCH(ROWS($AD$2:AD194),$AD$2:$AD$253,0)),"")</f>
        <v>Saint Barthélemy</v>
      </c>
    </row>
    <row r="195" spans="25:31" x14ac:dyDescent="0.25">
      <c r="Y195" s="2" t="s">
        <v>615</v>
      </c>
      <c r="Z195" s="2" t="s">
        <v>616</v>
      </c>
      <c r="AA195" s="2" t="s">
        <v>617</v>
      </c>
      <c r="AB195" s="2" t="s">
        <v>517</v>
      </c>
      <c r="AC195" s="2">
        <f t="shared" si="3"/>
        <v>1</v>
      </c>
      <c r="AD195" s="2">
        <f>IF(AC195=1,COUNTIF($AC$2:AC195,1),"")</f>
        <v>191</v>
      </c>
      <c r="AE195" s="2" t="str">
        <f>IFERROR(INDEX($Y$2:$Y$253,MATCH(ROWS($AD$2:AD195),$AD$2:$AD$253,0)),"")</f>
        <v>Saint Helena</v>
      </c>
    </row>
    <row r="196" spans="25:31" x14ac:dyDescent="0.25">
      <c r="Y196" s="2" t="s">
        <v>821</v>
      </c>
      <c r="Z196" s="2" t="s">
        <v>613</v>
      </c>
      <c r="AA196" s="2" t="s">
        <v>614</v>
      </c>
      <c r="AB196" s="2" t="s">
        <v>517</v>
      </c>
      <c r="AC196" s="2">
        <f t="shared" si="3"/>
        <v>1</v>
      </c>
      <c r="AD196" s="2">
        <f>IF(AC196=1,COUNTIF($AC$2:AC196,1),"")</f>
        <v>192</v>
      </c>
      <c r="AE196" s="2" t="str">
        <f>IFERROR(INDEX($Y$2:$Y$253,MATCH(ROWS($AD$2:AD196),$AD$2:$AD$253,0)),"")</f>
        <v>Saint Kitts and Nevis</v>
      </c>
    </row>
    <row r="197" spans="25:31" x14ac:dyDescent="0.25">
      <c r="Y197" s="2" t="s">
        <v>822</v>
      </c>
      <c r="Z197" s="2" t="s">
        <v>823</v>
      </c>
      <c r="AA197" s="2" t="s">
        <v>824</v>
      </c>
      <c r="AB197" s="2" t="s">
        <v>517</v>
      </c>
      <c r="AC197" s="2">
        <f t="shared" si="3"/>
        <v>1</v>
      </c>
      <c r="AD197" s="2">
        <f>IF(AC197=1,COUNTIF($AC$2:AC197,1),"")</f>
        <v>193</v>
      </c>
      <c r="AE197" s="2" t="str">
        <f>IFERROR(INDEX($Y$2:$Y$253,MATCH(ROWS($AD$2:AD197),$AD$2:$AD$253,0)),"")</f>
        <v>Saint Lucia</v>
      </c>
    </row>
    <row r="198" spans="25:31" x14ac:dyDescent="0.25">
      <c r="Y198" s="2" t="s">
        <v>618</v>
      </c>
      <c r="Z198" s="2" t="s">
        <v>619</v>
      </c>
      <c r="AA198" s="2" t="s">
        <v>620</v>
      </c>
      <c r="AB198" s="2" t="s">
        <v>517</v>
      </c>
      <c r="AC198" s="2">
        <f t="shared" ref="AC198:AC261" si="4">--ISNUMBER(IFERROR(SEARCH($V$1,Y198,1),""))</f>
        <v>1</v>
      </c>
      <c r="AD198" s="2">
        <f>IF(AC198=1,COUNTIF($AC$2:AC198,1),"")</f>
        <v>194</v>
      </c>
      <c r="AE198" s="2" t="str">
        <f>IFERROR(INDEX($Y$2:$Y$253,MATCH(ROWS($AD$2:AD198),$AD$2:$AD$253,0)),"")</f>
        <v>Saint Martin (French part)</v>
      </c>
    </row>
    <row r="199" spans="25:31" x14ac:dyDescent="0.25">
      <c r="Y199" s="2" t="s">
        <v>73</v>
      </c>
      <c r="Z199" s="2" t="s">
        <v>345</v>
      </c>
      <c r="AA199" s="2" t="s">
        <v>346</v>
      </c>
      <c r="AB199" s="2" t="s">
        <v>291</v>
      </c>
      <c r="AC199" s="2">
        <f t="shared" si="4"/>
        <v>1</v>
      </c>
      <c r="AD199" s="2">
        <f>IF(AC199=1,COUNTIF($AC$2:AC199,1),"")</f>
        <v>195</v>
      </c>
      <c r="AE199" s="2" t="str">
        <f>IFERROR(INDEX($Y$2:$Y$253,MATCH(ROWS($AD$2:AD199),$AD$2:$AD$253,0)),"")</f>
        <v>Saint Pierre and Miquelon</v>
      </c>
    </row>
    <row r="200" spans="25:31" x14ac:dyDescent="0.25">
      <c r="Y200" s="2" t="s">
        <v>74</v>
      </c>
      <c r="Z200" s="2" t="s">
        <v>347</v>
      </c>
      <c r="AA200" s="2" t="s">
        <v>348</v>
      </c>
      <c r="AB200" s="2" t="s">
        <v>291</v>
      </c>
      <c r="AC200" s="2">
        <f t="shared" si="4"/>
        <v>1</v>
      </c>
      <c r="AD200" s="2">
        <f>IF(AC200=1,COUNTIF($AC$2:AC200,1),"")</f>
        <v>196</v>
      </c>
      <c r="AE200" s="2" t="str">
        <f>IFERROR(INDEX($Y$2:$Y$253,MATCH(ROWS($AD$2:AD200),$AD$2:$AD$253,0)),"")</f>
        <v>Saint Vincent and the Grenadines</v>
      </c>
    </row>
    <row r="201" spans="25:31" x14ac:dyDescent="0.25">
      <c r="Y201" s="2" t="s">
        <v>825</v>
      </c>
      <c r="Z201" s="2" t="s">
        <v>826</v>
      </c>
      <c r="AA201" s="2" t="s">
        <v>827</v>
      </c>
      <c r="AB201" s="2" t="s">
        <v>517</v>
      </c>
      <c r="AC201" s="2">
        <f t="shared" si="4"/>
        <v>1</v>
      </c>
      <c r="AD201" s="2">
        <f>IF(AC201=1,COUNTIF($AC$2:AC201,1),"")</f>
        <v>197</v>
      </c>
      <c r="AE201" s="2" t="str">
        <f>IFERROR(INDEX($Y$2:$Y$253,MATCH(ROWS($AD$2:AD201),$AD$2:$AD$253,0)),"")</f>
        <v>Samoa</v>
      </c>
    </row>
    <row r="202" spans="25:31" x14ac:dyDescent="0.25">
      <c r="Y202" s="2" t="s">
        <v>621</v>
      </c>
      <c r="Z202" s="2" t="s">
        <v>622</v>
      </c>
      <c r="AA202" s="2" t="s">
        <v>623</v>
      </c>
      <c r="AB202" s="2" t="s">
        <v>517</v>
      </c>
      <c r="AC202" s="2">
        <f t="shared" si="4"/>
        <v>1</v>
      </c>
      <c r="AD202" s="2">
        <f>IF(AC202=1,COUNTIF($AC$2:AC202,1),"")</f>
        <v>198</v>
      </c>
      <c r="AE202" s="2" t="str">
        <f>IFERROR(INDEX($Y$2:$Y$253,MATCH(ROWS($AD$2:AD202),$AD$2:$AD$253,0)),"")</f>
        <v>San Marino</v>
      </c>
    </row>
    <row r="203" spans="25:31" x14ac:dyDescent="0.25">
      <c r="Y203" s="2" t="s">
        <v>75</v>
      </c>
      <c r="Z203" s="2" t="s">
        <v>349</v>
      </c>
      <c r="AA203" s="2" t="s">
        <v>350</v>
      </c>
      <c r="AB203" s="2" t="s">
        <v>291</v>
      </c>
      <c r="AC203" s="2">
        <f t="shared" si="4"/>
        <v>1</v>
      </c>
      <c r="AD203" s="2">
        <f>IF(AC203=1,COUNTIF($AC$2:AC203,1),"")</f>
        <v>199</v>
      </c>
      <c r="AE203" s="2" t="str">
        <f>IFERROR(INDEX($Y$2:$Y$253,MATCH(ROWS($AD$2:AD203),$AD$2:$AD$253,0)),"")</f>
        <v>Sao Tome and Principe</v>
      </c>
    </row>
    <row r="204" spans="25:31" x14ac:dyDescent="0.25">
      <c r="Y204" s="2" t="s">
        <v>180</v>
      </c>
      <c r="Z204" s="2" t="s">
        <v>729</v>
      </c>
      <c r="AA204" s="2" t="s">
        <v>730</v>
      </c>
      <c r="AB204" s="2" t="s">
        <v>688</v>
      </c>
      <c r="AC204" s="2">
        <f t="shared" si="4"/>
        <v>1</v>
      </c>
      <c r="AD204" s="2">
        <f>IF(AC204=1,COUNTIF($AC$2:AC204,1),"")</f>
        <v>200</v>
      </c>
      <c r="AE204" s="2" t="str">
        <f>IFERROR(INDEX($Y$2:$Y$253,MATCH(ROWS($AD$2:AD204),$AD$2:$AD$253,0)),"")</f>
        <v>Saudi Arabia</v>
      </c>
    </row>
    <row r="205" spans="25:31" x14ac:dyDescent="0.25">
      <c r="Y205" s="2" t="s">
        <v>139</v>
      </c>
      <c r="Z205" s="2" t="s">
        <v>486</v>
      </c>
      <c r="AA205" s="2" t="s">
        <v>487</v>
      </c>
      <c r="AB205" s="2" t="s">
        <v>409</v>
      </c>
      <c r="AC205" s="2">
        <f t="shared" si="4"/>
        <v>1</v>
      </c>
      <c r="AD205" s="2">
        <f>IF(AC205=1,COUNTIF($AC$2:AC205,1),"")</f>
        <v>201</v>
      </c>
      <c r="AE205" s="2" t="str">
        <f>IFERROR(INDEX($Y$2:$Y$253,MATCH(ROWS($AD$2:AD205),$AD$2:$AD$253,0)),"")</f>
        <v>Senegal</v>
      </c>
    </row>
    <row r="206" spans="25:31" x14ac:dyDescent="0.25">
      <c r="Y206" s="2" t="s">
        <v>37</v>
      </c>
      <c r="Z206" s="2" t="s">
        <v>264</v>
      </c>
      <c r="AA206" s="2" t="s">
        <v>265</v>
      </c>
      <c r="AB206" s="2" t="s">
        <v>193</v>
      </c>
      <c r="AC206" s="2">
        <f t="shared" si="4"/>
        <v>1</v>
      </c>
      <c r="AD206" s="2">
        <f>IF(AC206=1,COUNTIF($AC$2:AC206,1),"")</f>
        <v>202</v>
      </c>
      <c r="AE206" s="2" t="str">
        <f>IFERROR(INDEX($Y$2:$Y$253,MATCH(ROWS($AD$2:AD206),$AD$2:$AD$253,0)),"")</f>
        <v>Serbia</v>
      </c>
    </row>
    <row r="207" spans="25:31" x14ac:dyDescent="0.25">
      <c r="Y207" s="2" t="s">
        <v>94</v>
      </c>
      <c r="Z207" s="2" t="s">
        <v>393</v>
      </c>
      <c r="AA207" s="2" t="s">
        <v>394</v>
      </c>
      <c r="AB207" s="2" t="s">
        <v>363</v>
      </c>
      <c r="AC207" s="2">
        <f t="shared" si="4"/>
        <v>1</v>
      </c>
      <c r="AD207" s="2">
        <f>IF(AC207=1,COUNTIF($AC$2:AC207,1),"")</f>
        <v>203</v>
      </c>
      <c r="AE207" s="2" t="str">
        <f>IFERROR(INDEX($Y$2:$Y$253,MATCH(ROWS($AD$2:AD207),$AD$2:$AD$253,0)),"")</f>
        <v>Serbia and Montenegro, Former</v>
      </c>
    </row>
    <row r="208" spans="25:31" x14ac:dyDescent="0.25">
      <c r="Y208" s="2" t="s">
        <v>38</v>
      </c>
      <c r="Z208" s="2" t="s">
        <v>266</v>
      </c>
      <c r="AA208" s="2" t="s">
        <v>267</v>
      </c>
      <c r="AB208" s="2" t="s">
        <v>193</v>
      </c>
      <c r="AC208" s="2">
        <f t="shared" si="4"/>
        <v>1</v>
      </c>
      <c r="AD208" s="2">
        <f>IF(AC208=1,COUNTIF($AC$2:AC208,1),"")</f>
        <v>204</v>
      </c>
      <c r="AE208" s="2" t="str">
        <f>IFERROR(INDEX($Y$2:$Y$253,MATCH(ROWS($AD$2:AD208),$AD$2:$AD$253,0)),"")</f>
        <v>Seychelles</v>
      </c>
    </row>
    <row r="209" spans="25:31" x14ac:dyDescent="0.25">
      <c r="Y209" s="2" t="s">
        <v>140</v>
      </c>
      <c r="Z209" s="2" t="s">
        <v>488</v>
      </c>
      <c r="AA209" s="2" t="s">
        <v>489</v>
      </c>
      <c r="AB209" s="2" t="s">
        <v>409</v>
      </c>
      <c r="AC209" s="2">
        <f t="shared" si="4"/>
        <v>1</v>
      </c>
      <c r="AD209" s="2">
        <f>IF(AC209=1,COUNTIF($AC$2:AC209,1),"")</f>
        <v>205</v>
      </c>
      <c r="AE209" s="2" t="str">
        <f>IFERROR(INDEX($Y$2:$Y$253,MATCH(ROWS($AD$2:AD209),$AD$2:$AD$253,0)),"")</f>
        <v>Sierra Leone</v>
      </c>
    </row>
    <row r="210" spans="25:31" x14ac:dyDescent="0.25">
      <c r="Y210" s="2" t="s">
        <v>624</v>
      </c>
      <c r="Z210" s="2" t="s">
        <v>625</v>
      </c>
      <c r="AA210" s="2" t="s">
        <v>626</v>
      </c>
      <c r="AB210" s="2" t="s">
        <v>517</v>
      </c>
      <c r="AC210" s="2">
        <f t="shared" si="4"/>
        <v>1</v>
      </c>
      <c r="AD210" s="2">
        <f>IF(AC210=1,COUNTIF($AC$2:AC210,1),"")</f>
        <v>206</v>
      </c>
      <c r="AE210" s="2" t="str">
        <f>IFERROR(INDEX($Y$2:$Y$253,MATCH(ROWS($AD$2:AD210),$AD$2:$AD$253,0)),"")</f>
        <v>Singapore</v>
      </c>
    </row>
    <row r="211" spans="25:31" x14ac:dyDescent="0.25">
      <c r="Y211" s="2" t="s">
        <v>39</v>
      </c>
      <c r="Z211" s="2" t="s">
        <v>268</v>
      </c>
      <c r="AA211" s="2" t="s">
        <v>269</v>
      </c>
      <c r="AB211" s="2" t="s">
        <v>193</v>
      </c>
      <c r="AC211" s="2">
        <f t="shared" si="4"/>
        <v>1</v>
      </c>
      <c r="AD211" s="2">
        <f>IF(AC211=1,COUNTIF($AC$2:AC211,1),"")</f>
        <v>207</v>
      </c>
      <c r="AE211" s="2" t="str">
        <f>IFERROR(INDEX($Y$2:$Y$253,MATCH(ROWS($AD$2:AD211),$AD$2:$AD$253,0)),"")</f>
        <v>Sint Maarten (Dutch part)</v>
      </c>
    </row>
    <row r="212" spans="25:31" x14ac:dyDescent="0.25">
      <c r="Y212" s="2" t="s">
        <v>40</v>
      </c>
      <c r="Z212" s="2" t="s">
        <v>270</v>
      </c>
      <c r="AA212" s="2" t="s">
        <v>271</v>
      </c>
      <c r="AB212" s="2" t="s">
        <v>193</v>
      </c>
      <c r="AC212" s="2">
        <f t="shared" si="4"/>
        <v>1</v>
      </c>
      <c r="AD212" s="2">
        <f>IF(AC212=1,COUNTIF($AC$2:AC212,1),"")</f>
        <v>208</v>
      </c>
      <c r="AE212" s="2" t="str">
        <f>IFERROR(INDEX($Y$2:$Y$253,MATCH(ROWS($AD$2:AD212),$AD$2:$AD$253,0)),"")</f>
        <v>Slovakia</v>
      </c>
    </row>
    <row r="213" spans="25:31" x14ac:dyDescent="0.25">
      <c r="Y213" s="2" t="s">
        <v>181</v>
      </c>
      <c r="Z213" s="2" t="s">
        <v>731</v>
      </c>
      <c r="AA213" s="2" t="s">
        <v>732</v>
      </c>
      <c r="AB213" s="2" t="s">
        <v>688</v>
      </c>
      <c r="AC213" s="2">
        <f t="shared" si="4"/>
        <v>1</v>
      </c>
      <c r="AD213" s="2">
        <f>IF(AC213=1,COUNTIF($AC$2:AC213,1),"")</f>
        <v>209</v>
      </c>
      <c r="AE213" s="2" t="str">
        <f>IFERROR(INDEX($Y$2:$Y$253,MATCH(ROWS($AD$2:AD213),$AD$2:$AD$253,0)),"")</f>
        <v>Slovenia</v>
      </c>
    </row>
    <row r="214" spans="25:31" x14ac:dyDescent="0.25">
      <c r="Y214" s="2" t="s">
        <v>627</v>
      </c>
      <c r="Z214" s="2" t="s">
        <v>628</v>
      </c>
      <c r="AA214" s="2" t="s">
        <v>629</v>
      </c>
      <c r="AB214" s="2" t="s">
        <v>291</v>
      </c>
      <c r="AC214" s="2">
        <f t="shared" si="4"/>
        <v>1</v>
      </c>
      <c r="AD214" s="2">
        <f>IF(AC214=1,COUNTIF($AC$2:AC214,1),"")</f>
        <v>210</v>
      </c>
      <c r="AE214" s="2" t="str">
        <f>IFERROR(INDEX($Y$2:$Y$253,MATCH(ROWS($AD$2:AD214),$AD$2:$AD$253,0)),"")</f>
        <v>Solomon Islands</v>
      </c>
    </row>
    <row r="215" spans="25:31" x14ac:dyDescent="0.25">
      <c r="Y215" s="2" t="s">
        <v>141</v>
      </c>
      <c r="Z215" s="2" t="s">
        <v>490</v>
      </c>
      <c r="AA215" s="2" t="s">
        <v>491</v>
      </c>
      <c r="AB215" s="2" t="s">
        <v>409</v>
      </c>
      <c r="AC215" s="2">
        <f t="shared" si="4"/>
        <v>1</v>
      </c>
      <c r="AD215" s="2">
        <f>IF(AC215=1,COUNTIF($AC$2:AC215,1),"")</f>
        <v>211</v>
      </c>
      <c r="AE215" s="2" t="str">
        <f>IFERROR(INDEX($Y$2:$Y$253,MATCH(ROWS($AD$2:AD215),$AD$2:$AD$253,0)),"")</f>
        <v>Somalia</v>
      </c>
    </row>
    <row r="216" spans="25:31" x14ac:dyDescent="0.25">
      <c r="Y216" s="2" t="s">
        <v>142</v>
      </c>
      <c r="Z216" s="2" t="s">
        <v>492</v>
      </c>
      <c r="AA216" s="2" t="s">
        <v>493</v>
      </c>
      <c r="AB216" s="2" t="s">
        <v>409</v>
      </c>
      <c r="AC216" s="2">
        <f t="shared" si="4"/>
        <v>1</v>
      </c>
      <c r="AD216" s="2">
        <f>IF(AC216=1,COUNTIF($AC$2:AC216,1),"")</f>
        <v>212</v>
      </c>
      <c r="AE216" s="2" t="str">
        <f>IFERROR(INDEX($Y$2:$Y$253,MATCH(ROWS($AD$2:AD216),$AD$2:$AD$253,0)),"")</f>
        <v>South Africa</v>
      </c>
    </row>
    <row r="217" spans="25:31" x14ac:dyDescent="0.25">
      <c r="Y217" s="2" t="s">
        <v>182</v>
      </c>
      <c r="Z217" s="2" t="s">
        <v>733</v>
      </c>
      <c r="AA217" s="2" t="s">
        <v>734</v>
      </c>
      <c r="AB217" s="2" t="s">
        <v>688</v>
      </c>
      <c r="AC217" s="2">
        <f t="shared" si="4"/>
        <v>1</v>
      </c>
      <c r="AD217" s="2">
        <f>IF(AC217=1,COUNTIF($AC$2:AC217,1),"")</f>
        <v>213</v>
      </c>
      <c r="AE217" s="2" t="str">
        <f>IFERROR(INDEX($Y$2:$Y$253,MATCH(ROWS($AD$2:AD217),$AD$2:$AD$253,0)),"")</f>
        <v>South Georgia and the South Sandwich Islands</v>
      </c>
    </row>
    <row r="218" spans="25:31" x14ac:dyDescent="0.25">
      <c r="Y218" s="2" t="s">
        <v>95</v>
      </c>
      <c r="Z218" s="2" t="s">
        <v>395</v>
      </c>
      <c r="AA218" s="2" t="s">
        <v>396</v>
      </c>
      <c r="AB218" s="2" t="s">
        <v>363</v>
      </c>
      <c r="AC218" s="2">
        <f t="shared" si="4"/>
        <v>1</v>
      </c>
      <c r="AD218" s="2">
        <f>IF(AC218=1,COUNTIF($AC$2:AC218,1),"")</f>
        <v>214</v>
      </c>
      <c r="AE218" s="2" t="str">
        <f>IFERROR(INDEX($Y$2:$Y$253,MATCH(ROWS($AD$2:AD218),$AD$2:$AD$253,0)),"")</f>
        <v>South Sudan</v>
      </c>
    </row>
    <row r="219" spans="25:31" x14ac:dyDescent="0.25">
      <c r="Y219" s="2" t="s">
        <v>41</v>
      </c>
      <c r="Z219" s="2" t="s">
        <v>272</v>
      </c>
      <c r="AA219" s="2" t="s">
        <v>273</v>
      </c>
      <c r="AB219" s="2" t="s">
        <v>193</v>
      </c>
      <c r="AC219" s="2">
        <f t="shared" si="4"/>
        <v>1</v>
      </c>
      <c r="AD219" s="2">
        <f>IF(AC219=1,COUNTIF($AC$2:AC219,1),"")</f>
        <v>215</v>
      </c>
      <c r="AE219" s="2" t="str">
        <f>IFERROR(INDEX($Y$2:$Y$253,MATCH(ROWS($AD$2:AD219),$AD$2:$AD$253,0)),"")</f>
        <v>Spain</v>
      </c>
    </row>
    <row r="220" spans="25:31" x14ac:dyDescent="0.25">
      <c r="Y220" s="2" t="s">
        <v>828</v>
      </c>
      <c r="Z220" s="2" t="s">
        <v>829</v>
      </c>
      <c r="AA220" s="2" t="s">
        <v>830</v>
      </c>
      <c r="AB220" s="2" t="s">
        <v>517</v>
      </c>
      <c r="AC220" s="2">
        <f t="shared" si="4"/>
        <v>1</v>
      </c>
      <c r="AD220" s="2">
        <f>IF(AC220=1,COUNTIF($AC$2:AC220,1),"")</f>
        <v>216</v>
      </c>
      <c r="AE220" s="2" t="str">
        <f>IFERROR(INDEX($Y$2:$Y$253,MATCH(ROWS($AD$2:AD220),$AD$2:$AD$253,0)),"")</f>
        <v>Sri Lanka</v>
      </c>
    </row>
    <row r="221" spans="25:31" x14ac:dyDescent="0.25">
      <c r="Y221" s="2" t="s">
        <v>274</v>
      </c>
      <c r="Z221" s="2" t="s">
        <v>275</v>
      </c>
      <c r="AA221" s="2" t="s">
        <v>276</v>
      </c>
      <c r="AB221" s="2" t="s">
        <v>193</v>
      </c>
      <c r="AC221" s="2">
        <f t="shared" si="4"/>
        <v>1</v>
      </c>
      <c r="AD221" s="2">
        <f>IF(AC221=1,COUNTIF($AC$2:AC221,1),"")</f>
        <v>217</v>
      </c>
      <c r="AE221" s="2" t="str">
        <f>IFERROR(INDEX($Y$2:$Y$253,MATCH(ROWS($AD$2:AD221),$AD$2:$AD$253,0)),"")</f>
        <v>Sudan</v>
      </c>
    </row>
    <row r="222" spans="25:31" x14ac:dyDescent="0.25">
      <c r="Y222" s="2" t="s">
        <v>143</v>
      </c>
      <c r="Z222" s="2" t="s">
        <v>494</v>
      </c>
      <c r="AA222" s="2" t="s">
        <v>495</v>
      </c>
      <c r="AB222" s="2" t="s">
        <v>409</v>
      </c>
      <c r="AC222" s="2">
        <f t="shared" si="4"/>
        <v>1</v>
      </c>
      <c r="AD222" s="2">
        <f>IF(AC222=1,COUNTIF($AC$2:AC222,1),"")</f>
        <v>218</v>
      </c>
      <c r="AE222" s="2" t="str">
        <f>IFERROR(INDEX($Y$2:$Y$253,MATCH(ROWS($AD$2:AD222),$AD$2:$AD$253,0)),"")</f>
        <v>Sudan (former)</v>
      </c>
    </row>
    <row r="223" spans="25:31" x14ac:dyDescent="0.25">
      <c r="Y223" s="2" t="s">
        <v>159</v>
      </c>
      <c r="Z223" s="2" t="s">
        <v>680</v>
      </c>
      <c r="AA223" s="2" t="s">
        <v>681</v>
      </c>
      <c r="AB223" s="2" t="s">
        <v>665</v>
      </c>
      <c r="AC223" s="2">
        <f t="shared" si="4"/>
        <v>1</v>
      </c>
      <c r="AD223" s="2">
        <f>IF(AC223=1,COUNTIF($AC$2:AC223,1),"")</f>
        <v>219</v>
      </c>
      <c r="AE223" s="2" t="str">
        <f>IFERROR(INDEX($Y$2:$Y$253,MATCH(ROWS($AD$2:AD223),$AD$2:$AD$253,0)),"")</f>
        <v>Suriname</v>
      </c>
    </row>
    <row r="224" spans="25:31" x14ac:dyDescent="0.25">
      <c r="Y224" s="2" t="s">
        <v>96</v>
      </c>
      <c r="Z224" s="2" t="s">
        <v>397</v>
      </c>
      <c r="AA224" s="2" t="s">
        <v>398</v>
      </c>
      <c r="AB224" s="2" t="s">
        <v>363</v>
      </c>
      <c r="AC224" s="2">
        <f t="shared" si="4"/>
        <v>1</v>
      </c>
      <c r="AD224" s="2">
        <f>IF(AC224=1,COUNTIF($AC$2:AC224,1),"")</f>
        <v>220</v>
      </c>
      <c r="AE224" s="2" t="str">
        <f>IFERROR(INDEX($Y$2:$Y$253,MATCH(ROWS($AD$2:AD224),$AD$2:$AD$253,0)),"")</f>
        <v>Svalbard and Jan Mayen</v>
      </c>
    </row>
    <row r="225" spans="25:31" x14ac:dyDescent="0.25">
      <c r="Y225" s="2" t="s">
        <v>630</v>
      </c>
      <c r="Z225" s="2" t="s">
        <v>631</v>
      </c>
      <c r="AA225" s="2" t="s">
        <v>632</v>
      </c>
      <c r="AB225" s="2" t="s">
        <v>517</v>
      </c>
      <c r="AC225" s="2">
        <f t="shared" si="4"/>
        <v>1</v>
      </c>
      <c r="AD225" s="2">
        <f>IF(AC225=1,COUNTIF($AC$2:AC225,1),"")</f>
        <v>221</v>
      </c>
      <c r="AE225" s="2" t="str">
        <f>IFERROR(INDEX($Y$2:$Y$253,MATCH(ROWS($AD$2:AD225),$AD$2:$AD$253,0)),"")</f>
        <v>Sweden</v>
      </c>
    </row>
    <row r="226" spans="25:31" x14ac:dyDescent="0.25">
      <c r="Y226" s="2" t="s">
        <v>76</v>
      </c>
      <c r="Z226" s="2" t="s">
        <v>351</v>
      </c>
      <c r="AA226" s="2" t="s">
        <v>352</v>
      </c>
      <c r="AB226" s="2" t="s">
        <v>291</v>
      </c>
      <c r="AC226" s="2">
        <f t="shared" si="4"/>
        <v>1</v>
      </c>
      <c r="AD226" s="2">
        <f>IF(AC226=1,COUNTIF($AC$2:AC226,1),"")</f>
        <v>222</v>
      </c>
      <c r="AE226" s="2" t="str">
        <f>IFERROR(INDEX($Y$2:$Y$253,MATCH(ROWS($AD$2:AD226),$AD$2:$AD$253,0)),"")</f>
        <v>Switzerland</v>
      </c>
    </row>
    <row r="227" spans="25:31" x14ac:dyDescent="0.25">
      <c r="Y227" s="2" t="s">
        <v>831</v>
      </c>
      <c r="Z227" s="2" t="s">
        <v>832</v>
      </c>
      <c r="AA227" s="2" t="s">
        <v>833</v>
      </c>
      <c r="AB227" s="2" t="s">
        <v>517</v>
      </c>
      <c r="AC227" s="2">
        <f t="shared" si="4"/>
        <v>1</v>
      </c>
      <c r="AD227" s="2">
        <f>IF(AC227=1,COUNTIF($AC$2:AC227,1),"")</f>
        <v>223</v>
      </c>
      <c r="AE227" s="2" t="str">
        <f>IFERROR(INDEX($Y$2:$Y$253,MATCH(ROWS($AD$2:AD227),$AD$2:$AD$253,0)),"")</f>
        <v>Syrian Arab Republic</v>
      </c>
    </row>
    <row r="228" spans="25:31" x14ac:dyDescent="0.25">
      <c r="Y228" s="2" t="s">
        <v>144</v>
      </c>
      <c r="Z228" s="2" t="s">
        <v>496</v>
      </c>
      <c r="AA228" s="2" t="s">
        <v>497</v>
      </c>
      <c r="AB228" s="2" t="s">
        <v>409</v>
      </c>
      <c r="AC228" s="2">
        <f t="shared" si="4"/>
        <v>1</v>
      </c>
      <c r="AD228" s="2">
        <f>IF(AC228=1,COUNTIF($AC$2:AC228,1),"")</f>
        <v>224</v>
      </c>
      <c r="AE228" s="2" t="str">
        <f>IFERROR(INDEX($Y$2:$Y$253,MATCH(ROWS($AD$2:AD228),$AD$2:$AD$253,0)),"")</f>
        <v>Tajikistan</v>
      </c>
    </row>
    <row r="229" spans="25:31" x14ac:dyDescent="0.25">
      <c r="Y229" s="2" t="s">
        <v>145</v>
      </c>
      <c r="Z229" s="2" t="s">
        <v>498</v>
      </c>
      <c r="AA229" s="2" t="s">
        <v>499</v>
      </c>
      <c r="AB229" s="2" t="s">
        <v>409</v>
      </c>
      <c r="AC229" s="2">
        <f t="shared" si="4"/>
        <v>1</v>
      </c>
      <c r="AD229" s="2">
        <f>IF(AC229=1,COUNTIF($AC$2:AC229,1),"")</f>
        <v>225</v>
      </c>
      <c r="AE229" s="2" t="str">
        <f>IFERROR(INDEX($Y$2:$Y$253,MATCH(ROWS($AD$2:AD229),$AD$2:$AD$253,0)),"")</f>
        <v>Thailand</v>
      </c>
    </row>
    <row r="230" spans="25:31" x14ac:dyDescent="0.25">
      <c r="Y230" s="2" t="s">
        <v>97</v>
      </c>
      <c r="Z230" s="2" t="s">
        <v>399</v>
      </c>
      <c r="AA230" s="2" t="s">
        <v>400</v>
      </c>
      <c r="AB230" s="2" t="s">
        <v>363</v>
      </c>
      <c r="AC230" s="2">
        <f t="shared" si="4"/>
        <v>1</v>
      </c>
      <c r="AD230" s="2">
        <f>IF(AC230=1,COUNTIF($AC$2:AC230,1),"")</f>
        <v>226</v>
      </c>
      <c r="AE230" s="2" t="str">
        <f>IFERROR(INDEX($Y$2:$Y$253,MATCH(ROWS($AD$2:AD230),$AD$2:$AD$253,0)),"")</f>
        <v>The former state union Serbia and Montenegro</v>
      </c>
    </row>
    <row r="231" spans="25:31" x14ac:dyDescent="0.25">
      <c r="Y231" s="2" t="s">
        <v>146</v>
      </c>
      <c r="Z231" s="2" t="s">
        <v>500</v>
      </c>
      <c r="AA231" s="2" t="s">
        <v>501</v>
      </c>
      <c r="AB231" s="2" t="s">
        <v>409</v>
      </c>
      <c r="AC231" s="2">
        <f t="shared" si="4"/>
        <v>1</v>
      </c>
      <c r="AD231" s="2">
        <f>IF(AC231=1,COUNTIF($AC$2:AC231,1),"")</f>
        <v>227</v>
      </c>
      <c r="AE231" s="2" t="str">
        <f>IFERROR(INDEX($Y$2:$Y$253,MATCH(ROWS($AD$2:AD231),$AD$2:$AD$253,0)),"")</f>
        <v>Timor-Leste</v>
      </c>
    </row>
    <row r="232" spans="25:31" x14ac:dyDescent="0.25">
      <c r="Y232" s="2" t="s">
        <v>160</v>
      </c>
      <c r="Z232" s="2" t="s">
        <v>682</v>
      </c>
      <c r="AA232" s="2" t="s">
        <v>683</v>
      </c>
      <c r="AB232" s="2" t="s">
        <v>665</v>
      </c>
      <c r="AC232" s="2">
        <f t="shared" si="4"/>
        <v>1</v>
      </c>
      <c r="AD232" s="2">
        <f>IF(AC232=1,COUNTIF($AC$2:AC232,1),"")</f>
        <v>228</v>
      </c>
      <c r="AE232" s="2" t="str">
        <f>IFERROR(INDEX($Y$2:$Y$253,MATCH(ROWS($AD$2:AD232),$AD$2:$AD$253,0)),"")</f>
        <v>Togo</v>
      </c>
    </row>
    <row r="233" spans="25:31" x14ac:dyDescent="0.25">
      <c r="Y233" s="2" t="s">
        <v>633</v>
      </c>
      <c r="Z233" s="2" t="s">
        <v>634</v>
      </c>
      <c r="AA233" s="2" t="s">
        <v>635</v>
      </c>
      <c r="AB233" s="2" t="s">
        <v>517</v>
      </c>
      <c r="AC233" s="2">
        <f t="shared" si="4"/>
        <v>1</v>
      </c>
      <c r="AD233" s="2">
        <f>IF(AC233=1,COUNTIF($AC$2:AC233,1),"")</f>
        <v>229</v>
      </c>
      <c r="AE233" s="2" t="str">
        <f>IFERROR(INDEX($Y$2:$Y$253,MATCH(ROWS($AD$2:AD233),$AD$2:$AD$253,0)),"")</f>
        <v>Tokelau</v>
      </c>
    </row>
    <row r="234" spans="25:31" x14ac:dyDescent="0.25">
      <c r="Y234" s="2" t="s">
        <v>161</v>
      </c>
      <c r="Z234" s="2" t="s">
        <v>684</v>
      </c>
      <c r="AA234" s="2" t="s">
        <v>685</v>
      </c>
      <c r="AB234" s="2" t="s">
        <v>665</v>
      </c>
      <c r="AC234" s="2">
        <f t="shared" si="4"/>
        <v>1</v>
      </c>
      <c r="AD234" s="2">
        <f>IF(AC234=1,COUNTIF($AC$2:AC234,1),"")</f>
        <v>230</v>
      </c>
      <c r="AE234" s="2" t="str">
        <f>IFERROR(INDEX($Y$2:$Y$253,MATCH(ROWS($AD$2:AD234),$AD$2:$AD$253,0)),"")</f>
        <v>Tonga</v>
      </c>
    </row>
    <row r="235" spans="25:31" x14ac:dyDescent="0.25">
      <c r="Y235" s="2" t="s">
        <v>42</v>
      </c>
      <c r="Z235" s="2" t="s">
        <v>279</v>
      </c>
      <c r="AA235" s="2" t="s">
        <v>280</v>
      </c>
      <c r="AB235" s="2" t="s">
        <v>193</v>
      </c>
      <c r="AC235" s="2">
        <f t="shared" si="4"/>
        <v>1</v>
      </c>
      <c r="AD235" s="2">
        <f>IF(AC235=1,COUNTIF($AC$2:AC235,1),"")</f>
        <v>231</v>
      </c>
      <c r="AE235" s="2" t="str">
        <f>IFERROR(INDEX($Y$2:$Y$253,MATCH(ROWS($AD$2:AD235),$AD$2:$AD$253,0)),"")</f>
        <v>Trinidad and Tobago</v>
      </c>
    </row>
    <row r="236" spans="25:31" x14ac:dyDescent="0.25">
      <c r="Y236" s="2" t="s">
        <v>636</v>
      </c>
      <c r="Z236" s="2" t="s">
        <v>637</v>
      </c>
      <c r="AA236" s="2" t="s">
        <v>638</v>
      </c>
      <c r="AB236" s="2" t="s">
        <v>688</v>
      </c>
      <c r="AC236" s="2">
        <f t="shared" si="4"/>
        <v>1</v>
      </c>
      <c r="AD236" s="2">
        <f>IF(AC236=1,COUNTIF($AC$2:AC236,1),"")</f>
        <v>232</v>
      </c>
      <c r="AE236" s="2" t="str">
        <f>IFERROR(INDEX($Y$2:$Y$253,MATCH(ROWS($AD$2:AD236),$AD$2:$AD$253,0)),"")</f>
        <v>Tunisia</v>
      </c>
    </row>
    <row r="237" spans="25:31" x14ac:dyDescent="0.25">
      <c r="Y237" s="2" t="s">
        <v>183</v>
      </c>
      <c r="Z237" s="2" t="s">
        <v>735</v>
      </c>
      <c r="AA237" s="2" t="s">
        <v>736</v>
      </c>
      <c r="AB237" s="2" t="s">
        <v>688</v>
      </c>
      <c r="AC237" s="2">
        <f t="shared" si="4"/>
        <v>1</v>
      </c>
      <c r="AD237" s="2">
        <f>IF(AC237=1,COUNTIF($AC$2:AC237,1),"")</f>
        <v>233</v>
      </c>
      <c r="AE237" s="2" t="str">
        <f>IFERROR(INDEX($Y$2:$Y$253,MATCH(ROWS($AD$2:AD237),$AD$2:$AD$253,0)),"")</f>
        <v>Turkey</v>
      </c>
    </row>
    <row r="238" spans="25:31" x14ac:dyDescent="0.25">
      <c r="Y238" s="2" t="s">
        <v>77</v>
      </c>
      <c r="Z238" s="2" t="s">
        <v>353</v>
      </c>
      <c r="AA238" s="2" t="s">
        <v>354</v>
      </c>
      <c r="AB238" s="2" t="s">
        <v>291</v>
      </c>
      <c r="AC238" s="2">
        <f t="shared" si="4"/>
        <v>1</v>
      </c>
      <c r="AD238" s="2">
        <f>IF(AC238=1,COUNTIF($AC$2:AC238,1),"")</f>
        <v>234</v>
      </c>
      <c r="AE238" s="2" t="str">
        <f>IFERROR(INDEX($Y$2:$Y$253,MATCH(ROWS($AD$2:AD238),$AD$2:$AD$253,0)),"")</f>
        <v>Turkmenistan</v>
      </c>
    </row>
    <row r="239" spans="25:31" x14ac:dyDescent="0.25">
      <c r="Y239" s="2" t="s">
        <v>98</v>
      </c>
      <c r="Z239" s="2" t="s">
        <v>401</v>
      </c>
      <c r="AA239" s="2" t="s">
        <v>402</v>
      </c>
      <c r="AB239" s="2" t="s">
        <v>363</v>
      </c>
      <c r="AC239" s="2">
        <f t="shared" si="4"/>
        <v>1</v>
      </c>
      <c r="AD239" s="2">
        <f>IF(AC239=1,COUNTIF($AC$2:AC239,1),"")</f>
        <v>235</v>
      </c>
      <c r="AE239" s="2" t="str">
        <f>IFERROR(INDEX($Y$2:$Y$253,MATCH(ROWS($AD$2:AD239),$AD$2:$AD$253,0)),"")</f>
        <v>Turks and Caicos Islands</v>
      </c>
    </row>
    <row r="240" spans="25:31" x14ac:dyDescent="0.25">
      <c r="Y240" s="2" t="s">
        <v>147</v>
      </c>
      <c r="Z240" s="2" t="s">
        <v>504</v>
      </c>
      <c r="AA240" s="2" t="s">
        <v>505</v>
      </c>
      <c r="AB240" s="2" t="s">
        <v>409</v>
      </c>
      <c r="AC240" s="2">
        <f t="shared" si="4"/>
        <v>1</v>
      </c>
      <c r="AD240" s="2">
        <f>IF(AC240=1,COUNTIF($AC$2:AC240,1),"")</f>
        <v>236</v>
      </c>
      <c r="AE240" s="2" t="str">
        <f>IFERROR(INDEX($Y$2:$Y$253,MATCH(ROWS($AD$2:AD240),$AD$2:$AD$253,0)),"")</f>
        <v>Tuvalu</v>
      </c>
    </row>
    <row r="241" spans="25:31" x14ac:dyDescent="0.25">
      <c r="Y241" s="2" t="s">
        <v>148</v>
      </c>
      <c r="Z241" s="2" t="s">
        <v>506</v>
      </c>
      <c r="AA241" s="2" t="s">
        <v>507</v>
      </c>
      <c r="AB241" s="2" t="s">
        <v>409</v>
      </c>
      <c r="AC241" s="2">
        <f t="shared" si="4"/>
        <v>1</v>
      </c>
      <c r="AD241" s="2">
        <f>IF(AC241=1,COUNTIF($AC$2:AC241,1),"")</f>
        <v>237</v>
      </c>
      <c r="AE241" s="2" t="str">
        <f>IFERROR(INDEX($Y$2:$Y$253,MATCH(ROWS($AD$2:AD241),$AD$2:$AD$253,0)),"")</f>
        <v>US Virgin Islands</v>
      </c>
    </row>
    <row r="242" spans="25:31" x14ac:dyDescent="0.25">
      <c r="Y242" s="2" t="s">
        <v>639</v>
      </c>
      <c r="Z242" s="2" t="s">
        <v>640</v>
      </c>
      <c r="AA242" s="2" t="s">
        <v>641</v>
      </c>
      <c r="AB242" s="2" t="s">
        <v>291</v>
      </c>
      <c r="AC242" s="2">
        <f t="shared" si="4"/>
        <v>1</v>
      </c>
      <c r="AD242" s="2">
        <f>IF(AC242=1,COUNTIF($AC$2:AC242,1),"")</f>
        <v>238</v>
      </c>
      <c r="AE242" s="2" t="str">
        <f>IFERROR(INDEX($Y$2:$Y$253,MATCH(ROWS($AD$2:AD242),$AD$2:$AD$253,0)),"")</f>
        <v>USSR, Former</v>
      </c>
    </row>
    <row r="243" spans="25:31" x14ac:dyDescent="0.25">
      <c r="Y243" s="2" t="s">
        <v>184</v>
      </c>
      <c r="Z243" s="2" t="s">
        <v>737</v>
      </c>
      <c r="AA243" s="2" t="s">
        <v>738</v>
      </c>
      <c r="AB243" s="2" t="s">
        <v>688</v>
      </c>
      <c r="AC243" s="2">
        <f t="shared" si="4"/>
        <v>1</v>
      </c>
      <c r="AD243" s="2">
        <f>IF(AC243=1,COUNTIF($AC$2:AC243,1),"")</f>
        <v>239</v>
      </c>
      <c r="AE243" s="2" t="str">
        <f>IFERROR(INDEX($Y$2:$Y$253,MATCH(ROWS($AD$2:AD243),$AD$2:$AD$253,0)),"")</f>
        <v>Uganda</v>
      </c>
    </row>
    <row r="244" spans="25:31" x14ac:dyDescent="0.25">
      <c r="Y244" s="2" t="s">
        <v>834</v>
      </c>
      <c r="Z244" s="2" t="s">
        <v>654</v>
      </c>
      <c r="AA244" s="2" t="s">
        <v>655</v>
      </c>
      <c r="AB244" s="2" t="s">
        <v>291</v>
      </c>
      <c r="AC244" s="2">
        <f t="shared" si="4"/>
        <v>1</v>
      </c>
      <c r="AD244" s="2">
        <f>IF(AC244=1,COUNTIF($AC$2:AC244,1),"")</f>
        <v>240</v>
      </c>
      <c r="AE244" s="2" t="str">
        <f>IFERROR(INDEX($Y$2:$Y$253,MATCH(ROWS($AD$2:AD244),$AD$2:$AD$253,0)),"")</f>
        <v>Ukraine</v>
      </c>
    </row>
    <row r="245" spans="25:31" x14ac:dyDescent="0.25">
      <c r="Y245" s="2" t="s">
        <v>651</v>
      </c>
      <c r="Z245" s="2" t="s">
        <v>652</v>
      </c>
      <c r="AA245" s="2" t="s">
        <v>653</v>
      </c>
      <c r="AB245" s="2" t="s">
        <v>517</v>
      </c>
      <c r="AC245" s="2">
        <f t="shared" si="4"/>
        <v>1</v>
      </c>
      <c r="AD245" s="2">
        <f>IF(AC245=1,COUNTIF($AC$2:AC245,1),"")</f>
        <v>241</v>
      </c>
      <c r="AE245" s="2" t="str">
        <f>IFERROR(INDEX($Y$2:$Y$253,MATCH(ROWS($AD$2:AD245),$AD$2:$AD$253,0)),"")</f>
        <v>United Arab Emirates</v>
      </c>
    </row>
    <row r="246" spans="25:31" x14ac:dyDescent="0.25">
      <c r="Y246" s="2" t="s">
        <v>43</v>
      </c>
      <c r="Z246" s="2" t="s">
        <v>281</v>
      </c>
      <c r="AA246" s="2" t="s">
        <v>282</v>
      </c>
      <c r="AB246" s="2" t="s">
        <v>193</v>
      </c>
      <c r="AC246" s="2">
        <f t="shared" si="4"/>
        <v>1</v>
      </c>
      <c r="AD246" s="2">
        <f>IF(AC246=1,COUNTIF($AC$2:AC246,1),"")</f>
        <v>242</v>
      </c>
      <c r="AE246" s="2" t="str">
        <f>IFERROR(INDEX($Y$2:$Y$253,MATCH(ROWS($AD$2:AD246),$AD$2:$AD$253,0)),"")</f>
        <v>United Kingdom of Great Britain and Northern Irela</v>
      </c>
    </row>
    <row r="247" spans="25:31" x14ac:dyDescent="0.25">
      <c r="Y247" s="2" t="s">
        <v>149</v>
      </c>
      <c r="Z247" s="2" t="s">
        <v>508</v>
      </c>
      <c r="AA247" s="2" t="s">
        <v>509</v>
      </c>
      <c r="AB247" s="2" t="s">
        <v>409</v>
      </c>
      <c r="AC247" s="2">
        <f t="shared" si="4"/>
        <v>1</v>
      </c>
      <c r="AD247" s="2">
        <f>IF(AC247=1,COUNTIF($AC$2:AC247,1),"")</f>
        <v>243</v>
      </c>
      <c r="AE247" s="2" t="str">
        <f>IFERROR(INDEX($Y$2:$Y$253,MATCH(ROWS($AD$2:AD247),$AD$2:$AD$253,0)),"")</f>
        <v>United Kingdom, England and Wales</v>
      </c>
    </row>
    <row r="248" spans="25:31" x14ac:dyDescent="0.25">
      <c r="Y248" s="2" t="s">
        <v>99</v>
      </c>
      <c r="Z248" s="2" t="s">
        <v>403</v>
      </c>
      <c r="AA248" s="2" t="s">
        <v>404</v>
      </c>
      <c r="AB248" s="2" t="s">
        <v>363</v>
      </c>
      <c r="AC248" s="2">
        <f t="shared" si="4"/>
        <v>1</v>
      </c>
      <c r="AD248" s="2">
        <f>IF(AC248=1,COUNTIF($AC$2:AC248,1),"")</f>
        <v>244</v>
      </c>
      <c r="AE248" s="2" t="str">
        <f>IFERROR(INDEX($Y$2:$Y$253,MATCH(ROWS($AD$2:AD248),$AD$2:$AD$253,0)),"")</f>
        <v>United Kingdom, Northern Ireland</v>
      </c>
    </row>
    <row r="249" spans="25:31" x14ac:dyDescent="0.25">
      <c r="Y249" s="2" t="s">
        <v>835</v>
      </c>
      <c r="Z249" s="2" t="s">
        <v>510</v>
      </c>
      <c r="AA249" s="2" t="s">
        <v>511</v>
      </c>
      <c r="AB249" s="2" t="s">
        <v>409</v>
      </c>
      <c r="AC249" s="2">
        <f t="shared" si="4"/>
        <v>1</v>
      </c>
      <c r="AD249" s="2">
        <f>IF(AC249=1,COUNTIF($AC$2:AC249,1),"")</f>
        <v>245</v>
      </c>
      <c r="AE249" s="2" t="str">
        <f>IFERROR(INDEX($Y$2:$Y$253,MATCH(ROWS($AD$2:AD249),$AD$2:$AD$253,0)),"")</f>
        <v>United Kingdom, Scotland</v>
      </c>
    </row>
    <row r="250" spans="25:31" x14ac:dyDescent="0.25">
      <c r="Y250" s="2" t="s">
        <v>642</v>
      </c>
      <c r="Z250" s="2" t="s">
        <v>643</v>
      </c>
      <c r="AA250" s="2" t="s">
        <v>644</v>
      </c>
      <c r="AB250" s="2" t="s">
        <v>517</v>
      </c>
      <c r="AC250" s="2">
        <f t="shared" si="4"/>
        <v>1</v>
      </c>
      <c r="AD250" s="2">
        <f>IF(AC250=1,COUNTIF($AC$2:AC250,1),"")</f>
        <v>246</v>
      </c>
      <c r="AE250" s="2" t="str">
        <f>IFERROR(INDEX($Y$2:$Y$253,MATCH(ROWS($AD$2:AD250),$AD$2:$AD$253,0)),"")</f>
        <v>United Republic of Tanzania</v>
      </c>
    </row>
    <row r="251" spans="25:31" x14ac:dyDescent="0.25">
      <c r="Y251" s="2" t="s">
        <v>645</v>
      </c>
      <c r="Z251" s="2" t="s">
        <v>646</v>
      </c>
      <c r="AA251" s="2" t="s">
        <v>647</v>
      </c>
      <c r="AB251" s="2" t="s">
        <v>517</v>
      </c>
      <c r="AC251" s="2">
        <f t="shared" si="4"/>
        <v>1</v>
      </c>
      <c r="AD251" s="2">
        <f>IF(AC251=1,COUNTIF($AC$2:AC251,1),"")</f>
        <v>247</v>
      </c>
      <c r="AE251" s="2" t="str">
        <f>IFERROR(INDEX($Y$2:$Y$253,MATCH(ROWS($AD$2:AD251),$AD$2:$AD$253,0)),"")</f>
        <v/>
      </c>
    </row>
    <row r="252" spans="25:31" x14ac:dyDescent="0.25">
      <c r="Y252" s="2" t="s">
        <v>648</v>
      </c>
      <c r="Z252" s="2" t="s">
        <v>649</v>
      </c>
      <c r="AA252" s="2" t="s">
        <v>650</v>
      </c>
      <c r="AB252" s="2" t="s">
        <v>517</v>
      </c>
      <c r="AC252" s="2">
        <f t="shared" si="4"/>
        <v>1</v>
      </c>
      <c r="AD252" s="2">
        <f>IF(AC252=1,COUNTIF($AC$2:AC252,1),"")</f>
        <v>248</v>
      </c>
      <c r="AE252" s="2" t="str">
        <f>IFERROR(INDEX($Y$2:$Y$253,MATCH(ROWS($AD$2:AD252),$AD$2:$AD$253,0)),"")</f>
        <v/>
      </c>
    </row>
    <row r="253" spans="25:31" x14ac:dyDescent="0.25">
      <c r="Y253" s="2" t="s">
        <v>44</v>
      </c>
      <c r="Z253" s="2" t="s">
        <v>283</v>
      </c>
      <c r="AA253" s="2" t="s">
        <v>284</v>
      </c>
      <c r="AB253" s="2" t="s">
        <v>193</v>
      </c>
      <c r="AC253" s="2">
        <f t="shared" si="4"/>
        <v>1</v>
      </c>
      <c r="AD253" s="2">
        <f>IF(AC253=1,COUNTIF($AC$2:AC253,1),"")</f>
        <v>249</v>
      </c>
      <c r="AE253" s="2" t="str">
        <f>IFERROR(INDEX($Y$2:$Y$253,MATCH(ROWS($AD$2:AD253),$AD$2:$AD$253,0)),"")</f>
        <v/>
      </c>
    </row>
    <row r="254" spans="25:31" x14ac:dyDescent="0.25">
      <c r="Y254" s="2" t="s">
        <v>836</v>
      </c>
      <c r="Z254" s="2" t="s">
        <v>837</v>
      </c>
      <c r="AA254" s="2" t="s">
        <v>838</v>
      </c>
      <c r="AB254" s="2" t="s">
        <v>517</v>
      </c>
      <c r="AC254" s="2">
        <f t="shared" si="4"/>
        <v>1</v>
      </c>
      <c r="AD254" s="2">
        <f>IF(AC254=1,COUNTIF($AC$2:AC254,1),"")</f>
        <v>250</v>
      </c>
      <c r="AE254" s="2" t="str">
        <f>IFERROR(INDEX($Y$2:$Y$253,MATCH(ROWS($AD$2:AD254),$AD$2:$AD$253,0)),"")</f>
        <v/>
      </c>
    </row>
    <row r="255" spans="25:31" x14ac:dyDescent="0.25">
      <c r="Y255" s="2" t="s">
        <v>78</v>
      </c>
      <c r="Z255" s="2" t="s">
        <v>355</v>
      </c>
      <c r="AA255" s="2" t="s">
        <v>356</v>
      </c>
      <c r="AB255" s="2" t="s">
        <v>291</v>
      </c>
      <c r="AC255" s="2">
        <f t="shared" si="4"/>
        <v>1</v>
      </c>
      <c r="AD255" s="2">
        <f>IF(AC255=1,COUNTIF($AC$2:AC255,1),"")</f>
        <v>251</v>
      </c>
      <c r="AE255" s="2" t="str">
        <f>IFERROR(INDEX($Y$2:$Y$253,MATCH(ROWS($AD$2:AD255),$AD$2:$AD$253,0)),"")</f>
        <v/>
      </c>
    </row>
    <row r="256" spans="25:31" x14ac:dyDescent="0.25">
      <c r="Y256" s="2" t="s">
        <v>79</v>
      </c>
      <c r="Z256" s="2" t="s">
        <v>357</v>
      </c>
      <c r="AA256" s="2" t="s">
        <v>358</v>
      </c>
      <c r="AB256" s="2" t="s">
        <v>291</v>
      </c>
      <c r="AC256" s="2">
        <f t="shared" si="4"/>
        <v>1</v>
      </c>
      <c r="AD256" s="2">
        <f>IF(AC256=1,COUNTIF($AC$2:AC256,1),"")</f>
        <v>252</v>
      </c>
      <c r="AE256" s="2" t="str">
        <f>IFERROR(INDEX($Y$2:$Y$253,MATCH(ROWS($AD$2:AD256),$AD$2:$AD$253,0)),"")</f>
        <v/>
      </c>
    </row>
    <row r="257" spans="25:31" x14ac:dyDescent="0.25">
      <c r="Y257" s="2" t="s">
        <v>150</v>
      </c>
      <c r="Z257" s="2" t="s">
        <v>512</v>
      </c>
      <c r="AA257" s="2" t="s">
        <v>513</v>
      </c>
      <c r="AB257" s="2" t="s">
        <v>409</v>
      </c>
      <c r="AC257" s="2">
        <f t="shared" si="4"/>
        <v>1</v>
      </c>
      <c r="AD257" s="2">
        <f>IF(AC257=1,COUNTIF($AC$2:AC257,1),"")</f>
        <v>253</v>
      </c>
      <c r="AE257" s="2" t="str">
        <f>IFERROR(INDEX($Y$2:$Y$253,MATCH(ROWS($AD$2:AD257),$AD$2:$AD$253,0)),"")</f>
        <v/>
      </c>
    </row>
    <row r="258" spans="25:31" x14ac:dyDescent="0.25">
      <c r="Y258" s="2" t="s">
        <v>185</v>
      </c>
      <c r="Z258" s="2" t="s">
        <v>739</v>
      </c>
      <c r="AA258" s="2" t="s">
        <v>740</v>
      </c>
      <c r="AB258" s="2" t="s">
        <v>688</v>
      </c>
      <c r="AC258" s="2">
        <f t="shared" si="4"/>
        <v>1</v>
      </c>
      <c r="AD258" s="2">
        <f>IF(AC258=1,COUNTIF($AC$2:AC258,1),"")</f>
        <v>254</v>
      </c>
      <c r="AE258" s="2" t="str">
        <f>IFERROR(INDEX($Y$2:$Y$253,MATCH(ROWS($AD$2:AD258),$AD$2:$AD$253,0)),"")</f>
        <v/>
      </c>
    </row>
    <row r="259" spans="25:31" x14ac:dyDescent="0.25">
      <c r="Y259" s="2" t="s">
        <v>80</v>
      </c>
      <c r="Z259" s="2" t="s">
        <v>359</v>
      </c>
      <c r="AA259" s="2" t="s">
        <v>360</v>
      </c>
      <c r="AB259" s="2" t="s">
        <v>291</v>
      </c>
      <c r="AC259" s="2">
        <f t="shared" si="4"/>
        <v>1</v>
      </c>
      <c r="AD259" s="2">
        <f>IF(AC259=1,COUNTIF($AC$2:AC259,1),"")</f>
        <v>255</v>
      </c>
      <c r="AE259" s="2" t="str">
        <f>IFERROR(INDEX($Y$2:$Y$253,MATCH(ROWS($AD$2:AD259),$AD$2:$AD$253,0)),"")</f>
        <v/>
      </c>
    </row>
    <row r="260" spans="25:31" x14ac:dyDescent="0.25">
      <c r="Y260" s="2" t="s">
        <v>186</v>
      </c>
      <c r="Z260" s="2" t="s">
        <v>741</v>
      </c>
      <c r="AA260" s="2" t="s">
        <v>742</v>
      </c>
      <c r="AB260" s="2" t="s">
        <v>688</v>
      </c>
      <c r="AC260" s="2">
        <f t="shared" si="4"/>
        <v>1</v>
      </c>
      <c r="AD260" s="2">
        <f>IF(AC260=1,COUNTIF($AC$2:AC260,1),"")</f>
        <v>256</v>
      </c>
      <c r="AE260" s="2" t="str">
        <f>IFERROR(INDEX($Y$2:$Y$253,MATCH(ROWS($AD$2:AD260),$AD$2:$AD$253,0)),"")</f>
        <v/>
      </c>
    </row>
    <row r="261" spans="25:31" x14ac:dyDescent="0.25">
      <c r="Y261" s="2" t="s">
        <v>839</v>
      </c>
      <c r="Z261" s="2" t="s">
        <v>656</v>
      </c>
      <c r="AA261" s="2" t="s">
        <v>657</v>
      </c>
      <c r="AB261" s="2" t="s">
        <v>688</v>
      </c>
      <c r="AC261" s="2">
        <f t="shared" si="4"/>
        <v>1</v>
      </c>
      <c r="AD261" s="2">
        <f>IF(AC261=1,COUNTIF($AC$2:AC261,1),"")</f>
        <v>257</v>
      </c>
      <c r="AE261" s="2" t="str">
        <f>IFERROR(INDEX($Y$2:$Y$253,MATCH(ROWS($AD$2:AD261),$AD$2:$AD$253,0)),"")</f>
        <v/>
      </c>
    </row>
    <row r="262" spans="25:31" x14ac:dyDescent="0.25">
      <c r="Y262" s="2" t="s">
        <v>658</v>
      </c>
      <c r="Z262" s="2" t="s">
        <v>659</v>
      </c>
      <c r="AA262" s="2" t="s">
        <v>660</v>
      </c>
      <c r="AB262" s="2" t="s">
        <v>517</v>
      </c>
      <c r="AC262" s="2">
        <f t="shared" ref="AC262:AC269" si="5">--ISNUMBER(IFERROR(SEARCH($V$1,Y262,1),""))</f>
        <v>1</v>
      </c>
      <c r="AD262" s="2">
        <f>IF(AC262=1,COUNTIF($AC$2:AC262,1),"")</f>
        <v>258</v>
      </c>
      <c r="AE262" s="2" t="str">
        <f>IFERROR(INDEX($Y$2:$Y$253,MATCH(ROWS($AD$2:AD262),$AD$2:$AD$253,0)),"")</f>
        <v/>
      </c>
    </row>
    <row r="263" spans="25:31" x14ac:dyDescent="0.25">
      <c r="Y263" s="2" t="s">
        <v>840</v>
      </c>
      <c r="Z263" s="2" t="s">
        <v>389</v>
      </c>
      <c r="AA263" s="2" t="s">
        <v>390</v>
      </c>
      <c r="AB263" s="2" t="s">
        <v>363</v>
      </c>
      <c r="AC263" s="2">
        <f t="shared" si="5"/>
        <v>1</v>
      </c>
      <c r="AD263" s="2">
        <f>IF(AC263=1,COUNTIF($AC$2:AC263,1),"")</f>
        <v>259</v>
      </c>
      <c r="AE263" s="2" t="str">
        <f>IFERROR(INDEX($Y$2:$Y$253,MATCH(ROWS($AD$2:AD263),$AD$2:$AD$253,0)),"")</f>
        <v/>
      </c>
    </row>
    <row r="264" spans="25:31" x14ac:dyDescent="0.25">
      <c r="Y264" s="2" t="s">
        <v>841</v>
      </c>
      <c r="Z264" s="2" t="s">
        <v>842</v>
      </c>
      <c r="AA264" s="2" t="s">
        <v>843</v>
      </c>
      <c r="AB264" s="2" t="s">
        <v>517</v>
      </c>
      <c r="AC264" s="2">
        <f t="shared" si="5"/>
        <v>1</v>
      </c>
      <c r="AD264" s="2">
        <f>IF(AC264=1,COUNTIF($AC$2:AC264,1),"")</f>
        <v>260</v>
      </c>
      <c r="AE264" s="2" t="str">
        <f>IFERROR(INDEX($Y$2:$Y$253,MATCH(ROWS($AD$2:AD264),$AD$2:$AD$253,0)),"")</f>
        <v/>
      </c>
    </row>
    <row r="265" spans="25:31" x14ac:dyDescent="0.25">
      <c r="Y265" s="2" t="s">
        <v>100</v>
      </c>
      <c r="Z265" s="2" t="s">
        <v>405</v>
      </c>
      <c r="AA265" s="2" t="s">
        <v>406</v>
      </c>
      <c r="AB265" s="2" t="s">
        <v>363</v>
      </c>
      <c r="AC265" s="2">
        <f t="shared" si="5"/>
        <v>1</v>
      </c>
      <c r="AD265" s="2">
        <f>IF(AC265=1,COUNTIF($AC$2:AC265,1),"")</f>
        <v>261</v>
      </c>
      <c r="AE265" s="2" t="str">
        <f>IFERROR(INDEX($Y$2:$Y$253,MATCH(ROWS($AD$2:AD265),$AD$2:$AD$253,0)),"")</f>
        <v/>
      </c>
    </row>
    <row r="266" spans="25:31" x14ac:dyDescent="0.25">
      <c r="Y266" s="2" t="s">
        <v>661</v>
      </c>
      <c r="Z266" s="2" t="s">
        <v>662</v>
      </c>
      <c r="AA266" s="2" t="s">
        <v>663</v>
      </c>
      <c r="AB266" s="2" t="s">
        <v>517</v>
      </c>
      <c r="AC266" s="2">
        <f t="shared" si="5"/>
        <v>1</v>
      </c>
      <c r="AD266" s="2">
        <f>IF(AC266=1,COUNTIF($AC$2:AC266,1),"")</f>
        <v>262</v>
      </c>
      <c r="AE266" s="2" t="str">
        <f>IFERROR(INDEX($Y$2:$Y$253,MATCH(ROWS($AD$2:AD266),$AD$2:$AD$253,0)),"")</f>
        <v/>
      </c>
    </row>
    <row r="267" spans="25:31" x14ac:dyDescent="0.25">
      <c r="Y267" s="2" t="s">
        <v>45</v>
      </c>
      <c r="Z267" s="2" t="s">
        <v>285</v>
      </c>
      <c r="AA267" s="2" t="s">
        <v>286</v>
      </c>
      <c r="AB267" s="2" t="s">
        <v>193</v>
      </c>
      <c r="AC267" s="2">
        <f t="shared" si="5"/>
        <v>1</v>
      </c>
      <c r="AD267" s="2">
        <f>IF(AC267=1,COUNTIF($AC$2:AC267,1),"")</f>
        <v>263</v>
      </c>
      <c r="AE267" s="2" t="str">
        <f>IFERROR(INDEX($Y$2:$Y$253,MATCH(ROWS($AD$2:AD267),$AD$2:$AD$253,0)),"")</f>
        <v/>
      </c>
    </row>
    <row r="268" spans="25:31" x14ac:dyDescent="0.25">
      <c r="Y268" s="2" t="s">
        <v>46</v>
      </c>
      <c r="Z268" s="2" t="s">
        <v>287</v>
      </c>
      <c r="AA268" s="2" t="s">
        <v>288</v>
      </c>
      <c r="AB268" s="2" t="s">
        <v>193</v>
      </c>
      <c r="AC268" s="2">
        <f t="shared" si="5"/>
        <v>1</v>
      </c>
      <c r="AD268" s="2">
        <f>IF(AC268=1,COUNTIF($AC$2:AC268,1),"")</f>
        <v>264</v>
      </c>
      <c r="AE268" s="2" t="str">
        <f>IFERROR(INDEX($Y$2:$Y$253,MATCH(ROWS($AD$2:AD268),$AD$2:$AD$253,0)),"")</f>
        <v/>
      </c>
    </row>
    <row r="269" spans="25:31" x14ac:dyDescent="0.25">
      <c r="Y269" s="2" t="s">
        <v>844</v>
      </c>
      <c r="Z269" s="2" t="s">
        <v>845</v>
      </c>
      <c r="AA269" s="2" t="s">
        <v>846</v>
      </c>
      <c r="AB269" s="2" t="s">
        <v>517</v>
      </c>
      <c r="AC269" s="2">
        <f t="shared" si="5"/>
        <v>1</v>
      </c>
      <c r="AD269" s="2">
        <f>IF(AC269=1,COUNTIF($AC$2:AC269,1),"")</f>
        <v>265</v>
      </c>
      <c r="AE269" s="2" t="str">
        <f>IFERROR(INDEX($Y$2:$Y$253,MATCH(ROWS($AD$2:AD269),$AD$2:$AD$253,0)),"")</f>
        <v/>
      </c>
    </row>
  </sheetData>
  <sheetProtection algorithmName="SHA-512" hashValue="Mg99Do9X1Ek9dX/McvmFTeY22861h3b+7YwjOQDv0oRDOve6uVAoeZ9mtehTi/b7Po3FaUEWScRHHK5EI/4zhQ==" saltValue="sY0x/n3l9bAaLe1hnGBVLQ==" spinCount="100000" sheet="1" objects="1" scenarios="1" selectLockedCells="1"/>
  <protectedRanges>
    <protectedRange sqref="I4 Q8:R17 F8:P10 J17:L17 G11:H12 H16:J16 M11:P15 I11:L13" name="Range1"/>
    <protectedRange sqref="D10:E12 D16:D17 I17 E16:G16" name="Range1_1"/>
  </protectedRanges>
  <mergeCells count="16392">
    <mergeCell ref="N18:N19"/>
    <mergeCell ref="O18:O19"/>
    <mergeCell ref="S6:T6"/>
    <mergeCell ref="B6:B7"/>
    <mergeCell ref="C6:C7"/>
    <mergeCell ref="D6:D7"/>
    <mergeCell ref="B1:I1"/>
    <mergeCell ref="B2:I2"/>
    <mergeCell ref="B14:B15"/>
    <mergeCell ref="C14:C15"/>
    <mergeCell ref="D14:D15"/>
    <mergeCell ref="E14:E15"/>
    <mergeCell ref="F14:F15"/>
    <mergeCell ref="G14:J15"/>
    <mergeCell ref="G16:J16"/>
    <mergeCell ref="B18:B19"/>
    <mergeCell ref="C18:C19"/>
    <mergeCell ref="AT18:AT19"/>
    <mergeCell ref="AU18:AU19"/>
    <mergeCell ref="AV18:AV19"/>
    <mergeCell ref="AW18:AW19"/>
    <mergeCell ref="AX18:AX19"/>
    <mergeCell ref="AO18:AO19"/>
    <mergeCell ref="AP18:AP19"/>
    <mergeCell ref="AQ18:AQ19"/>
    <mergeCell ref="AR18:AR19"/>
    <mergeCell ref="AS18:AS19"/>
    <mergeCell ref="AJ18:AJ19"/>
    <mergeCell ref="AK18:AK19"/>
    <mergeCell ref="AL18:AL19"/>
    <mergeCell ref="AM18:AM19"/>
    <mergeCell ref="AN18:AN19"/>
    <mergeCell ref="AE18:AE19"/>
    <mergeCell ref="AF18:AF19"/>
    <mergeCell ref="AG18:AG19"/>
    <mergeCell ref="AH18:AH19"/>
    <mergeCell ref="AI18:AI19"/>
    <mergeCell ref="Z18:Z19"/>
    <mergeCell ref="AA18:AA19"/>
    <mergeCell ref="AB18:AB19"/>
    <mergeCell ref="AC18:AC19"/>
    <mergeCell ref="AD18:AD19"/>
    <mergeCell ref="U18:U19"/>
    <mergeCell ref="V18:V19"/>
    <mergeCell ref="W18:W19"/>
    <mergeCell ref="X18:X19"/>
    <mergeCell ref="Y18:Y19"/>
    <mergeCell ref="P18:P19"/>
    <mergeCell ref="Q18:Q19"/>
    <mergeCell ref="R18:R19"/>
    <mergeCell ref="S18:S19"/>
    <mergeCell ref="T18:T19"/>
    <mergeCell ref="D18:F19"/>
    <mergeCell ref="CC18:CC19"/>
    <mergeCell ref="CD18:CD19"/>
    <mergeCell ref="CE18:CE19"/>
    <mergeCell ref="CF18:CF19"/>
    <mergeCell ref="CG18:CG19"/>
    <mergeCell ref="BX18:BX19"/>
    <mergeCell ref="BY18:BY19"/>
    <mergeCell ref="BZ18:BZ19"/>
    <mergeCell ref="CA18:CA19"/>
    <mergeCell ref="CB18:CB19"/>
    <mergeCell ref="BS18:BS19"/>
    <mergeCell ref="BT18:BT19"/>
    <mergeCell ref="BU18:BU19"/>
    <mergeCell ref="BV18:BV19"/>
    <mergeCell ref="BW18:BW19"/>
    <mergeCell ref="BN18:BN19"/>
    <mergeCell ref="BO18:BO19"/>
    <mergeCell ref="BP18:BP19"/>
    <mergeCell ref="BQ18:BQ19"/>
    <mergeCell ref="BR18:BR19"/>
    <mergeCell ref="BI18:BI19"/>
    <mergeCell ref="BJ18:BJ19"/>
    <mergeCell ref="BK18:BK19"/>
    <mergeCell ref="BL18:BL19"/>
    <mergeCell ref="BM18:BM19"/>
    <mergeCell ref="BD18:BD19"/>
    <mergeCell ref="BE18:BE19"/>
    <mergeCell ref="BF18:BF19"/>
    <mergeCell ref="BG18:BG19"/>
    <mergeCell ref="BH18:BH19"/>
    <mergeCell ref="AY18:AY19"/>
    <mergeCell ref="AZ18:AZ19"/>
    <mergeCell ref="BA18:BA19"/>
    <mergeCell ref="BB18:BB19"/>
    <mergeCell ref="BC18:BC19"/>
    <mergeCell ref="DL18:DL19"/>
    <mergeCell ref="DM18:DM19"/>
    <mergeCell ref="DN18:DN19"/>
    <mergeCell ref="DO18:DO19"/>
    <mergeCell ref="DP18:DP19"/>
    <mergeCell ref="DG18:DG19"/>
    <mergeCell ref="DH18:DH19"/>
    <mergeCell ref="DI18:DI19"/>
    <mergeCell ref="DJ18:DJ19"/>
    <mergeCell ref="DK18:DK19"/>
    <mergeCell ref="DB18:DB19"/>
    <mergeCell ref="DC18:DC19"/>
    <mergeCell ref="DD18:DD19"/>
    <mergeCell ref="DE18:DE19"/>
    <mergeCell ref="DF18:DF19"/>
    <mergeCell ref="CW18:CW19"/>
    <mergeCell ref="CX18:CX19"/>
    <mergeCell ref="CY18:CY19"/>
    <mergeCell ref="CZ18:CZ19"/>
    <mergeCell ref="DA18:DA19"/>
    <mergeCell ref="CR18:CR19"/>
    <mergeCell ref="CS18:CS19"/>
    <mergeCell ref="CT18:CT19"/>
    <mergeCell ref="CU18:CU19"/>
    <mergeCell ref="CV18:CV19"/>
    <mergeCell ref="CM18:CM19"/>
    <mergeCell ref="CN18:CN19"/>
    <mergeCell ref="CO18:CO19"/>
    <mergeCell ref="CP18:CP19"/>
    <mergeCell ref="CQ18:CQ19"/>
    <mergeCell ref="CH18:CH19"/>
    <mergeCell ref="CI18:CI19"/>
    <mergeCell ref="CJ18:CJ19"/>
    <mergeCell ref="CK18:CK19"/>
    <mergeCell ref="CL18:CL19"/>
    <mergeCell ref="EU18:EU19"/>
    <mergeCell ref="EV18:EV19"/>
    <mergeCell ref="EW18:EW19"/>
    <mergeCell ref="EX18:EX19"/>
    <mergeCell ref="EY18:EY19"/>
    <mergeCell ref="EP18:EP19"/>
    <mergeCell ref="EQ18:EQ19"/>
    <mergeCell ref="ER18:ER19"/>
    <mergeCell ref="ES18:ES19"/>
    <mergeCell ref="ET18:ET19"/>
    <mergeCell ref="EK18:EK19"/>
    <mergeCell ref="EL18:EL19"/>
    <mergeCell ref="EM18:EM19"/>
    <mergeCell ref="EN18:EN19"/>
    <mergeCell ref="EO18:EO19"/>
    <mergeCell ref="EF18:EF19"/>
    <mergeCell ref="EG18:EG19"/>
    <mergeCell ref="EH18:EH19"/>
    <mergeCell ref="EI18:EI19"/>
    <mergeCell ref="EJ18:EJ19"/>
    <mergeCell ref="EA18:EA19"/>
    <mergeCell ref="EB18:EB19"/>
    <mergeCell ref="EC18:EC19"/>
    <mergeCell ref="ED18:ED19"/>
    <mergeCell ref="EE18:EE19"/>
    <mergeCell ref="DV18:DV19"/>
    <mergeCell ref="DW18:DW19"/>
    <mergeCell ref="DX18:DX19"/>
    <mergeCell ref="DY18:DY19"/>
    <mergeCell ref="DZ18:DZ19"/>
    <mergeCell ref="DQ18:DQ19"/>
    <mergeCell ref="DR18:DR19"/>
    <mergeCell ref="DS18:DS19"/>
    <mergeCell ref="DT18:DT19"/>
    <mergeCell ref="DU18:DU19"/>
    <mergeCell ref="GD18:GD19"/>
    <mergeCell ref="GE18:GE19"/>
    <mergeCell ref="GF18:GF19"/>
    <mergeCell ref="GG18:GG19"/>
    <mergeCell ref="GH18:GH19"/>
    <mergeCell ref="FY18:FY19"/>
    <mergeCell ref="FZ18:FZ19"/>
    <mergeCell ref="GA18:GA19"/>
    <mergeCell ref="GB18:GB19"/>
    <mergeCell ref="GC18:GC19"/>
    <mergeCell ref="FT18:FT19"/>
    <mergeCell ref="FU18:FU19"/>
    <mergeCell ref="FV18:FV19"/>
    <mergeCell ref="FW18:FW19"/>
    <mergeCell ref="FX18:FX19"/>
    <mergeCell ref="FO18:FO19"/>
    <mergeCell ref="FP18:FP19"/>
    <mergeCell ref="FQ18:FQ19"/>
    <mergeCell ref="FR18:FR19"/>
    <mergeCell ref="FS18:FS19"/>
    <mergeCell ref="FJ18:FJ19"/>
    <mergeCell ref="FK18:FK19"/>
    <mergeCell ref="FL18:FL19"/>
    <mergeCell ref="FM18:FM19"/>
    <mergeCell ref="FN18:FN19"/>
    <mergeCell ref="FE18:FE19"/>
    <mergeCell ref="FF18:FF19"/>
    <mergeCell ref="FG18:FG19"/>
    <mergeCell ref="FH18:FH19"/>
    <mergeCell ref="FI18:FI19"/>
    <mergeCell ref="EZ18:EZ19"/>
    <mergeCell ref="FA18:FA19"/>
    <mergeCell ref="FB18:FB19"/>
    <mergeCell ref="FC18:FC19"/>
    <mergeCell ref="FD18:FD19"/>
    <mergeCell ref="HM18:HM19"/>
    <mergeCell ref="HN18:HN19"/>
    <mergeCell ref="HO18:HO19"/>
    <mergeCell ref="HP18:HP19"/>
    <mergeCell ref="HQ18:HQ19"/>
    <mergeCell ref="HH18:HH19"/>
    <mergeCell ref="HI18:HI19"/>
    <mergeCell ref="HJ18:HJ19"/>
    <mergeCell ref="HK18:HK19"/>
    <mergeCell ref="HL18:HL19"/>
    <mergeCell ref="HC18:HC19"/>
    <mergeCell ref="HD18:HD19"/>
    <mergeCell ref="HE18:HE19"/>
    <mergeCell ref="HF18:HF19"/>
    <mergeCell ref="HG18:HG19"/>
    <mergeCell ref="GX18:GX19"/>
    <mergeCell ref="GY18:GY19"/>
    <mergeCell ref="GZ18:GZ19"/>
    <mergeCell ref="HA18:HA19"/>
    <mergeCell ref="HB18:HB19"/>
    <mergeCell ref="GS18:GS19"/>
    <mergeCell ref="GT18:GT19"/>
    <mergeCell ref="GU18:GU19"/>
    <mergeCell ref="GV18:GV19"/>
    <mergeCell ref="GW18:GW19"/>
    <mergeCell ref="GN18:GN19"/>
    <mergeCell ref="GO18:GO19"/>
    <mergeCell ref="GP18:GP19"/>
    <mergeCell ref="GQ18:GQ19"/>
    <mergeCell ref="GR18:GR19"/>
    <mergeCell ref="GI18:GI19"/>
    <mergeCell ref="GJ18:GJ19"/>
    <mergeCell ref="GK18:GK19"/>
    <mergeCell ref="GL18:GL19"/>
    <mergeCell ref="GM18:GM19"/>
    <mergeCell ref="IV18:IV19"/>
    <mergeCell ref="IW18:IW19"/>
    <mergeCell ref="IX18:IX19"/>
    <mergeCell ref="IY18:IY19"/>
    <mergeCell ref="IZ18:IZ19"/>
    <mergeCell ref="IQ18:IQ19"/>
    <mergeCell ref="IR18:IR19"/>
    <mergeCell ref="IS18:IS19"/>
    <mergeCell ref="IT18:IT19"/>
    <mergeCell ref="IU18:IU19"/>
    <mergeCell ref="IL18:IL19"/>
    <mergeCell ref="IM18:IM19"/>
    <mergeCell ref="IN18:IN19"/>
    <mergeCell ref="IO18:IO19"/>
    <mergeCell ref="IP18:IP19"/>
    <mergeCell ref="IG18:IG19"/>
    <mergeCell ref="IH18:IH19"/>
    <mergeCell ref="II18:II19"/>
    <mergeCell ref="IJ18:IJ19"/>
    <mergeCell ref="IK18:IK19"/>
    <mergeCell ref="IB18:IB19"/>
    <mergeCell ref="IC18:IC19"/>
    <mergeCell ref="ID18:ID19"/>
    <mergeCell ref="IE18:IE19"/>
    <mergeCell ref="IF18:IF19"/>
    <mergeCell ref="HW18:HW19"/>
    <mergeCell ref="HX18:HX19"/>
    <mergeCell ref="HY18:HY19"/>
    <mergeCell ref="HZ18:HZ19"/>
    <mergeCell ref="IA18:IA19"/>
    <mergeCell ref="HR18:HR19"/>
    <mergeCell ref="HS18:HS19"/>
    <mergeCell ref="HT18:HT19"/>
    <mergeCell ref="HU18:HU19"/>
    <mergeCell ref="HV18:HV19"/>
    <mergeCell ref="KE18:KE19"/>
    <mergeCell ref="KF18:KF19"/>
    <mergeCell ref="KG18:KG19"/>
    <mergeCell ref="KH18:KH19"/>
    <mergeCell ref="KI18:KI19"/>
    <mergeCell ref="JZ18:JZ19"/>
    <mergeCell ref="KA18:KA19"/>
    <mergeCell ref="KB18:KB19"/>
    <mergeCell ref="KC18:KC19"/>
    <mergeCell ref="KD18:KD19"/>
    <mergeCell ref="JU18:JU19"/>
    <mergeCell ref="JV18:JV19"/>
    <mergeCell ref="JW18:JW19"/>
    <mergeCell ref="JX18:JX19"/>
    <mergeCell ref="JY18:JY19"/>
    <mergeCell ref="JP18:JP19"/>
    <mergeCell ref="JQ18:JQ19"/>
    <mergeCell ref="JR18:JR19"/>
    <mergeCell ref="JS18:JS19"/>
    <mergeCell ref="JT18:JT19"/>
    <mergeCell ref="JK18:JK19"/>
    <mergeCell ref="JL18:JL19"/>
    <mergeCell ref="JM18:JM19"/>
    <mergeCell ref="JN18:JN19"/>
    <mergeCell ref="JO18:JO19"/>
    <mergeCell ref="JF18:JF19"/>
    <mergeCell ref="JG18:JG19"/>
    <mergeCell ref="JH18:JH19"/>
    <mergeCell ref="JI18:JI19"/>
    <mergeCell ref="JJ18:JJ19"/>
    <mergeCell ref="JA18:JA19"/>
    <mergeCell ref="JB18:JB19"/>
    <mergeCell ref="JC18:JC19"/>
    <mergeCell ref="JD18:JD19"/>
    <mergeCell ref="JE18:JE19"/>
    <mergeCell ref="LN18:LN19"/>
    <mergeCell ref="LO18:LO19"/>
    <mergeCell ref="LP18:LP19"/>
    <mergeCell ref="LQ18:LQ19"/>
    <mergeCell ref="LR18:LR19"/>
    <mergeCell ref="LI18:LI19"/>
    <mergeCell ref="LJ18:LJ19"/>
    <mergeCell ref="LK18:LK19"/>
    <mergeCell ref="LL18:LL19"/>
    <mergeCell ref="LM18:LM19"/>
    <mergeCell ref="LD18:LD19"/>
    <mergeCell ref="LE18:LE19"/>
    <mergeCell ref="LF18:LF19"/>
    <mergeCell ref="LG18:LG19"/>
    <mergeCell ref="LH18:LH19"/>
    <mergeCell ref="KY18:KY19"/>
    <mergeCell ref="KZ18:KZ19"/>
    <mergeCell ref="LA18:LA19"/>
    <mergeCell ref="LB18:LB19"/>
    <mergeCell ref="LC18:LC19"/>
    <mergeCell ref="KT18:KT19"/>
    <mergeCell ref="KU18:KU19"/>
    <mergeCell ref="KV18:KV19"/>
    <mergeCell ref="KW18:KW19"/>
    <mergeCell ref="KX18:KX19"/>
    <mergeCell ref="KO18:KO19"/>
    <mergeCell ref="KP18:KP19"/>
    <mergeCell ref="KQ18:KQ19"/>
    <mergeCell ref="KR18:KR19"/>
    <mergeCell ref="KS18:KS19"/>
    <mergeCell ref="KJ18:KJ19"/>
    <mergeCell ref="KK18:KK19"/>
    <mergeCell ref="KL18:KL19"/>
    <mergeCell ref="KM18:KM19"/>
    <mergeCell ref="KN18:KN19"/>
    <mergeCell ref="MW18:MW19"/>
    <mergeCell ref="MX18:MX19"/>
    <mergeCell ref="MY18:MY19"/>
    <mergeCell ref="MZ18:MZ19"/>
    <mergeCell ref="NA18:NA19"/>
    <mergeCell ref="MR18:MR19"/>
    <mergeCell ref="MS18:MS19"/>
    <mergeCell ref="MT18:MT19"/>
    <mergeCell ref="MU18:MU19"/>
    <mergeCell ref="MV18:MV19"/>
    <mergeCell ref="MM18:MM19"/>
    <mergeCell ref="MN18:MN19"/>
    <mergeCell ref="MO18:MO19"/>
    <mergeCell ref="MP18:MP19"/>
    <mergeCell ref="MQ18:MQ19"/>
    <mergeCell ref="MH18:MH19"/>
    <mergeCell ref="MI18:MI19"/>
    <mergeCell ref="MJ18:MJ19"/>
    <mergeCell ref="MK18:MK19"/>
    <mergeCell ref="ML18:ML19"/>
    <mergeCell ref="MC18:MC19"/>
    <mergeCell ref="MD18:MD19"/>
    <mergeCell ref="ME18:ME19"/>
    <mergeCell ref="MF18:MF19"/>
    <mergeCell ref="MG18:MG19"/>
    <mergeCell ref="LX18:LX19"/>
    <mergeCell ref="LY18:LY19"/>
    <mergeCell ref="LZ18:LZ19"/>
    <mergeCell ref="MA18:MA19"/>
    <mergeCell ref="MB18:MB19"/>
    <mergeCell ref="LS18:LS19"/>
    <mergeCell ref="LT18:LT19"/>
    <mergeCell ref="LU18:LU19"/>
    <mergeCell ref="LV18:LV19"/>
    <mergeCell ref="LW18:LW19"/>
    <mergeCell ref="OF18:OF19"/>
    <mergeCell ref="OG18:OG19"/>
    <mergeCell ref="OH18:OH19"/>
    <mergeCell ref="OI18:OI19"/>
    <mergeCell ref="OJ18:OJ19"/>
    <mergeCell ref="OA18:OA19"/>
    <mergeCell ref="OB18:OB19"/>
    <mergeCell ref="OC18:OC19"/>
    <mergeCell ref="OD18:OD19"/>
    <mergeCell ref="OE18:OE19"/>
    <mergeCell ref="NV18:NV19"/>
    <mergeCell ref="NW18:NW19"/>
    <mergeCell ref="NX18:NX19"/>
    <mergeCell ref="NY18:NY19"/>
    <mergeCell ref="NZ18:NZ19"/>
    <mergeCell ref="NQ18:NQ19"/>
    <mergeCell ref="NR18:NR19"/>
    <mergeCell ref="NS18:NS19"/>
    <mergeCell ref="NT18:NT19"/>
    <mergeCell ref="NU18:NU19"/>
    <mergeCell ref="NL18:NL19"/>
    <mergeCell ref="NM18:NM19"/>
    <mergeCell ref="NN18:NN19"/>
    <mergeCell ref="NO18:NO19"/>
    <mergeCell ref="NP18:NP19"/>
    <mergeCell ref="NG18:NG19"/>
    <mergeCell ref="NH18:NH19"/>
    <mergeCell ref="NI18:NI19"/>
    <mergeCell ref="NJ18:NJ19"/>
    <mergeCell ref="NK18:NK19"/>
    <mergeCell ref="NB18:NB19"/>
    <mergeCell ref="NC18:NC19"/>
    <mergeCell ref="ND18:ND19"/>
    <mergeCell ref="NE18:NE19"/>
    <mergeCell ref="NF18:NF19"/>
    <mergeCell ref="PO18:PO19"/>
    <mergeCell ref="PP18:PP19"/>
    <mergeCell ref="PQ18:PQ19"/>
    <mergeCell ref="PR18:PR19"/>
    <mergeCell ref="PS18:PS19"/>
    <mergeCell ref="PJ18:PJ19"/>
    <mergeCell ref="PK18:PK19"/>
    <mergeCell ref="PL18:PL19"/>
    <mergeCell ref="PM18:PM19"/>
    <mergeCell ref="PN18:PN19"/>
    <mergeCell ref="PE18:PE19"/>
    <mergeCell ref="PF18:PF19"/>
    <mergeCell ref="PG18:PG19"/>
    <mergeCell ref="PH18:PH19"/>
    <mergeCell ref="PI18:PI19"/>
    <mergeCell ref="OZ18:OZ19"/>
    <mergeCell ref="PA18:PA19"/>
    <mergeCell ref="PB18:PB19"/>
    <mergeCell ref="PC18:PC19"/>
    <mergeCell ref="PD18:PD19"/>
    <mergeCell ref="OU18:OU19"/>
    <mergeCell ref="OV18:OV19"/>
    <mergeCell ref="OW18:OW19"/>
    <mergeCell ref="OX18:OX19"/>
    <mergeCell ref="OY18:OY19"/>
    <mergeCell ref="OP18:OP19"/>
    <mergeCell ref="OQ18:OQ19"/>
    <mergeCell ref="OR18:OR19"/>
    <mergeCell ref="OS18:OS19"/>
    <mergeCell ref="OT18:OT19"/>
    <mergeCell ref="OK18:OK19"/>
    <mergeCell ref="OL18:OL19"/>
    <mergeCell ref="OM18:OM19"/>
    <mergeCell ref="ON18:ON19"/>
    <mergeCell ref="OO18:OO19"/>
    <mergeCell ref="QX18:QX19"/>
    <mergeCell ref="QY18:QY19"/>
    <mergeCell ref="QZ18:QZ19"/>
    <mergeCell ref="RA18:RA19"/>
    <mergeCell ref="RB18:RB19"/>
    <mergeCell ref="QS18:QS19"/>
    <mergeCell ref="QT18:QT19"/>
    <mergeCell ref="QU18:QU19"/>
    <mergeCell ref="QV18:QV19"/>
    <mergeCell ref="QW18:QW19"/>
    <mergeCell ref="QN18:QN19"/>
    <mergeCell ref="QO18:QO19"/>
    <mergeCell ref="QP18:QP19"/>
    <mergeCell ref="QQ18:QQ19"/>
    <mergeCell ref="QR18:QR19"/>
    <mergeCell ref="QI18:QI19"/>
    <mergeCell ref="QJ18:QJ19"/>
    <mergeCell ref="QK18:QK19"/>
    <mergeCell ref="QL18:QL19"/>
    <mergeCell ref="QM18:QM19"/>
    <mergeCell ref="QD18:QD19"/>
    <mergeCell ref="QE18:QE19"/>
    <mergeCell ref="QF18:QF19"/>
    <mergeCell ref="QG18:QG19"/>
    <mergeCell ref="QH18:QH19"/>
    <mergeCell ref="PY18:PY19"/>
    <mergeCell ref="PZ18:PZ19"/>
    <mergeCell ref="QA18:QA19"/>
    <mergeCell ref="QB18:QB19"/>
    <mergeCell ref="QC18:QC19"/>
    <mergeCell ref="PT18:PT19"/>
    <mergeCell ref="PU18:PU19"/>
    <mergeCell ref="PV18:PV19"/>
    <mergeCell ref="PW18:PW19"/>
    <mergeCell ref="PX18:PX19"/>
    <mergeCell ref="SG18:SG19"/>
    <mergeCell ref="SH18:SH19"/>
    <mergeCell ref="SI18:SI19"/>
    <mergeCell ref="SJ18:SJ19"/>
    <mergeCell ref="SK18:SK19"/>
    <mergeCell ref="SB18:SB19"/>
    <mergeCell ref="SC18:SC19"/>
    <mergeCell ref="SD18:SD19"/>
    <mergeCell ref="SE18:SE19"/>
    <mergeCell ref="SF18:SF19"/>
    <mergeCell ref="RW18:RW19"/>
    <mergeCell ref="RX18:RX19"/>
    <mergeCell ref="RY18:RY19"/>
    <mergeCell ref="RZ18:RZ19"/>
    <mergeCell ref="SA18:SA19"/>
    <mergeCell ref="RR18:RR19"/>
    <mergeCell ref="RS18:RS19"/>
    <mergeCell ref="RT18:RT19"/>
    <mergeCell ref="RU18:RU19"/>
    <mergeCell ref="RV18:RV19"/>
    <mergeCell ref="RM18:RM19"/>
    <mergeCell ref="RN18:RN19"/>
    <mergeCell ref="RO18:RO19"/>
    <mergeCell ref="RP18:RP19"/>
    <mergeCell ref="RQ18:RQ19"/>
    <mergeCell ref="RH18:RH19"/>
    <mergeCell ref="RI18:RI19"/>
    <mergeCell ref="RJ18:RJ19"/>
    <mergeCell ref="RK18:RK19"/>
    <mergeCell ref="RL18:RL19"/>
    <mergeCell ref="RC18:RC19"/>
    <mergeCell ref="RD18:RD19"/>
    <mergeCell ref="RE18:RE19"/>
    <mergeCell ref="RF18:RF19"/>
    <mergeCell ref="RG18:RG19"/>
    <mergeCell ref="TP18:TP19"/>
    <mergeCell ref="TQ18:TQ19"/>
    <mergeCell ref="TR18:TR19"/>
    <mergeCell ref="TS18:TS19"/>
    <mergeCell ref="TT18:TT19"/>
    <mergeCell ref="TK18:TK19"/>
    <mergeCell ref="TL18:TL19"/>
    <mergeCell ref="TM18:TM19"/>
    <mergeCell ref="TN18:TN19"/>
    <mergeCell ref="TO18:TO19"/>
    <mergeCell ref="TF18:TF19"/>
    <mergeCell ref="TG18:TG19"/>
    <mergeCell ref="TH18:TH19"/>
    <mergeCell ref="TI18:TI19"/>
    <mergeCell ref="TJ18:TJ19"/>
    <mergeCell ref="TA18:TA19"/>
    <mergeCell ref="TB18:TB19"/>
    <mergeCell ref="TC18:TC19"/>
    <mergeCell ref="TD18:TD19"/>
    <mergeCell ref="TE18:TE19"/>
    <mergeCell ref="SV18:SV19"/>
    <mergeCell ref="SW18:SW19"/>
    <mergeCell ref="SX18:SX19"/>
    <mergeCell ref="SY18:SY19"/>
    <mergeCell ref="SZ18:SZ19"/>
    <mergeCell ref="SQ18:SQ19"/>
    <mergeCell ref="SR18:SR19"/>
    <mergeCell ref="SS18:SS19"/>
    <mergeCell ref="ST18:ST19"/>
    <mergeCell ref="SU18:SU19"/>
    <mergeCell ref="SL18:SL19"/>
    <mergeCell ref="SM18:SM19"/>
    <mergeCell ref="SN18:SN19"/>
    <mergeCell ref="SO18:SO19"/>
    <mergeCell ref="SP18:SP19"/>
    <mergeCell ref="UY18:UY19"/>
    <mergeCell ref="UZ18:UZ19"/>
    <mergeCell ref="VA18:VA19"/>
    <mergeCell ref="VB18:VB19"/>
    <mergeCell ref="VC18:VC19"/>
    <mergeCell ref="UT18:UT19"/>
    <mergeCell ref="UU18:UU19"/>
    <mergeCell ref="UV18:UV19"/>
    <mergeCell ref="UW18:UW19"/>
    <mergeCell ref="UX18:UX19"/>
    <mergeCell ref="UO18:UO19"/>
    <mergeCell ref="UP18:UP19"/>
    <mergeCell ref="UQ18:UQ19"/>
    <mergeCell ref="UR18:UR19"/>
    <mergeCell ref="US18:US19"/>
    <mergeCell ref="UJ18:UJ19"/>
    <mergeCell ref="UK18:UK19"/>
    <mergeCell ref="UL18:UL19"/>
    <mergeCell ref="UM18:UM19"/>
    <mergeCell ref="UN18:UN19"/>
    <mergeCell ref="UE18:UE19"/>
    <mergeCell ref="UF18:UF19"/>
    <mergeCell ref="UG18:UG19"/>
    <mergeCell ref="UH18:UH19"/>
    <mergeCell ref="UI18:UI19"/>
    <mergeCell ref="TZ18:TZ19"/>
    <mergeCell ref="UA18:UA19"/>
    <mergeCell ref="UB18:UB19"/>
    <mergeCell ref="UC18:UC19"/>
    <mergeCell ref="UD18:UD19"/>
    <mergeCell ref="TU18:TU19"/>
    <mergeCell ref="TV18:TV19"/>
    <mergeCell ref="TW18:TW19"/>
    <mergeCell ref="TX18:TX19"/>
    <mergeCell ref="TY18:TY19"/>
    <mergeCell ref="WH18:WH19"/>
    <mergeCell ref="WI18:WI19"/>
    <mergeCell ref="WJ18:WJ19"/>
    <mergeCell ref="WK18:WK19"/>
    <mergeCell ref="WL18:WL19"/>
    <mergeCell ref="WC18:WC19"/>
    <mergeCell ref="WD18:WD19"/>
    <mergeCell ref="WE18:WE19"/>
    <mergeCell ref="WF18:WF19"/>
    <mergeCell ref="WG18:WG19"/>
    <mergeCell ref="VX18:VX19"/>
    <mergeCell ref="VY18:VY19"/>
    <mergeCell ref="VZ18:VZ19"/>
    <mergeCell ref="WA18:WA19"/>
    <mergeCell ref="WB18:WB19"/>
    <mergeCell ref="VS18:VS19"/>
    <mergeCell ref="VT18:VT19"/>
    <mergeCell ref="VU18:VU19"/>
    <mergeCell ref="VV18:VV19"/>
    <mergeCell ref="VW18:VW19"/>
    <mergeCell ref="VN18:VN19"/>
    <mergeCell ref="VO18:VO19"/>
    <mergeCell ref="VP18:VP19"/>
    <mergeCell ref="VQ18:VQ19"/>
    <mergeCell ref="VR18:VR19"/>
    <mergeCell ref="VI18:VI19"/>
    <mergeCell ref="VJ18:VJ19"/>
    <mergeCell ref="VK18:VK19"/>
    <mergeCell ref="VL18:VL19"/>
    <mergeCell ref="VM18:VM19"/>
    <mergeCell ref="VD18:VD19"/>
    <mergeCell ref="VE18:VE19"/>
    <mergeCell ref="VF18:VF19"/>
    <mergeCell ref="VG18:VG19"/>
    <mergeCell ref="VH18:VH19"/>
    <mergeCell ref="XQ18:XQ19"/>
    <mergeCell ref="XR18:XR19"/>
    <mergeCell ref="XS18:XS19"/>
    <mergeCell ref="XT18:XT19"/>
    <mergeCell ref="XU18:XU19"/>
    <mergeCell ref="XL18:XL19"/>
    <mergeCell ref="XM18:XM19"/>
    <mergeCell ref="XN18:XN19"/>
    <mergeCell ref="XO18:XO19"/>
    <mergeCell ref="XP18:XP19"/>
    <mergeCell ref="XG18:XG19"/>
    <mergeCell ref="XH18:XH19"/>
    <mergeCell ref="XI18:XI19"/>
    <mergeCell ref="XJ18:XJ19"/>
    <mergeCell ref="XK18:XK19"/>
    <mergeCell ref="XB18:XB19"/>
    <mergeCell ref="XC18:XC19"/>
    <mergeCell ref="XD18:XD19"/>
    <mergeCell ref="XE18:XE19"/>
    <mergeCell ref="XF18:XF19"/>
    <mergeCell ref="WW18:WW19"/>
    <mergeCell ref="WX18:WX19"/>
    <mergeCell ref="WY18:WY19"/>
    <mergeCell ref="WZ18:WZ19"/>
    <mergeCell ref="XA18:XA19"/>
    <mergeCell ref="WR18:WR19"/>
    <mergeCell ref="WS18:WS19"/>
    <mergeCell ref="WT18:WT19"/>
    <mergeCell ref="WU18:WU19"/>
    <mergeCell ref="WV18:WV19"/>
    <mergeCell ref="WM18:WM19"/>
    <mergeCell ref="WN18:WN19"/>
    <mergeCell ref="WO18:WO19"/>
    <mergeCell ref="WP18:WP19"/>
    <mergeCell ref="WQ18:WQ19"/>
    <mergeCell ref="YZ18:YZ19"/>
    <mergeCell ref="ZA18:ZA19"/>
    <mergeCell ref="ZB18:ZB19"/>
    <mergeCell ref="ZC18:ZC19"/>
    <mergeCell ref="ZD18:ZD19"/>
    <mergeCell ref="YU18:YU19"/>
    <mergeCell ref="YV18:YV19"/>
    <mergeCell ref="YW18:YW19"/>
    <mergeCell ref="YX18:YX19"/>
    <mergeCell ref="YY18:YY19"/>
    <mergeCell ref="YP18:YP19"/>
    <mergeCell ref="YQ18:YQ19"/>
    <mergeCell ref="YR18:YR19"/>
    <mergeCell ref="YS18:YS19"/>
    <mergeCell ref="YT18:YT19"/>
    <mergeCell ref="YK18:YK19"/>
    <mergeCell ref="YL18:YL19"/>
    <mergeCell ref="YM18:YM19"/>
    <mergeCell ref="YN18:YN19"/>
    <mergeCell ref="YO18:YO19"/>
    <mergeCell ref="YF18:YF19"/>
    <mergeCell ref="YG18:YG19"/>
    <mergeCell ref="YH18:YH19"/>
    <mergeCell ref="YI18:YI19"/>
    <mergeCell ref="YJ18:YJ19"/>
    <mergeCell ref="YA18:YA19"/>
    <mergeCell ref="YB18:YB19"/>
    <mergeCell ref="YC18:YC19"/>
    <mergeCell ref="YD18:YD19"/>
    <mergeCell ref="YE18:YE19"/>
    <mergeCell ref="XV18:XV19"/>
    <mergeCell ref="XW18:XW19"/>
    <mergeCell ref="XX18:XX19"/>
    <mergeCell ref="XY18:XY19"/>
    <mergeCell ref="XZ18:XZ19"/>
    <mergeCell ref="AAI18:AAI19"/>
    <mergeCell ref="AAJ18:AAJ19"/>
    <mergeCell ref="AAK18:AAK19"/>
    <mergeCell ref="AAL18:AAL19"/>
    <mergeCell ref="AAM18:AAM19"/>
    <mergeCell ref="AAD18:AAD19"/>
    <mergeCell ref="AAE18:AAE19"/>
    <mergeCell ref="AAF18:AAF19"/>
    <mergeCell ref="AAG18:AAG19"/>
    <mergeCell ref="AAH18:AAH19"/>
    <mergeCell ref="ZY18:ZY19"/>
    <mergeCell ref="ZZ18:ZZ19"/>
    <mergeCell ref="AAA18:AAA19"/>
    <mergeCell ref="AAB18:AAB19"/>
    <mergeCell ref="AAC18:AAC19"/>
    <mergeCell ref="ZT18:ZT19"/>
    <mergeCell ref="ZU18:ZU19"/>
    <mergeCell ref="ZV18:ZV19"/>
    <mergeCell ref="ZW18:ZW19"/>
    <mergeCell ref="ZX18:ZX19"/>
    <mergeCell ref="ZO18:ZO19"/>
    <mergeCell ref="ZP18:ZP19"/>
    <mergeCell ref="ZQ18:ZQ19"/>
    <mergeCell ref="ZR18:ZR19"/>
    <mergeCell ref="ZS18:ZS19"/>
    <mergeCell ref="ZJ18:ZJ19"/>
    <mergeCell ref="ZK18:ZK19"/>
    <mergeCell ref="ZL18:ZL19"/>
    <mergeCell ref="ZM18:ZM19"/>
    <mergeCell ref="ZN18:ZN19"/>
    <mergeCell ref="ZE18:ZE19"/>
    <mergeCell ref="ZF18:ZF19"/>
    <mergeCell ref="ZG18:ZG19"/>
    <mergeCell ref="ZH18:ZH19"/>
    <mergeCell ref="ZI18:ZI19"/>
    <mergeCell ref="ABR18:ABR19"/>
    <mergeCell ref="ABS18:ABS19"/>
    <mergeCell ref="ABT18:ABT19"/>
    <mergeCell ref="ABU18:ABU19"/>
    <mergeCell ref="ABV18:ABV19"/>
    <mergeCell ref="ABM18:ABM19"/>
    <mergeCell ref="ABN18:ABN19"/>
    <mergeCell ref="ABO18:ABO19"/>
    <mergeCell ref="ABP18:ABP19"/>
    <mergeCell ref="ABQ18:ABQ19"/>
    <mergeCell ref="ABH18:ABH19"/>
    <mergeCell ref="ABI18:ABI19"/>
    <mergeCell ref="ABJ18:ABJ19"/>
    <mergeCell ref="ABK18:ABK19"/>
    <mergeCell ref="ABL18:ABL19"/>
    <mergeCell ref="ABC18:ABC19"/>
    <mergeCell ref="ABD18:ABD19"/>
    <mergeCell ref="ABE18:ABE19"/>
    <mergeCell ref="ABF18:ABF19"/>
    <mergeCell ref="ABG18:ABG19"/>
    <mergeCell ref="AAX18:AAX19"/>
    <mergeCell ref="AAY18:AAY19"/>
    <mergeCell ref="AAZ18:AAZ19"/>
    <mergeCell ref="ABA18:ABA19"/>
    <mergeCell ref="ABB18:ABB19"/>
    <mergeCell ref="AAS18:AAS19"/>
    <mergeCell ref="AAT18:AAT19"/>
    <mergeCell ref="AAU18:AAU19"/>
    <mergeCell ref="AAV18:AAV19"/>
    <mergeCell ref="AAW18:AAW19"/>
    <mergeCell ref="AAN18:AAN19"/>
    <mergeCell ref="AAO18:AAO19"/>
    <mergeCell ref="AAP18:AAP19"/>
    <mergeCell ref="AAQ18:AAQ19"/>
    <mergeCell ref="AAR18:AAR19"/>
    <mergeCell ref="ADA18:ADA19"/>
    <mergeCell ref="ADB18:ADB19"/>
    <mergeCell ref="ADC18:ADC19"/>
    <mergeCell ref="ADD18:ADD19"/>
    <mergeCell ref="ADE18:ADE19"/>
    <mergeCell ref="ACV18:ACV19"/>
    <mergeCell ref="ACW18:ACW19"/>
    <mergeCell ref="ACX18:ACX19"/>
    <mergeCell ref="ACY18:ACY19"/>
    <mergeCell ref="ACZ18:ACZ19"/>
    <mergeCell ref="ACQ18:ACQ19"/>
    <mergeCell ref="ACR18:ACR19"/>
    <mergeCell ref="ACS18:ACS19"/>
    <mergeCell ref="ACT18:ACT19"/>
    <mergeCell ref="ACU18:ACU19"/>
    <mergeCell ref="ACL18:ACL19"/>
    <mergeCell ref="ACM18:ACM19"/>
    <mergeCell ref="ACN18:ACN19"/>
    <mergeCell ref="ACO18:ACO19"/>
    <mergeCell ref="ACP18:ACP19"/>
    <mergeCell ref="ACG18:ACG19"/>
    <mergeCell ref="ACH18:ACH19"/>
    <mergeCell ref="ACI18:ACI19"/>
    <mergeCell ref="ACJ18:ACJ19"/>
    <mergeCell ref="ACK18:ACK19"/>
    <mergeCell ref="ACB18:ACB19"/>
    <mergeCell ref="ACC18:ACC19"/>
    <mergeCell ref="ACD18:ACD19"/>
    <mergeCell ref="ACE18:ACE19"/>
    <mergeCell ref="ACF18:ACF19"/>
    <mergeCell ref="ABW18:ABW19"/>
    <mergeCell ref="ABX18:ABX19"/>
    <mergeCell ref="ABY18:ABY19"/>
    <mergeCell ref="ABZ18:ABZ19"/>
    <mergeCell ref="ACA18:ACA19"/>
    <mergeCell ref="AEJ18:AEJ19"/>
    <mergeCell ref="AEK18:AEK19"/>
    <mergeCell ref="AEL18:AEL19"/>
    <mergeCell ref="AEM18:AEM19"/>
    <mergeCell ref="AEN18:AEN19"/>
    <mergeCell ref="AEE18:AEE19"/>
    <mergeCell ref="AEF18:AEF19"/>
    <mergeCell ref="AEG18:AEG19"/>
    <mergeCell ref="AEH18:AEH19"/>
    <mergeCell ref="AEI18:AEI19"/>
    <mergeCell ref="ADZ18:ADZ19"/>
    <mergeCell ref="AEA18:AEA19"/>
    <mergeCell ref="AEB18:AEB19"/>
    <mergeCell ref="AEC18:AEC19"/>
    <mergeCell ref="AED18:AED19"/>
    <mergeCell ref="ADU18:ADU19"/>
    <mergeCell ref="ADV18:ADV19"/>
    <mergeCell ref="ADW18:ADW19"/>
    <mergeCell ref="ADX18:ADX19"/>
    <mergeCell ref="ADY18:ADY19"/>
    <mergeCell ref="ADP18:ADP19"/>
    <mergeCell ref="ADQ18:ADQ19"/>
    <mergeCell ref="ADR18:ADR19"/>
    <mergeCell ref="ADS18:ADS19"/>
    <mergeCell ref="ADT18:ADT19"/>
    <mergeCell ref="ADK18:ADK19"/>
    <mergeCell ref="ADL18:ADL19"/>
    <mergeCell ref="ADM18:ADM19"/>
    <mergeCell ref="ADN18:ADN19"/>
    <mergeCell ref="ADO18:ADO19"/>
    <mergeCell ref="ADF18:ADF19"/>
    <mergeCell ref="ADG18:ADG19"/>
    <mergeCell ref="ADH18:ADH19"/>
    <mergeCell ref="ADI18:ADI19"/>
    <mergeCell ref="ADJ18:ADJ19"/>
    <mergeCell ref="AFS18:AFS19"/>
    <mergeCell ref="AFT18:AFT19"/>
    <mergeCell ref="AFU18:AFU19"/>
    <mergeCell ref="AFV18:AFV19"/>
    <mergeCell ref="AFW18:AFW19"/>
    <mergeCell ref="AFN18:AFN19"/>
    <mergeCell ref="AFO18:AFO19"/>
    <mergeCell ref="AFP18:AFP19"/>
    <mergeCell ref="AFQ18:AFQ19"/>
    <mergeCell ref="AFR18:AFR19"/>
    <mergeCell ref="AFI18:AFI19"/>
    <mergeCell ref="AFJ18:AFJ19"/>
    <mergeCell ref="AFK18:AFK19"/>
    <mergeCell ref="AFL18:AFL19"/>
    <mergeCell ref="AFM18:AFM19"/>
    <mergeCell ref="AFD18:AFD19"/>
    <mergeCell ref="AFE18:AFE19"/>
    <mergeCell ref="AFF18:AFF19"/>
    <mergeCell ref="AFG18:AFG19"/>
    <mergeCell ref="AFH18:AFH19"/>
    <mergeCell ref="AEY18:AEY19"/>
    <mergeCell ref="AEZ18:AEZ19"/>
    <mergeCell ref="AFA18:AFA19"/>
    <mergeCell ref="AFB18:AFB19"/>
    <mergeCell ref="AFC18:AFC19"/>
    <mergeCell ref="AET18:AET19"/>
    <mergeCell ref="AEU18:AEU19"/>
    <mergeCell ref="AEV18:AEV19"/>
    <mergeCell ref="AEW18:AEW19"/>
    <mergeCell ref="AEX18:AEX19"/>
    <mergeCell ref="AEO18:AEO19"/>
    <mergeCell ref="AEP18:AEP19"/>
    <mergeCell ref="AEQ18:AEQ19"/>
    <mergeCell ref="AER18:AER19"/>
    <mergeCell ref="AES18:AES19"/>
    <mergeCell ref="AHB18:AHB19"/>
    <mergeCell ref="AHC18:AHC19"/>
    <mergeCell ref="AHD18:AHD19"/>
    <mergeCell ref="AHE18:AHE19"/>
    <mergeCell ref="AHF18:AHF19"/>
    <mergeCell ref="AGW18:AGW19"/>
    <mergeCell ref="AGX18:AGX19"/>
    <mergeCell ref="AGY18:AGY19"/>
    <mergeCell ref="AGZ18:AGZ19"/>
    <mergeCell ref="AHA18:AHA19"/>
    <mergeCell ref="AGR18:AGR19"/>
    <mergeCell ref="AGS18:AGS19"/>
    <mergeCell ref="AGT18:AGT19"/>
    <mergeCell ref="AGU18:AGU19"/>
    <mergeCell ref="AGV18:AGV19"/>
    <mergeCell ref="AGM18:AGM19"/>
    <mergeCell ref="AGN18:AGN19"/>
    <mergeCell ref="AGO18:AGO19"/>
    <mergeCell ref="AGP18:AGP19"/>
    <mergeCell ref="AGQ18:AGQ19"/>
    <mergeCell ref="AGH18:AGH19"/>
    <mergeCell ref="AGI18:AGI19"/>
    <mergeCell ref="AGJ18:AGJ19"/>
    <mergeCell ref="AGK18:AGK19"/>
    <mergeCell ref="AGL18:AGL19"/>
    <mergeCell ref="AGC18:AGC19"/>
    <mergeCell ref="AGD18:AGD19"/>
    <mergeCell ref="AGE18:AGE19"/>
    <mergeCell ref="AGF18:AGF19"/>
    <mergeCell ref="AGG18:AGG19"/>
    <mergeCell ref="AFX18:AFX19"/>
    <mergeCell ref="AFY18:AFY19"/>
    <mergeCell ref="AFZ18:AFZ19"/>
    <mergeCell ref="AGA18:AGA19"/>
    <mergeCell ref="AGB18:AGB19"/>
    <mergeCell ref="AIK18:AIK19"/>
    <mergeCell ref="AIL18:AIL19"/>
    <mergeCell ref="AIM18:AIM19"/>
    <mergeCell ref="AIN18:AIN19"/>
    <mergeCell ref="AIO18:AIO19"/>
    <mergeCell ref="AIF18:AIF19"/>
    <mergeCell ref="AIG18:AIG19"/>
    <mergeCell ref="AIH18:AIH19"/>
    <mergeCell ref="AII18:AII19"/>
    <mergeCell ref="AIJ18:AIJ19"/>
    <mergeCell ref="AIA18:AIA19"/>
    <mergeCell ref="AIB18:AIB19"/>
    <mergeCell ref="AIC18:AIC19"/>
    <mergeCell ref="AID18:AID19"/>
    <mergeCell ref="AIE18:AIE19"/>
    <mergeCell ref="AHV18:AHV19"/>
    <mergeCell ref="AHW18:AHW19"/>
    <mergeCell ref="AHX18:AHX19"/>
    <mergeCell ref="AHY18:AHY19"/>
    <mergeCell ref="AHZ18:AHZ19"/>
    <mergeCell ref="AHQ18:AHQ19"/>
    <mergeCell ref="AHR18:AHR19"/>
    <mergeCell ref="AHS18:AHS19"/>
    <mergeCell ref="AHT18:AHT19"/>
    <mergeCell ref="AHU18:AHU19"/>
    <mergeCell ref="AHL18:AHL19"/>
    <mergeCell ref="AHM18:AHM19"/>
    <mergeCell ref="AHN18:AHN19"/>
    <mergeCell ref="AHO18:AHO19"/>
    <mergeCell ref="AHP18:AHP19"/>
    <mergeCell ref="AHG18:AHG19"/>
    <mergeCell ref="AHH18:AHH19"/>
    <mergeCell ref="AHI18:AHI19"/>
    <mergeCell ref="AHJ18:AHJ19"/>
    <mergeCell ref="AHK18:AHK19"/>
    <mergeCell ref="AJT18:AJT19"/>
    <mergeCell ref="AJU18:AJU19"/>
    <mergeCell ref="AJV18:AJV19"/>
    <mergeCell ref="AJW18:AJW19"/>
    <mergeCell ref="AJX18:AJX19"/>
    <mergeCell ref="AJO18:AJO19"/>
    <mergeCell ref="AJP18:AJP19"/>
    <mergeCell ref="AJQ18:AJQ19"/>
    <mergeCell ref="AJR18:AJR19"/>
    <mergeCell ref="AJS18:AJS19"/>
    <mergeCell ref="AJJ18:AJJ19"/>
    <mergeCell ref="AJK18:AJK19"/>
    <mergeCell ref="AJL18:AJL19"/>
    <mergeCell ref="AJM18:AJM19"/>
    <mergeCell ref="AJN18:AJN19"/>
    <mergeCell ref="AJE18:AJE19"/>
    <mergeCell ref="AJF18:AJF19"/>
    <mergeCell ref="AJG18:AJG19"/>
    <mergeCell ref="AJH18:AJH19"/>
    <mergeCell ref="AJI18:AJI19"/>
    <mergeCell ref="AIZ18:AIZ19"/>
    <mergeCell ref="AJA18:AJA19"/>
    <mergeCell ref="AJB18:AJB19"/>
    <mergeCell ref="AJC18:AJC19"/>
    <mergeCell ref="AJD18:AJD19"/>
    <mergeCell ref="AIU18:AIU19"/>
    <mergeCell ref="AIV18:AIV19"/>
    <mergeCell ref="AIW18:AIW19"/>
    <mergeCell ref="AIX18:AIX19"/>
    <mergeCell ref="AIY18:AIY19"/>
    <mergeCell ref="AIP18:AIP19"/>
    <mergeCell ref="AIQ18:AIQ19"/>
    <mergeCell ref="AIR18:AIR19"/>
    <mergeCell ref="AIS18:AIS19"/>
    <mergeCell ref="AIT18:AIT19"/>
    <mergeCell ref="ALC18:ALC19"/>
    <mergeCell ref="ALD18:ALD19"/>
    <mergeCell ref="ALE18:ALE19"/>
    <mergeCell ref="ALF18:ALF19"/>
    <mergeCell ref="ALG18:ALG19"/>
    <mergeCell ref="AKX18:AKX19"/>
    <mergeCell ref="AKY18:AKY19"/>
    <mergeCell ref="AKZ18:AKZ19"/>
    <mergeCell ref="ALA18:ALA19"/>
    <mergeCell ref="ALB18:ALB19"/>
    <mergeCell ref="AKS18:AKS19"/>
    <mergeCell ref="AKT18:AKT19"/>
    <mergeCell ref="AKU18:AKU19"/>
    <mergeCell ref="AKV18:AKV19"/>
    <mergeCell ref="AKW18:AKW19"/>
    <mergeCell ref="AKN18:AKN19"/>
    <mergeCell ref="AKO18:AKO19"/>
    <mergeCell ref="AKP18:AKP19"/>
    <mergeCell ref="AKQ18:AKQ19"/>
    <mergeCell ref="AKR18:AKR19"/>
    <mergeCell ref="AKI18:AKI19"/>
    <mergeCell ref="AKJ18:AKJ19"/>
    <mergeCell ref="AKK18:AKK19"/>
    <mergeCell ref="AKL18:AKL19"/>
    <mergeCell ref="AKM18:AKM19"/>
    <mergeCell ref="AKD18:AKD19"/>
    <mergeCell ref="AKE18:AKE19"/>
    <mergeCell ref="AKF18:AKF19"/>
    <mergeCell ref="AKG18:AKG19"/>
    <mergeCell ref="AKH18:AKH19"/>
    <mergeCell ref="AJY18:AJY19"/>
    <mergeCell ref="AJZ18:AJZ19"/>
    <mergeCell ref="AKA18:AKA19"/>
    <mergeCell ref="AKB18:AKB19"/>
    <mergeCell ref="AKC18:AKC19"/>
    <mergeCell ref="AML18:AML19"/>
    <mergeCell ref="AMM18:AMM19"/>
    <mergeCell ref="AMN18:AMN19"/>
    <mergeCell ref="AMO18:AMO19"/>
    <mergeCell ref="AMP18:AMP19"/>
    <mergeCell ref="AMG18:AMG19"/>
    <mergeCell ref="AMH18:AMH19"/>
    <mergeCell ref="AMI18:AMI19"/>
    <mergeCell ref="AMJ18:AMJ19"/>
    <mergeCell ref="AMK18:AMK19"/>
    <mergeCell ref="AMB18:AMB19"/>
    <mergeCell ref="AMC18:AMC19"/>
    <mergeCell ref="AMD18:AMD19"/>
    <mergeCell ref="AME18:AME19"/>
    <mergeCell ref="AMF18:AMF19"/>
    <mergeCell ref="ALW18:ALW19"/>
    <mergeCell ref="ALX18:ALX19"/>
    <mergeCell ref="ALY18:ALY19"/>
    <mergeCell ref="ALZ18:ALZ19"/>
    <mergeCell ref="AMA18:AMA19"/>
    <mergeCell ref="ALR18:ALR19"/>
    <mergeCell ref="ALS18:ALS19"/>
    <mergeCell ref="ALT18:ALT19"/>
    <mergeCell ref="ALU18:ALU19"/>
    <mergeCell ref="ALV18:ALV19"/>
    <mergeCell ref="ALM18:ALM19"/>
    <mergeCell ref="ALN18:ALN19"/>
    <mergeCell ref="ALO18:ALO19"/>
    <mergeCell ref="ALP18:ALP19"/>
    <mergeCell ref="ALQ18:ALQ19"/>
    <mergeCell ref="ALH18:ALH19"/>
    <mergeCell ref="ALI18:ALI19"/>
    <mergeCell ref="ALJ18:ALJ19"/>
    <mergeCell ref="ALK18:ALK19"/>
    <mergeCell ref="ALL18:ALL19"/>
    <mergeCell ref="ANU18:ANU19"/>
    <mergeCell ref="ANV18:ANV19"/>
    <mergeCell ref="ANW18:ANW19"/>
    <mergeCell ref="ANX18:ANX19"/>
    <mergeCell ref="ANY18:ANY19"/>
    <mergeCell ref="ANP18:ANP19"/>
    <mergeCell ref="ANQ18:ANQ19"/>
    <mergeCell ref="ANR18:ANR19"/>
    <mergeCell ref="ANS18:ANS19"/>
    <mergeCell ref="ANT18:ANT19"/>
    <mergeCell ref="ANK18:ANK19"/>
    <mergeCell ref="ANL18:ANL19"/>
    <mergeCell ref="ANM18:ANM19"/>
    <mergeCell ref="ANN18:ANN19"/>
    <mergeCell ref="ANO18:ANO19"/>
    <mergeCell ref="ANF18:ANF19"/>
    <mergeCell ref="ANG18:ANG19"/>
    <mergeCell ref="ANH18:ANH19"/>
    <mergeCell ref="ANI18:ANI19"/>
    <mergeCell ref="ANJ18:ANJ19"/>
    <mergeCell ref="ANA18:ANA19"/>
    <mergeCell ref="ANB18:ANB19"/>
    <mergeCell ref="ANC18:ANC19"/>
    <mergeCell ref="AND18:AND19"/>
    <mergeCell ref="ANE18:ANE19"/>
    <mergeCell ref="AMV18:AMV19"/>
    <mergeCell ref="AMW18:AMW19"/>
    <mergeCell ref="AMX18:AMX19"/>
    <mergeCell ref="AMY18:AMY19"/>
    <mergeCell ref="AMZ18:AMZ19"/>
    <mergeCell ref="AMQ18:AMQ19"/>
    <mergeCell ref="AMR18:AMR19"/>
    <mergeCell ref="AMS18:AMS19"/>
    <mergeCell ref="AMT18:AMT19"/>
    <mergeCell ref="AMU18:AMU19"/>
    <mergeCell ref="APD18:APD19"/>
    <mergeCell ref="APE18:APE19"/>
    <mergeCell ref="APF18:APF19"/>
    <mergeCell ref="APG18:APG19"/>
    <mergeCell ref="APH18:APH19"/>
    <mergeCell ref="AOY18:AOY19"/>
    <mergeCell ref="AOZ18:AOZ19"/>
    <mergeCell ref="APA18:APA19"/>
    <mergeCell ref="APB18:APB19"/>
    <mergeCell ref="APC18:APC19"/>
    <mergeCell ref="AOT18:AOT19"/>
    <mergeCell ref="AOU18:AOU19"/>
    <mergeCell ref="AOV18:AOV19"/>
    <mergeCell ref="AOW18:AOW19"/>
    <mergeCell ref="AOX18:AOX19"/>
    <mergeCell ref="AOO18:AOO19"/>
    <mergeCell ref="AOP18:AOP19"/>
    <mergeCell ref="AOQ18:AOQ19"/>
    <mergeCell ref="AOR18:AOR19"/>
    <mergeCell ref="AOS18:AOS19"/>
    <mergeCell ref="AOJ18:AOJ19"/>
    <mergeCell ref="AOK18:AOK19"/>
    <mergeCell ref="AOL18:AOL19"/>
    <mergeCell ref="AOM18:AOM19"/>
    <mergeCell ref="AON18:AON19"/>
    <mergeCell ref="AOE18:AOE19"/>
    <mergeCell ref="AOF18:AOF19"/>
    <mergeCell ref="AOG18:AOG19"/>
    <mergeCell ref="AOH18:AOH19"/>
    <mergeCell ref="AOI18:AOI19"/>
    <mergeCell ref="ANZ18:ANZ19"/>
    <mergeCell ref="AOA18:AOA19"/>
    <mergeCell ref="AOB18:AOB19"/>
    <mergeCell ref="AOC18:AOC19"/>
    <mergeCell ref="AOD18:AOD19"/>
    <mergeCell ref="AQM18:AQM19"/>
    <mergeCell ref="AQN18:AQN19"/>
    <mergeCell ref="AQO18:AQO19"/>
    <mergeCell ref="AQP18:AQP19"/>
    <mergeCell ref="AQQ18:AQQ19"/>
    <mergeCell ref="AQH18:AQH19"/>
    <mergeCell ref="AQI18:AQI19"/>
    <mergeCell ref="AQJ18:AQJ19"/>
    <mergeCell ref="AQK18:AQK19"/>
    <mergeCell ref="AQL18:AQL19"/>
    <mergeCell ref="AQC18:AQC19"/>
    <mergeCell ref="AQD18:AQD19"/>
    <mergeCell ref="AQE18:AQE19"/>
    <mergeCell ref="AQF18:AQF19"/>
    <mergeCell ref="AQG18:AQG19"/>
    <mergeCell ref="APX18:APX19"/>
    <mergeCell ref="APY18:APY19"/>
    <mergeCell ref="APZ18:APZ19"/>
    <mergeCell ref="AQA18:AQA19"/>
    <mergeCell ref="AQB18:AQB19"/>
    <mergeCell ref="APS18:APS19"/>
    <mergeCell ref="APT18:APT19"/>
    <mergeCell ref="APU18:APU19"/>
    <mergeCell ref="APV18:APV19"/>
    <mergeCell ref="APW18:APW19"/>
    <mergeCell ref="APN18:APN19"/>
    <mergeCell ref="APO18:APO19"/>
    <mergeCell ref="APP18:APP19"/>
    <mergeCell ref="APQ18:APQ19"/>
    <mergeCell ref="APR18:APR19"/>
    <mergeCell ref="API18:API19"/>
    <mergeCell ref="APJ18:APJ19"/>
    <mergeCell ref="APK18:APK19"/>
    <mergeCell ref="APL18:APL19"/>
    <mergeCell ref="APM18:APM19"/>
    <mergeCell ref="ARV18:ARV19"/>
    <mergeCell ref="ARW18:ARW19"/>
    <mergeCell ref="ARX18:ARX19"/>
    <mergeCell ref="ARY18:ARY19"/>
    <mergeCell ref="ARZ18:ARZ19"/>
    <mergeCell ref="ARQ18:ARQ19"/>
    <mergeCell ref="ARR18:ARR19"/>
    <mergeCell ref="ARS18:ARS19"/>
    <mergeCell ref="ART18:ART19"/>
    <mergeCell ref="ARU18:ARU19"/>
    <mergeCell ref="ARL18:ARL19"/>
    <mergeCell ref="ARM18:ARM19"/>
    <mergeCell ref="ARN18:ARN19"/>
    <mergeCell ref="ARO18:ARO19"/>
    <mergeCell ref="ARP18:ARP19"/>
    <mergeCell ref="ARG18:ARG19"/>
    <mergeCell ref="ARH18:ARH19"/>
    <mergeCell ref="ARI18:ARI19"/>
    <mergeCell ref="ARJ18:ARJ19"/>
    <mergeCell ref="ARK18:ARK19"/>
    <mergeCell ref="ARB18:ARB19"/>
    <mergeCell ref="ARC18:ARC19"/>
    <mergeCell ref="ARD18:ARD19"/>
    <mergeCell ref="ARE18:ARE19"/>
    <mergeCell ref="ARF18:ARF19"/>
    <mergeCell ref="AQW18:AQW19"/>
    <mergeCell ref="AQX18:AQX19"/>
    <mergeCell ref="AQY18:AQY19"/>
    <mergeCell ref="AQZ18:AQZ19"/>
    <mergeCell ref="ARA18:ARA19"/>
    <mergeCell ref="AQR18:AQR19"/>
    <mergeCell ref="AQS18:AQS19"/>
    <mergeCell ref="AQT18:AQT19"/>
    <mergeCell ref="AQU18:AQU19"/>
    <mergeCell ref="AQV18:AQV19"/>
    <mergeCell ref="ATE18:ATE19"/>
    <mergeCell ref="ATF18:ATF19"/>
    <mergeCell ref="ATG18:ATG19"/>
    <mergeCell ref="ATH18:ATH19"/>
    <mergeCell ref="ATI18:ATI19"/>
    <mergeCell ref="ASZ18:ASZ19"/>
    <mergeCell ref="ATA18:ATA19"/>
    <mergeCell ref="ATB18:ATB19"/>
    <mergeCell ref="ATC18:ATC19"/>
    <mergeCell ref="ATD18:ATD19"/>
    <mergeCell ref="ASU18:ASU19"/>
    <mergeCell ref="ASV18:ASV19"/>
    <mergeCell ref="ASW18:ASW19"/>
    <mergeCell ref="ASX18:ASX19"/>
    <mergeCell ref="ASY18:ASY19"/>
    <mergeCell ref="ASP18:ASP19"/>
    <mergeCell ref="ASQ18:ASQ19"/>
    <mergeCell ref="ASR18:ASR19"/>
    <mergeCell ref="ASS18:ASS19"/>
    <mergeCell ref="AST18:AST19"/>
    <mergeCell ref="ASK18:ASK19"/>
    <mergeCell ref="ASL18:ASL19"/>
    <mergeCell ref="ASM18:ASM19"/>
    <mergeCell ref="ASN18:ASN19"/>
    <mergeCell ref="ASO18:ASO19"/>
    <mergeCell ref="ASF18:ASF19"/>
    <mergeCell ref="ASG18:ASG19"/>
    <mergeCell ref="ASH18:ASH19"/>
    <mergeCell ref="ASI18:ASI19"/>
    <mergeCell ref="ASJ18:ASJ19"/>
    <mergeCell ref="ASA18:ASA19"/>
    <mergeCell ref="ASB18:ASB19"/>
    <mergeCell ref="ASC18:ASC19"/>
    <mergeCell ref="ASD18:ASD19"/>
    <mergeCell ref="ASE18:ASE19"/>
    <mergeCell ref="AUN18:AUN19"/>
    <mergeCell ref="AUO18:AUO19"/>
    <mergeCell ref="AUP18:AUP19"/>
    <mergeCell ref="AUQ18:AUQ19"/>
    <mergeCell ref="AUR18:AUR19"/>
    <mergeCell ref="AUI18:AUI19"/>
    <mergeCell ref="AUJ18:AUJ19"/>
    <mergeCell ref="AUK18:AUK19"/>
    <mergeCell ref="AUL18:AUL19"/>
    <mergeCell ref="AUM18:AUM19"/>
    <mergeCell ref="AUD18:AUD19"/>
    <mergeCell ref="AUE18:AUE19"/>
    <mergeCell ref="AUF18:AUF19"/>
    <mergeCell ref="AUG18:AUG19"/>
    <mergeCell ref="AUH18:AUH19"/>
    <mergeCell ref="ATY18:ATY19"/>
    <mergeCell ref="ATZ18:ATZ19"/>
    <mergeCell ref="AUA18:AUA19"/>
    <mergeCell ref="AUB18:AUB19"/>
    <mergeCell ref="AUC18:AUC19"/>
    <mergeCell ref="ATT18:ATT19"/>
    <mergeCell ref="ATU18:ATU19"/>
    <mergeCell ref="ATV18:ATV19"/>
    <mergeCell ref="ATW18:ATW19"/>
    <mergeCell ref="ATX18:ATX19"/>
    <mergeCell ref="ATO18:ATO19"/>
    <mergeCell ref="ATP18:ATP19"/>
    <mergeCell ref="ATQ18:ATQ19"/>
    <mergeCell ref="ATR18:ATR19"/>
    <mergeCell ref="ATS18:ATS19"/>
    <mergeCell ref="ATJ18:ATJ19"/>
    <mergeCell ref="ATK18:ATK19"/>
    <mergeCell ref="ATL18:ATL19"/>
    <mergeCell ref="ATM18:ATM19"/>
    <mergeCell ref="ATN18:ATN19"/>
    <mergeCell ref="AVW18:AVW19"/>
    <mergeCell ref="AVX18:AVX19"/>
    <mergeCell ref="AVY18:AVY19"/>
    <mergeCell ref="AVZ18:AVZ19"/>
    <mergeCell ref="AWA18:AWA19"/>
    <mergeCell ref="AVR18:AVR19"/>
    <mergeCell ref="AVS18:AVS19"/>
    <mergeCell ref="AVT18:AVT19"/>
    <mergeCell ref="AVU18:AVU19"/>
    <mergeCell ref="AVV18:AVV19"/>
    <mergeCell ref="AVM18:AVM19"/>
    <mergeCell ref="AVN18:AVN19"/>
    <mergeCell ref="AVO18:AVO19"/>
    <mergeCell ref="AVP18:AVP19"/>
    <mergeCell ref="AVQ18:AVQ19"/>
    <mergeCell ref="AVH18:AVH19"/>
    <mergeCell ref="AVI18:AVI19"/>
    <mergeCell ref="AVJ18:AVJ19"/>
    <mergeCell ref="AVK18:AVK19"/>
    <mergeCell ref="AVL18:AVL19"/>
    <mergeCell ref="AVC18:AVC19"/>
    <mergeCell ref="AVD18:AVD19"/>
    <mergeCell ref="AVE18:AVE19"/>
    <mergeCell ref="AVF18:AVF19"/>
    <mergeCell ref="AVG18:AVG19"/>
    <mergeCell ref="AUX18:AUX19"/>
    <mergeCell ref="AUY18:AUY19"/>
    <mergeCell ref="AUZ18:AUZ19"/>
    <mergeCell ref="AVA18:AVA19"/>
    <mergeCell ref="AVB18:AVB19"/>
    <mergeCell ref="AUS18:AUS19"/>
    <mergeCell ref="AUT18:AUT19"/>
    <mergeCell ref="AUU18:AUU19"/>
    <mergeCell ref="AUV18:AUV19"/>
    <mergeCell ref="AUW18:AUW19"/>
    <mergeCell ref="AXF18:AXF19"/>
    <mergeCell ref="AXG18:AXG19"/>
    <mergeCell ref="AXH18:AXH19"/>
    <mergeCell ref="AXI18:AXI19"/>
    <mergeCell ref="AXJ18:AXJ19"/>
    <mergeCell ref="AXA18:AXA19"/>
    <mergeCell ref="AXB18:AXB19"/>
    <mergeCell ref="AXC18:AXC19"/>
    <mergeCell ref="AXD18:AXD19"/>
    <mergeCell ref="AXE18:AXE19"/>
    <mergeCell ref="AWV18:AWV19"/>
    <mergeCell ref="AWW18:AWW19"/>
    <mergeCell ref="AWX18:AWX19"/>
    <mergeCell ref="AWY18:AWY19"/>
    <mergeCell ref="AWZ18:AWZ19"/>
    <mergeCell ref="AWQ18:AWQ19"/>
    <mergeCell ref="AWR18:AWR19"/>
    <mergeCell ref="AWS18:AWS19"/>
    <mergeCell ref="AWT18:AWT19"/>
    <mergeCell ref="AWU18:AWU19"/>
    <mergeCell ref="AWL18:AWL19"/>
    <mergeCell ref="AWM18:AWM19"/>
    <mergeCell ref="AWN18:AWN19"/>
    <mergeCell ref="AWO18:AWO19"/>
    <mergeCell ref="AWP18:AWP19"/>
    <mergeCell ref="AWG18:AWG19"/>
    <mergeCell ref="AWH18:AWH19"/>
    <mergeCell ref="AWI18:AWI19"/>
    <mergeCell ref="AWJ18:AWJ19"/>
    <mergeCell ref="AWK18:AWK19"/>
    <mergeCell ref="AWB18:AWB19"/>
    <mergeCell ref="AWC18:AWC19"/>
    <mergeCell ref="AWD18:AWD19"/>
    <mergeCell ref="AWE18:AWE19"/>
    <mergeCell ref="AWF18:AWF19"/>
    <mergeCell ref="AYO18:AYO19"/>
    <mergeCell ref="AYP18:AYP19"/>
    <mergeCell ref="AYQ18:AYQ19"/>
    <mergeCell ref="AYR18:AYR19"/>
    <mergeCell ref="AYS18:AYS19"/>
    <mergeCell ref="AYJ18:AYJ19"/>
    <mergeCell ref="AYK18:AYK19"/>
    <mergeCell ref="AYL18:AYL19"/>
    <mergeCell ref="AYM18:AYM19"/>
    <mergeCell ref="AYN18:AYN19"/>
    <mergeCell ref="AYE18:AYE19"/>
    <mergeCell ref="AYF18:AYF19"/>
    <mergeCell ref="AYG18:AYG19"/>
    <mergeCell ref="AYH18:AYH19"/>
    <mergeCell ref="AYI18:AYI19"/>
    <mergeCell ref="AXZ18:AXZ19"/>
    <mergeCell ref="AYA18:AYA19"/>
    <mergeCell ref="AYB18:AYB19"/>
    <mergeCell ref="AYC18:AYC19"/>
    <mergeCell ref="AYD18:AYD19"/>
    <mergeCell ref="AXU18:AXU19"/>
    <mergeCell ref="AXV18:AXV19"/>
    <mergeCell ref="AXW18:AXW19"/>
    <mergeCell ref="AXX18:AXX19"/>
    <mergeCell ref="AXY18:AXY19"/>
    <mergeCell ref="AXP18:AXP19"/>
    <mergeCell ref="AXQ18:AXQ19"/>
    <mergeCell ref="AXR18:AXR19"/>
    <mergeCell ref="AXS18:AXS19"/>
    <mergeCell ref="AXT18:AXT19"/>
    <mergeCell ref="AXK18:AXK19"/>
    <mergeCell ref="AXL18:AXL19"/>
    <mergeCell ref="AXM18:AXM19"/>
    <mergeCell ref="AXN18:AXN19"/>
    <mergeCell ref="AXO18:AXO19"/>
    <mergeCell ref="AZX18:AZX19"/>
    <mergeCell ref="AZY18:AZY19"/>
    <mergeCell ref="AZZ18:AZZ19"/>
    <mergeCell ref="BAA18:BAA19"/>
    <mergeCell ref="BAB18:BAB19"/>
    <mergeCell ref="AZS18:AZS19"/>
    <mergeCell ref="AZT18:AZT19"/>
    <mergeCell ref="AZU18:AZU19"/>
    <mergeCell ref="AZV18:AZV19"/>
    <mergeCell ref="AZW18:AZW19"/>
    <mergeCell ref="AZN18:AZN19"/>
    <mergeCell ref="AZO18:AZO19"/>
    <mergeCell ref="AZP18:AZP19"/>
    <mergeCell ref="AZQ18:AZQ19"/>
    <mergeCell ref="AZR18:AZR19"/>
    <mergeCell ref="AZI18:AZI19"/>
    <mergeCell ref="AZJ18:AZJ19"/>
    <mergeCell ref="AZK18:AZK19"/>
    <mergeCell ref="AZL18:AZL19"/>
    <mergeCell ref="AZM18:AZM19"/>
    <mergeCell ref="AZD18:AZD19"/>
    <mergeCell ref="AZE18:AZE19"/>
    <mergeCell ref="AZF18:AZF19"/>
    <mergeCell ref="AZG18:AZG19"/>
    <mergeCell ref="AZH18:AZH19"/>
    <mergeCell ref="AYY18:AYY19"/>
    <mergeCell ref="AYZ18:AYZ19"/>
    <mergeCell ref="AZA18:AZA19"/>
    <mergeCell ref="AZB18:AZB19"/>
    <mergeCell ref="AZC18:AZC19"/>
    <mergeCell ref="AYT18:AYT19"/>
    <mergeCell ref="AYU18:AYU19"/>
    <mergeCell ref="AYV18:AYV19"/>
    <mergeCell ref="AYW18:AYW19"/>
    <mergeCell ref="AYX18:AYX19"/>
    <mergeCell ref="BBG18:BBG19"/>
    <mergeCell ref="BBH18:BBH19"/>
    <mergeCell ref="BBI18:BBI19"/>
    <mergeCell ref="BBJ18:BBJ19"/>
    <mergeCell ref="BBK18:BBK19"/>
    <mergeCell ref="BBB18:BBB19"/>
    <mergeCell ref="BBC18:BBC19"/>
    <mergeCell ref="BBD18:BBD19"/>
    <mergeCell ref="BBE18:BBE19"/>
    <mergeCell ref="BBF18:BBF19"/>
    <mergeCell ref="BAW18:BAW19"/>
    <mergeCell ref="BAX18:BAX19"/>
    <mergeCell ref="BAY18:BAY19"/>
    <mergeCell ref="BAZ18:BAZ19"/>
    <mergeCell ref="BBA18:BBA19"/>
    <mergeCell ref="BAR18:BAR19"/>
    <mergeCell ref="BAS18:BAS19"/>
    <mergeCell ref="BAT18:BAT19"/>
    <mergeCell ref="BAU18:BAU19"/>
    <mergeCell ref="BAV18:BAV19"/>
    <mergeCell ref="BAM18:BAM19"/>
    <mergeCell ref="BAN18:BAN19"/>
    <mergeCell ref="BAO18:BAO19"/>
    <mergeCell ref="BAP18:BAP19"/>
    <mergeCell ref="BAQ18:BAQ19"/>
    <mergeCell ref="BAH18:BAH19"/>
    <mergeCell ref="BAI18:BAI19"/>
    <mergeCell ref="BAJ18:BAJ19"/>
    <mergeCell ref="BAK18:BAK19"/>
    <mergeCell ref="BAL18:BAL19"/>
    <mergeCell ref="BAC18:BAC19"/>
    <mergeCell ref="BAD18:BAD19"/>
    <mergeCell ref="BAE18:BAE19"/>
    <mergeCell ref="BAF18:BAF19"/>
    <mergeCell ref="BAG18:BAG19"/>
    <mergeCell ref="BCP18:BCP19"/>
    <mergeCell ref="BCQ18:BCQ19"/>
    <mergeCell ref="BCR18:BCR19"/>
    <mergeCell ref="BCS18:BCS19"/>
    <mergeCell ref="BCT18:BCT19"/>
    <mergeCell ref="BCK18:BCK19"/>
    <mergeCell ref="BCL18:BCL19"/>
    <mergeCell ref="BCM18:BCM19"/>
    <mergeCell ref="BCN18:BCN19"/>
    <mergeCell ref="BCO18:BCO19"/>
    <mergeCell ref="BCF18:BCF19"/>
    <mergeCell ref="BCG18:BCG19"/>
    <mergeCell ref="BCH18:BCH19"/>
    <mergeCell ref="BCI18:BCI19"/>
    <mergeCell ref="BCJ18:BCJ19"/>
    <mergeCell ref="BCA18:BCA19"/>
    <mergeCell ref="BCB18:BCB19"/>
    <mergeCell ref="BCC18:BCC19"/>
    <mergeCell ref="BCD18:BCD19"/>
    <mergeCell ref="BCE18:BCE19"/>
    <mergeCell ref="BBV18:BBV19"/>
    <mergeCell ref="BBW18:BBW19"/>
    <mergeCell ref="BBX18:BBX19"/>
    <mergeCell ref="BBY18:BBY19"/>
    <mergeCell ref="BBZ18:BBZ19"/>
    <mergeCell ref="BBQ18:BBQ19"/>
    <mergeCell ref="BBR18:BBR19"/>
    <mergeCell ref="BBS18:BBS19"/>
    <mergeCell ref="BBT18:BBT19"/>
    <mergeCell ref="BBU18:BBU19"/>
    <mergeCell ref="BBL18:BBL19"/>
    <mergeCell ref="BBM18:BBM19"/>
    <mergeCell ref="BBN18:BBN19"/>
    <mergeCell ref="BBO18:BBO19"/>
    <mergeCell ref="BBP18:BBP19"/>
    <mergeCell ref="BDY18:BDY19"/>
    <mergeCell ref="BDZ18:BDZ19"/>
    <mergeCell ref="BEA18:BEA19"/>
    <mergeCell ref="BEB18:BEB19"/>
    <mergeCell ref="BEC18:BEC19"/>
    <mergeCell ref="BDT18:BDT19"/>
    <mergeCell ref="BDU18:BDU19"/>
    <mergeCell ref="BDV18:BDV19"/>
    <mergeCell ref="BDW18:BDW19"/>
    <mergeCell ref="BDX18:BDX19"/>
    <mergeCell ref="BDO18:BDO19"/>
    <mergeCell ref="BDP18:BDP19"/>
    <mergeCell ref="BDQ18:BDQ19"/>
    <mergeCell ref="BDR18:BDR19"/>
    <mergeCell ref="BDS18:BDS19"/>
    <mergeCell ref="BDJ18:BDJ19"/>
    <mergeCell ref="BDK18:BDK19"/>
    <mergeCell ref="BDL18:BDL19"/>
    <mergeCell ref="BDM18:BDM19"/>
    <mergeCell ref="BDN18:BDN19"/>
    <mergeCell ref="BDE18:BDE19"/>
    <mergeCell ref="BDF18:BDF19"/>
    <mergeCell ref="BDG18:BDG19"/>
    <mergeCell ref="BDH18:BDH19"/>
    <mergeCell ref="BDI18:BDI19"/>
    <mergeCell ref="BCZ18:BCZ19"/>
    <mergeCell ref="BDA18:BDA19"/>
    <mergeCell ref="BDB18:BDB19"/>
    <mergeCell ref="BDC18:BDC19"/>
    <mergeCell ref="BDD18:BDD19"/>
    <mergeCell ref="BCU18:BCU19"/>
    <mergeCell ref="BCV18:BCV19"/>
    <mergeCell ref="BCW18:BCW19"/>
    <mergeCell ref="BCX18:BCX19"/>
    <mergeCell ref="BCY18:BCY19"/>
    <mergeCell ref="BFH18:BFH19"/>
    <mergeCell ref="BFI18:BFI19"/>
    <mergeCell ref="BFJ18:BFJ19"/>
    <mergeCell ref="BFK18:BFK19"/>
    <mergeCell ref="BFL18:BFL19"/>
    <mergeCell ref="BFC18:BFC19"/>
    <mergeCell ref="BFD18:BFD19"/>
    <mergeCell ref="BFE18:BFE19"/>
    <mergeCell ref="BFF18:BFF19"/>
    <mergeCell ref="BFG18:BFG19"/>
    <mergeCell ref="BEX18:BEX19"/>
    <mergeCell ref="BEY18:BEY19"/>
    <mergeCell ref="BEZ18:BEZ19"/>
    <mergeCell ref="BFA18:BFA19"/>
    <mergeCell ref="BFB18:BFB19"/>
    <mergeCell ref="BES18:BES19"/>
    <mergeCell ref="BET18:BET19"/>
    <mergeCell ref="BEU18:BEU19"/>
    <mergeCell ref="BEV18:BEV19"/>
    <mergeCell ref="BEW18:BEW19"/>
    <mergeCell ref="BEN18:BEN19"/>
    <mergeCell ref="BEO18:BEO19"/>
    <mergeCell ref="BEP18:BEP19"/>
    <mergeCell ref="BEQ18:BEQ19"/>
    <mergeCell ref="BER18:BER19"/>
    <mergeCell ref="BEI18:BEI19"/>
    <mergeCell ref="BEJ18:BEJ19"/>
    <mergeCell ref="BEK18:BEK19"/>
    <mergeCell ref="BEL18:BEL19"/>
    <mergeCell ref="BEM18:BEM19"/>
    <mergeCell ref="BED18:BED19"/>
    <mergeCell ref="BEE18:BEE19"/>
    <mergeCell ref="BEF18:BEF19"/>
    <mergeCell ref="BEG18:BEG19"/>
    <mergeCell ref="BEH18:BEH19"/>
    <mergeCell ref="BGQ18:BGQ19"/>
    <mergeCell ref="BGR18:BGR19"/>
    <mergeCell ref="BGS18:BGS19"/>
    <mergeCell ref="BGT18:BGT19"/>
    <mergeCell ref="BGU18:BGU19"/>
    <mergeCell ref="BGL18:BGL19"/>
    <mergeCell ref="BGM18:BGM19"/>
    <mergeCell ref="BGN18:BGN19"/>
    <mergeCell ref="BGO18:BGO19"/>
    <mergeCell ref="BGP18:BGP19"/>
    <mergeCell ref="BGG18:BGG19"/>
    <mergeCell ref="BGH18:BGH19"/>
    <mergeCell ref="BGI18:BGI19"/>
    <mergeCell ref="BGJ18:BGJ19"/>
    <mergeCell ref="BGK18:BGK19"/>
    <mergeCell ref="BGB18:BGB19"/>
    <mergeCell ref="BGC18:BGC19"/>
    <mergeCell ref="BGD18:BGD19"/>
    <mergeCell ref="BGE18:BGE19"/>
    <mergeCell ref="BGF18:BGF19"/>
    <mergeCell ref="BFW18:BFW19"/>
    <mergeCell ref="BFX18:BFX19"/>
    <mergeCell ref="BFY18:BFY19"/>
    <mergeCell ref="BFZ18:BFZ19"/>
    <mergeCell ref="BGA18:BGA19"/>
    <mergeCell ref="BFR18:BFR19"/>
    <mergeCell ref="BFS18:BFS19"/>
    <mergeCell ref="BFT18:BFT19"/>
    <mergeCell ref="BFU18:BFU19"/>
    <mergeCell ref="BFV18:BFV19"/>
    <mergeCell ref="BFM18:BFM19"/>
    <mergeCell ref="BFN18:BFN19"/>
    <mergeCell ref="BFO18:BFO19"/>
    <mergeCell ref="BFP18:BFP19"/>
    <mergeCell ref="BFQ18:BFQ19"/>
    <mergeCell ref="BHZ18:BHZ19"/>
    <mergeCell ref="BIA18:BIA19"/>
    <mergeCell ref="BIB18:BIB19"/>
    <mergeCell ref="BIC18:BIC19"/>
    <mergeCell ref="BID18:BID19"/>
    <mergeCell ref="BHU18:BHU19"/>
    <mergeCell ref="BHV18:BHV19"/>
    <mergeCell ref="BHW18:BHW19"/>
    <mergeCell ref="BHX18:BHX19"/>
    <mergeCell ref="BHY18:BHY19"/>
    <mergeCell ref="BHP18:BHP19"/>
    <mergeCell ref="BHQ18:BHQ19"/>
    <mergeCell ref="BHR18:BHR19"/>
    <mergeCell ref="BHS18:BHS19"/>
    <mergeCell ref="BHT18:BHT19"/>
    <mergeCell ref="BHK18:BHK19"/>
    <mergeCell ref="BHL18:BHL19"/>
    <mergeCell ref="BHM18:BHM19"/>
    <mergeCell ref="BHN18:BHN19"/>
    <mergeCell ref="BHO18:BHO19"/>
    <mergeCell ref="BHF18:BHF19"/>
    <mergeCell ref="BHG18:BHG19"/>
    <mergeCell ref="BHH18:BHH19"/>
    <mergeCell ref="BHI18:BHI19"/>
    <mergeCell ref="BHJ18:BHJ19"/>
    <mergeCell ref="BHA18:BHA19"/>
    <mergeCell ref="BHB18:BHB19"/>
    <mergeCell ref="BHC18:BHC19"/>
    <mergeCell ref="BHD18:BHD19"/>
    <mergeCell ref="BHE18:BHE19"/>
    <mergeCell ref="BGV18:BGV19"/>
    <mergeCell ref="BGW18:BGW19"/>
    <mergeCell ref="BGX18:BGX19"/>
    <mergeCell ref="BGY18:BGY19"/>
    <mergeCell ref="BGZ18:BGZ19"/>
    <mergeCell ref="BJI18:BJI19"/>
    <mergeCell ref="BJJ18:BJJ19"/>
    <mergeCell ref="BJK18:BJK19"/>
    <mergeCell ref="BJL18:BJL19"/>
    <mergeCell ref="BJM18:BJM19"/>
    <mergeCell ref="BJD18:BJD19"/>
    <mergeCell ref="BJE18:BJE19"/>
    <mergeCell ref="BJF18:BJF19"/>
    <mergeCell ref="BJG18:BJG19"/>
    <mergeCell ref="BJH18:BJH19"/>
    <mergeCell ref="BIY18:BIY19"/>
    <mergeCell ref="BIZ18:BIZ19"/>
    <mergeCell ref="BJA18:BJA19"/>
    <mergeCell ref="BJB18:BJB19"/>
    <mergeCell ref="BJC18:BJC19"/>
    <mergeCell ref="BIT18:BIT19"/>
    <mergeCell ref="BIU18:BIU19"/>
    <mergeCell ref="BIV18:BIV19"/>
    <mergeCell ref="BIW18:BIW19"/>
    <mergeCell ref="BIX18:BIX19"/>
    <mergeCell ref="BIO18:BIO19"/>
    <mergeCell ref="BIP18:BIP19"/>
    <mergeCell ref="BIQ18:BIQ19"/>
    <mergeCell ref="BIR18:BIR19"/>
    <mergeCell ref="BIS18:BIS19"/>
    <mergeCell ref="BIJ18:BIJ19"/>
    <mergeCell ref="BIK18:BIK19"/>
    <mergeCell ref="BIL18:BIL19"/>
    <mergeCell ref="BIM18:BIM19"/>
    <mergeCell ref="BIN18:BIN19"/>
    <mergeCell ref="BIE18:BIE19"/>
    <mergeCell ref="BIF18:BIF19"/>
    <mergeCell ref="BIG18:BIG19"/>
    <mergeCell ref="BIH18:BIH19"/>
    <mergeCell ref="BII18:BII19"/>
    <mergeCell ref="BKR18:BKR19"/>
    <mergeCell ref="BKS18:BKS19"/>
    <mergeCell ref="BKT18:BKT19"/>
    <mergeCell ref="BKU18:BKU19"/>
    <mergeCell ref="BKV18:BKV19"/>
    <mergeCell ref="BKM18:BKM19"/>
    <mergeCell ref="BKN18:BKN19"/>
    <mergeCell ref="BKO18:BKO19"/>
    <mergeCell ref="BKP18:BKP19"/>
    <mergeCell ref="BKQ18:BKQ19"/>
    <mergeCell ref="BKH18:BKH19"/>
    <mergeCell ref="BKI18:BKI19"/>
    <mergeCell ref="BKJ18:BKJ19"/>
    <mergeCell ref="BKK18:BKK19"/>
    <mergeCell ref="BKL18:BKL19"/>
    <mergeCell ref="BKC18:BKC19"/>
    <mergeCell ref="BKD18:BKD19"/>
    <mergeCell ref="BKE18:BKE19"/>
    <mergeCell ref="BKF18:BKF19"/>
    <mergeCell ref="BKG18:BKG19"/>
    <mergeCell ref="BJX18:BJX19"/>
    <mergeCell ref="BJY18:BJY19"/>
    <mergeCell ref="BJZ18:BJZ19"/>
    <mergeCell ref="BKA18:BKA19"/>
    <mergeCell ref="BKB18:BKB19"/>
    <mergeCell ref="BJS18:BJS19"/>
    <mergeCell ref="BJT18:BJT19"/>
    <mergeCell ref="BJU18:BJU19"/>
    <mergeCell ref="BJV18:BJV19"/>
    <mergeCell ref="BJW18:BJW19"/>
    <mergeCell ref="BJN18:BJN19"/>
    <mergeCell ref="BJO18:BJO19"/>
    <mergeCell ref="BJP18:BJP19"/>
    <mergeCell ref="BJQ18:BJQ19"/>
    <mergeCell ref="BJR18:BJR19"/>
    <mergeCell ref="BMA18:BMA19"/>
    <mergeCell ref="BMB18:BMB19"/>
    <mergeCell ref="BMC18:BMC19"/>
    <mergeCell ref="BMD18:BMD19"/>
    <mergeCell ref="BME18:BME19"/>
    <mergeCell ref="BLV18:BLV19"/>
    <mergeCell ref="BLW18:BLW19"/>
    <mergeCell ref="BLX18:BLX19"/>
    <mergeCell ref="BLY18:BLY19"/>
    <mergeCell ref="BLZ18:BLZ19"/>
    <mergeCell ref="BLQ18:BLQ19"/>
    <mergeCell ref="BLR18:BLR19"/>
    <mergeCell ref="BLS18:BLS19"/>
    <mergeCell ref="BLT18:BLT19"/>
    <mergeCell ref="BLU18:BLU19"/>
    <mergeCell ref="BLL18:BLL19"/>
    <mergeCell ref="BLM18:BLM19"/>
    <mergeCell ref="BLN18:BLN19"/>
    <mergeCell ref="BLO18:BLO19"/>
    <mergeCell ref="BLP18:BLP19"/>
    <mergeCell ref="BLG18:BLG19"/>
    <mergeCell ref="BLH18:BLH19"/>
    <mergeCell ref="BLI18:BLI19"/>
    <mergeCell ref="BLJ18:BLJ19"/>
    <mergeCell ref="BLK18:BLK19"/>
    <mergeCell ref="BLB18:BLB19"/>
    <mergeCell ref="BLC18:BLC19"/>
    <mergeCell ref="BLD18:BLD19"/>
    <mergeCell ref="BLE18:BLE19"/>
    <mergeCell ref="BLF18:BLF19"/>
    <mergeCell ref="BKW18:BKW19"/>
    <mergeCell ref="BKX18:BKX19"/>
    <mergeCell ref="BKY18:BKY19"/>
    <mergeCell ref="BKZ18:BKZ19"/>
    <mergeCell ref="BLA18:BLA19"/>
    <mergeCell ref="BNJ18:BNJ19"/>
    <mergeCell ref="BNK18:BNK19"/>
    <mergeCell ref="BNL18:BNL19"/>
    <mergeCell ref="BNM18:BNM19"/>
    <mergeCell ref="BNN18:BNN19"/>
    <mergeCell ref="BNE18:BNE19"/>
    <mergeCell ref="BNF18:BNF19"/>
    <mergeCell ref="BNG18:BNG19"/>
    <mergeCell ref="BNH18:BNH19"/>
    <mergeCell ref="BNI18:BNI19"/>
    <mergeCell ref="BMZ18:BMZ19"/>
    <mergeCell ref="BNA18:BNA19"/>
    <mergeCell ref="BNB18:BNB19"/>
    <mergeCell ref="BNC18:BNC19"/>
    <mergeCell ref="BND18:BND19"/>
    <mergeCell ref="BMU18:BMU19"/>
    <mergeCell ref="BMV18:BMV19"/>
    <mergeCell ref="BMW18:BMW19"/>
    <mergeCell ref="BMX18:BMX19"/>
    <mergeCell ref="BMY18:BMY19"/>
    <mergeCell ref="BMP18:BMP19"/>
    <mergeCell ref="BMQ18:BMQ19"/>
    <mergeCell ref="BMR18:BMR19"/>
    <mergeCell ref="BMS18:BMS19"/>
    <mergeCell ref="BMT18:BMT19"/>
    <mergeCell ref="BMK18:BMK19"/>
    <mergeCell ref="BML18:BML19"/>
    <mergeCell ref="BMM18:BMM19"/>
    <mergeCell ref="BMN18:BMN19"/>
    <mergeCell ref="BMO18:BMO19"/>
    <mergeCell ref="BMF18:BMF19"/>
    <mergeCell ref="BMG18:BMG19"/>
    <mergeCell ref="BMH18:BMH19"/>
    <mergeCell ref="BMI18:BMI19"/>
    <mergeCell ref="BMJ18:BMJ19"/>
    <mergeCell ref="BOS18:BOS19"/>
    <mergeCell ref="BOT18:BOT19"/>
    <mergeCell ref="BOU18:BOU19"/>
    <mergeCell ref="BOV18:BOV19"/>
    <mergeCell ref="BOW18:BOW19"/>
    <mergeCell ref="BON18:BON19"/>
    <mergeCell ref="BOO18:BOO19"/>
    <mergeCell ref="BOP18:BOP19"/>
    <mergeCell ref="BOQ18:BOQ19"/>
    <mergeCell ref="BOR18:BOR19"/>
    <mergeCell ref="BOI18:BOI19"/>
    <mergeCell ref="BOJ18:BOJ19"/>
    <mergeCell ref="BOK18:BOK19"/>
    <mergeCell ref="BOL18:BOL19"/>
    <mergeCell ref="BOM18:BOM19"/>
    <mergeCell ref="BOD18:BOD19"/>
    <mergeCell ref="BOE18:BOE19"/>
    <mergeCell ref="BOF18:BOF19"/>
    <mergeCell ref="BOG18:BOG19"/>
    <mergeCell ref="BOH18:BOH19"/>
    <mergeCell ref="BNY18:BNY19"/>
    <mergeCell ref="BNZ18:BNZ19"/>
    <mergeCell ref="BOA18:BOA19"/>
    <mergeCell ref="BOB18:BOB19"/>
    <mergeCell ref="BOC18:BOC19"/>
    <mergeCell ref="BNT18:BNT19"/>
    <mergeCell ref="BNU18:BNU19"/>
    <mergeCell ref="BNV18:BNV19"/>
    <mergeCell ref="BNW18:BNW19"/>
    <mergeCell ref="BNX18:BNX19"/>
    <mergeCell ref="BNO18:BNO19"/>
    <mergeCell ref="BNP18:BNP19"/>
    <mergeCell ref="BNQ18:BNQ19"/>
    <mergeCell ref="BNR18:BNR19"/>
    <mergeCell ref="BNS18:BNS19"/>
    <mergeCell ref="BQB18:BQB19"/>
    <mergeCell ref="BQC18:BQC19"/>
    <mergeCell ref="BQD18:BQD19"/>
    <mergeCell ref="BQE18:BQE19"/>
    <mergeCell ref="BQF18:BQF19"/>
    <mergeCell ref="BPW18:BPW19"/>
    <mergeCell ref="BPX18:BPX19"/>
    <mergeCell ref="BPY18:BPY19"/>
    <mergeCell ref="BPZ18:BPZ19"/>
    <mergeCell ref="BQA18:BQA19"/>
    <mergeCell ref="BPR18:BPR19"/>
    <mergeCell ref="BPS18:BPS19"/>
    <mergeCell ref="BPT18:BPT19"/>
    <mergeCell ref="BPU18:BPU19"/>
    <mergeCell ref="BPV18:BPV19"/>
    <mergeCell ref="BPM18:BPM19"/>
    <mergeCell ref="BPN18:BPN19"/>
    <mergeCell ref="BPO18:BPO19"/>
    <mergeCell ref="BPP18:BPP19"/>
    <mergeCell ref="BPQ18:BPQ19"/>
    <mergeCell ref="BPH18:BPH19"/>
    <mergeCell ref="BPI18:BPI19"/>
    <mergeCell ref="BPJ18:BPJ19"/>
    <mergeCell ref="BPK18:BPK19"/>
    <mergeCell ref="BPL18:BPL19"/>
    <mergeCell ref="BPC18:BPC19"/>
    <mergeCell ref="BPD18:BPD19"/>
    <mergeCell ref="BPE18:BPE19"/>
    <mergeCell ref="BPF18:BPF19"/>
    <mergeCell ref="BPG18:BPG19"/>
    <mergeCell ref="BOX18:BOX19"/>
    <mergeCell ref="BOY18:BOY19"/>
    <mergeCell ref="BOZ18:BOZ19"/>
    <mergeCell ref="BPA18:BPA19"/>
    <mergeCell ref="BPB18:BPB19"/>
    <mergeCell ref="BRK18:BRK19"/>
    <mergeCell ref="BRL18:BRL19"/>
    <mergeCell ref="BRM18:BRM19"/>
    <mergeCell ref="BRN18:BRN19"/>
    <mergeCell ref="BRO18:BRO19"/>
    <mergeCell ref="BRF18:BRF19"/>
    <mergeCell ref="BRG18:BRG19"/>
    <mergeCell ref="BRH18:BRH19"/>
    <mergeCell ref="BRI18:BRI19"/>
    <mergeCell ref="BRJ18:BRJ19"/>
    <mergeCell ref="BRA18:BRA19"/>
    <mergeCell ref="BRB18:BRB19"/>
    <mergeCell ref="BRC18:BRC19"/>
    <mergeCell ref="BRD18:BRD19"/>
    <mergeCell ref="BRE18:BRE19"/>
    <mergeCell ref="BQV18:BQV19"/>
    <mergeCell ref="BQW18:BQW19"/>
    <mergeCell ref="BQX18:BQX19"/>
    <mergeCell ref="BQY18:BQY19"/>
    <mergeCell ref="BQZ18:BQZ19"/>
    <mergeCell ref="BQQ18:BQQ19"/>
    <mergeCell ref="BQR18:BQR19"/>
    <mergeCell ref="BQS18:BQS19"/>
    <mergeCell ref="BQT18:BQT19"/>
    <mergeCell ref="BQU18:BQU19"/>
    <mergeCell ref="BQL18:BQL19"/>
    <mergeCell ref="BQM18:BQM19"/>
    <mergeCell ref="BQN18:BQN19"/>
    <mergeCell ref="BQO18:BQO19"/>
    <mergeCell ref="BQP18:BQP19"/>
    <mergeCell ref="BQG18:BQG19"/>
    <mergeCell ref="BQH18:BQH19"/>
    <mergeCell ref="BQI18:BQI19"/>
    <mergeCell ref="BQJ18:BQJ19"/>
    <mergeCell ref="BQK18:BQK19"/>
    <mergeCell ref="BST18:BST19"/>
    <mergeCell ref="BSU18:BSU19"/>
    <mergeCell ref="BSV18:BSV19"/>
    <mergeCell ref="BSW18:BSW19"/>
    <mergeCell ref="BSX18:BSX19"/>
    <mergeCell ref="BSO18:BSO19"/>
    <mergeCell ref="BSP18:BSP19"/>
    <mergeCell ref="BSQ18:BSQ19"/>
    <mergeCell ref="BSR18:BSR19"/>
    <mergeCell ref="BSS18:BSS19"/>
    <mergeCell ref="BSJ18:BSJ19"/>
    <mergeCell ref="BSK18:BSK19"/>
    <mergeCell ref="BSL18:BSL19"/>
    <mergeCell ref="BSM18:BSM19"/>
    <mergeCell ref="BSN18:BSN19"/>
    <mergeCell ref="BSE18:BSE19"/>
    <mergeCell ref="BSF18:BSF19"/>
    <mergeCell ref="BSG18:BSG19"/>
    <mergeCell ref="BSH18:BSH19"/>
    <mergeCell ref="BSI18:BSI19"/>
    <mergeCell ref="BRZ18:BRZ19"/>
    <mergeCell ref="BSA18:BSA19"/>
    <mergeCell ref="BSB18:BSB19"/>
    <mergeCell ref="BSC18:BSC19"/>
    <mergeCell ref="BSD18:BSD19"/>
    <mergeCell ref="BRU18:BRU19"/>
    <mergeCell ref="BRV18:BRV19"/>
    <mergeCell ref="BRW18:BRW19"/>
    <mergeCell ref="BRX18:BRX19"/>
    <mergeCell ref="BRY18:BRY19"/>
    <mergeCell ref="BRP18:BRP19"/>
    <mergeCell ref="BRQ18:BRQ19"/>
    <mergeCell ref="BRR18:BRR19"/>
    <mergeCell ref="BRS18:BRS19"/>
    <mergeCell ref="BRT18:BRT19"/>
    <mergeCell ref="BUC18:BUC19"/>
    <mergeCell ref="BUD18:BUD19"/>
    <mergeCell ref="BUE18:BUE19"/>
    <mergeCell ref="BUF18:BUF19"/>
    <mergeCell ref="BUG18:BUG19"/>
    <mergeCell ref="BTX18:BTX19"/>
    <mergeCell ref="BTY18:BTY19"/>
    <mergeCell ref="BTZ18:BTZ19"/>
    <mergeCell ref="BUA18:BUA19"/>
    <mergeCell ref="BUB18:BUB19"/>
    <mergeCell ref="BTS18:BTS19"/>
    <mergeCell ref="BTT18:BTT19"/>
    <mergeCell ref="BTU18:BTU19"/>
    <mergeCell ref="BTV18:BTV19"/>
    <mergeCell ref="BTW18:BTW19"/>
    <mergeCell ref="BTN18:BTN19"/>
    <mergeCell ref="BTO18:BTO19"/>
    <mergeCell ref="BTP18:BTP19"/>
    <mergeCell ref="BTQ18:BTQ19"/>
    <mergeCell ref="BTR18:BTR19"/>
    <mergeCell ref="BTI18:BTI19"/>
    <mergeCell ref="BTJ18:BTJ19"/>
    <mergeCell ref="BTK18:BTK19"/>
    <mergeCell ref="BTL18:BTL19"/>
    <mergeCell ref="BTM18:BTM19"/>
    <mergeCell ref="BTD18:BTD19"/>
    <mergeCell ref="BTE18:BTE19"/>
    <mergeCell ref="BTF18:BTF19"/>
    <mergeCell ref="BTG18:BTG19"/>
    <mergeCell ref="BTH18:BTH19"/>
    <mergeCell ref="BSY18:BSY19"/>
    <mergeCell ref="BSZ18:BSZ19"/>
    <mergeCell ref="BTA18:BTA19"/>
    <mergeCell ref="BTB18:BTB19"/>
    <mergeCell ref="BTC18:BTC19"/>
    <mergeCell ref="BVL18:BVL19"/>
    <mergeCell ref="BVM18:BVM19"/>
    <mergeCell ref="BVN18:BVN19"/>
    <mergeCell ref="BVO18:BVO19"/>
    <mergeCell ref="BVP18:BVP19"/>
    <mergeCell ref="BVG18:BVG19"/>
    <mergeCell ref="BVH18:BVH19"/>
    <mergeCell ref="BVI18:BVI19"/>
    <mergeCell ref="BVJ18:BVJ19"/>
    <mergeCell ref="BVK18:BVK19"/>
    <mergeCell ref="BVB18:BVB19"/>
    <mergeCell ref="BVC18:BVC19"/>
    <mergeCell ref="BVD18:BVD19"/>
    <mergeCell ref="BVE18:BVE19"/>
    <mergeCell ref="BVF18:BVF19"/>
    <mergeCell ref="BUW18:BUW19"/>
    <mergeCell ref="BUX18:BUX19"/>
    <mergeCell ref="BUY18:BUY19"/>
    <mergeCell ref="BUZ18:BUZ19"/>
    <mergeCell ref="BVA18:BVA19"/>
    <mergeCell ref="BUR18:BUR19"/>
    <mergeCell ref="BUS18:BUS19"/>
    <mergeCell ref="BUT18:BUT19"/>
    <mergeCell ref="BUU18:BUU19"/>
    <mergeCell ref="BUV18:BUV19"/>
    <mergeCell ref="BUM18:BUM19"/>
    <mergeCell ref="BUN18:BUN19"/>
    <mergeCell ref="BUO18:BUO19"/>
    <mergeCell ref="BUP18:BUP19"/>
    <mergeCell ref="BUQ18:BUQ19"/>
    <mergeCell ref="BUH18:BUH19"/>
    <mergeCell ref="BUI18:BUI19"/>
    <mergeCell ref="BUJ18:BUJ19"/>
    <mergeCell ref="BUK18:BUK19"/>
    <mergeCell ref="BUL18:BUL19"/>
    <mergeCell ref="BWU18:BWU19"/>
    <mergeCell ref="BWV18:BWV19"/>
    <mergeCell ref="BWW18:BWW19"/>
    <mergeCell ref="BWX18:BWX19"/>
    <mergeCell ref="BWY18:BWY19"/>
    <mergeCell ref="BWP18:BWP19"/>
    <mergeCell ref="BWQ18:BWQ19"/>
    <mergeCell ref="BWR18:BWR19"/>
    <mergeCell ref="BWS18:BWS19"/>
    <mergeCell ref="BWT18:BWT19"/>
    <mergeCell ref="BWK18:BWK19"/>
    <mergeCell ref="BWL18:BWL19"/>
    <mergeCell ref="BWM18:BWM19"/>
    <mergeCell ref="BWN18:BWN19"/>
    <mergeCell ref="BWO18:BWO19"/>
    <mergeCell ref="BWF18:BWF19"/>
    <mergeCell ref="BWG18:BWG19"/>
    <mergeCell ref="BWH18:BWH19"/>
    <mergeCell ref="BWI18:BWI19"/>
    <mergeCell ref="BWJ18:BWJ19"/>
    <mergeCell ref="BWA18:BWA19"/>
    <mergeCell ref="BWB18:BWB19"/>
    <mergeCell ref="BWC18:BWC19"/>
    <mergeCell ref="BWD18:BWD19"/>
    <mergeCell ref="BWE18:BWE19"/>
    <mergeCell ref="BVV18:BVV19"/>
    <mergeCell ref="BVW18:BVW19"/>
    <mergeCell ref="BVX18:BVX19"/>
    <mergeCell ref="BVY18:BVY19"/>
    <mergeCell ref="BVZ18:BVZ19"/>
    <mergeCell ref="BVQ18:BVQ19"/>
    <mergeCell ref="BVR18:BVR19"/>
    <mergeCell ref="BVS18:BVS19"/>
    <mergeCell ref="BVT18:BVT19"/>
    <mergeCell ref="BVU18:BVU19"/>
    <mergeCell ref="BYD18:BYD19"/>
    <mergeCell ref="BYE18:BYE19"/>
    <mergeCell ref="BYF18:BYF19"/>
    <mergeCell ref="BYG18:BYG19"/>
    <mergeCell ref="BYH18:BYH19"/>
    <mergeCell ref="BXY18:BXY19"/>
    <mergeCell ref="BXZ18:BXZ19"/>
    <mergeCell ref="BYA18:BYA19"/>
    <mergeCell ref="BYB18:BYB19"/>
    <mergeCell ref="BYC18:BYC19"/>
    <mergeCell ref="BXT18:BXT19"/>
    <mergeCell ref="BXU18:BXU19"/>
    <mergeCell ref="BXV18:BXV19"/>
    <mergeCell ref="BXW18:BXW19"/>
    <mergeCell ref="BXX18:BXX19"/>
    <mergeCell ref="BXO18:BXO19"/>
    <mergeCell ref="BXP18:BXP19"/>
    <mergeCell ref="BXQ18:BXQ19"/>
    <mergeCell ref="BXR18:BXR19"/>
    <mergeCell ref="BXS18:BXS19"/>
    <mergeCell ref="BXJ18:BXJ19"/>
    <mergeCell ref="BXK18:BXK19"/>
    <mergeCell ref="BXL18:BXL19"/>
    <mergeCell ref="BXM18:BXM19"/>
    <mergeCell ref="BXN18:BXN19"/>
    <mergeCell ref="BXE18:BXE19"/>
    <mergeCell ref="BXF18:BXF19"/>
    <mergeCell ref="BXG18:BXG19"/>
    <mergeCell ref="BXH18:BXH19"/>
    <mergeCell ref="BXI18:BXI19"/>
    <mergeCell ref="BWZ18:BWZ19"/>
    <mergeCell ref="BXA18:BXA19"/>
    <mergeCell ref="BXB18:BXB19"/>
    <mergeCell ref="BXC18:BXC19"/>
    <mergeCell ref="BXD18:BXD19"/>
    <mergeCell ref="BZM18:BZM19"/>
    <mergeCell ref="BZN18:BZN19"/>
    <mergeCell ref="BZO18:BZO19"/>
    <mergeCell ref="BZP18:BZP19"/>
    <mergeCell ref="BZQ18:BZQ19"/>
    <mergeCell ref="BZH18:BZH19"/>
    <mergeCell ref="BZI18:BZI19"/>
    <mergeCell ref="BZJ18:BZJ19"/>
    <mergeCell ref="BZK18:BZK19"/>
    <mergeCell ref="BZL18:BZL19"/>
    <mergeCell ref="BZC18:BZC19"/>
    <mergeCell ref="BZD18:BZD19"/>
    <mergeCell ref="BZE18:BZE19"/>
    <mergeCell ref="BZF18:BZF19"/>
    <mergeCell ref="BZG18:BZG19"/>
    <mergeCell ref="BYX18:BYX19"/>
    <mergeCell ref="BYY18:BYY19"/>
    <mergeCell ref="BYZ18:BYZ19"/>
    <mergeCell ref="BZA18:BZA19"/>
    <mergeCell ref="BZB18:BZB19"/>
    <mergeCell ref="BYS18:BYS19"/>
    <mergeCell ref="BYT18:BYT19"/>
    <mergeCell ref="BYU18:BYU19"/>
    <mergeCell ref="BYV18:BYV19"/>
    <mergeCell ref="BYW18:BYW19"/>
    <mergeCell ref="BYN18:BYN19"/>
    <mergeCell ref="BYO18:BYO19"/>
    <mergeCell ref="BYP18:BYP19"/>
    <mergeCell ref="BYQ18:BYQ19"/>
    <mergeCell ref="BYR18:BYR19"/>
    <mergeCell ref="BYI18:BYI19"/>
    <mergeCell ref="BYJ18:BYJ19"/>
    <mergeCell ref="BYK18:BYK19"/>
    <mergeCell ref="BYL18:BYL19"/>
    <mergeCell ref="BYM18:BYM19"/>
    <mergeCell ref="CAV18:CAV19"/>
    <mergeCell ref="CAW18:CAW19"/>
    <mergeCell ref="CAX18:CAX19"/>
    <mergeCell ref="CAY18:CAY19"/>
    <mergeCell ref="CAZ18:CAZ19"/>
    <mergeCell ref="CAQ18:CAQ19"/>
    <mergeCell ref="CAR18:CAR19"/>
    <mergeCell ref="CAS18:CAS19"/>
    <mergeCell ref="CAT18:CAT19"/>
    <mergeCell ref="CAU18:CAU19"/>
    <mergeCell ref="CAL18:CAL19"/>
    <mergeCell ref="CAM18:CAM19"/>
    <mergeCell ref="CAN18:CAN19"/>
    <mergeCell ref="CAO18:CAO19"/>
    <mergeCell ref="CAP18:CAP19"/>
    <mergeCell ref="CAG18:CAG19"/>
    <mergeCell ref="CAH18:CAH19"/>
    <mergeCell ref="CAI18:CAI19"/>
    <mergeCell ref="CAJ18:CAJ19"/>
    <mergeCell ref="CAK18:CAK19"/>
    <mergeCell ref="CAB18:CAB19"/>
    <mergeCell ref="CAC18:CAC19"/>
    <mergeCell ref="CAD18:CAD19"/>
    <mergeCell ref="CAE18:CAE19"/>
    <mergeCell ref="CAF18:CAF19"/>
    <mergeCell ref="BZW18:BZW19"/>
    <mergeCell ref="BZX18:BZX19"/>
    <mergeCell ref="BZY18:BZY19"/>
    <mergeCell ref="BZZ18:BZZ19"/>
    <mergeCell ref="CAA18:CAA19"/>
    <mergeCell ref="BZR18:BZR19"/>
    <mergeCell ref="BZS18:BZS19"/>
    <mergeCell ref="BZT18:BZT19"/>
    <mergeCell ref="BZU18:BZU19"/>
    <mergeCell ref="BZV18:BZV19"/>
    <mergeCell ref="CCE18:CCE19"/>
    <mergeCell ref="CCF18:CCF19"/>
    <mergeCell ref="CCG18:CCG19"/>
    <mergeCell ref="CCH18:CCH19"/>
    <mergeCell ref="CCI18:CCI19"/>
    <mergeCell ref="CBZ18:CBZ19"/>
    <mergeCell ref="CCA18:CCA19"/>
    <mergeCell ref="CCB18:CCB19"/>
    <mergeCell ref="CCC18:CCC19"/>
    <mergeCell ref="CCD18:CCD19"/>
    <mergeCell ref="CBU18:CBU19"/>
    <mergeCell ref="CBV18:CBV19"/>
    <mergeCell ref="CBW18:CBW19"/>
    <mergeCell ref="CBX18:CBX19"/>
    <mergeCell ref="CBY18:CBY19"/>
    <mergeCell ref="CBP18:CBP19"/>
    <mergeCell ref="CBQ18:CBQ19"/>
    <mergeCell ref="CBR18:CBR19"/>
    <mergeCell ref="CBS18:CBS19"/>
    <mergeCell ref="CBT18:CBT19"/>
    <mergeCell ref="CBK18:CBK19"/>
    <mergeCell ref="CBL18:CBL19"/>
    <mergeCell ref="CBM18:CBM19"/>
    <mergeCell ref="CBN18:CBN19"/>
    <mergeCell ref="CBO18:CBO19"/>
    <mergeCell ref="CBF18:CBF19"/>
    <mergeCell ref="CBG18:CBG19"/>
    <mergeCell ref="CBH18:CBH19"/>
    <mergeCell ref="CBI18:CBI19"/>
    <mergeCell ref="CBJ18:CBJ19"/>
    <mergeCell ref="CBA18:CBA19"/>
    <mergeCell ref="CBB18:CBB19"/>
    <mergeCell ref="CBC18:CBC19"/>
    <mergeCell ref="CBD18:CBD19"/>
    <mergeCell ref="CBE18:CBE19"/>
    <mergeCell ref="CDN18:CDN19"/>
    <mergeCell ref="CDO18:CDO19"/>
    <mergeCell ref="CDP18:CDP19"/>
    <mergeCell ref="CDQ18:CDQ19"/>
    <mergeCell ref="CDR18:CDR19"/>
    <mergeCell ref="CDI18:CDI19"/>
    <mergeCell ref="CDJ18:CDJ19"/>
    <mergeCell ref="CDK18:CDK19"/>
    <mergeCell ref="CDL18:CDL19"/>
    <mergeCell ref="CDM18:CDM19"/>
    <mergeCell ref="CDD18:CDD19"/>
    <mergeCell ref="CDE18:CDE19"/>
    <mergeCell ref="CDF18:CDF19"/>
    <mergeCell ref="CDG18:CDG19"/>
    <mergeCell ref="CDH18:CDH19"/>
    <mergeCell ref="CCY18:CCY19"/>
    <mergeCell ref="CCZ18:CCZ19"/>
    <mergeCell ref="CDA18:CDA19"/>
    <mergeCell ref="CDB18:CDB19"/>
    <mergeCell ref="CDC18:CDC19"/>
    <mergeCell ref="CCT18:CCT19"/>
    <mergeCell ref="CCU18:CCU19"/>
    <mergeCell ref="CCV18:CCV19"/>
    <mergeCell ref="CCW18:CCW19"/>
    <mergeCell ref="CCX18:CCX19"/>
    <mergeCell ref="CCO18:CCO19"/>
    <mergeCell ref="CCP18:CCP19"/>
    <mergeCell ref="CCQ18:CCQ19"/>
    <mergeCell ref="CCR18:CCR19"/>
    <mergeCell ref="CCS18:CCS19"/>
    <mergeCell ref="CCJ18:CCJ19"/>
    <mergeCell ref="CCK18:CCK19"/>
    <mergeCell ref="CCL18:CCL19"/>
    <mergeCell ref="CCM18:CCM19"/>
    <mergeCell ref="CCN18:CCN19"/>
    <mergeCell ref="CEW18:CEW19"/>
    <mergeCell ref="CEX18:CEX19"/>
    <mergeCell ref="CEY18:CEY19"/>
    <mergeCell ref="CEZ18:CEZ19"/>
    <mergeCell ref="CFA18:CFA19"/>
    <mergeCell ref="CER18:CER19"/>
    <mergeCell ref="CES18:CES19"/>
    <mergeCell ref="CET18:CET19"/>
    <mergeCell ref="CEU18:CEU19"/>
    <mergeCell ref="CEV18:CEV19"/>
    <mergeCell ref="CEM18:CEM19"/>
    <mergeCell ref="CEN18:CEN19"/>
    <mergeCell ref="CEO18:CEO19"/>
    <mergeCell ref="CEP18:CEP19"/>
    <mergeCell ref="CEQ18:CEQ19"/>
    <mergeCell ref="CEH18:CEH19"/>
    <mergeCell ref="CEI18:CEI19"/>
    <mergeCell ref="CEJ18:CEJ19"/>
    <mergeCell ref="CEK18:CEK19"/>
    <mergeCell ref="CEL18:CEL19"/>
    <mergeCell ref="CEC18:CEC19"/>
    <mergeCell ref="CED18:CED19"/>
    <mergeCell ref="CEE18:CEE19"/>
    <mergeCell ref="CEF18:CEF19"/>
    <mergeCell ref="CEG18:CEG19"/>
    <mergeCell ref="CDX18:CDX19"/>
    <mergeCell ref="CDY18:CDY19"/>
    <mergeCell ref="CDZ18:CDZ19"/>
    <mergeCell ref="CEA18:CEA19"/>
    <mergeCell ref="CEB18:CEB19"/>
    <mergeCell ref="CDS18:CDS19"/>
    <mergeCell ref="CDT18:CDT19"/>
    <mergeCell ref="CDU18:CDU19"/>
    <mergeCell ref="CDV18:CDV19"/>
    <mergeCell ref="CDW18:CDW19"/>
    <mergeCell ref="CGF18:CGF19"/>
    <mergeCell ref="CGG18:CGG19"/>
    <mergeCell ref="CGH18:CGH19"/>
    <mergeCell ref="CGI18:CGI19"/>
    <mergeCell ref="CGJ18:CGJ19"/>
    <mergeCell ref="CGA18:CGA19"/>
    <mergeCell ref="CGB18:CGB19"/>
    <mergeCell ref="CGC18:CGC19"/>
    <mergeCell ref="CGD18:CGD19"/>
    <mergeCell ref="CGE18:CGE19"/>
    <mergeCell ref="CFV18:CFV19"/>
    <mergeCell ref="CFW18:CFW19"/>
    <mergeCell ref="CFX18:CFX19"/>
    <mergeCell ref="CFY18:CFY19"/>
    <mergeCell ref="CFZ18:CFZ19"/>
    <mergeCell ref="CFQ18:CFQ19"/>
    <mergeCell ref="CFR18:CFR19"/>
    <mergeCell ref="CFS18:CFS19"/>
    <mergeCell ref="CFT18:CFT19"/>
    <mergeCell ref="CFU18:CFU19"/>
    <mergeCell ref="CFL18:CFL19"/>
    <mergeCell ref="CFM18:CFM19"/>
    <mergeCell ref="CFN18:CFN19"/>
    <mergeCell ref="CFO18:CFO19"/>
    <mergeCell ref="CFP18:CFP19"/>
    <mergeCell ref="CFG18:CFG19"/>
    <mergeCell ref="CFH18:CFH19"/>
    <mergeCell ref="CFI18:CFI19"/>
    <mergeCell ref="CFJ18:CFJ19"/>
    <mergeCell ref="CFK18:CFK19"/>
    <mergeCell ref="CFB18:CFB19"/>
    <mergeCell ref="CFC18:CFC19"/>
    <mergeCell ref="CFD18:CFD19"/>
    <mergeCell ref="CFE18:CFE19"/>
    <mergeCell ref="CFF18:CFF19"/>
    <mergeCell ref="CHO18:CHO19"/>
    <mergeCell ref="CHP18:CHP19"/>
    <mergeCell ref="CHQ18:CHQ19"/>
    <mergeCell ref="CHR18:CHR19"/>
    <mergeCell ref="CHS18:CHS19"/>
    <mergeCell ref="CHJ18:CHJ19"/>
    <mergeCell ref="CHK18:CHK19"/>
    <mergeCell ref="CHL18:CHL19"/>
    <mergeCell ref="CHM18:CHM19"/>
    <mergeCell ref="CHN18:CHN19"/>
    <mergeCell ref="CHE18:CHE19"/>
    <mergeCell ref="CHF18:CHF19"/>
    <mergeCell ref="CHG18:CHG19"/>
    <mergeCell ref="CHH18:CHH19"/>
    <mergeCell ref="CHI18:CHI19"/>
    <mergeCell ref="CGZ18:CGZ19"/>
    <mergeCell ref="CHA18:CHA19"/>
    <mergeCell ref="CHB18:CHB19"/>
    <mergeCell ref="CHC18:CHC19"/>
    <mergeCell ref="CHD18:CHD19"/>
    <mergeCell ref="CGU18:CGU19"/>
    <mergeCell ref="CGV18:CGV19"/>
    <mergeCell ref="CGW18:CGW19"/>
    <mergeCell ref="CGX18:CGX19"/>
    <mergeCell ref="CGY18:CGY19"/>
    <mergeCell ref="CGP18:CGP19"/>
    <mergeCell ref="CGQ18:CGQ19"/>
    <mergeCell ref="CGR18:CGR19"/>
    <mergeCell ref="CGS18:CGS19"/>
    <mergeCell ref="CGT18:CGT19"/>
    <mergeCell ref="CGK18:CGK19"/>
    <mergeCell ref="CGL18:CGL19"/>
    <mergeCell ref="CGM18:CGM19"/>
    <mergeCell ref="CGN18:CGN19"/>
    <mergeCell ref="CGO18:CGO19"/>
    <mergeCell ref="CIX18:CIX19"/>
    <mergeCell ref="CIY18:CIY19"/>
    <mergeCell ref="CIZ18:CIZ19"/>
    <mergeCell ref="CJA18:CJA19"/>
    <mergeCell ref="CJB18:CJB19"/>
    <mergeCell ref="CIS18:CIS19"/>
    <mergeCell ref="CIT18:CIT19"/>
    <mergeCell ref="CIU18:CIU19"/>
    <mergeCell ref="CIV18:CIV19"/>
    <mergeCell ref="CIW18:CIW19"/>
    <mergeCell ref="CIN18:CIN19"/>
    <mergeCell ref="CIO18:CIO19"/>
    <mergeCell ref="CIP18:CIP19"/>
    <mergeCell ref="CIQ18:CIQ19"/>
    <mergeCell ref="CIR18:CIR19"/>
    <mergeCell ref="CII18:CII19"/>
    <mergeCell ref="CIJ18:CIJ19"/>
    <mergeCell ref="CIK18:CIK19"/>
    <mergeCell ref="CIL18:CIL19"/>
    <mergeCell ref="CIM18:CIM19"/>
    <mergeCell ref="CID18:CID19"/>
    <mergeCell ref="CIE18:CIE19"/>
    <mergeCell ref="CIF18:CIF19"/>
    <mergeCell ref="CIG18:CIG19"/>
    <mergeCell ref="CIH18:CIH19"/>
    <mergeCell ref="CHY18:CHY19"/>
    <mergeCell ref="CHZ18:CHZ19"/>
    <mergeCell ref="CIA18:CIA19"/>
    <mergeCell ref="CIB18:CIB19"/>
    <mergeCell ref="CIC18:CIC19"/>
    <mergeCell ref="CHT18:CHT19"/>
    <mergeCell ref="CHU18:CHU19"/>
    <mergeCell ref="CHV18:CHV19"/>
    <mergeCell ref="CHW18:CHW19"/>
    <mergeCell ref="CHX18:CHX19"/>
    <mergeCell ref="CKG18:CKG19"/>
    <mergeCell ref="CKH18:CKH19"/>
    <mergeCell ref="CKI18:CKI19"/>
    <mergeCell ref="CKJ18:CKJ19"/>
    <mergeCell ref="CKK18:CKK19"/>
    <mergeCell ref="CKB18:CKB19"/>
    <mergeCell ref="CKC18:CKC19"/>
    <mergeCell ref="CKD18:CKD19"/>
    <mergeCell ref="CKE18:CKE19"/>
    <mergeCell ref="CKF18:CKF19"/>
    <mergeCell ref="CJW18:CJW19"/>
    <mergeCell ref="CJX18:CJX19"/>
    <mergeCell ref="CJY18:CJY19"/>
    <mergeCell ref="CJZ18:CJZ19"/>
    <mergeCell ref="CKA18:CKA19"/>
    <mergeCell ref="CJR18:CJR19"/>
    <mergeCell ref="CJS18:CJS19"/>
    <mergeCell ref="CJT18:CJT19"/>
    <mergeCell ref="CJU18:CJU19"/>
    <mergeCell ref="CJV18:CJV19"/>
    <mergeCell ref="CJM18:CJM19"/>
    <mergeCell ref="CJN18:CJN19"/>
    <mergeCell ref="CJO18:CJO19"/>
    <mergeCell ref="CJP18:CJP19"/>
    <mergeCell ref="CJQ18:CJQ19"/>
    <mergeCell ref="CJH18:CJH19"/>
    <mergeCell ref="CJI18:CJI19"/>
    <mergeCell ref="CJJ18:CJJ19"/>
    <mergeCell ref="CJK18:CJK19"/>
    <mergeCell ref="CJL18:CJL19"/>
    <mergeCell ref="CJC18:CJC19"/>
    <mergeCell ref="CJD18:CJD19"/>
    <mergeCell ref="CJE18:CJE19"/>
    <mergeCell ref="CJF18:CJF19"/>
    <mergeCell ref="CJG18:CJG19"/>
    <mergeCell ref="CLP18:CLP19"/>
    <mergeCell ref="CLQ18:CLQ19"/>
    <mergeCell ref="CLR18:CLR19"/>
    <mergeCell ref="CLS18:CLS19"/>
    <mergeCell ref="CLT18:CLT19"/>
    <mergeCell ref="CLK18:CLK19"/>
    <mergeCell ref="CLL18:CLL19"/>
    <mergeCell ref="CLM18:CLM19"/>
    <mergeCell ref="CLN18:CLN19"/>
    <mergeCell ref="CLO18:CLO19"/>
    <mergeCell ref="CLF18:CLF19"/>
    <mergeCell ref="CLG18:CLG19"/>
    <mergeCell ref="CLH18:CLH19"/>
    <mergeCell ref="CLI18:CLI19"/>
    <mergeCell ref="CLJ18:CLJ19"/>
    <mergeCell ref="CLA18:CLA19"/>
    <mergeCell ref="CLB18:CLB19"/>
    <mergeCell ref="CLC18:CLC19"/>
    <mergeCell ref="CLD18:CLD19"/>
    <mergeCell ref="CLE18:CLE19"/>
    <mergeCell ref="CKV18:CKV19"/>
    <mergeCell ref="CKW18:CKW19"/>
    <mergeCell ref="CKX18:CKX19"/>
    <mergeCell ref="CKY18:CKY19"/>
    <mergeCell ref="CKZ18:CKZ19"/>
    <mergeCell ref="CKQ18:CKQ19"/>
    <mergeCell ref="CKR18:CKR19"/>
    <mergeCell ref="CKS18:CKS19"/>
    <mergeCell ref="CKT18:CKT19"/>
    <mergeCell ref="CKU18:CKU19"/>
    <mergeCell ref="CKL18:CKL19"/>
    <mergeCell ref="CKM18:CKM19"/>
    <mergeCell ref="CKN18:CKN19"/>
    <mergeCell ref="CKO18:CKO19"/>
    <mergeCell ref="CKP18:CKP19"/>
    <mergeCell ref="CMY18:CMY19"/>
    <mergeCell ref="CMZ18:CMZ19"/>
    <mergeCell ref="CNA18:CNA19"/>
    <mergeCell ref="CNB18:CNB19"/>
    <mergeCell ref="CNC18:CNC19"/>
    <mergeCell ref="CMT18:CMT19"/>
    <mergeCell ref="CMU18:CMU19"/>
    <mergeCell ref="CMV18:CMV19"/>
    <mergeCell ref="CMW18:CMW19"/>
    <mergeCell ref="CMX18:CMX19"/>
    <mergeCell ref="CMO18:CMO19"/>
    <mergeCell ref="CMP18:CMP19"/>
    <mergeCell ref="CMQ18:CMQ19"/>
    <mergeCell ref="CMR18:CMR19"/>
    <mergeCell ref="CMS18:CMS19"/>
    <mergeCell ref="CMJ18:CMJ19"/>
    <mergeCell ref="CMK18:CMK19"/>
    <mergeCell ref="CML18:CML19"/>
    <mergeCell ref="CMM18:CMM19"/>
    <mergeCell ref="CMN18:CMN19"/>
    <mergeCell ref="CME18:CME19"/>
    <mergeCell ref="CMF18:CMF19"/>
    <mergeCell ref="CMG18:CMG19"/>
    <mergeCell ref="CMH18:CMH19"/>
    <mergeCell ref="CMI18:CMI19"/>
    <mergeCell ref="CLZ18:CLZ19"/>
    <mergeCell ref="CMA18:CMA19"/>
    <mergeCell ref="CMB18:CMB19"/>
    <mergeCell ref="CMC18:CMC19"/>
    <mergeCell ref="CMD18:CMD19"/>
    <mergeCell ref="CLU18:CLU19"/>
    <mergeCell ref="CLV18:CLV19"/>
    <mergeCell ref="CLW18:CLW19"/>
    <mergeCell ref="CLX18:CLX19"/>
    <mergeCell ref="CLY18:CLY19"/>
    <mergeCell ref="COH18:COH19"/>
    <mergeCell ref="COI18:COI19"/>
    <mergeCell ref="COJ18:COJ19"/>
    <mergeCell ref="COK18:COK19"/>
    <mergeCell ref="COL18:COL19"/>
    <mergeCell ref="COC18:COC19"/>
    <mergeCell ref="COD18:COD19"/>
    <mergeCell ref="COE18:COE19"/>
    <mergeCell ref="COF18:COF19"/>
    <mergeCell ref="COG18:COG19"/>
    <mergeCell ref="CNX18:CNX19"/>
    <mergeCell ref="CNY18:CNY19"/>
    <mergeCell ref="CNZ18:CNZ19"/>
    <mergeCell ref="COA18:COA19"/>
    <mergeCell ref="COB18:COB19"/>
    <mergeCell ref="CNS18:CNS19"/>
    <mergeCell ref="CNT18:CNT19"/>
    <mergeCell ref="CNU18:CNU19"/>
    <mergeCell ref="CNV18:CNV19"/>
    <mergeCell ref="CNW18:CNW19"/>
    <mergeCell ref="CNN18:CNN19"/>
    <mergeCell ref="CNO18:CNO19"/>
    <mergeCell ref="CNP18:CNP19"/>
    <mergeCell ref="CNQ18:CNQ19"/>
    <mergeCell ref="CNR18:CNR19"/>
    <mergeCell ref="CNI18:CNI19"/>
    <mergeCell ref="CNJ18:CNJ19"/>
    <mergeCell ref="CNK18:CNK19"/>
    <mergeCell ref="CNL18:CNL19"/>
    <mergeCell ref="CNM18:CNM19"/>
    <mergeCell ref="CND18:CND19"/>
    <mergeCell ref="CNE18:CNE19"/>
    <mergeCell ref="CNF18:CNF19"/>
    <mergeCell ref="CNG18:CNG19"/>
    <mergeCell ref="CNH18:CNH19"/>
    <mergeCell ref="CPQ18:CPQ19"/>
    <mergeCell ref="CPR18:CPR19"/>
    <mergeCell ref="CPS18:CPS19"/>
    <mergeCell ref="CPT18:CPT19"/>
    <mergeCell ref="CPU18:CPU19"/>
    <mergeCell ref="CPL18:CPL19"/>
    <mergeCell ref="CPM18:CPM19"/>
    <mergeCell ref="CPN18:CPN19"/>
    <mergeCell ref="CPO18:CPO19"/>
    <mergeCell ref="CPP18:CPP19"/>
    <mergeCell ref="CPG18:CPG19"/>
    <mergeCell ref="CPH18:CPH19"/>
    <mergeCell ref="CPI18:CPI19"/>
    <mergeCell ref="CPJ18:CPJ19"/>
    <mergeCell ref="CPK18:CPK19"/>
    <mergeCell ref="CPB18:CPB19"/>
    <mergeCell ref="CPC18:CPC19"/>
    <mergeCell ref="CPD18:CPD19"/>
    <mergeCell ref="CPE18:CPE19"/>
    <mergeCell ref="CPF18:CPF19"/>
    <mergeCell ref="COW18:COW19"/>
    <mergeCell ref="COX18:COX19"/>
    <mergeCell ref="COY18:COY19"/>
    <mergeCell ref="COZ18:COZ19"/>
    <mergeCell ref="CPA18:CPA19"/>
    <mergeCell ref="COR18:COR19"/>
    <mergeCell ref="COS18:COS19"/>
    <mergeCell ref="COT18:COT19"/>
    <mergeCell ref="COU18:COU19"/>
    <mergeCell ref="COV18:COV19"/>
    <mergeCell ref="COM18:COM19"/>
    <mergeCell ref="CON18:CON19"/>
    <mergeCell ref="COO18:COO19"/>
    <mergeCell ref="COP18:COP19"/>
    <mergeCell ref="COQ18:COQ19"/>
    <mergeCell ref="CQZ18:CQZ19"/>
    <mergeCell ref="CRA18:CRA19"/>
    <mergeCell ref="CRB18:CRB19"/>
    <mergeCell ref="CRC18:CRC19"/>
    <mergeCell ref="CRD18:CRD19"/>
    <mergeCell ref="CQU18:CQU19"/>
    <mergeCell ref="CQV18:CQV19"/>
    <mergeCell ref="CQW18:CQW19"/>
    <mergeCell ref="CQX18:CQX19"/>
    <mergeCell ref="CQY18:CQY19"/>
    <mergeCell ref="CQP18:CQP19"/>
    <mergeCell ref="CQQ18:CQQ19"/>
    <mergeCell ref="CQR18:CQR19"/>
    <mergeCell ref="CQS18:CQS19"/>
    <mergeCell ref="CQT18:CQT19"/>
    <mergeCell ref="CQK18:CQK19"/>
    <mergeCell ref="CQL18:CQL19"/>
    <mergeCell ref="CQM18:CQM19"/>
    <mergeCell ref="CQN18:CQN19"/>
    <mergeCell ref="CQO18:CQO19"/>
    <mergeCell ref="CQF18:CQF19"/>
    <mergeCell ref="CQG18:CQG19"/>
    <mergeCell ref="CQH18:CQH19"/>
    <mergeCell ref="CQI18:CQI19"/>
    <mergeCell ref="CQJ18:CQJ19"/>
    <mergeCell ref="CQA18:CQA19"/>
    <mergeCell ref="CQB18:CQB19"/>
    <mergeCell ref="CQC18:CQC19"/>
    <mergeCell ref="CQD18:CQD19"/>
    <mergeCell ref="CQE18:CQE19"/>
    <mergeCell ref="CPV18:CPV19"/>
    <mergeCell ref="CPW18:CPW19"/>
    <mergeCell ref="CPX18:CPX19"/>
    <mergeCell ref="CPY18:CPY19"/>
    <mergeCell ref="CPZ18:CPZ19"/>
    <mergeCell ref="CSI18:CSI19"/>
    <mergeCell ref="CSJ18:CSJ19"/>
    <mergeCell ref="CSK18:CSK19"/>
    <mergeCell ref="CSL18:CSL19"/>
    <mergeCell ref="CSM18:CSM19"/>
    <mergeCell ref="CSD18:CSD19"/>
    <mergeCell ref="CSE18:CSE19"/>
    <mergeCell ref="CSF18:CSF19"/>
    <mergeCell ref="CSG18:CSG19"/>
    <mergeCell ref="CSH18:CSH19"/>
    <mergeCell ref="CRY18:CRY19"/>
    <mergeCell ref="CRZ18:CRZ19"/>
    <mergeCell ref="CSA18:CSA19"/>
    <mergeCell ref="CSB18:CSB19"/>
    <mergeCell ref="CSC18:CSC19"/>
    <mergeCell ref="CRT18:CRT19"/>
    <mergeCell ref="CRU18:CRU19"/>
    <mergeCell ref="CRV18:CRV19"/>
    <mergeCell ref="CRW18:CRW19"/>
    <mergeCell ref="CRX18:CRX19"/>
    <mergeCell ref="CRO18:CRO19"/>
    <mergeCell ref="CRP18:CRP19"/>
    <mergeCell ref="CRQ18:CRQ19"/>
    <mergeCell ref="CRR18:CRR19"/>
    <mergeCell ref="CRS18:CRS19"/>
    <mergeCell ref="CRJ18:CRJ19"/>
    <mergeCell ref="CRK18:CRK19"/>
    <mergeCell ref="CRL18:CRL19"/>
    <mergeCell ref="CRM18:CRM19"/>
    <mergeCell ref="CRN18:CRN19"/>
    <mergeCell ref="CRE18:CRE19"/>
    <mergeCell ref="CRF18:CRF19"/>
    <mergeCell ref="CRG18:CRG19"/>
    <mergeCell ref="CRH18:CRH19"/>
    <mergeCell ref="CRI18:CRI19"/>
    <mergeCell ref="CTR18:CTR19"/>
    <mergeCell ref="CTS18:CTS19"/>
    <mergeCell ref="CTT18:CTT19"/>
    <mergeCell ref="CTU18:CTU19"/>
    <mergeCell ref="CTV18:CTV19"/>
    <mergeCell ref="CTM18:CTM19"/>
    <mergeCell ref="CTN18:CTN19"/>
    <mergeCell ref="CTO18:CTO19"/>
    <mergeCell ref="CTP18:CTP19"/>
    <mergeCell ref="CTQ18:CTQ19"/>
    <mergeCell ref="CTH18:CTH19"/>
    <mergeCell ref="CTI18:CTI19"/>
    <mergeCell ref="CTJ18:CTJ19"/>
    <mergeCell ref="CTK18:CTK19"/>
    <mergeCell ref="CTL18:CTL19"/>
    <mergeCell ref="CTC18:CTC19"/>
    <mergeCell ref="CTD18:CTD19"/>
    <mergeCell ref="CTE18:CTE19"/>
    <mergeCell ref="CTF18:CTF19"/>
    <mergeCell ref="CTG18:CTG19"/>
    <mergeCell ref="CSX18:CSX19"/>
    <mergeCell ref="CSY18:CSY19"/>
    <mergeCell ref="CSZ18:CSZ19"/>
    <mergeCell ref="CTA18:CTA19"/>
    <mergeCell ref="CTB18:CTB19"/>
    <mergeCell ref="CSS18:CSS19"/>
    <mergeCell ref="CST18:CST19"/>
    <mergeCell ref="CSU18:CSU19"/>
    <mergeCell ref="CSV18:CSV19"/>
    <mergeCell ref="CSW18:CSW19"/>
    <mergeCell ref="CSN18:CSN19"/>
    <mergeCell ref="CSO18:CSO19"/>
    <mergeCell ref="CSP18:CSP19"/>
    <mergeCell ref="CSQ18:CSQ19"/>
    <mergeCell ref="CSR18:CSR19"/>
    <mergeCell ref="CVA18:CVA19"/>
    <mergeCell ref="CVB18:CVB19"/>
    <mergeCell ref="CVC18:CVC19"/>
    <mergeCell ref="CVD18:CVD19"/>
    <mergeCell ref="CVE18:CVE19"/>
    <mergeCell ref="CUV18:CUV19"/>
    <mergeCell ref="CUW18:CUW19"/>
    <mergeCell ref="CUX18:CUX19"/>
    <mergeCell ref="CUY18:CUY19"/>
    <mergeCell ref="CUZ18:CUZ19"/>
    <mergeCell ref="CUQ18:CUQ19"/>
    <mergeCell ref="CUR18:CUR19"/>
    <mergeCell ref="CUS18:CUS19"/>
    <mergeCell ref="CUT18:CUT19"/>
    <mergeCell ref="CUU18:CUU19"/>
    <mergeCell ref="CUL18:CUL19"/>
    <mergeCell ref="CUM18:CUM19"/>
    <mergeCell ref="CUN18:CUN19"/>
    <mergeCell ref="CUO18:CUO19"/>
    <mergeCell ref="CUP18:CUP19"/>
    <mergeCell ref="CUG18:CUG19"/>
    <mergeCell ref="CUH18:CUH19"/>
    <mergeCell ref="CUI18:CUI19"/>
    <mergeCell ref="CUJ18:CUJ19"/>
    <mergeCell ref="CUK18:CUK19"/>
    <mergeCell ref="CUB18:CUB19"/>
    <mergeCell ref="CUC18:CUC19"/>
    <mergeCell ref="CUD18:CUD19"/>
    <mergeCell ref="CUE18:CUE19"/>
    <mergeCell ref="CUF18:CUF19"/>
    <mergeCell ref="CTW18:CTW19"/>
    <mergeCell ref="CTX18:CTX19"/>
    <mergeCell ref="CTY18:CTY19"/>
    <mergeCell ref="CTZ18:CTZ19"/>
    <mergeCell ref="CUA18:CUA19"/>
    <mergeCell ref="CWJ18:CWJ19"/>
    <mergeCell ref="CWK18:CWK19"/>
    <mergeCell ref="CWL18:CWL19"/>
    <mergeCell ref="CWM18:CWM19"/>
    <mergeCell ref="CWN18:CWN19"/>
    <mergeCell ref="CWE18:CWE19"/>
    <mergeCell ref="CWF18:CWF19"/>
    <mergeCell ref="CWG18:CWG19"/>
    <mergeCell ref="CWH18:CWH19"/>
    <mergeCell ref="CWI18:CWI19"/>
    <mergeCell ref="CVZ18:CVZ19"/>
    <mergeCell ref="CWA18:CWA19"/>
    <mergeCell ref="CWB18:CWB19"/>
    <mergeCell ref="CWC18:CWC19"/>
    <mergeCell ref="CWD18:CWD19"/>
    <mergeCell ref="CVU18:CVU19"/>
    <mergeCell ref="CVV18:CVV19"/>
    <mergeCell ref="CVW18:CVW19"/>
    <mergeCell ref="CVX18:CVX19"/>
    <mergeCell ref="CVY18:CVY19"/>
    <mergeCell ref="CVP18:CVP19"/>
    <mergeCell ref="CVQ18:CVQ19"/>
    <mergeCell ref="CVR18:CVR19"/>
    <mergeCell ref="CVS18:CVS19"/>
    <mergeCell ref="CVT18:CVT19"/>
    <mergeCell ref="CVK18:CVK19"/>
    <mergeCell ref="CVL18:CVL19"/>
    <mergeCell ref="CVM18:CVM19"/>
    <mergeCell ref="CVN18:CVN19"/>
    <mergeCell ref="CVO18:CVO19"/>
    <mergeCell ref="CVF18:CVF19"/>
    <mergeCell ref="CVG18:CVG19"/>
    <mergeCell ref="CVH18:CVH19"/>
    <mergeCell ref="CVI18:CVI19"/>
    <mergeCell ref="CVJ18:CVJ19"/>
    <mergeCell ref="CXS18:CXS19"/>
    <mergeCell ref="CXT18:CXT19"/>
    <mergeCell ref="CXU18:CXU19"/>
    <mergeCell ref="CXV18:CXV19"/>
    <mergeCell ref="CXW18:CXW19"/>
    <mergeCell ref="CXN18:CXN19"/>
    <mergeCell ref="CXO18:CXO19"/>
    <mergeCell ref="CXP18:CXP19"/>
    <mergeCell ref="CXQ18:CXQ19"/>
    <mergeCell ref="CXR18:CXR19"/>
    <mergeCell ref="CXI18:CXI19"/>
    <mergeCell ref="CXJ18:CXJ19"/>
    <mergeCell ref="CXK18:CXK19"/>
    <mergeCell ref="CXL18:CXL19"/>
    <mergeCell ref="CXM18:CXM19"/>
    <mergeCell ref="CXD18:CXD19"/>
    <mergeCell ref="CXE18:CXE19"/>
    <mergeCell ref="CXF18:CXF19"/>
    <mergeCell ref="CXG18:CXG19"/>
    <mergeCell ref="CXH18:CXH19"/>
    <mergeCell ref="CWY18:CWY19"/>
    <mergeCell ref="CWZ18:CWZ19"/>
    <mergeCell ref="CXA18:CXA19"/>
    <mergeCell ref="CXB18:CXB19"/>
    <mergeCell ref="CXC18:CXC19"/>
    <mergeCell ref="CWT18:CWT19"/>
    <mergeCell ref="CWU18:CWU19"/>
    <mergeCell ref="CWV18:CWV19"/>
    <mergeCell ref="CWW18:CWW19"/>
    <mergeCell ref="CWX18:CWX19"/>
    <mergeCell ref="CWO18:CWO19"/>
    <mergeCell ref="CWP18:CWP19"/>
    <mergeCell ref="CWQ18:CWQ19"/>
    <mergeCell ref="CWR18:CWR19"/>
    <mergeCell ref="CWS18:CWS19"/>
    <mergeCell ref="CZB18:CZB19"/>
    <mergeCell ref="CZC18:CZC19"/>
    <mergeCell ref="CZD18:CZD19"/>
    <mergeCell ref="CZE18:CZE19"/>
    <mergeCell ref="CZF18:CZF19"/>
    <mergeCell ref="CYW18:CYW19"/>
    <mergeCell ref="CYX18:CYX19"/>
    <mergeCell ref="CYY18:CYY19"/>
    <mergeCell ref="CYZ18:CYZ19"/>
    <mergeCell ref="CZA18:CZA19"/>
    <mergeCell ref="CYR18:CYR19"/>
    <mergeCell ref="CYS18:CYS19"/>
    <mergeCell ref="CYT18:CYT19"/>
    <mergeCell ref="CYU18:CYU19"/>
    <mergeCell ref="CYV18:CYV19"/>
    <mergeCell ref="CYM18:CYM19"/>
    <mergeCell ref="CYN18:CYN19"/>
    <mergeCell ref="CYO18:CYO19"/>
    <mergeCell ref="CYP18:CYP19"/>
    <mergeCell ref="CYQ18:CYQ19"/>
    <mergeCell ref="CYH18:CYH19"/>
    <mergeCell ref="CYI18:CYI19"/>
    <mergeCell ref="CYJ18:CYJ19"/>
    <mergeCell ref="CYK18:CYK19"/>
    <mergeCell ref="CYL18:CYL19"/>
    <mergeCell ref="CYC18:CYC19"/>
    <mergeCell ref="CYD18:CYD19"/>
    <mergeCell ref="CYE18:CYE19"/>
    <mergeCell ref="CYF18:CYF19"/>
    <mergeCell ref="CYG18:CYG19"/>
    <mergeCell ref="CXX18:CXX19"/>
    <mergeCell ref="CXY18:CXY19"/>
    <mergeCell ref="CXZ18:CXZ19"/>
    <mergeCell ref="CYA18:CYA19"/>
    <mergeCell ref="CYB18:CYB19"/>
    <mergeCell ref="DAK18:DAK19"/>
    <mergeCell ref="DAL18:DAL19"/>
    <mergeCell ref="DAM18:DAM19"/>
    <mergeCell ref="DAN18:DAN19"/>
    <mergeCell ref="DAO18:DAO19"/>
    <mergeCell ref="DAF18:DAF19"/>
    <mergeCell ref="DAG18:DAG19"/>
    <mergeCell ref="DAH18:DAH19"/>
    <mergeCell ref="DAI18:DAI19"/>
    <mergeCell ref="DAJ18:DAJ19"/>
    <mergeCell ref="DAA18:DAA19"/>
    <mergeCell ref="DAB18:DAB19"/>
    <mergeCell ref="DAC18:DAC19"/>
    <mergeCell ref="DAD18:DAD19"/>
    <mergeCell ref="DAE18:DAE19"/>
    <mergeCell ref="CZV18:CZV19"/>
    <mergeCell ref="CZW18:CZW19"/>
    <mergeCell ref="CZX18:CZX19"/>
    <mergeCell ref="CZY18:CZY19"/>
    <mergeCell ref="CZZ18:CZZ19"/>
    <mergeCell ref="CZQ18:CZQ19"/>
    <mergeCell ref="CZR18:CZR19"/>
    <mergeCell ref="CZS18:CZS19"/>
    <mergeCell ref="CZT18:CZT19"/>
    <mergeCell ref="CZU18:CZU19"/>
    <mergeCell ref="CZL18:CZL19"/>
    <mergeCell ref="CZM18:CZM19"/>
    <mergeCell ref="CZN18:CZN19"/>
    <mergeCell ref="CZO18:CZO19"/>
    <mergeCell ref="CZP18:CZP19"/>
    <mergeCell ref="CZG18:CZG19"/>
    <mergeCell ref="CZH18:CZH19"/>
    <mergeCell ref="CZI18:CZI19"/>
    <mergeCell ref="CZJ18:CZJ19"/>
    <mergeCell ref="CZK18:CZK19"/>
    <mergeCell ref="DBT18:DBT19"/>
    <mergeCell ref="DBU18:DBU19"/>
    <mergeCell ref="DBV18:DBV19"/>
    <mergeCell ref="DBW18:DBW19"/>
    <mergeCell ref="DBX18:DBX19"/>
    <mergeCell ref="DBO18:DBO19"/>
    <mergeCell ref="DBP18:DBP19"/>
    <mergeCell ref="DBQ18:DBQ19"/>
    <mergeCell ref="DBR18:DBR19"/>
    <mergeCell ref="DBS18:DBS19"/>
    <mergeCell ref="DBJ18:DBJ19"/>
    <mergeCell ref="DBK18:DBK19"/>
    <mergeCell ref="DBL18:DBL19"/>
    <mergeCell ref="DBM18:DBM19"/>
    <mergeCell ref="DBN18:DBN19"/>
    <mergeCell ref="DBE18:DBE19"/>
    <mergeCell ref="DBF18:DBF19"/>
    <mergeCell ref="DBG18:DBG19"/>
    <mergeCell ref="DBH18:DBH19"/>
    <mergeCell ref="DBI18:DBI19"/>
    <mergeCell ref="DAZ18:DAZ19"/>
    <mergeCell ref="DBA18:DBA19"/>
    <mergeCell ref="DBB18:DBB19"/>
    <mergeCell ref="DBC18:DBC19"/>
    <mergeCell ref="DBD18:DBD19"/>
    <mergeCell ref="DAU18:DAU19"/>
    <mergeCell ref="DAV18:DAV19"/>
    <mergeCell ref="DAW18:DAW19"/>
    <mergeCell ref="DAX18:DAX19"/>
    <mergeCell ref="DAY18:DAY19"/>
    <mergeCell ref="DAP18:DAP19"/>
    <mergeCell ref="DAQ18:DAQ19"/>
    <mergeCell ref="DAR18:DAR19"/>
    <mergeCell ref="DAS18:DAS19"/>
    <mergeCell ref="DAT18:DAT19"/>
    <mergeCell ref="DDC18:DDC19"/>
    <mergeCell ref="DDD18:DDD19"/>
    <mergeCell ref="DDE18:DDE19"/>
    <mergeCell ref="DDF18:DDF19"/>
    <mergeCell ref="DDG18:DDG19"/>
    <mergeCell ref="DCX18:DCX19"/>
    <mergeCell ref="DCY18:DCY19"/>
    <mergeCell ref="DCZ18:DCZ19"/>
    <mergeCell ref="DDA18:DDA19"/>
    <mergeCell ref="DDB18:DDB19"/>
    <mergeCell ref="DCS18:DCS19"/>
    <mergeCell ref="DCT18:DCT19"/>
    <mergeCell ref="DCU18:DCU19"/>
    <mergeCell ref="DCV18:DCV19"/>
    <mergeCell ref="DCW18:DCW19"/>
    <mergeCell ref="DCN18:DCN19"/>
    <mergeCell ref="DCO18:DCO19"/>
    <mergeCell ref="DCP18:DCP19"/>
    <mergeCell ref="DCQ18:DCQ19"/>
    <mergeCell ref="DCR18:DCR19"/>
    <mergeCell ref="DCI18:DCI19"/>
    <mergeCell ref="DCJ18:DCJ19"/>
    <mergeCell ref="DCK18:DCK19"/>
    <mergeCell ref="DCL18:DCL19"/>
    <mergeCell ref="DCM18:DCM19"/>
    <mergeCell ref="DCD18:DCD19"/>
    <mergeCell ref="DCE18:DCE19"/>
    <mergeCell ref="DCF18:DCF19"/>
    <mergeCell ref="DCG18:DCG19"/>
    <mergeCell ref="DCH18:DCH19"/>
    <mergeCell ref="DBY18:DBY19"/>
    <mergeCell ref="DBZ18:DBZ19"/>
    <mergeCell ref="DCA18:DCA19"/>
    <mergeCell ref="DCB18:DCB19"/>
    <mergeCell ref="DCC18:DCC19"/>
    <mergeCell ref="DEL18:DEL19"/>
    <mergeCell ref="DEM18:DEM19"/>
    <mergeCell ref="DEN18:DEN19"/>
    <mergeCell ref="DEO18:DEO19"/>
    <mergeCell ref="DEP18:DEP19"/>
    <mergeCell ref="DEG18:DEG19"/>
    <mergeCell ref="DEH18:DEH19"/>
    <mergeCell ref="DEI18:DEI19"/>
    <mergeCell ref="DEJ18:DEJ19"/>
    <mergeCell ref="DEK18:DEK19"/>
    <mergeCell ref="DEB18:DEB19"/>
    <mergeCell ref="DEC18:DEC19"/>
    <mergeCell ref="DED18:DED19"/>
    <mergeCell ref="DEE18:DEE19"/>
    <mergeCell ref="DEF18:DEF19"/>
    <mergeCell ref="DDW18:DDW19"/>
    <mergeCell ref="DDX18:DDX19"/>
    <mergeCell ref="DDY18:DDY19"/>
    <mergeCell ref="DDZ18:DDZ19"/>
    <mergeCell ref="DEA18:DEA19"/>
    <mergeCell ref="DDR18:DDR19"/>
    <mergeCell ref="DDS18:DDS19"/>
    <mergeCell ref="DDT18:DDT19"/>
    <mergeCell ref="DDU18:DDU19"/>
    <mergeCell ref="DDV18:DDV19"/>
    <mergeCell ref="DDM18:DDM19"/>
    <mergeCell ref="DDN18:DDN19"/>
    <mergeCell ref="DDO18:DDO19"/>
    <mergeCell ref="DDP18:DDP19"/>
    <mergeCell ref="DDQ18:DDQ19"/>
    <mergeCell ref="DDH18:DDH19"/>
    <mergeCell ref="DDI18:DDI19"/>
    <mergeCell ref="DDJ18:DDJ19"/>
    <mergeCell ref="DDK18:DDK19"/>
    <mergeCell ref="DDL18:DDL19"/>
    <mergeCell ref="DFU18:DFU19"/>
    <mergeCell ref="DFV18:DFV19"/>
    <mergeCell ref="DFW18:DFW19"/>
    <mergeCell ref="DFX18:DFX19"/>
    <mergeCell ref="DFY18:DFY19"/>
    <mergeCell ref="DFP18:DFP19"/>
    <mergeCell ref="DFQ18:DFQ19"/>
    <mergeCell ref="DFR18:DFR19"/>
    <mergeCell ref="DFS18:DFS19"/>
    <mergeCell ref="DFT18:DFT19"/>
    <mergeCell ref="DFK18:DFK19"/>
    <mergeCell ref="DFL18:DFL19"/>
    <mergeCell ref="DFM18:DFM19"/>
    <mergeCell ref="DFN18:DFN19"/>
    <mergeCell ref="DFO18:DFO19"/>
    <mergeCell ref="DFF18:DFF19"/>
    <mergeCell ref="DFG18:DFG19"/>
    <mergeCell ref="DFH18:DFH19"/>
    <mergeCell ref="DFI18:DFI19"/>
    <mergeCell ref="DFJ18:DFJ19"/>
    <mergeCell ref="DFA18:DFA19"/>
    <mergeCell ref="DFB18:DFB19"/>
    <mergeCell ref="DFC18:DFC19"/>
    <mergeCell ref="DFD18:DFD19"/>
    <mergeCell ref="DFE18:DFE19"/>
    <mergeCell ref="DEV18:DEV19"/>
    <mergeCell ref="DEW18:DEW19"/>
    <mergeCell ref="DEX18:DEX19"/>
    <mergeCell ref="DEY18:DEY19"/>
    <mergeCell ref="DEZ18:DEZ19"/>
    <mergeCell ref="DEQ18:DEQ19"/>
    <mergeCell ref="DER18:DER19"/>
    <mergeCell ref="DES18:DES19"/>
    <mergeCell ref="DET18:DET19"/>
    <mergeCell ref="DEU18:DEU19"/>
    <mergeCell ref="DHD18:DHD19"/>
    <mergeCell ref="DHE18:DHE19"/>
    <mergeCell ref="DHF18:DHF19"/>
    <mergeCell ref="DHG18:DHG19"/>
    <mergeCell ref="DHH18:DHH19"/>
    <mergeCell ref="DGY18:DGY19"/>
    <mergeCell ref="DGZ18:DGZ19"/>
    <mergeCell ref="DHA18:DHA19"/>
    <mergeCell ref="DHB18:DHB19"/>
    <mergeCell ref="DHC18:DHC19"/>
    <mergeCell ref="DGT18:DGT19"/>
    <mergeCell ref="DGU18:DGU19"/>
    <mergeCell ref="DGV18:DGV19"/>
    <mergeCell ref="DGW18:DGW19"/>
    <mergeCell ref="DGX18:DGX19"/>
    <mergeCell ref="DGO18:DGO19"/>
    <mergeCell ref="DGP18:DGP19"/>
    <mergeCell ref="DGQ18:DGQ19"/>
    <mergeCell ref="DGR18:DGR19"/>
    <mergeCell ref="DGS18:DGS19"/>
    <mergeCell ref="DGJ18:DGJ19"/>
    <mergeCell ref="DGK18:DGK19"/>
    <mergeCell ref="DGL18:DGL19"/>
    <mergeCell ref="DGM18:DGM19"/>
    <mergeCell ref="DGN18:DGN19"/>
    <mergeCell ref="DGE18:DGE19"/>
    <mergeCell ref="DGF18:DGF19"/>
    <mergeCell ref="DGG18:DGG19"/>
    <mergeCell ref="DGH18:DGH19"/>
    <mergeCell ref="DGI18:DGI19"/>
    <mergeCell ref="DFZ18:DFZ19"/>
    <mergeCell ref="DGA18:DGA19"/>
    <mergeCell ref="DGB18:DGB19"/>
    <mergeCell ref="DGC18:DGC19"/>
    <mergeCell ref="DGD18:DGD19"/>
    <mergeCell ref="DIM18:DIM19"/>
    <mergeCell ref="DIN18:DIN19"/>
    <mergeCell ref="DIO18:DIO19"/>
    <mergeCell ref="DIP18:DIP19"/>
    <mergeCell ref="DIQ18:DIQ19"/>
    <mergeCell ref="DIH18:DIH19"/>
    <mergeCell ref="DII18:DII19"/>
    <mergeCell ref="DIJ18:DIJ19"/>
    <mergeCell ref="DIK18:DIK19"/>
    <mergeCell ref="DIL18:DIL19"/>
    <mergeCell ref="DIC18:DIC19"/>
    <mergeCell ref="DID18:DID19"/>
    <mergeCell ref="DIE18:DIE19"/>
    <mergeCell ref="DIF18:DIF19"/>
    <mergeCell ref="DIG18:DIG19"/>
    <mergeCell ref="DHX18:DHX19"/>
    <mergeCell ref="DHY18:DHY19"/>
    <mergeCell ref="DHZ18:DHZ19"/>
    <mergeCell ref="DIA18:DIA19"/>
    <mergeCell ref="DIB18:DIB19"/>
    <mergeCell ref="DHS18:DHS19"/>
    <mergeCell ref="DHT18:DHT19"/>
    <mergeCell ref="DHU18:DHU19"/>
    <mergeCell ref="DHV18:DHV19"/>
    <mergeCell ref="DHW18:DHW19"/>
    <mergeCell ref="DHN18:DHN19"/>
    <mergeCell ref="DHO18:DHO19"/>
    <mergeCell ref="DHP18:DHP19"/>
    <mergeCell ref="DHQ18:DHQ19"/>
    <mergeCell ref="DHR18:DHR19"/>
    <mergeCell ref="DHI18:DHI19"/>
    <mergeCell ref="DHJ18:DHJ19"/>
    <mergeCell ref="DHK18:DHK19"/>
    <mergeCell ref="DHL18:DHL19"/>
    <mergeCell ref="DHM18:DHM19"/>
    <mergeCell ref="DJV18:DJV19"/>
    <mergeCell ref="DJW18:DJW19"/>
    <mergeCell ref="DJX18:DJX19"/>
    <mergeCell ref="DJY18:DJY19"/>
    <mergeCell ref="DJZ18:DJZ19"/>
    <mergeCell ref="DJQ18:DJQ19"/>
    <mergeCell ref="DJR18:DJR19"/>
    <mergeCell ref="DJS18:DJS19"/>
    <mergeCell ref="DJT18:DJT19"/>
    <mergeCell ref="DJU18:DJU19"/>
    <mergeCell ref="DJL18:DJL19"/>
    <mergeCell ref="DJM18:DJM19"/>
    <mergeCell ref="DJN18:DJN19"/>
    <mergeCell ref="DJO18:DJO19"/>
    <mergeCell ref="DJP18:DJP19"/>
    <mergeCell ref="DJG18:DJG19"/>
    <mergeCell ref="DJH18:DJH19"/>
    <mergeCell ref="DJI18:DJI19"/>
    <mergeCell ref="DJJ18:DJJ19"/>
    <mergeCell ref="DJK18:DJK19"/>
    <mergeCell ref="DJB18:DJB19"/>
    <mergeCell ref="DJC18:DJC19"/>
    <mergeCell ref="DJD18:DJD19"/>
    <mergeCell ref="DJE18:DJE19"/>
    <mergeCell ref="DJF18:DJF19"/>
    <mergeCell ref="DIW18:DIW19"/>
    <mergeCell ref="DIX18:DIX19"/>
    <mergeCell ref="DIY18:DIY19"/>
    <mergeCell ref="DIZ18:DIZ19"/>
    <mergeCell ref="DJA18:DJA19"/>
    <mergeCell ref="DIR18:DIR19"/>
    <mergeCell ref="DIS18:DIS19"/>
    <mergeCell ref="DIT18:DIT19"/>
    <mergeCell ref="DIU18:DIU19"/>
    <mergeCell ref="DIV18:DIV19"/>
    <mergeCell ref="DLE18:DLE19"/>
    <mergeCell ref="DLF18:DLF19"/>
    <mergeCell ref="DLG18:DLG19"/>
    <mergeCell ref="DLH18:DLH19"/>
    <mergeCell ref="DLI18:DLI19"/>
    <mergeCell ref="DKZ18:DKZ19"/>
    <mergeCell ref="DLA18:DLA19"/>
    <mergeCell ref="DLB18:DLB19"/>
    <mergeCell ref="DLC18:DLC19"/>
    <mergeCell ref="DLD18:DLD19"/>
    <mergeCell ref="DKU18:DKU19"/>
    <mergeCell ref="DKV18:DKV19"/>
    <mergeCell ref="DKW18:DKW19"/>
    <mergeCell ref="DKX18:DKX19"/>
    <mergeCell ref="DKY18:DKY19"/>
    <mergeCell ref="DKP18:DKP19"/>
    <mergeCell ref="DKQ18:DKQ19"/>
    <mergeCell ref="DKR18:DKR19"/>
    <mergeCell ref="DKS18:DKS19"/>
    <mergeCell ref="DKT18:DKT19"/>
    <mergeCell ref="DKK18:DKK19"/>
    <mergeCell ref="DKL18:DKL19"/>
    <mergeCell ref="DKM18:DKM19"/>
    <mergeCell ref="DKN18:DKN19"/>
    <mergeCell ref="DKO18:DKO19"/>
    <mergeCell ref="DKF18:DKF19"/>
    <mergeCell ref="DKG18:DKG19"/>
    <mergeCell ref="DKH18:DKH19"/>
    <mergeCell ref="DKI18:DKI19"/>
    <mergeCell ref="DKJ18:DKJ19"/>
    <mergeCell ref="DKA18:DKA19"/>
    <mergeCell ref="DKB18:DKB19"/>
    <mergeCell ref="DKC18:DKC19"/>
    <mergeCell ref="DKD18:DKD19"/>
    <mergeCell ref="DKE18:DKE19"/>
    <mergeCell ref="DMN18:DMN19"/>
    <mergeCell ref="DMO18:DMO19"/>
    <mergeCell ref="DMP18:DMP19"/>
    <mergeCell ref="DMQ18:DMQ19"/>
    <mergeCell ref="DMR18:DMR19"/>
    <mergeCell ref="DMI18:DMI19"/>
    <mergeCell ref="DMJ18:DMJ19"/>
    <mergeCell ref="DMK18:DMK19"/>
    <mergeCell ref="DML18:DML19"/>
    <mergeCell ref="DMM18:DMM19"/>
    <mergeCell ref="DMD18:DMD19"/>
    <mergeCell ref="DME18:DME19"/>
    <mergeCell ref="DMF18:DMF19"/>
    <mergeCell ref="DMG18:DMG19"/>
    <mergeCell ref="DMH18:DMH19"/>
    <mergeCell ref="DLY18:DLY19"/>
    <mergeCell ref="DLZ18:DLZ19"/>
    <mergeCell ref="DMA18:DMA19"/>
    <mergeCell ref="DMB18:DMB19"/>
    <mergeCell ref="DMC18:DMC19"/>
    <mergeCell ref="DLT18:DLT19"/>
    <mergeCell ref="DLU18:DLU19"/>
    <mergeCell ref="DLV18:DLV19"/>
    <mergeCell ref="DLW18:DLW19"/>
    <mergeCell ref="DLX18:DLX19"/>
    <mergeCell ref="DLO18:DLO19"/>
    <mergeCell ref="DLP18:DLP19"/>
    <mergeCell ref="DLQ18:DLQ19"/>
    <mergeCell ref="DLR18:DLR19"/>
    <mergeCell ref="DLS18:DLS19"/>
    <mergeCell ref="DLJ18:DLJ19"/>
    <mergeCell ref="DLK18:DLK19"/>
    <mergeCell ref="DLL18:DLL19"/>
    <mergeCell ref="DLM18:DLM19"/>
    <mergeCell ref="DLN18:DLN19"/>
    <mergeCell ref="DNW18:DNW19"/>
    <mergeCell ref="DNX18:DNX19"/>
    <mergeCell ref="DNY18:DNY19"/>
    <mergeCell ref="DNZ18:DNZ19"/>
    <mergeCell ref="DOA18:DOA19"/>
    <mergeCell ref="DNR18:DNR19"/>
    <mergeCell ref="DNS18:DNS19"/>
    <mergeCell ref="DNT18:DNT19"/>
    <mergeCell ref="DNU18:DNU19"/>
    <mergeCell ref="DNV18:DNV19"/>
    <mergeCell ref="DNM18:DNM19"/>
    <mergeCell ref="DNN18:DNN19"/>
    <mergeCell ref="DNO18:DNO19"/>
    <mergeCell ref="DNP18:DNP19"/>
    <mergeCell ref="DNQ18:DNQ19"/>
    <mergeCell ref="DNH18:DNH19"/>
    <mergeCell ref="DNI18:DNI19"/>
    <mergeCell ref="DNJ18:DNJ19"/>
    <mergeCell ref="DNK18:DNK19"/>
    <mergeCell ref="DNL18:DNL19"/>
    <mergeCell ref="DNC18:DNC19"/>
    <mergeCell ref="DND18:DND19"/>
    <mergeCell ref="DNE18:DNE19"/>
    <mergeCell ref="DNF18:DNF19"/>
    <mergeCell ref="DNG18:DNG19"/>
    <mergeCell ref="DMX18:DMX19"/>
    <mergeCell ref="DMY18:DMY19"/>
    <mergeCell ref="DMZ18:DMZ19"/>
    <mergeCell ref="DNA18:DNA19"/>
    <mergeCell ref="DNB18:DNB19"/>
    <mergeCell ref="DMS18:DMS19"/>
    <mergeCell ref="DMT18:DMT19"/>
    <mergeCell ref="DMU18:DMU19"/>
    <mergeCell ref="DMV18:DMV19"/>
    <mergeCell ref="DMW18:DMW19"/>
    <mergeCell ref="DPF18:DPF19"/>
    <mergeCell ref="DPG18:DPG19"/>
    <mergeCell ref="DPH18:DPH19"/>
    <mergeCell ref="DPI18:DPI19"/>
    <mergeCell ref="DPJ18:DPJ19"/>
    <mergeCell ref="DPA18:DPA19"/>
    <mergeCell ref="DPB18:DPB19"/>
    <mergeCell ref="DPC18:DPC19"/>
    <mergeCell ref="DPD18:DPD19"/>
    <mergeCell ref="DPE18:DPE19"/>
    <mergeCell ref="DOV18:DOV19"/>
    <mergeCell ref="DOW18:DOW19"/>
    <mergeCell ref="DOX18:DOX19"/>
    <mergeCell ref="DOY18:DOY19"/>
    <mergeCell ref="DOZ18:DOZ19"/>
    <mergeCell ref="DOQ18:DOQ19"/>
    <mergeCell ref="DOR18:DOR19"/>
    <mergeCell ref="DOS18:DOS19"/>
    <mergeCell ref="DOT18:DOT19"/>
    <mergeCell ref="DOU18:DOU19"/>
    <mergeCell ref="DOL18:DOL19"/>
    <mergeCell ref="DOM18:DOM19"/>
    <mergeCell ref="DON18:DON19"/>
    <mergeCell ref="DOO18:DOO19"/>
    <mergeCell ref="DOP18:DOP19"/>
    <mergeCell ref="DOG18:DOG19"/>
    <mergeCell ref="DOH18:DOH19"/>
    <mergeCell ref="DOI18:DOI19"/>
    <mergeCell ref="DOJ18:DOJ19"/>
    <mergeCell ref="DOK18:DOK19"/>
    <mergeCell ref="DOB18:DOB19"/>
    <mergeCell ref="DOC18:DOC19"/>
    <mergeCell ref="DOD18:DOD19"/>
    <mergeCell ref="DOE18:DOE19"/>
    <mergeCell ref="DOF18:DOF19"/>
    <mergeCell ref="DQO18:DQO19"/>
    <mergeCell ref="DQP18:DQP19"/>
    <mergeCell ref="DQQ18:DQQ19"/>
    <mergeCell ref="DQR18:DQR19"/>
    <mergeCell ref="DQS18:DQS19"/>
    <mergeCell ref="DQJ18:DQJ19"/>
    <mergeCell ref="DQK18:DQK19"/>
    <mergeCell ref="DQL18:DQL19"/>
    <mergeCell ref="DQM18:DQM19"/>
    <mergeCell ref="DQN18:DQN19"/>
    <mergeCell ref="DQE18:DQE19"/>
    <mergeCell ref="DQF18:DQF19"/>
    <mergeCell ref="DQG18:DQG19"/>
    <mergeCell ref="DQH18:DQH19"/>
    <mergeCell ref="DQI18:DQI19"/>
    <mergeCell ref="DPZ18:DPZ19"/>
    <mergeCell ref="DQA18:DQA19"/>
    <mergeCell ref="DQB18:DQB19"/>
    <mergeCell ref="DQC18:DQC19"/>
    <mergeCell ref="DQD18:DQD19"/>
    <mergeCell ref="DPU18:DPU19"/>
    <mergeCell ref="DPV18:DPV19"/>
    <mergeCell ref="DPW18:DPW19"/>
    <mergeCell ref="DPX18:DPX19"/>
    <mergeCell ref="DPY18:DPY19"/>
    <mergeCell ref="DPP18:DPP19"/>
    <mergeCell ref="DPQ18:DPQ19"/>
    <mergeCell ref="DPR18:DPR19"/>
    <mergeCell ref="DPS18:DPS19"/>
    <mergeCell ref="DPT18:DPT19"/>
    <mergeCell ref="DPK18:DPK19"/>
    <mergeCell ref="DPL18:DPL19"/>
    <mergeCell ref="DPM18:DPM19"/>
    <mergeCell ref="DPN18:DPN19"/>
    <mergeCell ref="DPO18:DPO19"/>
    <mergeCell ref="DRX18:DRX19"/>
    <mergeCell ref="DRY18:DRY19"/>
    <mergeCell ref="DRZ18:DRZ19"/>
    <mergeCell ref="DSA18:DSA19"/>
    <mergeCell ref="DSB18:DSB19"/>
    <mergeCell ref="DRS18:DRS19"/>
    <mergeCell ref="DRT18:DRT19"/>
    <mergeCell ref="DRU18:DRU19"/>
    <mergeCell ref="DRV18:DRV19"/>
    <mergeCell ref="DRW18:DRW19"/>
    <mergeCell ref="DRN18:DRN19"/>
    <mergeCell ref="DRO18:DRO19"/>
    <mergeCell ref="DRP18:DRP19"/>
    <mergeCell ref="DRQ18:DRQ19"/>
    <mergeCell ref="DRR18:DRR19"/>
    <mergeCell ref="DRI18:DRI19"/>
    <mergeCell ref="DRJ18:DRJ19"/>
    <mergeCell ref="DRK18:DRK19"/>
    <mergeCell ref="DRL18:DRL19"/>
    <mergeCell ref="DRM18:DRM19"/>
    <mergeCell ref="DRD18:DRD19"/>
    <mergeCell ref="DRE18:DRE19"/>
    <mergeCell ref="DRF18:DRF19"/>
    <mergeCell ref="DRG18:DRG19"/>
    <mergeCell ref="DRH18:DRH19"/>
    <mergeCell ref="DQY18:DQY19"/>
    <mergeCell ref="DQZ18:DQZ19"/>
    <mergeCell ref="DRA18:DRA19"/>
    <mergeCell ref="DRB18:DRB19"/>
    <mergeCell ref="DRC18:DRC19"/>
    <mergeCell ref="DQT18:DQT19"/>
    <mergeCell ref="DQU18:DQU19"/>
    <mergeCell ref="DQV18:DQV19"/>
    <mergeCell ref="DQW18:DQW19"/>
    <mergeCell ref="DQX18:DQX19"/>
    <mergeCell ref="DTG18:DTG19"/>
    <mergeCell ref="DTH18:DTH19"/>
    <mergeCell ref="DTI18:DTI19"/>
    <mergeCell ref="DTJ18:DTJ19"/>
    <mergeCell ref="DTK18:DTK19"/>
    <mergeCell ref="DTB18:DTB19"/>
    <mergeCell ref="DTC18:DTC19"/>
    <mergeCell ref="DTD18:DTD19"/>
    <mergeCell ref="DTE18:DTE19"/>
    <mergeCell ref="DTF18:DTF19"/>
    <mergeCell ref="DSW18:DSW19"/>
    <mergeCell ref="DSX18:DSX19"/>
    <mergeCell ref="DSY18:DSY19"/>
    <mergeCell ref="DSZ18:DSZ19"/>
    <mergeCell ref="DTA18:DTA19"/>
    <mergeCell ref="DSR18:DSR19"/>
    <mergeCell ref="DSS18:DSS19"/>
    <mergeCell ref="DST18:DST19"/>
    <mergeCell ref="DSU18:DSU19"/>
    <mergeCell ref="DSV18:DSV19"/>
    <mergeCell ref="DSM18:DSM19"/>
    <mergeCell ref="DSN18:DSN19"/>
    <mergeCell ref="DSO18:DSO19"/>
    <mergeCell ref="DSP18:DSP19"/>
    <mergeCell ref="DSQ18:DSQ19"/>
    <mergeCell ref="DSH18:DSH19"/>
    <mergeCell ref="DSI18:DSI19"/>
    <mergeCell ref="DSJ18:DSJ19"/>
    <mergeCell ref="DSK18:DSK19"/>
    <mergeCell ref="DSL18:DSL19"/>
    <mergeCell ref="DSC18:DSC19"/>
    <mergeCell ref="DSD18:DSD19"/>
    <mergeCell ref="DSE18:DSE19"/>
    <mergeCell ref="DSF18:DSF19"/>
    <mergeCell ref="DSG18:DSG19"/>
    <mergeCell ref="DUP18:DUP19"/>
    <mergeCell ref="DUQ18:DUQ19"/>
    <mergeCell ref="DUR18:DUR19"/>
    <mergeCell ref="DUS18:DUS19"/>
    <mergeCell ref="DUT18:DUT19"/>
    <mergeCell ref="DUK18:DUK19"/>
    <mergeCell ref="DUL18:DUL19"/>
    <mergeCell ref="DUM18:DUM19"/>
    <mergeCell ref="DUN18:DUN19"/>
    <mergeCell ref="DUO18:DUO19"/>
    <mergeCell ref="DUF18:DUF19"/>
    <mergeCell ref="DUG18:DUG19"/>
    <mergeCell ref="DUH18:DUH19"/>
    <mergeCell ref="DUI18:DUI19"/>
    <mergeCell ref="DUJ18:DUJ19"/>
    <mergeCell ref="DUA18:DUA19"/>
    <mergeCell ref="DUB18:DUB19"/>
    <mergeCell ref="DUC18:DUC19"/>
    <mergeCell ref="DUD18:DUD19"/>
    <mergeCell ref="DUE18:DUE19"/>
    <mergeCell ref="DTV18:DTV19"/>
    <mergeCell ref="DTW18:DTW19"/>
    <mergeCell ref="DTX18:DTX19"/>
    <mergeCell ref="DTY18:DTY19"/>
    <mergeCell ref="DTZ18:DTZ19"/>
    <mergeCell ref="DTQ18:DTQ19"/>
    <mergeCell ref="DTR18:DTR19"/>
    <mergeCell ref="DTS18:DTS19"/>
    <mergeCell ref="DTT18:DTT19"/>
    <mergeCell ref="DTU18:DTU19"/>
    <mergeCell ref="DTL18:DTL19"/>
    <mergeCell ref="DTM18:DTM19"/>
    <mergeCell ref="DTN18:DTN19"/>
    <mergeCell ref="DTO18:DTO19"/>
    <mergeCell ref="DTP18:DTP19"/>
    <mergeCell ref="DVY18:DVY19"/>
    <mergeCell ref="DVZ18:DVZ19"/>
    <mergeCell ref="DWA18:DWA19"/>
    <mergeCell ref="DWB18:DWB19"/>
    <mergeCell ref="DWC18:DWC19"/>
    <mergeCell ref="DVT18:DVT19"/>
    <mergeCell ref="DVU18:DVU19"/>
    <mergeCell ref="DVV18:DVV19"/>
    <mergeCell ref="DVW18:DVW19"/>
    <mergeCell ref="DVX18:DVX19"/>
    <mergeCell ref="DVO18:DVO19"/>
    <mergeCell ref="DVP18:DVP19"/>
    <mergeCell ref="DVQ18:DVQ19"/>
    <mergeCell ref="DVR18:DVR19"/>
    <mergeCell ref="DVS18:DVS19"/>
    <mergeCell ref="DVJ18:DVJ19"/>
    <mergeCell ref="DVK18:DVK19"/>
    <mergeCell ref="DVL18:DVL19"/>
    <mergeCell ref="DVM18:DVM19"/>
    <mergeCell ref="DVN18:DVN19"/>
    <mergeCell ref="DVE18:DVE19"/>
    <mergeCell ref="DVF18:DVF19"/>
    <mergeCell ref="DVG18:DVG19"/>
    <mergeCell ref="DVH18:DVH19"/>
    <mergeCell ref="DVI18:DVI19"/>
    <mergeCell ref="DUZ18:DUZ19"/>
    <mergeCell ref="DVA18:DVA19"/>
    <mergeCell ref="DVB18:DVB19"/>
    <mergeCell ref="DVC18:DVC19"/>
    <mergeCell ref="DVD18:DVD19"/>
    <mergeCell ref="DUU18:DUU19"/>
    <mergeCell ref="DUV18:DUV19"/>
    <mergeCell ref="DUW18:DUW19"/>
    <mergeCell ref="DUX18:DUX19"/>
    <mergeCell ref="DUY18:DUY19"/>
    <mergeCell ref="DXH18:DXH19"/>
    <mergeCell ref="DXI18:DXI19"/>
    <mergeCell ref="DXJ18:DXJ19"/>
    <mergeCell ref="DXK18:DXK19"/>
    <mergeCell ref="DXL18:DXL19"/>
    <mergeCell ref="DXC18:DXC19"/>
    <mergeCell ref="DXD18:DXD19"/>
    <mergeCell ref="DXE18:DXE19"/>
    <mergeCell ref="DXF18:DXF19"/>
    <mergeCell ref="DXG18:DXG19"/>
    <mergeCell ref="DWX18:DWX19"/>
    <mergeCell ref="DWY18:DWY19"/>
    <mergeCell ref="DWZ18:DWZ19"/>
    <mergeCell ref="DXA18:DXA19"/>
    <mergeCell ref="DXB18:DXB19"/>
    <mergeCell ref="DWS18:DWS19"/>
    <mergeCell ref="DWT18:DWT19"/>
    <mergeCell ref="DWU18:DWU19"/>
    <mergeCell ref="DWV18:DWV19"/>
    <mergeCell ref="DWW18:DWW19"/>
    <mergeCell ref="DWN18:DWN19"/>
    <mergeCell ref="DWO18:DWO19"/>
    <mergeCell ref="DWP18:DWP19"/>
    <mergeCell ref="DWQ18:DWQ19"/>
    <mergeCell ref="DWR18:DWR19"/>
    <mergeCell ref="DWI18:DWI19"/>
    <mergeCell ref="DWJ18:DWJ19"/>
    <mergeCell ref="DWK18:DWK19"/>
    <mergeCell ref="DWL18:DWL19"/>
    <mergeCell ref="DWM18:DWM19"/>
    <mergeCell ref="DWD18:DWD19"/>
    <mergeCell ref="DWE18:DWE19"/>
    <mergeCell ref="DWF18:DWF19"/>
    <mergeCell ref="DWG18:DWG19"/>
    <mergeCell ref="DWH18:DWH19"/>
    <mergeCell ref="DYQ18:DYQ19"/>
    <mergeCell ref="DYR18:DYR19"/>
    <mergeCell ref="DYS18:DYS19"/>
    <mergeCell ref="DYT18:DYT19"/>
    <mergeCell ref="DYU18:DYU19"/>
    <mergeCell ref="DYL18:DYL19"/>
    <mergeCell ref="DYM18:DYM19"/>
    <mergeCell ref="DYN18:DYN19"/>
    <mergeCell ref="DYO18:DYO19"/>
    <mergeCell ref="DYP18:DYP19"/>
    <mergeCell ref="DYG18:DYG19"/>
    <mergeCell ref="DYH18:DYH19"/>
    <mergeCell ref="DYI18:DYI19"/>
    <mergeCell ref="DYJ18:DYJ19"/>
    <mergeCell ref="DYK18:DYK19"/>
    <mergeCell ref="DYB18:DYB19"/>
    <mergeCell ref="DYC18:DYC19"/>
    <mergeCell ref="DYD18:DYD19"/>
    <mergeCell ref="DYE18:DYE19"/>
    <mergeCell ref="DYF18:DYF19"/>
    <mergeCell ref="DXW18:DXW19"/>
    <mergeCell ref="DXX18:DXX19"/>
    <mergeCell ref="DXY18:DXY19"/>
    <mergeCell ref="DXZ18:DXZ19"/>
    <mergeCell ref="DYA18:DYA19"/>
    <mergeCell ref="DXR18:DXR19"/>
    <mergeCell ref="DXS18:DXS19"/>
    <mergeCell ref="DXT18:DXT19"/>
    <mergeCell ref="DXU18:DXU19"/>
    <mergeCell ref="DXV18:DXV19"/>
    <mergeCell ref="DXM18:DXM19"/>
    <mergeCell ref="DXN18:DXN19"/>
    <mergeCell ref="DXO18:DXO19"/>
    <mergeCell ref="DXP18:DXP19"/>
    <mergeCell ref="DXQ18:DXQ19"/>
    <mergeCell ref="DZZ18:DZZ19"/>
    <mergeCell ref="EAA18:EAA19"/>
    <mergeCell ref="EAB18:EAB19"/>
    <mergeCell ref="EAC18:EAC19"/>
    <mergeCell ref="EAD18:EAD19"/>
    <mergeCell ref="DZU18:DZU19"/>
    <mergeCell ref="DZV18:DZV19"/>
    <mergeCell ref="DZW18:DZW19"/>
    <mergeCell ref="DZX18:DZX19"/>
    <mergeCell ref="DZY18:DZY19"/>
    <mergeCell ref="DZP18:DZP19"/>
    <mergeCell ref="DZQ18:DZQ19"/>
    <mergeCell ref="DZR18:DZR19"/>
    <mergeCell ref="DZS18:DZS19"/>
    <mergeCell ref="DZT18:DZT19"/>
    <mergeCell ref="DZK18:DZK19"/>
    <mergeCell ref="DZL18:DZL19"/>
    <mergeCell ref="DZM18:DZM19"/>
    <mergeCell ref="DZN18:DZN19"/>
    <mergeCell ref="DZO18:DZO19"/>
    <mergeCell ref="DZF18:DZF19"/>
    <mergeCell ref="DZG18:DZG19"/>
    <mergeCell ref="DZH18:DZH19"/>
    <mergeCell ref="DZI18:DZI19"/>
    <mergeCell ref="DZJ18:DZJ19"/>
    <mergeCell ref="DZA18:DZA19"/>
    <mergeCell ref="DZB18:DZB19"/>
    <mergeCell ref="DZC18:DZC19"/>
    <mergeCell ref="DZD18:DZD19"/>
    <mergeCell ref="DZE18:DZE19"/>
    <mergeCell ref="DYV18:DYV19"/>
    <mergeCell ref="DYW18:DYW19"/>
    <mergeCell ref="DYX18:DYX19"/>
    <mergeCell ref="DYY18:DYY19"/>
    <mergeCell ref="DYZ18:DYZ19"/>
    <mergeCell ref="EBI18:EBI19"/>
    <mergeCell ref="EBJ18:EBJ19"/>
    <mergeCell ref="EBK18:EBK19"/>
    <mergeCell ref="EBL18:EBL19"/>
    <mergeCell ref="EBM18:EBM19"/>
    <mergeCell ref="EBD18:EBD19"/>
    <mergeCell ref="EBE18:EBE19"/>
    <mergeCell ref="EBF18:EBF19"/>
    <mergeCell ref="EBG18:EBG19"/>
    <mergeCell ref="EBH18:EBH19"/>
    <mergeCell ref="EAY18:EAY19"/>
    <mergeCell ref="EAZ18:EAZ19"/>
    <mergeCell ref="EBA18:EBA19"/>
    <mergeCell ref="EBB18:EBB19"/>
    <mergeCell ref="EBC18:EBC19"/>
    <mergeCell ref="EAT18:EAT19"/>
    <mergeCell ref="EAU18:EAU19"/>
    <mergeCell ref="EAV18:EAV19"/>
    <mergeCell ref="EAW18:EAW19"/>
    <mergeCell ref="EAX18:EAX19"/>
    <mergeCell ref="EAO18:EAO19"/>
    <mergeCell ref="EAP18:EAP19"/>
    <mergeCell ref="EAQ18:EAQ19"/>
    <mergeCell ref="EAR18:EAR19"/>
    <mergeCell ref="EAS18:EAS19"/>
    <mergeCell ref="EAJ18:EAJ19"/>
    <mergeCell ref="EAK18:EAK19"/>
    <mergeCell ref="EAL18:EAL19"/>
    <mergeCell ref="EAM18:EAM19"/>
    <mergeCell ref="EAN18:EAN19"/>
    <mergeCell ref="EAE18:EAE19"/>
    <mergeCell ref="EAF18:EAF19"/>
    <mergeCell ref="EAG18:EAG19"/>
    <mergeCell ref="EAH18:EAH19"/>
    <mergeCell ref="EAI18:EAI19"/>
    <mergeCell ref="ECR18:ECR19"/>
    <mergeCell ref="ECS18:ECS19"/>
    <mergeCell ref="ECT18:ECT19"/>
    <mergeCell ref="ECU18:ECU19"/>
    <mergeCell ref="ECV18:ECV19"/>
    <mergeCell ref="ECM18:ECM19"/>
    <mergeCell ref="ECN18:ECN19"/>
    <mergeCell ref="ECO18:ECO19"/>
    <mergeCell ref="ECP18:ECP19"/>
    <mergeCell ref="ECQ18:ECQ19"/>
    <mergeCell ref="ECH18:ECH19"/>
    <mergeCell ref="ECI18:ECI19"/>
    <mergeCell ref="ECJ18:ECJ19"/>
    <mergeCell ref="ECK18:ECK19"/>
    <mergeCell ref="ECL18:ECL19"/>
    <mergeCell ref="ECC18:ECC19"/>
    <mergeCell ref="ECD18:ECD19"/>
    <mergeCell ref="ECE18:ECE19"/>
    <mergeCell ref="ECF18:ECF19"/>
    <mergeCell ref="ECG18:ECG19"/>
    <mergeCell ref="EBX18:EBX19"/>
    <mergeCell ref="EBY18:EBY19"/>
    <mergeCell ref="EBZ18:EBZ19"/>
    <mergeCell ref="ECA18:ECA19"/>
    <mergeCell ref="ECB18:ECB19"/>
    <mergeCell ref="EBS18:EBS19"/>
    <mergeCell ref="EBT18:EBT19"/>
    <mergeCell ref="EBU18:EBU19"/>
    <mergeCell ref="EBV18:EBV19"/>
    <mergeCell ref="EBW18:EBW19"/>
    <mergeCell ref="EBN18:EBN19"/>
    <mergeCell ref="EBO18:EBO19"/>
    <mergeCell ref="EBP18:EBP19"/>
    <mergeCell ref="EBQ18:EBQ19"/>
    <mergeCell ref="EBR18:EBR19"/>
    <mergeCell ref="EEA18:EEA19"/>
    <mergeCell ref="EEB18:EEB19"/>
    <mergeCell ref="EEC18:EEC19"/>
    <mergeCell ref="EED18:EED19"/>
    <mergeCell ref="EEE18:EEE19"/>
    <mergeCell ref="EDV18:EDV19"/>
    <mergeCell ref="EDW18:EDW19"/>
    <mergeCell ref="EDX18:EDX19"/>
    <mergeCell ref="EDY18:EDY19"/>
    <mergeCell ref="EDZ18:EDZ19"/>
    <mergeCell ref="EDQ18:EDQ19"/>
    <mergeCell ref="EDR18:EDR19"/>
    <mergeCell ref="EDS18:EDS19"/>
    <mergeCell ref="EDT18:EDT19"/>
    <mergeCell ref="EDU18:EDU19"/>
    <mergeCell ref="EDL18:EDL19"/>
    <mergeCell ref="EDM18:EDM19"/>
    <mergeCell ref="EDN18:EDN19"/>
    <mergeCell ref="EDO18:EDO19"/>
    <mergeCell ref="EDP18:EDP19"/>
    <mergeCell ref="EDG18:EDG19"/>
    <mergeCell ref="EDH18:EDH19"/>
    <mergeCell ref="EDI18:EDI19"/>
    <mergeCell ref="EDJ18:EDJ19"/>
    <mergeCell ref="EDK18:EDK19"/>
    <mergeCell ref="EDB18:EDB19"/>
    <mergeCell ref="EDC18:EDC19"/>
    <mergeCell ref="EDD18:EDD19"/>
    <mergeCell ref="EDE18:EDE19"/>
    <mergeCell ref="EDF18:EDF19"/>
    <mergeCell ref="ECW18:ECW19"/>
    <mergeCell ref="ECX18:ECX19"/>
    <mergeCell ref="ECY18:ECY19"/>
    <mergeCell ref="ECZ18:ECZ19"/>
    <mergeCell ref="EDA18:EDA19"/>
    <mergeCell ref="EFJ18:EFJ19"/>
    <mergeCell ref="EFK18:EFK19"/>
    <mergeCell ref="EFL18:EFL19"/>
    <mergeCell ref="EFM18:EFM19"/>
    <mergeCell ref="EFN18:EFN19"/>
    <mergeCell ref="EFE18:EFE19"/>
    <mergeCell ref="EFF18:EFF19"/>
    <mergeCell ref="EFG18:EFG19"/>
    <mergeCell ref="EFH18:EFH19"/>
    <mergeCell ref="EFI18:EFI19"/>
    <mergeCell ref="EEZ18:EEZ19"/>
    <mergeCell ref="EFA18:EFA19"/>
    <mergeCell ref="EFB18:EFB19"/>
    <mergeCell ref="EFC18:EFC19"/>
    <mergeCell ref="EFD18:EFD19"/>
    <mergeCell ref="EEU18:EEU19"/>
    <mergeCell ref="EEV18:EEV19"/>
    <mergeCell ref="EEW18:EEW19"/>
    <mergeCell ref="EEX18:EEX19"/>
    <mergeCell ref="EEY18:EEY19"/>
    <mergeCell ref="EEP18:EEP19"/>
    <mergeCell ref="EEQ18:EEQ19"/>
    <mergeCell ref="EER18:EER19"/>
    <mergeCell ref="EES18:EES19"/>
    <mergeCell ref="EET18:EET19"/>
    <mergeCell ref="EEK18:EEK19"/>
    <mergeCell ref="EEL18:EEL19"/>
    <mergeCell ref="EEM18:EEM19"/>
    <mergeCell ref="EEN18:EEN19"/>
    <mergeCell ref="EEO18:EEO19"/>
    <mergeCell ref="EEF18:EEF19"/>
    <mergeCell ref="EEG18:EEG19"/>
    <mergeCell ref="EEH18:EEH19"/>
    <mergeCell ref="EEI18:EEI19"/>
    <mergeCell ref="EEJ18:EEJ19"/>
    <mergeCell ref="EGS18:EGS19"/>
    <mergeCell ref="EGT18:EGT19"/>
    <mergeCell ref="EGU18:EGU19"/>
    <mergeCell ref="EGV18:EGV19"/>
    <mergeCell ref="EGW18:EGW19"/>
    <mergeCell ref="EGN18:EGN19"/>
    <mergeCell ref="EGO18:EGO19"/>
    <mergeCell ref="EGP18:EGP19"/>
    <mergeCell ref="EGQ18:EGQ19"/>
    <mergeCell ref="EGR18:EGR19"/>
    <mergeCell ref="EGI18:EGI19"/>
    <mergeCell ref="EGJ18:EGJ19"/>
    <mergeCell ref="EGK18:EGK19"/>
    <mergeCell ref="EGL18:EGL19"/>
    <mergeCell ref="EGM18:EGM19"/>
    <mergeCell ref="EGD18:EGD19"/>
    <mergeCell ref="EGE18:EGE19"/>
    <mergeCell ref="EGF18:EGF19"/>
    <mergeCell ref="EGG18:EGG19"/>
    <mergeCell ref="EGH18:EGH19"/>
    <mergeCell ref="EFY18:EFY19"/>
    <mergeCell ref="EFZ18:EFZ19"/>
    <mergeCell ref="EGA18:EGA19"/>
    <mergeCell ref="EGB18:EGB19"/>
    <mergeCell ref="EGC18:EGC19"/>
    <mergeCell ref="EFT18:EFT19"/>
    <mergeCell ref="EFU18:EFU19"/>
    <mergeCell ref="EFV18:EFV19"/>
    <mergeCell ref="EFW18:EFW19"/>
    <mergeCell ref="EFX18:EFX19"/>
    <mergeCell ref="EFO18:EFO19"/>
    <mergeCell ref="EFP18:EFP19"/>
    <mergeCell ref="EFQ18:EFQ19"/>
    <mergeCell ref="EFR18:EFR19"/>
    <mergeCell ref="EFS18:EFS19"/>
    <mergeCell ref="EIB18:EIB19"/>
    <mergeCell ref="EIC18:EIC19"/>
    <mergeCell ref="EID18:EID19"/>
    <mergeCell ref="EIE18:EIE19"/>
    <mergeCell ref="EIF18:EIF19"/>
    <mergeCell ref="EHW18:EHW19"/>
    <mergeCell ref="EHX18:EHX19"/>
    <mergeCell ref="EHY18:EHY19"/>
    <mergeCell ref="EHZ18:EHZ19"/>
    <mergeCell ref="EIA18:EIA19"/>
    <mergeCell ref="EHR18:EHR19"/>
    <mergeCell ref="EHS18:EHS19"/>
    <mergeCell ref="EHT18:EHT19"/>
    <mergeCell ref="EHU18:EHU19"/>
    <mergeCell ref="EHV18:EHV19"/>
    <mergeCell ref="EHM18:EHM19"/>
    <mergeCell ref="EHN18:EHN19"/>
    <mergeCell ref="EHO18:EHO19"/>
    <mergeCell ref="EHP18:EHP19"/>
    <mergeCell ref="EHQ18:EHQ19"/>
    <mergeCell ref="EHH18:EHH19"/>
    <mergeCell ref="EHI18:EHI19"/>
    <mergeCell ref="EHJ18:EHJ19"/>
    <mergeCell ref="EHK18:EHK19"/>
    <mergeCell ref="EHL18:EHL19"/>
    <mergeCell ref="EHC18:EHC19"/>
    <mergeCell ref="EHD18:EHD19"/>
    <mergeCell ref="EHE18:EHE19"/>
    <mergeCell ref="EHF18:EHF19"/>
    <mergeCell ref="EHG18:EHG19"/>
    <mergeCell ref="EGX18:EGX19"/>
    <mergeCell ref="EGY18:EGY19"/>
    <mergeCell ref="EGZ18:EGZ19"/>
    <mergeCell ref="EHA18:EHA19"/>
    <mergeCell ref="EHB18:EHB19"/>
    <mergeCell ref="EJK18:EJK19"/>
    <mergeCell ref="EJL18:EJL19"/>
    <mergeCell ref="EJM18:EJM19"/>
    <mergeCell ref="EJN18:EJN19"/>
    <mergeCell ref="EJO18:EJO19"/>
    <mergeCell ref="EJF18:EJF19"/>
    <mergeCell ref="EJG18:EJG19"/>
    <mergeCell ref="EJH18:EJH19"/>
    <mergeCell ref="EJI18:EJI19"/>
    <mergeCell ref="EJJ18:EJJ19"/>
    <mergeCell ref="EJA18:EJA19"/>
    <mergeCell ref="EJB18:EJB19"/>
    <mergeCell ref="EJC18:EJC19"/>
    <mergeCell ref="EJD18:EJD19"/>
    <mergeCell ref="EJE18:EJE19"/>
    <mergeCell ref="EIV18:EIV19"/>
    <mergeCell ref="EIW18:EIW19"/>
    <mergeCell ref="EIX18:EIX19"/>
    <mergeCell ref="EIY18:EIY19"/>
    <mergeCell ref="EIZ18:EIZ19"/>
    <mergeCell ref="EIQ18:EIQ19"/>
    <mergeCell ref="EIR18:EIR19"/>
    <mergeCell ref="EIS18:EIS19"/>
    <mergeCell ref="EIT18:EIT19"/>
    <mergeCell ref="EIU18:EIU19"/>
    <mergeCell ref="EIL18:EIL19"/>
    <mergeCell ref="EIM18:EIM19"/>
    <mergeCell ref="EIN18:EIN19"/>
    <mergeCell ref="EIO18:EIO19"/>
    <mergeCell ref="EIP18:EIP19"/>
    <mergeCell ref="EIG18:EIG19"/>
    <mergeCell ref="EIH18:EIH19"/>
    <mergeCell ref="EII18:EII19"/>
    <mergeCell ref="EIJ18:EIJ19"/>
    <mergeCell ref="EIK18:EIK19"/>
    <mergeCell ref="EKT18:EKT19"/>
    <mergeCell ref="EKU18:EKU19"/>
    <mergeCell ref="EKV18:EKV19"/>
    <mergeCell ref="EKW18:EKW19"/>
    <mergeCell ref="EKX18:EKX19"/>
    <mergeCell ref="EKO18:EKO19"/>
    <mergeCell ref="EKP18:EKP19"/>
    <mergeCell ref="EKQ18:EKQ19"/>
    <mergeCell ref="EKR18:EKR19"/>
    <mergeCell ref="EKS18:EKS19"/>
    <mergeCell ref="EKJ18:EKJ19"/>
    <mergeCell ref="EKK18:EKK19"/>
    <mergeCell ref="EKL18:EKL19"/>
    <mergeCell ref="EKM18:EKM19"/>
    <mergeCell ref="EKN18:EKN19"/>
    <mergeCell ref="EKE18:EKE19"/>
    <mergeCell ref="EKF18:EKF19"/>
    <mergeCell ref="EKG18:EKG19"/>
    <mergeCell ref="EKH18:EKH19"/>
    <mergeCell ref="EKI18:EKI19"/>
    <mergeCell ref="EJZ18:EJZ19"/>
    <mergeCell ref="EKA18:EKA19"/>
    <mergeCell ref="EKB18:EKB19"/>
    <mergeCell ref="EKC18:EKC19"/>
    <mergeCell ref="EKD18:EKD19"/>
    <mergeCell ref="EJU18:EJU19"/>
    <mergeCell ref="EJV18:EJV19"/>
    <mergeCell ref="EJW18:EJW19"/>
    <mergeCell ref="EJX18:EJX19"/>
    <mergeCell ref="EJY18:EJY19"/>
    <mergeCell ref="EJP18:EJP19"/>
    <mergeCell ref="EJQ18:EJQ19"/>
    <mergeCell ref="EJR18:EJR19"/>
    <mergeCell ref="EJS18:EJS19"/>
    <mergeCell ref="EJT18:EJT19"/>
    <mergeCell ref="EMC18:EMC19"/>
    <mergeCell ref="EMD18:EMD19"/>
    <mergeCell ref="EME18:EME19"/>
    <mergeCell ref="EMF18:EMF19"/>
    <mergeCell ref="EMG18:EMG19"/>
    <mergeCell ref="ELX18:ELX19"/>
    <mergeCell ref="ELY18:ELY19"/>
    <mergeCell ref="ELZ18:ELZ19"/>
    <mergeCell ref="EMA18:EMA19"/>
    <mergeCell ref="EMB18:EMB19"/>
    <mergeCell ref="ELS18:ELS19"/>
    <mergeCell ref="ELT18:ELT19"/>
    <mergeCell ref="ELU18:ELU19"/>
    <mergeCell ref="ELV18:ELV19"/>
    <mergeCell ref="ELW18:ELW19"/>
    <mergeCell ref="ELN18:ELN19"/>
    <mergeCell ref="ELO18:ELO19"/>
    <mergeCell ref="ELP18:ELP19"/>
    <mergeCell ref="ELQ18:ELQ19"/>
    <mergeCell ref="ELR18:ELR19"/>
    <mergeCell ref="ELI18:ELI19"/>
    <mergeCell ref="ELJ18:ELJ19"/>
    <mergeCell ref="ELK18:ELK19"/>
    <mergeCell ref="ELL18:ELL19"/>
    <mergeCell ref="ELM18:ELM19"/>
    <mergeCell ref="ELD18:ELD19"/>
    <mergeCell ref="ELE18:ELE19"/>
    <mergeCell ref="ELF18:ELF19"/>
    <mergeCell ref="ELG18:ELG19"/>
    <mergeCell ref="ELH18:ELH19"/>
    <mergeCell ref="EKY18:EKY19"/>
    <mergeCell ref="EKZ18:EKZ19"/>
    <mergeCell ref="ELA18:ELA19"/>
    <mergeCell ref="ELB18:ELB19"/>
    <mergeCell ref="ELC18:ELC19"/>
    <mergeCell ref="ENL18:ENL19"/>
    <mergeCell ref="ENM18:ENM19"/>
    <mergeCell ref="ENN18:ENN19"/>
    <mergeCell ref="ENO18:ENO19"/>
    <mergeCell ref="ENP18:ENP19"/>
    <mergeCell ref="ENG18:ENG19"/>
    <mergeCell ref="ENH18:ENH19"/>
    <mergeCell ref="ENI18:ENI19"/>
    <mergeCell ref="ENJ18:ENJ19"/>
    <mergeCell ref="ENK18:ENK19"/>
    <mergeCell ref="ENB18:ENB19"/>
    <mergeCell ref="ENC18:ENC19"/>
    <mergeCell ref="END18:END19"/>
    <mergeCell ref="ENE18:ENE19"/>
    <mergeCell ref="ENF18:ENF19"/>
    <mergeCell ref="EMW18:EMW19"/>
    <mergeCell ref="EMX18:EMX19"/>
    <mergeCell ref="EMY18:EMY19"/>
    <mergeCell ref="EMZ18:EMZ19"/>
    <mergeCell ref="ENA18:ENA19"/>
    <mergeCell ref="EMR18:EMR19"/>
    <mergeCell ref="EMS18:EMS19"/>
    <mergeCell ref="EMT18:EMT19"/>
    <mergeCell ref="EMU18:EMU19"/>
    <mergeCell ref="EMV18:EMV19"/>
    <mergeCell ref="EMM18:EMM19"/>
    <mergeCell ref="EMN18:EMN19"/>
    <mergeCell ref="EMO18:EMO19"/>
    <mergeCell ref="EMP18:EMP19"/>
    <mergeCell ref="EMQ18:EMQ19"/>
    <mergeCell ref="EMH18:EMH19"/>
    <mergeCell ref="EMI18:EMI19"/>
    <mergeCell ref="EMJ18:EMJ19"/>
    <mergeCell ref="EMK18:EMK19"/>
    <mergeCell ref="EML18:EML19"/>
    <mergeCell ref="EOU18:EOU19"/>
    <mergeCell ref="EOV18:EOV19"/>
    <mergeCell ref="EOW18:EOW19"/>
    <mergeCell ref="EOX18:EOX19"/>
    <mergeCell ref="EOY18:EOY19"/>
    <mergeCell ref="EOP18:EOP19"/>
    <mergeCell ref="EOQ18:EOQ19"/>
    <mergeCell ref="EOR18:EOR19"/>
    <mergeCell ref="EOS18:EOS19"/>
    <mergeCell ref="EOT18:EOT19"/>
    <mergeCell ref="EOK18:EOK19"/>
    <mergeCell ref="EOL18:EOL19"/>
    <mergeCell ref="EOM18:EOM19"/>
    <mergeCell ref="EON18:EON19"/>
    <mergeCell ref="EOO18:EOO19"/>
    <mergeCell ref="EOF18:EOF19"/>
    <mergeCell ref="EOG18:EOG19"/>
    <mergeCell ref="EOH18:EOH19"/>
    <mergeCell ref="EOI18:EOI19"/>
    <mergeCell ref="EOJ18:EOJ19"/>
    <mergeCell ref="EOA18:EOA19"/>
    <mergeCell ref="EOB18:EOB19"/>
    <mergeCell ref="EOC18:EOC19"/>
    <mergeCell ref="EOD18:EOD19"/>
    <mergeCell ref="EOE18:EOE19"/>
    <mergeCell ref="ENV18:ENV19"/>
    <mergeCell ref="ENW18:ENW19"/>
    <mergeCell ref="ENX18:ENX19"/>
    <mergeCell ref="ENY18:ENY19"/>
    <mergeCell ref="ENZ18:ENZ19"/>
    <mergeCell ref="ENQ18:ENQ19"/>
    <mergeCell ref="ENR18:ENR19"/>
    <mergeCell ref="ENS18:ENS19"/>
    <mergeCell ref="ENT18:ENT19"/>
    <mergeCell ref="ENU18:ENU19"/>
    <mergeCell ref="EQD18:EQD19"/>
    <mergeCell ref="EQE18:EQE19"/>
    <mergeCell ref="EQF18:EQF19"/>
    <mergeCell ref="EQG18:EQG19"/>
    <mergeCell ref="EQH18:EQH19"/>
    <mergeCell ref="EPY18:EPY19"/>
    <mergeCell ref="EPZ18:EPZ19"/>
    <mergeCell ref="EQA18:EQA19"/>
    <mergeCell ref="EQB18:EQB19"/>
    <mergeCell ref="EQC18:EQC19"/>
    <mergeCell ref="EPT18:EPT19"/>
    <mergeCell ref="EPU18:EPU19"/>
    <mergeCell ref="EPV18:EPV19"/>
    <mergeCell ref="EPW18:EPW19"/>
    <mergeCell ref="EPX18:EPX19"/>
    <mergeCell ref="EPO18:EPO19"/>
    <mergeCell ref="EPP18:EPP19"/>
    <mergeCell ref="EPQ18:EPQ19"/>
    <mergeCell ref="EPR18:EPR19"/>
    <mergeCell ref="EPS18:EPS19"/>
    <mergeCell ref="EPJ18:EPJ19"/>
    <mergeCell ref="EPK18:EPK19"/>
    <mergeCell ref="EPL18:EPL19"/>
    <mergeCell ref="EPM18:EPM19"/>
    <mergeCell ref="EPN18:EPN19"/>
    <mergeCell ref="EPE18:EPE19"/>
    <mergeCell ref="EPF18:EPF19"/>
    <mergeCell ref="EPG18:EPG19"/>
    <mergeCell ref="EPH18:EPH19"/>
    <mergeCell ref="EPI18:EPI19"/>
    <mergeCell ref="EOZ18:EOZ19"/>
    <mergeCell ref="EPA18:EPA19"/>
    <mergeCell ref="EPB18:EPB19"/>
    <mergeCell ref="EPC18:EPC19"/>
    <mergeCell ref="EPD18:EPD19"/>
    <mergeCell ref="ERM18:ERM19"/>
    <mergeCell ref="ERN18:ERN19"/>
    <mergeCell ref="ERO18:ERO19"/>
    <mergeCell ref="ERP18:ERP19"/>
    <mergeCell ref="ERQ18:ERQ19"/>
    <mergeCell ref="ERH18:ERH19"/>
    <mergeCell ref="ERI18:ERI19"/>
    <mergeCell ref="ERJ18:ERJ19"/>
    <mergeCell ref="ERK18:ERK19"/>
    <mergeCell ref="ERL18:ERL19"/>
    <mergeCell ref="ERC18:ERC19"/>
    <mergeCell ref="ERD18:ERD19"/>
    <mergeCell ref="ERE18:ERE19"/>
    <mergeCell ref="ERF18:ERF19"/>
    <mergeCell ref="ERG18:ERG19"/>
    <mergeCell ref="EQX18:EQX19"/>
    <mergeCell ref="EQY18:EQY19"/>
    <mergeCell ref="EQZ18:EQZ19"/>
    <mergeCell ref="ERA18:ERA19"/>
    <mergeCell ref="ERB18:ERB19"/>
    <mergeCell ref="EQS18:EQS19"/>
    <mergeCell ref="EQT18:EQT19"/>
    <mergeCell ref="EQU18:EQU19"/>
    <mergeCell ref="EQV18:EQV19"/>
    <mergeCell ref="EQW18:EQW19"/>
    <mergeCell ref="EQN18:EQN19"/>
    <mergeCell ref="EQO18:EQO19"/>
    <mergeCell ref="EQP18:EQP19"/>
    <mergeCell ref="EQQ18:EQQ19"/>
    <mergeCell ref="EQR18:EQR19"/>
    <mergeCell ref="EQI18:EQI19"/>
    <mergeCell ref="EQJ18:EQJ19"/>
    <mergeCell ref="EQK18:EQK19"/>
    <mergeCell ref="EQL18:EQL19"/>
    <mergeCell ref="EQM18:EQM19"/>
    <mergeCell ref="ESV18:ESV19"/>
    <mergeCell ref="ESW18:ESW19"/>
    <mergeCell ref="ESX18:ESX19"/>
    <mergeCell ref="ESY18:ESY19"/>
    <mergeCell ref="ESZ18:ESZ19"/>
    <mergeCell ref="ESQ18:ESQ19"/>
    <mergeCell ref="ESR18:ESR19"/>
    <mergeCell ref="ESS18:ESS19"/>
    <mergeCell ref="EST18:EST19"/>
    <mergeCell ref="ESU18:ESU19"/>
    <mergeCell ref="ESL18:ESL19"/>
    <mergeCell ref="ESM18:ESM19"/>
    <mergeCell ref="ESN18:ESN19"/>
    <mergeCell ref="ESO18:ESO19"/>
    <mergeCell ref="ESP18:ESP19"/>
    <mergeCell ref="ESG18:ESG19"/>
    <mergeCell ref="ESH18:ESH19"/>
    <mergeCell ref="ESI18:ESI19"/>
    <mergeCell ref="ESJ18:ESJ19"/>
    <mergeCell ref="ESK18:ESK19"/>
    <mergeCell ref="ESB18:ESB19"/>
    <mergeCell ref="ESC18:ESC19"/>
    <mergeCell ref="ESD18:ESD19"/>
    <mergeCell ref="ESE18:ESE19"/>
    <mergeCell ref="ESF18:ESF19"/>
    <mergeCell ref="ERW18:ERW19"/>
    <mergeCell ref="ERX18:ERX19"/>
    <mergeCell ref="ERY18:ERY19"/>
    <mergeCell ref="ERZ18:ERZ19"/>
    <mergeCell ref="ESA18:ESA19"/>
    <mergeCell ref="ERR18:ERR19"/>
    <mergeCell ref="ERS18:ERS19"/>
    <mergeCell ref="ERT18:ERT19"/>
    <mergeCell ref="ERU18:ERU19"/>
    <mergeCell ref="ERV18:ERV19"/>
    <mergeCell ref="EUE18:EUE19"/>
    <mergeCell ref="EUF18:EUF19"/>
    <mergeCell ref="EUG18:EUG19"/>
    <mergeCell ref="EUH18:EUH19"/>
    <mergeCell ref="EUI18:EUI19"/>
    <mergeCell ref="ETZ18:ETZ19"/>
    <mergeCell ref="EUA18:EUA19"/>
    <mergeCell ref="EUB18:EUB19"/>
    <mergeCell ref="EUC18:EUC19"/>
    <mergeCell ref="EUD18:EUD19"/>
    <mergeCell ref="ETU18:ETU19"/>
    <mergeCell ref="ETV18:ETV19"/>
    <mergeCell ref="ETW18:ETW19"/>
    <mergeCell ref="ETX18:ETX19"/>
    <mergeCell ref="ETY18:ETY19"/>
    <mergeCell ref="ETP18:ETP19"/>
    <mergeCell ref="ETQ18:ETQ19"/>
    <mergeCell ref="ETR18:ETR19"/>
    <mergeCell ref="ETS18:ETS19"/>
    <mergeCell ref="ETT18:ETT19"/>
    <mergeCell ref="ETK18:ETK19"/>
    <mergeCell ref="ETL18:ETL19"/>
    <mergeCell ref="ETM18:ETM19"/>
    <mergeCell ref="ETN18:ETN19"/>
    <mergeCell ref="ETO18:ETO19"/>
    <mergeCell ref="ETF18:ETF19"/>
    <mergeCell ref="ETG18:ETG19"/>
    <mergeCell ref="ETH18:ETH19"/>
    <mergeCell ref="ETI18:ETI19"/>
    <mergeCell ref="ETJ18:ETJ19"/>
    <mergeCell ref="ETA18:ETA19"/>
    <mergeCell ref="ETB18:ETB19"/>
    <mergeCell ref="ETC18:ETC19"/>
    <mergeCell ref="ETD18:ETD19"/>
    <mergeCell ref="ETE18:ETE19"/>
    <mergeCell ref="EVN18:EVN19"/>
    <mergeCell ref="EVO18:EVO19"/>
    <mergeCell ref="EVP18:EVP19"/>
    <mergeCell ref="EVQ18:EVQ19"/>
    <mergeCell ref="EVR18:EVR19"/>
    <mergeCell ref="EVI18:EVI19"/>
    <mergeCell ref="EVJ18:EVJ19"/>
    <mergeCell ref="EVK18:EVK19"/>
    <mergeCell ref="EVL18:EVL19"/>
    <mergeCell ref="EVM18:EVM19"/>
    <mergeCell ref="EVD18:EVD19"/>
    <mergeCell ref="EVE18:EVE19"/>
    <mergeCell ref="EVF18:EVF19"/>
    <mergeCell ref="EVG18:EVG19"/>
    <mergeCell ref="EVH18:EVH19"/>
    <mergeCell ref="EUY18:EUY19"/>
    <mergeCell ref="EUZ18:EUZ19"/>
    <mergeCell ref="EVA18:EVA19"/>
    <mergeCell ref="EVB18:EVB19"/>
    <mergeCell ref="EVC18:EVC19"/>
    <mergeCell ref="EUT18:EUT19"/>
    <mergeCell ref="EUU18:EUU19"/>
    <mergeCell ref="EUV18:EUV19"/>
    <mergeCell ref="EUW18:EUW19"/>
    <mergeCell ref="EUX18:EUX19"/>
    <mergeCell ref="EUO18:EUO19"/>
    <mergeCell ref="EUP18:EUP19"/>
    <mergeCell ref="EUQ18:EUQ19"/>
    <mergeCell ref="EUR18:EUR19"/>
    <mergeCell ref="EUS18:EUS19"/>
    <mergeCell ref="EUJ18:EUJ19"/>
    <mergeCell ref="EUK18:EUK19"/>
    <mergeCell ref="EUL18:EUL19"/>
    <mergeCell ref="EUM18:EUM19"/>
    <mergeCell ref="EUN18:EUN19"/>
    <mergeCell ref="EWW18:EWW19"/>
    <mergeCell ref="EWX18:EWX19"/>
    <mergeCell ref="EWY18:EWY19"/>
    <mergeCell ref="EWZ18:EWZ19"/>
    <mergeCell ref="EXA18:EXA19"/>
    <mergeCell ref="EWR18:EWR19"/>
    <mergeCell ref="EWS18:EWS19"/>
    <mergeCell ref="EWT18:EWT19"/>
    <mergeCell ref="EWU18:EWU19"/>
    <mergeCell ref="EWV18:EWV19"/>
    <mergeCell ref="EWM18:EWM19"/>
    <mergeCell ref="EWN18:EWN19"/>
    <mergeCell ref="EWO18:EWO19"/>
    <mergeCell ref="EWP18:EWP19"/>
    <mergeCell ref="EWQ18:EWQ19"/>
    <mergeCell ref="EWH18:EWH19"/>
    <mergeCell ref="EWI18:EWI19"/>
    <mergeCell ref="EWJ18:EWJ19"/>
    <mergeCell ref="EWK18:EWK19"/>
    <mergeCell ref="EWL18:EWL19"/>
    <mergeCell ref="EWC18:EWC19"/>
    <mergeCell ref="EWD18:EWD19"/>
    <mergeCell ref="EWE18:EWE19"/>
    <mergeCell ref="EWF18:EWF19"/>
    <mergeCell ref="EWG18:EWG19"/>
    <mergeCell ref="EVX18:EVX19"/>
    <mergeCell ref="EVY18:EVY19"/>
    <mergeCell ref="EVZ18:EVZ19"/>
    <mergeCell ref="EWA18:EWA19"/>
    <mergeCell ref="EWB18:EWB19"/>
    <mergeCell ref="EVS18:EVS19"/>
    <mergeCell ref="EVT18:EVT19"/>
    <mergeCell ref="EVU18:EVU19"/>
    <mergeCell ref="EVV18:EVV19"/>
    <mergeCell ref="EVW18:EVW19"/>
    <mergeCell ref="EYF18:EYF19"/>
    <mergeCell ref="EYG18:EYG19"/>
    <mergeCell ref="EYH18:EYH19"/>
    <mergeCell ref="EYI18:EYI19"/>
    <mergeCell ref="EYJ18:EYJ19"/>
    <mergeCell ref="EYA18:EYA19"/>
    <mergeCell ref="EYB18:EYB19"/>
    <mergeCell ref="EYC18:EYC19"/>
    <mergeCell ref="EYD18:EYD19"/>
    <mergeCell ref="EYE18:EYE19"/>
    <mergeCell ref="EXV18:EXV19"/>
    <mergeCell ref="EXW18:EXW19"/>
    <mergeCell ref="EXX18:EXX19"/>
    <mergeCell ref="EXY18:EXY19"/>
    <mergeCell ref="EXZ18:EXZ19"/>
    <mergeCell ref="EXQ18:EXQ19"/>
    <mergeCell ref="EXR18:EXR19"/>
    <mergeCell ref="EXS18:EXS19"/>
    <mergeCell ref="EXT18:EXT19"/>
    <mergeCell ref="EXU18:EXU19"/>
    <mergeCell ref="EXL18:EXL19"/>
    <mergeCell ref="EXM18:EXM19"/>
    <mergeCell ref="EXN18:EXN19"/>
    <mergeCell ref="EXO18:EXO19"/>
    <mergeCell ref="EXP18:EXP19"/>
    <mergeCell ref="EXG18:EXG19"/>
    <mergeCell ref="EXH18:EXH19"/>
    <mergeCell ref="EXI18:EXI19"/>
    <mergeCell ref="EXJ18:EXJ19"/>
    <mergeCell ref="EXK18:EXK19"/>
    <mergeCell ref="EXB18:EXB19"/>
    <mergeCell ref="EXC18:EXC19"/>
    <mergeCell ref="EXD18:EXD19"/>
    <mergeCell ref="EXE18:EXE19"/>
    <mergeCell ref="EXF18:EXF19"/>
    <mergeCell ref="EZO18:EZO19"/>
    <mergeCell ref="EZP18:EZP19"/>
    <mergeCell ref="EZQ18:EZQ19"/>
    <mergeCell ref="EZR18:EZR19"/>
    <mergeCell ref="EZS18:EZS19"/>
    <mergeCell ref="EZJ18:EZJ19"/>
    <mergeCell ref="EZK18:EZK19"/>
    <mergeCell ref="EZL18:EZL19"/>
    <mergeCell ref="EZM18:EZM19"/>
    <mergeCell ref="EZN18:EZN19"/>
    <mergeCell ref="EZE18:EZE19"/>
    <mergeCell ref="EZF18:EZF19"/>
    <mergeCell ref="EZG18:EZG19"/>
    <mergeCell ref="EZH18:EZH19"/>
    <mergeCell ref="EZI18:EZI19"/>
    <mergeCell ref="EYZ18:EYZ19"/>
    <mergeCell ref="EZA18:EZA19"/>
    <mergeCell ref="EZB18:EZB19"/>
    <mergeCell ref="EZC18:EZC19"/>
    <mergeCell ref="EZD18:EZD19"/>
    <mergeCell ref="EYU18:EYU19"/>
    <mergeCell ref="EYV18:EYV19"/>
    <mergeCell ref="EYW18:EYW19"/>
    <mergeCell ref="EYX18:EYX19"/>
    <mergeCell ref="EYY18:EYY19"/>
    <mergeCell ref="EYP18:EYP19"/>
    <mergeCell ref="EYQ18:EYQ19"/>
    <mergeCell ref="EYR18:EYR19"/>
    <mergeCell ref="EYS18:EYS19"/>
    <mergeCell ref="EYT18:EYT19"/>
    <mergeCell ref="EYK18:EYK19"/>
    <mergeCell ref="EYL18:EYL19"/>
    <mergeCell ref="EYM18:EYM19"/>
    <mergeCell ref="EYN18:EYN19"/>
    <mergeCell ref="EYO18:EYO19"/>
    <mergeCell ref="FAX18:FAX19"/>
    <mergeCell ref="FAY18:FAY19"/>
    <mergeCell ref="FAZ18:FAZ19"/>
    <mergeCell ref="FBA18:FBA19"/>
    <mergeCell ref="FBB18:FBB19"/>
    <mergeCell ref="FAS18:FAS19"/>
    <mergeCell ref="FAT18:FAT19"/>
    <mergeCell ref="FAU18:FAU19"/>
    <mergeCell ref="FAV18:FAV19"/>
    <mergeCell ref="FAW18:FAW19"/>
    <mergeCell ref="FAN18:FAN19"/>
    <mergeCell ref="FAO18:FAO19"/>
    <mergeCell ref="FAP18:FAP19"/>
    <mergeCell ref="FAQ18:FAQ19"/>
    <mergeCell ref="FAR18:FAR19"/>
    <mergeCell ref="FAI18:FAI19"/>
    <mergeCell ref="FAJ18:FAJ19"/>
    <mergeCell ref="FAK18:FAK19"/>
    <mergeCell ref="FAL18:FAL19"/>
    <mergeCell ref="FAM18:FAM19"/>
    <mergeCell ref="FAD18:FAD19"/>
    <mergeCell ref="FAE18:FAE19"/>
    <mergeCell ref="FAF18:FAF19"/>
    <mergeCell ref="FAG18:FAG19"/>
    <mergeCell ref="FAH18:FAH19"/>
    <mergeCell ref="EZY18:EZY19"/>
    <mergeCell ref="EZZ18:EZZ19"/>
    <mergeCell ref="FAA18:FAA19"/>
    <mergeCell ref="FAB18:FAB19"/>
    <mergeCell ref="FAC18:FAC19"/>
    <mergeCell ref="EZT18:EZT19"/>
    <mergeCell ref="EZU18:EZU19"/>
    <mergeCell ref="EZV18:EZV19"/>
    <mergeCell ref="EZW18:EZW19"/>
    <mergeCell ref="EZX18:EZX19"/>
    <mergeCell ref="FCG18:FCG19"/>
    <mergeCell ref="FCH18:FCH19"/>
    <mergeCell ref="FCI18:FCI19"/>
    <mergeCell ref="FCJ18:FCJ19"/>
    <mergeCell ref="FCK18:FCK19"/>
    <mergeCell ref="FCB18:FCB19"/>
    <mergeCell ref="FCC18:FCC19"/>
    <mergeCell ref="FCD18:FCD19"/>
    <mergeCell ref="FCE18:FCE19"/>
    <mergeCell ref="FCF18:FCF19"/>
    <mergeCell ref="FBW18:FBW19"/>
    <mergeCell ref="FBX18:FBX19"/>
    <mergeCell ref="FBY18:FBY19"/>
    <mergeCell ref="FBZ18:FBZ19"/>
    <mergeCell ref="FCA18:FCA19"/>
    <mergeCell ref="FBR18:FBR19"/>
    <mergeCell ref="FBS18:FBS19"/>
    <mergeCell ref="FBT18:FBT19"/>
    <mergeCell ref="FBU18:FBU19"/>
    <mergeCell ref="FBV18:FBV19"/>
    <mergeCell ref="FBM18:FBM19"/>
    <mergeCell ref="FBN18:FBN19"/>
    <mergeCell ref="FBO18:FBO19"/>
    <mergeCell ref="FBP18:FBP19"/>
    <mergeCell ref="FBQ18:FBQ19"/>
    <mergeCell ref="FBH18:FBH19"/>
    <mergeCell ref="FBI18:FBI19"/>
    <mergeCell ref="FBJ18:FBJ19"/>
    <mergeCell ref="FBK18:FBK19"/>
    <mergeCell ref="FBL18:FBL19"/>
    <mergeCell ref="FBC18:FBC19"/>
    <mergeCell ref="FBD18:FBD19"/>
    <mergeCell ref="FBE18:FBE19"/>
    <mergeCell ref="FBF18:FBF19"/>
    <mergeCell ref="FBG18:FBG19"/>
    <mergeCell ref="FDP18:FDP19"/>
    <mergeCell ref="FDQ18:FDQ19"/>
    <mergeCell ref="FDR18:FDR19"/>
    <mergeCell ref="FDS18:FDS19"/>
    <mergeCell ref="FDT18:FDT19"/>
    <mergeCell ref="FDK18:FDK19"/>
    <mergeCell ref="FDL18:FDL19"/>
    <mergeCell ref="FDM18:FDM19"/>
    <mergeCell ref="FDN18:FDN19"/>
    <mergeCell ref="FDO18:FDO19"/>
    <mergeCell ref="FDF18:FDF19"/>
    <mergeCell ref="FDG18:FDG19"/>
    <mergeCell ref="FDH18:FDH19"/>
    <mergeCell ref="FDI18:FDI19"/>
    <mergeCell ref="FDJ18:FDJ19"/>
    <mergeCell ref="FDA18:FDA19"/>
    <mergeCell ref="FDB18:FDB19"/>
    <mergeCell ref="FDC18:FDC19"/>
    <mergeCell ref="FDD18:FDD19"/>
    <mergeCell ref="FDE18:FDE19"/>
    <mergeCell ref="FCV18:FCV19"/>
    <mergeCell ref="FCW18:FCW19"/>
    <mergeCell ref="FCX18:FCX19"/>
    <mergeCell ref="FCY18:FCY19"/>
    <mergeCell ref="FCZ18:FCZ19"/>
    <mergeCell ref="FCQ18:FCQ19"/>
    <mergeCell ref="FCR18:FCR19"/>
    <mergeCell ref="FCS18:FCS19"/>
    <mergeCell ref="FCT18:FCT19"/>
    <mergeCell ref="FCU18:FCU19"/>
    <mergeCell ref="FCL18:FCL19"/>
    <mergeCell ref="FCM18:FCM19"/>
    <mergeCell ref="FCN18:FCN19"/>
    <mergeCell ref="FCO18:FCO19"/>
    <mergeCell ref="FCP18:FCP19"/>
    <mergeCell ref="FEY18:FEY19"/>
    <mergeCell ref="FEZ18:FEZ19"/>
    <mergeCell ref="FFA18:FFA19"/>
    <mergeCell ref="FFB18:FFB19"/>
    <mergeCell ref="FFC18:FFC19"/>
    <mergeCell ref="FET18:FET19"/>
    <mergeCell ref="FEU18:FEU19"/>
    <mergeCell ref="FEV18:FEV19"/>
    <mergeCell ref="FEW18:FEW19"/>
    <mergeCell ref="FEX18:FEX19"/>
    <mergeCell ref="FEO18:FEO19"/>
    <mergeCell ref="FEP18:FEP19"/>
    <mergeCell ref="FEQ18:FEQ19"/>
    <mergeCell ref="FER18:FER19"/>
    <mergeCell ref="FES18:FES19"/>
    <mergeCell ref="FEJ18:FEJ19"/>
    <mergeCell ref="FEK18:FEK19"/>
    <mergeCell ref="FEL18:FEL19"/>
    <mergeCell ref="FEM18:FEM19"/>
    <mergeCell ref="FEN18:FEN19"/>
    <mergeCell ref="FEE18:FEE19"/>
    <mergeCell ref="FEF18:FEF19"/>
    <mergeCell ref="FEG18:FEG19"/>
    <mergeCell ref="FEH18:FEH19"/>
    <mergeCell ref="FEI18:FEI19"/>
    <mergeCell ref="FDZ18:FDZ19"/>
    <mergeCell ref="FEA18:FEA19"/>
    <mergeCell ref="FEB18:FEB19"/>
    <mergeCell ref="FEC18:FEC19"/>
    <mergeCell ref="FED18:FED19"/>
    <mergeCell ref="FDU18:FDU19"/>
    <mergeCell ref="FDV18:FDV19"/>
    <mergeCell ref="FDW18:FDW19"/>
    <mergeCell ref="FDX18:FDX19"/>
    <mergeCell ref="FDY18:FDY19"/>
    <mergeCell ref="FGH18:FGH19"/>
    <mergeCell ref="FGI18:FGI19"/>
    <mergeCell ref="FGJ18:FGJ19"/>
    <mergeCell ref="FGK18:FGK19"/>
    <mergeCell ref="FGL18:FGL19"/>
    <mergeCell ref="FGC18:FGC19"/>
    <mergeCell ref="FGD18:FGD19"/>
    <mergeCell ref="FGE18:FGE19"/>
    <mergeCell ref="FGF18:FGF19"/>
    <mergeCell ref="FGG18:FGG19"/>
    <mergeCell ref="FFX18:FFX19"/>
    <mergeCell ref="FFY18:FFY19"/>
    <mergeCell ref="FFZ18:FFZ19"/>
    <mergeCell ref="FGA18:FGA19"/>
    <mergeCell ref="FGB18:FGB19"/>
    <mergeCell ref="FFS18:FFS19"/>
    <mergeCell ref="FFT18:FFT19"/>
    <mergeCell ref="FFU18:FFU19"/>
    <mergeCell ref="FFV18:FFV19"/>
    <mergeCell ref="FFW18:FFW19"/>
    <mergeCell ref="FFN18:FFN19"/>
    <mergeCell ref="FFO18:FFO19"/>
    <mergeCell ref="FFP18:FFP19"/>
    <mergeCell ref="FFQ18:FFQ19"/>
    <mergeCell ref="FFR18:FFR19"/>
    <mergeCell ref="FFI18:FFI19"/>
    <mergeCell ref="FFJ18:FFJ19"/>
    <mergeCell ref="FFK18:FFK19"/>
    <mergeCell ref="FFL18:FFL19"/>
    <mergeCell ref="FFM18:FFM19"/>
    <mergeCell ref="FFD18:FFD19"/>
    <mergeCell ref="FFE18:FFE19"/>
    <mergeCell ref="FFF18:FFF19"/>
    <mergeCell ref="FFG18:FFG19"/>
    <mergeCell ref="FFH18:FFH19"/>
    <mergeCell ref="FHQ18:FHQ19"/>
    <mergeCell ref="FHR18:FHR19"/>
    <mergeCell ref="FHS18:FHS19"/>
    <mergeCell ref="FHT18:FHT19"/>
    <mergeCell ref="FHU18:FHU19"/>
    <mergeCell ref="FHL18:FHL19"/>
    <mergeCell ref="FHM18:FHM19"/>
    <mergeCell ref="FHN18:FHN19"/>
    <mergeCell ref="FHO18:FHO19"/>
    <mergeCell ref="FHP18:FHP19"/>
    <mergeCell ref="FHG18:FHG19"/>
    <mergeCell ref="FHH18:FHH19"/>
    <mergeCell ref="FHI18:FHI19"/>
    <mergeCell ref="FHJ18:FHJ19"/>
    <mergeCell ref="FHK18:FHK19"/>
    <mergeCell ref="FHB18:FHB19"/>
    <mergeCell ref="FHC18:FHC19"/>
    <mergeCell ref="FHD18:FHD19"/>
    <mergeCell ref="FHE18:FHE19"/>
    <mergeCell ref="FHF18:FHF19"/>
    <mergeCell ref="FGW18:FGW19"/>
    <mergeCell ref="FGX18:FGX19"/>
    <mergeCell ref="FGY18:FGY19"/>
    <mergeCell ref="FGZ18:FGZ19"/>
    <mergeCell ref="FHA18:FHA19"/>
    <mergeCell ref="FGR18:FGR19"/>
    <mergeCell ref="FGS18:FGS19"/>
    <mergeCell ref="FGT18:FGT19"/>
    <mergeCell ref="FGU18:FGU19"/>
    <mergeCell ref="FGV18:FGV19"/>
    <mergeCell ref="FGM18:FGM19"/>
    <mergeCell ref="FGN18:FGN19"/>
    <mergeCell ref="FGO18:FGO19"/>
    <mergeCell ref="FGP18:FGP19"/>
    <mergeCell ref="FGQ18:FGQ19"/>
    <mergeCell ref="FIZ18:FIZ19"/>
    <mergeCell ref="FJA18:FJA19"/>
    <mergeCell ref="FJB18:FJB19"/>
    <mergeCell ref="FJC18:FJC19"/>
    <mergeCell ref="FJD18:FJD19"/>
    <mergeCell ref="FIU18:FIU19"/>
    <mergeCell ref="FIV18:FIV19"/>
    <mergeCell ref="FIW18:FIW19"/>
    <mergeCell ref="FIX18:FIX19"/>
    <mergeCell ref="FIY18:FIY19"/>
    <mergeCell ref="FIP18:FIP19"/>
    <mergeCell ref="FIQ18:FIQ19"/>
    <mergeCell ref="FIR18:FIR19"/>
    <mergeCell ref="FIS18:FIS19"/>
    <mergeCell ref="FIT18:FIT19"/>
    <mergeCell ref="FIK18:FIK19"/>
    <mergeCell ref="FIL18:FIL19"/>
    <mergeCell ref="FIM18:FIM19"/>
    <mergeCell ref="FIN18:FIN19"/>
    <mergeCell ref="FIO18:FIO19"/>
    <mergeCell ref="FIF18:FIF19"/>
    <mergeCell ref="FIG18:FIG19"/>
    <mergeCell ref="FIH18:FIH19"/>
    <mergeCell ref="FII18:FII19"/>
    <mergeCell ref="FIJ18:FIJ19"/>
    <mergeCell ref="FIA18:FIA19"/>
    <mergeCell ref="FIB18:FIB19"/>
    <mergeCell ref="FIC18:FIC19"/>
    <mergeCell ref="FID18:FID19"/>
    <mergeCell ref="FIE18:FIE19"/>
    <mergeCell ref="FHV18:FHV19"/>
    <mergeCell ref="FHW18:FHW19"/>
    <mergeCell ref="FHX18:FHX19"/>
    <mergeCell ref="FHY18:FHY19"/>
    <mergeCell ref="FHZ18:FHZ19"/>
    <mergeCell ref="FKI18:FKI19"/>
    <mergeCell ref="FKJ18:FKJ19"/>
    <mergeCell ref="FKK18:FKK19"/>
    <mergeCell ref="FKL18:FKL19"/>
    <mergeCell ref="FKM18:FKM19"/>
    <mergeCell ref="FKD18:FKD19"/>
    <mergeCell ref="FKE18:FKE19"/>
    <mergeCell ref="FKF18:FKF19"/>
    <mergeCell ref="FKG18:FKG19"/>
    <mergeCell ref="FKH18:FKH19"/>
    <mergeCell ref="FJY18:FJY19"/>
    <mergeCell ref="FJZ18:FJZ19"/>
    <mergeCell ref="FKA18:FKA19"/>
    <mergeCell ref="FKB18:FKB19"/>
    <mergeCell ref="FKC18:FKC19"/>
    <mergeCell ref="FJT18:FJT19"/>
    <mergeCell ref="FJU18:FJU19"/>
    <mergeCell ref="FJV18:FJV19"/>
    <mergeCell ref="FJW18:FJW19"/>
    <mergeCell ref="FJX18:FJX19"/>
    <mergeCell ref="FJO18:FJO19"/>
    <mergeCell ref="FJP18:FJP19"/>
    <mergeCell ref="FJQ18:FJQ19"/>
    <mergeCell ref="FJR18:FJR19"/>
    <mergeCell ref="FJS18:FJS19"/>
    <mergeCell ref="FJJ18:FJJ19"/>
    <mergeCell ref="FJK18:FJK19"/>
    <mergeCell ref="FJL18:FJL19"/>
    <mergeCell ref="FJM18:FJM19"/>
    <mergeCell ref="FJN18:FJN19"/>
    <mergeCell ref="FJE18:FJE19"/>
    <mergeCell ref="FJF18:FJF19"/>
    <mergeCell ref="FJG18:FJG19"/>
    <mergeCell ref="FJH18:FJH19"/>
    <mergeCell ref="FJI18:FJI19"/>
    <mergeCell ref="FLR18:FLR19"/>
    <mergeCell ref="FLS18:FLS19"/>
    <mergeCell ref="FLT18:FLT19"/>
    <mergeCell ref="FLU18:FLU19"/>
    <mergeCell ref="FLV18:FLV19"/>
    <mergeCell ref="FLM18:FLM19"/>
    <mergeCell ref="FLN18:FLN19"/>
    <mergeCell ref="FLO18:FLO19"/>
    <mergeCell ref="FLP18:FLP19"/>
    <mergeCell ref="FLQ18:FLQ19"/>
    <mergeCell ref="FLH18:FLH19"/>
    <mergeCell ref="FLI18:FLI19"/>
    <mergeCell ref="FLJ18:FLJ19"/>
    <mergeCell ref="FLK18:FLK19"/>
    <mergeCell ref="FLL18:FLL19"/>
    <mergeCell ref="FLC18:FLC19"/>
    <mergeCell ref="FLD18:FLD19"/>
    <mergeCell ref="FLE18:FLE19"/>
    <mergeCell ref="FLF18:FLF19"/>
    <mergeCell ref="FLG18:FLG19"/>
    <mergeCell ref="FKX18:FKX19"/>
    <mergeCell ref="FKY18:FKY19"/>
    <mergeCell ref="FKZ18:FKZ19"/>
    <mergeCell ref="FLA18:FLA19"/>
    <mergeCell ref="FLB18:FLB19"/>
    <mergeCell ref="FKS18:FKS19"/>
    <mergeCell ref="FKT18:FKT19"/>
    <mergeCell ref="FKU18:FKU19"/>
    <mergeCell ref="FKV18:FKV19"/>
    <mergeCell ref="FKW18:FKW19"/>
    <mergeCell ref="FKN18:FKN19"/>
    <mergeCell ref="FKO18:FKO19"/>
    <mergeCell ref="FKP18:FKP19"/>
    <mergeCell ref="FKQ18:FKQ19"/>
    <mergeCell ref="FKR18:FKR19"/>
    <mergeCell ref="FNA18:FNA19"/>
    <mergeCell ref="FNB18:FNB19"/>
    <mergeCell ref="FNC18:FNC19"/>
    <mergeCell ref="FND18:FND19"/>
    <mergeCell ref="FNE18:FNE19"/>
    <mergeCell ref="FMV18:FMV19"/>
    <mergeCell ref="FMW18:FMW19"/>
    <mergeCell ref="FMX18:FMX19"/>
    <mergeCell ref="FMY18:FMY19"/>
    <mergeCell ref="FMZ18:FMZ19"/>
    <mergeCell ref="FMQ18:FMQ19"/>
    <mergeCell ref="FMR18:FMR19"/>
    <mergeCell ref="FMS18:FMS19"/>
    <mergeCell ref="FMT18:FMT19"/>
    <mergeCell ref="FMU18:FMU19"/>
    <mergeCell ref="FML18:FML19"/>
    <mergeCell ref="FMM18:FMM19"/>
    <mergeCell ref="FMN18:FMN19"/>
    <mergeCell ref="FMO18:FMO19"/>
    <mergeCell ref="FMP18:FMP19"/>
    <mergeCell ref="FMG18:FMG19"/>
    <mergeCell ref="FMH18:FMH19"/>
    <mergeCell ref="FMI18:FMI19"/>
    <mergeCell ref="FMJ18:FMJ19"/>
    <mergeCell ref="FMK18:FMK19"/>
    <mergeCell ref="FMB18:FMB19"/>
    <mergeCell ref="FMC18:FMC19"/>
    <mergeCell ref="FMD18:FMD19"/>
    <mergeCell ref="FME18:FME19"/>
    <mergeCell ref="FMF18:FMF19"/>
    <mergeCell ref="FLW18:FLW19"/>
    <mergeCell ref="FLX18:FLX19"/>
    <mergeCell ref="FLY18:FLY19"/>
    <mergeCell ref="FLZ18:FLZ19"/>
    <mergeCell ref="FMA18:FMA19"/>
    <mergeCell ref="FOJ18:FOJ19"/>
    <mergeCell ref="FOK18:FOK19"/>
    <mergeCell ref="FOL18:FOL19"/>
    <mergeCell ref="FOM18:FOM19"/>
    <mergeCell ref="FON18:FON19"/>
    <mergeCell ref="FOE18:FOE19"/>
    <mergeCell ref="FOF18:FOF19"/>
    <mergeCell ref="FOG18:FOG19"/>
    <mergeCell ref="FOH18:FOH19"/>
    <mergeCell ref="FOI18:FOI19"/>
    <mergeCell ref="FNZ18:FNZ19"/>
    <mergeCell ref="FOA18:FOA19"/>
    <mergeCell ref="FOB18:FOB19"/>
    <mergeCell ref="FOC18:FOC19"/>
    <mergeCell ref="FOD18:FOD19"/>
    <mergeCell ref="FNU18:FNU19"/>
    <mergeCell ref="FNV18:FNV19"/>
    <mergeCell ref="FNW18:FNW19"/>
    <mergeCell ref="FNX18:FNX19"/>
    <mergeCell ref="FNY18:FNY19"/>
    <mergeCell ref="FNP18:FNP19"/>
    <mergeCell ref="FNQ18:FNQ19"/>
    <mergeCell ref="FNR18:FNR19"/>
    <mergeCell ref="FNS18:FNS19"/>
    <mergeCell ref="FNT18:FNT19"/>
    <mergeCell ref="FNK18:FNK19"/>
    <mergeCell ref="FNL18:FNL19"/>
    <mergeCell ref="FNM18:FNM19"/>
    <mergeCell ref="FNN18:FNN19"/>
    <mergeCell ref="FNO18:FNO19"/>
    <mergeCell ref="FNF18:FNF19"/>
    <mergeCell ref="FNG18:FNG19"/>
    <mergeCell ref="FNH18:FNH19"/>
    <mergeCell ref="FNI18:FNI19"/>
    <mergeCell ref="FNJ18:FNJ19"/>
    <mergeCell ref="FPS18:FPS19"/>
    <mergeCell ref="FPT18:FPT19"/>
    <mergeCell ref="FPU18:FPU19"/>
    <mergeCell ref="FPV18:FPV19"/>
    <mergeCell ref="FPW18:FPW19"/>
    <mergeCell ref="FPN18:FPN19"/>
    <mergeCell ref="FPO18:FPO19"/>
    <mergeCell ref="FPP18:FPP19"/>
    <mergeCell ref="FPQ18:FPQ19"/>
    <mergeCell ref="FPR18:FPR19"/>
    <mergeCell ref="FPI18:FPI19"/>
    <mergeCell ref="FPJ18:FPJ19"/>
    <mergeCell ref="FPK18:FPK19"/>
    <mergeCell ref="FPL18:FPL19"/>
    <mergeCell ref="FPM18:FPM19"/>
    <mergeCell ref="FPD18:FPD19"/>
    <mergeCell ref="FPE18:FPE19"/>
    <mergeCell ref="FPF18:FPF19"/>
    <mergeCell ref="FPG18:FPG19"/>
    <mergeCell ref="FPH18:FPH19"/>
    <mergeCell ref="FOY18:FOY19"/>
    <mergeCell ref="FOZ18:FOZ19"/>
    <mergeCell ref="FPA18:FPA19"/>
    <mergeCell ref="FPB18:FPB19"/>
    <mergeCell ref="FPC18:FPC19"/>
    <mergeCell ref="FOT18:FOT19"/>
    <mergeCell ref="FOU18:FOU19"/>
    <mergeCell ref="FOV18:FOV19"/>
    <mergeCell ref="FOW18:FOW19"/>
    <mergeCell ref="FOX18:FOX19"/>
    <mergeCell ref="FOO18:FOO19"/>
    <mergeCell ref="FOP18:FOP19"/>
    <mergeCell ref="FOQ18:FOQ19"/>
    <mergeCell ref="FOR18:FOR19"/>
    <mergeCell ref="FOS18:FOS19"/>
    <mergeCell ref="FRB18:FRB19"/>
    <mergeCell ref="FRC18:FRC19"/>
    <mergeCell ref="FRD18:FRD19"/>
    <mergeCell ref="FRE18:FRE19"/>
    <mergeCell ref="FRF18:FRF19"/>
    <mergeCell ref="FQW18:FQW19"/>
    <mergeCell ref="FQX18:FQX19"/>
    <mergeCell ref="FQY18:FQY19"/>
    <mergeCell ref="FQZ18:FQZ19"/>
    <mergeCell ref="FRA18:FRA19"/>
    <mergeCell ref="FQR18:FQR19"/>
    <mergeCell ref="FQS18:FQS19"/>
    <mergeCell ref="FQT18:FQT19"/>
    <mergeCell ref="FQU18:FQU19"/>
    <mergeCell ref="FQV18:FQV19"/>
    <mergeCell ref="FQM18:FQM19"/>
    <mergeCell ref="FQN18:FQN19"/>
    <mergeCell ref="FQO18:FQO19"/>
    <mergeCell ref="FQP18:FQP19"/>
    <mergeCell ref="FQQ18:FQQ19"/>
    <mergeCell ref="FQH18:FQH19"/>
    <mergeCell ref="FQI18:FQI19"/>
    <mergeCell ref="FQJ18:FQJ19"/>
    <mergeCell ref="FQK18:FQK19"/>
    <mergeCell ref="FQL18:FQL19"/>
    <mergeCell ref="FQC18:FQC19"/>
    <mergeCell ref="FQD18:FQD19"/>
    <mergeCell ref="FQE18:FQE19"/>
    <mergeCell ref="FQF18:FQF19"/>
    <mergeCell ref="FQG18:FQG19"/>
    <mergeCell ref="FPX18:FPX19"/>
    <mergeCell ref="FPY18:FPY19"/>
    <mergeCell ref="FPZ18:FPZ19"/>
    <mergeCell ref="FQA18:FQA19"/>
    <mergeCell ref="FQB18:FQB19"/>
    <mergeCell ref="FSK18:FSK19"/>
    <mergeCell ref="FSL18:FSL19"/>
    <mergeCell ref="FSM18:FSM19"/>
    <mergeCell ref="FSN18:FSN19"/>
    <mergeCell ref="FSO18:FSO19"/>
    <mergeCell ref="FSF18:FSF19"/>
    <mergeCell ref="FSG18:FSG19"/>
    <mergeCell ref="FSH18:FSH19"/>
    <mergeCell ref="FSI18:FSI19"/>
    <mergeCell ref="FSJ18:FSJ19"/>
    <mergeCell ref="FSA18:FSA19"/>
    <mergeCell ref="FSB18:FSB19"/>
    <mergeCell ref="FSC18:FSC19"/>
    <mergeCell ref="FSD18:FSD19"/>
    <mergeCell ref="FSE18:FSE19"/>
    <mergeCell ref="FRV18:FRV19"/>
    <mergeCell ref="FRW18:FRW19"/>
    <mergeCell ref="FRX18:FRX19"/>
    <mergeCell ref="FRY18:FRY19"/>
    <mergeCell ref="FRZ18:FRZ19"/>
    <mergeCell ref="FRQ18:FRQ19"/>
    <mergeCell ref="FRR18:FRR19"/>
    <mergeCell ref="FRS18:FRS19"/>
    <mergeCell ref="FRT18:FRT19"/>
    <mergeCell ref="FRU18:FRU19"/>
    <mergeCell ref="FRL18:FRL19"/>
    <mergeCell ref="FRM18:FRM19"/>
    <mergeCell ref="FRN18:FRN19"/>
    <mergeCell ref="FRO18:FRO19"/>
    <mergeCell ref="FRP18:FRP19"/>
    <mergeCell ref="FRG18:FRG19"/>
    <mergeCell ref="FRH18:FRH19"/>
    <mergeCell ref="FRI18:FRI19"/>
    <mergeCell ref="FRJ18:FRJ19"/>
    <mergeCell ref="FRK18:FRK19"/>
    <mergeCell ref="FTT18:FTT19"/>
    <mergeCell ref="FTU18:FTU19"/>
    <mergeCell ref="FTV18:FTV19"/>
    <mergeCell ref="FTW18:FTW19"/>
    <mergeCell ref="FTX18:FTX19"/>
    <mergeCell ref="FTO18:FTO19"/>
    <mergeCell ref="FTP18:FTP19"/>
    <mergeCell ref="FTQ18:FTQ19"/>
    <mergeCell ref="FTR18:FTR19"/>
    <mergeCell ref="FTS18:FTS19"/>
    <mergeCell ref="FTJ18:FTJ19"/>
    <mergeCell ref="FTK18:FTK19"/>
    <mergeCell ref="FTL18:FTL19"/>
    <mergeCell ref="FTM18:FTM19"/>
    <mergeCell ref="FTN18:FTN19"/>
    <mergeCell ref="FTE18:FTE19"/>
    <mergeCell ref="FTF18:FTF19"/>
    <mergeCell ref="FTG18:FTG19"/>
    <mergeCell ref="FTH18:FTH19"/>
    <mergeCell ref="FTI18:FTI19"/>
    <mergeCell ref="FSZ18:FSZ19"/>
    <mergeCell ref="FTA18:FTA19"/>
    <mergeCell ref="FTB18:FTB19"/>
    <mergeCell ref="FTC18:FTC19"/>
    <mergeCell ref="FTD18:FTD19"/>
    <mergeCell ref="FSU18:FSU19"/>
    <mergeCell ref="FSV18:FSV19"/>
    <mergeCell ref="FSW18:FSW19"/>
    <mergeCell ref="FSX18:FSX19"/>
    <mergeCell ref="FSY18:FSY19"/>
    <mergeCell ref="FSP18:FSP19"/>
    <mergeCell ref="FSQ18:FSQ19"/>
    <mergeCell ref="FSR18:FSR19"/>
    <mergeCell ref="FSS18:FSS19"/>
    <mergeCell ref="FST18:FST19"/>
    <mergeCell ref="FVC18:FVC19"/>
    <mergeCell ref="FVD18:FVD19"/>
    <mergeCell ref="FVE18:FVE19"/>
    <mergeCell ref="FVF18:FVF19"/>
    <mergeCell ref="FVG18:FVG19"/>
    <mergeCell ref="FUX18:FUX19"/>
    <mergeCell ref="FUY18:FUY19"/>
    <mergeCell ref="FUZ18:FUZ19"/>
    <mergeCell ref="FVA18:FVA19"/>
    <mergeCell ref="FVB18:FVB19"/>
    <mergeCell ref="FUS18:FUS19"/>
    <mergeCell ref="FUT18:FUT19"/>
    <mergeCell ref="FUU18:FUU19"/>
    <mergeCell ref="FUV18:FUV19"/>
    <mergeCell ref="FUW18:FUW19"/>
    <mergeCell ref="FUN18:FUN19"/>
    <mergeCell ref="FUO18:FUO19"/>
    <mergeCell ref="FUP18:FUP19"/>
    <mergeCell ref="FUQ18:FUQ19"/>
    <mergeCell ref="FUR18:FUR19"/>
    <mergeCell ref="FUI18:FUI19"/>
    <mergeCell ref="FUJ18:FUJ19"/>
    <mergeCell ref="FUK18:FUK19"/>
    <mergeCell ref="FUL18:FUL19"/>
    <mergeCell ref="FUM18:FUM19"/>
    <mergeCell ref="FUD18:FUD19"/>
    <mergeCell ref="FUE18:FUE19"/>
    <mergeCell ref="FUF18:FUF19"/>
    <mergeCell ref="FUG18:FUG19"/>
    <mergeCell ref="FUH18:FUH19"/>
    <mergeCell ref="FTY18:FTY19"/>
    <mergeCell ref="FTZ18:FTZ19"/>
    <mergeCell ref="FUA18:FUA19"/>
    <mergeCell ref="FUB18:FUB19"/>
    <mergeCell ref="FUC18:FUC19"/>
    <mergeCell ref="FWL18:FWL19"/>
    <mergeCell ref="FWM18:FWM19"/>
    <mergeCell ref="FWN18:FWN19"/>
    <mergeCell ref="FWO18:FWO19"/>
    <mergeCell ref="FWP18:FWP19"/>
    <mergeCell ref="FWG18:FWG19"/>
    <mergeCell ref="FWH18:FWH19"/>
    <mergeCell ref="FWI18:FWI19"/>
    <mergeCell ref="FWJ18:FWJ19"/>
    <mergeCell ref="FWK18:FWK19"/>
    <mergeCell ref="FWB18:FWB19"/>
    <mergeCell ref="FWC18:FWC19"/>
    <mergeCell ref="FWD18:FWD19"/>
    <mergeCell ref="FWE18:FWE19"/>
    <mergeCell ref="FWF18:FWF19"/>
    <mergeCell ref="FVW18:FVW19"/>
    <mergeCell ref="FVX18:FVX19"/>
    <mergeCell ref="FVY18:FVY19"/>
    <mergeCell ref="FVZ18:FVZ19"/>
    <mergeCell ref="FWA18:FWA19"/>
    <mergeCell ref="FVR18:FVR19"/>
    <mergeCell ref="FVS18:FVS19"/>
    <mergeCell ref="FVT18:FVT19"/>
    <mergeCell ref="FVU18:FVU19"/>
    <mergeCell ref="FVV18:FVV19"/>
    <mergeCell ref="FVM18:FVM19"/>
    <mergeCell ref="FVN18:FVN19"/>
    <mergeCell ref="FVO18:FVO19"/>
    <mergeCell ref="FVP18:FVP19"/>
    <mergeCell ref="FVQ18:FVQ19"/>
    <mergeCell ref="FVH18:FVH19"/>
    <mergeCell ref="FVI18:FVI19"/>
    <mergeCell ref="FVJ18:FVJ19"/>
    <mergeCell ref="FVK18:FVK19"/>
    <mergeCell ref="FVL18:FVL19"/>
    <mergeCell ref="FXU18:FXU19"/>
    <mergeCell ref="FXV18:FXV19"/>
    <mergeCell ref="FXW18:FXW19"/>
    <mergeCell ref="FXX18:FXX19"/>
    <mergeCell ref="FXY18:FXY19"/>
    <mergeCell ref="FXP18:FXP19"/>
    <mergeCell ref="FXQ18:FXQ19"/>
    <mergeCell ref="FXR18:FXR19"/>
    <mergeCell ref="FXS18:FXS19"/>
    <mergeCell ref="FXT18:FXT19"/>
    <mergeCell ref="FXK18:FXK19"/>
    <mergeCell ref="FXL18:FXL19"/>
    <mergeCell ref="FXM18:FXM19"/>
    <mergeCell ref="FXN18:FXN19"/>
    <mergeCell ref="FXO18:FXO19"/>
    <mergeCell ref="FXF18:FXF19"/>
    <mergeCell ref="FXG18:FXG19"/>
    <mergeCell ref="FXH18:FXH19"/>
    <mergeCell ref="FXI18:FXI19"/>
    <mergeCell ref="FXJ18:FXJ19"/>
    <mergeCell ref="FXA18:FXA19"/>
    <mergeCell ref="FXB18:FXB19"/>
    <mergeCell ref="FXC18:FXC19"/>
    <mergeCell ref="FXD18:FXD19"/>
    <mergeCell ref="FXE18:FXE19"/>
    <mergeCell ref="FWV18:FWV19"/>
    <mergeCell ref="FWW18:FWW19"/>
    <mergeCell ref="FWX18:FWX19"/>
    <mergeCell ref="FWY18:FWY19"/>
    <mergeCell ref="FWZ18:FWZ19"/>
    <mergeCell ref="FWQ18:FWQ19"/>
    <mergeCell ref="FWR18:FWR19"/>
    <mergeCell ref="FWS18:FWS19"/>
    <mergeCell ref="FWT18:FWT19"/>
    <mergeCell ref="FWU18:FWU19"/>
    <mergeCell ref="FZD18:FZD19"/>
    <mergeCell ref="FZE18:FZE19"/>
    <mergeCell ref="FZF18:FZF19"/>
    <mergeCell ref="FZG18:FZG19"/>
    <mergeCell ref="FZH18:FZH19"/>
    <mergeCell ref="FYY18:FYY19"/>
    <mergeCell ref="FYZ18:FYZ19"/>
    <mergeCell ref="FZA18:FZA19"/>
    <mergeCell ref="FZB18:FZB19"/>
    <mergeCell ref="FZC18:FZC19"/>
    <mergeCell ref="FYT18:FYT19"/>
    <mergeCell ref="FYU18:FYU19"/>
    <mergeCell ref="FYV18:FYV19"/>
    <mergeCell ref="FYW18:FYW19"/>
    <mergeCell ref="FYX18:FYX19"/>
    <mergeCell ref="FYO18:FYO19"/>
    <mergeCell ref="FYP18:FYP19"/>
    <mergeCell ref="FYQ18:FYQ19"/>
    <mergeCell ref="FYR18:FYR19"/>
    <mergeCell ref="FYS18:FYS19"/>
    <mergeCell ref="FYJ18:FYJ19"/>
    <mergeCell ref="FYK18:FYK19"/>
    <mergeCell ref="FYL18:FYL19"/>
    <mergeCell ref="FYM18:FYM19"/>
    <mergeCell ref="FYN18:FYN19"/>
    <mergeCell ref="FYE18:FYE19"/>
    <mergeCell ref="FYF18:FYF19"/>
    <mergeCell ref="FYG18:FYG19"/>
    <mergeCell ref="FYH18:FYH19"/>
    <mergeCell ref="FYI18:FYI19"/>
    <mergeCell ref="FXZ18:FXZ19"/>
    <mergeCell ref="FYA18:FYA19"/>
    <mergeCell ref="FYB18:FYB19"/>
    <mergeCell ref="FYC18:FYC19"/>
    <mergeCell ref="FYD18:FYD19"/>
    <mergeCell ref="GAM18:GAM19"/>
    <mergeCell ref="GAN18:GAN19"/>
    <mergeCell ref="GAO18:GAO19"/>
    <mergeCell ref="GAP18:GAP19"/>
    <mergeCell ref="GAQ18:GAQ19"/>
    <mergeCell ref="GAH18:GAH19"/>
    <mergeCell ref="GAI18:GAI19"/>
    <mergeCell ref="GAJ18:GAJ19"/>
    <mergeCell ref="GAK18:GAK19"/>
    <mergeCell ref="GAL18:GAL19"/>
    <mergeCell ref="GAC18:GAC19"/>
    <mergeCell ref="GAD18:GAD19"/>
    <mergeCell ref="GAE18:GAE19"/>
    <mergeCell ref="GAF18:GAF19"/>
    <mergeCell ref="GAG18:GAG19"/>
    <mergeCell ref="FZX18:FZX19"/>
    <mergeCell ref="FZY18:FZY19"/>
    <mergeCell ref="FZZ18:FZZ19"/>
    <mergeCell ref="GAA18:GAA19"/>
    <mergeCell ref="GAB18:GAB19"/>
    <mergeCell ref="FZS18:FZS19"/>
    <mergeCell ref="FZT18:FZT19"/>
    <mergeCell ref="FZU18:FZU19"/>
    <mergeCell ref="FZV18:FZV19"/>
    <mergeCell ref="FZW18:FZW19"/>
    <mergeCell ref="FZN18:FZN19"/>
    <mergeCell ref="FZO18:FZO19"/>
    <mergeCell ref="FZP18:FZP19"/>
    <mergeCell ref="FZQ18:FZQ19"/>
    <mergeCell ref="FZR18:FZR19"/>
    <mergeCell ref="FZI18:FZI19"/>
    <mergeCell ref="FZJ18:FZJ19"/>
    <mergeCell ref="FZK18:FZK19"/>
    <mergeCell ref="FZL18:FZL19"/>
    <mergeCell ref="FZM18:FZM19"/>
    <mergeCell ref="GBV18:GBV19"/>
    <mergeCell ref="GBW18:GBW19"/>
    <mergeCell ref="GBX18:GBX19"/>
    <mergeCell ref="GBY18:GBY19"/>
    <mergeCell ref="GBZ18:GBZ19"/>
    <mergeCell ref="GBQ18:GBQ19"/>
    <mergeCell ref="GBR18:GBR19"/>
    <mergeCell ref="GBS18:GBS19"/>
    <mergeCell ref="GBT18:GBT19"/>
    <mergeCell ref="GBU18:GBU19"/>
    <mergeCell ref="GBL18:GBL19"/>
    <mergeCell ref="GBM18:GBM19"/>
    <mergeCell ref="GBN18:GBN19"/>
    <mergeCell ref="GBO18:GBO19"/>
    <mergeCell ref="GBP18:GBP19"/>
    <mergeCell ref="GBG18:GBG19"/>
    <mergeCell ref="GBH18:GBH19"/>
    <mergeCell ref="GBI18:GBI19"/>
    <mergeCell ref="GBJ18:GBJ19"/>
    <mergeCell ref="GBK18:GBK19"/>
    <mergeCell ref="GBB18:GBB19"/>
    <mergeCell ref="GBC18:GBC19"/>
    <mergeCell ref="GBD18:GBD19"/>
    <mergeCell ref="GBE18:GBE19"/>
    <mergeCell ref="GBF18:GBF19"/>
    <mergeCell ref="GAW18:GAW19"/>
    <mergeCell ref="GAX18:GAX19"/>
    <mergeCell ref="GAY18:GAY19"/>
    <mergeCell ref="GAZ18:GAZ19"/>
    <mergeCell ref="GBA18:GBA19"/>
    <mergeCell ref="GAR18:GAR19"/>
    <mergeCell ref="GAS18:GAS19"/>
    <mergeCell ref="GAT18:GAT19"/>
    <mergeCell ref="GAU18:GAU19"/>
    <mergeCell ref="GAV18:GAV19"/>
    <mergeCell ref="GDE18:GDE19"/>
    <mergeCell ref="GDF18:GDF19"/>
    <mergeCell ref="GDG18:GDG19"/>
    <mergeCell ref="GDH18:GDH19"/>
    <mergeCell ref="GDI18:GDI19"/>
    <mergeCell ref="GCZ18:GCZ19"/>
    <mergeCell ref="GDA18:GDA19"/>
    <mergeCell ref="GDB18:GDB19"/>
    <mergeCell ref="GDC18:GDC19"/>
    <mergeCell ref="GDD18:GDD19"/>
    <mergeCell ref="GCU18:GCU19"/>
    <mergeCell ref="GCV18:GCV19"/>
    <mergeCell ref="GCW18:GCW19"/>
    <mergeCell ref="GCX18:GCX19"/>
    <mergeCell ref="GCY18:GCY19"/>
    <mergeCell ref="GCP18:GCP19"/>
    <mergeCell ref="GCQ18:GCQ19"/>
    <mergeCell ref="GCR18:GCR19"/>
    <mergeCell ref="GCS18:GCS19"/>
    <mergeCell ref="GCT18:GCT19"/>
    <mergeCell ref="GCK18:GCK19"/>
    <mergeCell ref="GCL18:GCL19"/>
    <mergeCell ref="GCM18:GCM19"/>
    <mergeCell ref="GCN18:GCN19"/>
    <mergeCell ref="GCO18:GCO19"/>
    <mergeCell ref="GCF18:GCF19"/>
    <mergeCell ref="GCG18:GCG19"/>
    <mergeCell ref="GCH18:GCH19"/>
    <mergeCell ref="GCI18:GCI19"/>
    <mergeCell ref="GCJ18:GCJ19"/>
    <mergeCell ref="GCA18:GCA19"/>
    <mergeCell ref="GCB18:GCB19"/>
    <mergeCell ref="GCC18:GCC19"/>
    <mergeCell ref="GCD18:GCD19"/>
    <mergeCell ref="GCE18:GCE19"/>
    <mergeCell ref="GEN18:GEN19"/>
    <mergeCell ref="GEO18:GEO19"/>
    <mergeCell ref="GEP18:GEP19"/>
    <mergeCell ref="GEQ18:GEQ19"/>
    <mergeCell ref="GER18:GER19"/>
    <mergeCell ref="GEI18:GEI19"/>
    <mergeCell ref="GEJ18:GEJ19"/>
    <mergeCell ref="GEK18:GEK19"/>
    <mergeCell ref="GEL18:GEL19"/>
    <mergeCell ref="GEM18:GEM19"/>
    <mergeCell ref="GED18:GED19"/>
    <mergeCell ref="GEE18:GEE19"/>
    <mergeCell ref="GEF18:GEF19"/>
    <mergeCell ref="GEG18:GEG19"/>
    <mergeCell ref="GEH18:GEH19"/>
    <mergeCell ref="GDY18:GDY19"/>
    <mergeCell ref="GDZ18:GDZ19"/>
    <mergeCell ref="GEA18:GEA19"/>
    <mergeCell ref="GEB18:GEB19"/>
    <mergeCell ref="GEC18:GEC19"/>
    <mergeCell ref="GDT18:GDT19"/>
    <mergeCell ref="GDU18:GDU19"/>
    <mergeCell ref="GDV18:GDV19"/>
    <mergeCell ref="GDW18:GDW19"/>
    <mergeCell ref="GDX18:GDX19"/>
    <mergeCell ref="GDO18:GDO19"/>
    <mergeCell ref="GDP18:GDP19"/>
    <mergeCell ref="GDQ18:GDQ19"/>
    <mergeCell ref="GDR18:GDR19"/>
    <mergeCell ref="GDS18:GDS19"/>
    <mergeCell ref="GDJ18:GDJ19"/>
    <mergeCell ref="GDK18:GDK19"/>
    <mergeCell ref="GDL18:GDL19"/>
    <mergeCell ref="GDM18:GDM19"/>
    <mergeCell ref="GDN18:GDN19"/>
    <mergeCell ref="GFW18:GFW19"/>
    <mergeCell ref="GFX18:GFX19"/>
    <mergeCell ref="GFY18:GFY19"/>
    <mergeCell ref="GFZ18:GFZ19"/>
    <mergeCell ref="GGA18:GGA19"/>
    <mergeCell ref="GFR18:GFR19"/>
    <mergeCell ref="GFS18:GFS19"/>
    <mergeCell ref="GFT18:GFT19"/>
    <mergeCell ref="GFU18:GFU19"/>
    <mergeCell ref="GFV18:GFV19"/>
    <mergeCell ref="GFM18:GFM19"/>
    <mergeCell ref="GFN18:GFN19"/>
    <mergeCell ref="GFO18:GFO19"/>
    <mergeCell ref="GFP18:GFP19"/>
    <mergeCell ref="GFQ18:GFQ19"/>
    <mergeCell ref="GFH18:GFH19"/>
    <mergeCell ref="GFI18:GFI19"/>
    <mergeCell ref="GFJ18:GFJ19"/>
    <mergeCell ref="GFK18:GFK19"/>
    <mergeCell ref="GFL18:GFL19"/>
    <mergeCell ref="GFC18:GFC19"/>
    <mergeCell ref="GFD18:GFD19"/>
    <mergeCell ref="GFE18:GFE19"/>
    <mergeCell ref="GFF18:GFF19"/>
    <mergeCell ref="GFG18:GFG19"/>
    <mergeCell ref="GEX18:GEX19"/>
    <mergeCell ref="GEY18:GEY19"/>
    <mergeCell ref="GEZ18:GEZ19"/>
    <mergeCell ref="GFA18:GFA19"/>
    <mergeCell ref="GFB18:GFB19"/>
    <mergeCell ref="GES18:GES19"/>
    <mergeCell ref="GET18:GET19"/>
    <mergeCell ref="GEU18:GEU19"/>
    <mergeCell ref="GEV18:GEV19"/>
    <mergeCell ref="GEW18:GEW19"/>
    <mergeCell ref="GHF18:GHF19"/>
    <mergeCell ref="GHG18:GHG19"/>
    <mergeCell ref="GHH18:GHH19"/>
    <mergeCell ref="GHI18:GHI19"/>
    <mergeCell ref="GHJ18:GHJ19"/>
    <mergeCell ref="GHA18:GHA19"/>
    <mergeCell ref="GHB18:GHB19"/>
    <mergeCell ref="GHC18:GHC19"/>
    <mergeCell ref="GHD18:GHD19"/>
    <mergeCell ref="GHE18:GHE19"/>
    <mergeCell ref="GGV18:GGV19"/>
    <mergeCell ref="GGW18:GGW19"/>
    <mergeCell ref="GGX18:GGX19"/>
    <mergeCell ref="GGY18:GGY19"/>
    <mergeCell ref="GGZ18:GGZ19"/>
    <mergeCell ref="GGQ18:GGQ19"/>
    <mergeCell ref="GGR18:GGR19"/>
    <mergeCell ref="GGS18:GGS19"/>
    <mergeCell ref="GGT18:GGT19"/>
    <mergeCell ref="GGU18:GGU19"/>
    <mergeCell ref="GGL18:GGL19"/>
    <mergeCell ref="GGM18:GGM19"/>
    <mergeCell ref="GGN18:GGN19"/>
    <mergeCell ref="GGO18:GGO19"/>
    <mergeCell ref="GGP18:GGP19"/>
    <mergeCell ref="GGG18:GGG19"/>
    <mergeCell ref="GGH18:GGH19"/>
    <mergeCell ref="GGI18:GGI19"/>
    <mergeCell ref="GGJ18:GGJ19"/>
    <mergeCell ref="GGK18:GGK19"/>
    <mergeCell ref="GGB18:GGB19"/>
    <mergeCell ref="GGC18:GGC19"/>
    <mergeCell ref="GGD18:GGD19"/>
    <mergeCell ref="GGE18:GGE19"/>
    <mergeCell ref="GGF18:GGF19"/>
    <mergeCell ref="GIO18:GIO19"/>
    <mergeCell ref="GIP18:GIP19"/>
    <mergeCell ref="GIQ18:GIQ19"/>
    <mergeCell ref="GIR18:GIR19"/>
    <mergeCell ref="GIS18:GIS19"/>
    <mergeCell ref="GIJ18:GIJ19"/>
    <mergeCell ref="GIK18:GIK19"/>
    <mergeCell ref="GIL18:GIL19"/>
    <mergeCell ref="GIM18:GIM19"/>
    <mergeCell ref="GIN18:GIN19"/>
    <mergeCell ref="GIE18:GIE19"/>
    <mergeCell ref="GIF18:GIF19"/>
    <mergeCell ref="GIG18:GIG19"/>
    <mergeCell ref="GIH18:GIH19"/>
    <mergeCell ref="GII18:GII19"/>
    <mergeCell ref="GHZ18:GHZ19"/>
    <mergeCell ref="GIA18:GIA19"/>
    <mergeCell ref="GIB18:GIB19"/>
    <mergeCell ref="GIC18:GIC19"/>
    <mergeCell ref="GID18:GID19"/>
    <mergeCell ref="GHU18:GHU19"/>
    <mergeCell ref="GHV18:GHV19"/>
    <mergeCell ref="GHW18:GHW19"/>
    <mergeCell ref="GHX18:GHX19"/>
    <mergeCell ref="GHY18:GHY19"/>
    <mergeCell ref="GHP18:GHP19"/>
    <mergeCell ref="GHQ18:GHQ19"/>
    <mergeCell ref="GHR18:GHR19"/>
    <mergeCell ref="GHS18:GHS19"/>
    <mergeCell ref="GHT18:GHT19"/>
    <mergeCell ref="GHK18:GHK19"/>
    <mergeCell ref="GHL18:GHL19"/>
    <mergeCell ref="GHM18:GHM19"/>
    <mergeCell ref="GHN18:GHN19"/>
    <mergeCell ref="GHO18:GHO19"/>
    <mergeCell ref="GJX18:GJX19"/>
    <mergeCell ref="GJY18:GJY19"/>
    <mergeCell ref="GJZ18:GJZ19"/>
    <mergeCell ref="GKA18:GKA19"/>
    <mergeCell ref="GKB18:GKB19"/>
    <mergeCell ref="GJS18:GJS19"/>
    <mergeCell ref="GJT18:GJT19"/>
    <mergeCell ref="GJU18:GJU19"/>
    <mergeCell ref="GJV18:GJV19"/>
    <mergeCell ref="GJW18:GJW19"/>
    <mergeCell ref="GJN18:GJN19"/>
    <mergeCell ref="GJO18:GJO19"/>
    <mergeCell ref="GJP18:GJP19"/>
    <mergeCell ref="GJQ18:GJQ19"/>
    <mergeCell ref="GJR18:GJR19"/>
    <mergeCell ref="GJI18:GJI19"/>
    <mergeCell ref="GJJ18:GJJ19"/>
    <mergeCell ref="GJK18:GJK19"/>
    <mergeCell ref="GJL18:GJL19"/>
    <mergeCell ref="GJM18:GJM19"/>
    <mergeCell ref="GJD18:GJD19"/>
    <mergeCell ref="GJE18:GJE19"/>
    <mergeCell ref="GJF18:GJF19"/>
    <mergeCell ref="GJG18:GJG19"/>
    <mergeCell ref="GJH18:GJH19"/>
    <mergeCell ref="GIY18:GIY19"/>
    <mergeCell ref="GIZ18:GIZ19"/>
    <mergeCell ref="GJA18:GJA19"/>
    <mergeCell ref="GJB18:GJB19"/>
    <mergeCell ref="GJC18:GJC19"/>
    <mergeCell ref="GIT18:GIT19"/>
    <mergeCell ref="GIU18:GIU19"/>
    <mergeCell ref="GIV18:GIV19"/>
    <mergeCell ref="GIW18:GIW19"/>
    <mergeCell ref="GIX18:GIX19"/>
    <mergeCell ref="GLG18:GLG19"/>
    <mergeCell ref="GLH18:GLH19"/>
    <mergeCell ref="GLI18:GLI19"/>
    <mergeCell ref="GLJ18:GLJ19"/>
    <mergeCell ref="GLK18:GLK19"/>
    <mergeCell ref="GLB18:GLB19"/>
    <mergeCell ref="GLC18:GLC19"/>
    <mergeCell ref="GLD18:GLD19"/>
    <mergeCell ref="GLE18:GLE19"/>
    <mergeCell ref="GLF18:GLF19"/>
    <mergeCell ref="GKW18:GKW19"/>
    <mergeCell ref="GKX18:GKX19"/>
    <mergeCell ref="GKY18:GKY19"/>
    <mergeCell ref="GKZ18:GKZ19"/>
    <mergeCell ref="GLA18:GLA19"/>
    <mergeCell ref="GKR18:GKR19"/>
    <mergeCell ref="GKS18:GKS19"/>
    <mergeCell ref="GKT18:GKT19"/>
    <mergeCell ref="GKU18:GKU19"/>
    <mergeCell ref="GKV18:GKV19"/>
    <mergeCell ref="GKM18:GKM19"/>
    <mergeCell ref="GKN18:GKN19"/>
    <mergeCell ref="GKO18:GKO19"/>
    <mergeCell ref="GKP18:GKP19"/>
    <mergeCell ref="GKQ18:GKQ19"/>
    <mergeCell ref="GKH18:GKH19"/>
    <mergeCell ref="GKI18:GKI19"/>
    <mergeCell ref="GKJ18:GKJ19"/>
    <mergeCell ref="GKK18:GKK19"/>
    <mergeCell ref="GKL18:GKL19"/>
    <mergeCell ref="GKC18:GKC19"/>
    <mergeCell ref="GKD18:GKD19"/>
    <mergeCell ref="GKE18:GKE19"/>
    <mergeCell ref="GKF18:GKF19"/>
    <mergeCell ref="GKG18:GKG19"/>
    <mergeCell ref="GMP18:GMP19"/>
    <mergeCell ref="GMQ18:GMQ19"/>
    <mergeCell ref="GMR18:GMR19"/>
    <mergeCell ref="GMS18:GMS19"/>
    <mergeCell ref="GMT18:GMT19"/>
    <mergeCell ref="GMK18:GMK19"/>
    <mergeCell ref="GML18:GML19"/>
    <mergeCell ref="GMM18:GMM19"/>
    <mergeCell ref="GMN18:GMN19"/>
    <mergeCell ref="GMO18:GMO19"/>
    <mergeCell ref="GMF18:GMF19"/>
    <mergeCell ref="GMG18:GMG19"/>
    <mergeCell ref="GMH18:GMH19"/>
    <mergeCell ref="GMI18:GMI19"/>
    <mergeCell ref="GMJ18:GMJ19"/>
    <mergeCell ref="GMA18:GMA19"/>
    <mergeCell ref="GMB18:GMB19"/>
    <mergeCell ref="GMC18:GMC19"/>
    <mergeCell ref="GMD18:GMD19"/>
    <mergeCell ref="GME18:GME19"/>
    <mergeCell ref="GLV18:GLV19"/>
    <mergeCell ref="GLW18:GLW19"/>
    <mergeCell ref="GLX18:GLX19"/>
    <mergeCell ref="GLY18:GLY19"/>
    <mergeCell ref="GLZ18:GLZ19"/>
    <mergeCell ref="GLQ18:GLQ19"/>
    <mergeCell ref="GLR18:GLR19"/>
    <mergeCell ref="GLS18:GLS19"/>
    <mergeCell ref="GLT18:GLT19"/>
    <mergeCell ref="GLU18:GLU19"/>
    <mergeCell ref="GLL18:GLL19"/>
    <mergeCell ref="GLM18:GLM19"/>
    <mergeCell ref="GLN18:GLN19"/>
    <mergeCell ref="GLO18:GLO19"/>
    <mergeCell ref="GLP18:GLP19"/>
    <mergeCell ref="GNY18:GNY19"/>
    <mergeCell ref="GNZ18:GNZ19"/>
    <mergeCell ref="GOA18:GOA19"/>
    <mergeCell ref="GOB18:GOB19"/>
    <mergeCell ref="GOC18:GOC19"/>
    <mergeCell ref="GNT18:GNT19"/>
    <mergeCell ref="GNU18:GNU19"/>
    <mergeCell ref="GNV18:GNV19"/>
    <mergeCell ref="GNW18:GNW19"/>
    <mergeCell ref="GNX18:GNX19"/>
    <mergeCell ref="GNO18:GNO19"/>
    <mergeCell ref="GNP18:GNP19"/>
    <mergeCell ref="GNQ18:GNQ19"/>
    <mergeCell ref="GNR18:GNR19"/>
    <mergeCell ref="GNS18:GNS19"/>
    <mergeCell ref="GNJ18:GNJ19"/>
    <mergeCell ref="GNK18:GNK19"/>
    <mergeCell ref="GNL18:GNL19"/>
    <mergeCell ref="GNM18:GNM19"/>
    <mergeCell ref="GNN18:GNN19"/>
    <mergeCell ref="GNE18:GNE19"/>
    <mergeCell ref="GNF18:GNF19"/>
    <mergeCell ref="GNG18:GNG19"/>
    <mergeCell ref="GNH18:GNH19"/>
    <mergeCell ref="GNI18:GNI19"/>
    <mergeCell ref="GMZ18:GMZ19"/>
    <mergeCell ref="GNA18:GNA19"/>
    <mergeCell ref="GNB18:GNB19"/>
    <mergeCell ref="GNC18:GNC19"/>
    <mergeCell ref="GND18:GND19"/>
    <mergeCell ref="GMU18:GMU19"/>
    <mergeCell ref="GMV18:GMV19"/>
    <mergeCell ref="GMW18:GMW19"/>
    <mergeCell ref="GMX18:GMX19"/>
    <mergeCell ref="GMY18:GMY19"/>
    <mergeCell ref="GPH18:GPH19"/>
    <mergeCell ref="GPI18:GPI19"/>
    <mergeCell ref="GPJ18:GPJ19"/>
    <mergeCell ref="GPK18:GPK19"/>
    <mergeCell ref="GPL18:GPL19"/>
    <mergeCell ref="GPC18:GPC19"/>
    <mergeCell ref="GPD18:GPD19"/>
    <mergeCell ref="GPE18:GPE19"/>
    <mergeCell ref="GPF18:GPF19"/>
    <mergeCell ref="GPG18:GPG19"/>
    <mergeCell ref="GOX18:GOX19"/>
    <mergeCell ref="GOY18:GOY19"/>
    <mergeCell ref="GOZ18:GOZ19"/>
    <mergeCell ref="GPA18:GPA19"/>
    <mergeCell ref="GPB18:GPB19"/>
    <mergeCell ref="GOS18:GOS19"/>
    <mergeCell ref="GOT18:GOT19"/>
    <mergeCell ref="GOU18:GOU19"/>
    <mergeCell ref="GOV18:GOV19"/>
    <mergeCell ref="GOW18:GOW19"/>
    <mergeCell ref="GON18:GON19"/>
    <mergeCell ref="GOO18:GOO19"/>
    <mergeCell ref="GOP18:GOP19"/>
    <mergeCell ref="GOQ18:GOQ19"/>
    <mergeCell ref="GOR18:GOR19"/>
    <mergeCell ref="GOI18:GOI19"/>
    <mergeCell ref="GOJ18:GOJ19"/>
    <mergeCell ref="GOK18:GOK19"/>
    <mergeCell ref="GOL18:GOL19"/>
    <mergeCell ref="GOM18:GOM19"/>
    <mergeCell ref="GOD18:GOD19"/>
    <mergeCell ref="GOE18:GOE19"/>
    <mergeCell ref="GOF18:GOF19"/>
    <mergeCell ref="GOG18:GOG19"/>
    <mergeCell ref="GOH18:GOH19"/>
    <mergeCell ref="GQQ18:GQQ19"/>
    <mergeCell ref="GQR18:GQR19"/>
    <mergeCell ref="GQS18:GQS19"/>
    <mergeCell ref="GQT18:GQT19"/>
    <mergeCell ref="GQU18:GQU19"/>
    <mergeCell ref="GQL18:GQL19"/>
    <mergeCell ref="GQM18:GQM19"/>
    <mergeCell ref="GQN18:GQN19"/>
    <mergeCell ref="GQO18:GQO19"/>
    <mergeCell ref="GQP18:GQP19"/>
    <mergeCell ref="GQG18:GQG19"/>
    <mergeCell ref="GQH18:GQH19"/>
    <mergeCell ref="GQI18:GQI19"/>
    <mergeCell ref="GQJ18:GQJ19"/>
    <mergeCell ref="GQK18:GQK19"/>
    <mergeCell ref="GQB18:GQB19"/>
    <mergeCell ref="GQC18:GQC19"/>
    <mergeCell ref="GQD18:GQD19"/>
    <mergeCell ref="GQE18:GQE19"/>
    <mergeCell ref="GQF18:GQF19"/>
    <mergeCell ref="GPW18:GPW19"/>
    <mergeCell ref="GPX18:GPX19"/>
    <mergeCell ref="GPY18:GPY19"/>
    <mergeCell ref="GPZ18:GPZ19"/>
    <mergeCell ref="GQA18:GQA19"/>
    <mergeCell ref="GPR18:GPR19"/>
    <mergeCell ref="GPS18:GPS19"/>
    <mergeCell ref="GPT18:GPT19"/>
    <mergeCell ref="GPU18:GPU19"/>
    <mergeCell ref="GPV18:GPV19"/>
    <mergeCell ref="GPM18:GPM19"/>
    <mergeCell ref="GPN18:GPN19"/>
    <mergeCell ref="GPO18:GPO19"/>
    <mergeCell ref="GPP18:GPP19"/>
    <mergeCell ref="GPQ18:GPQ19"/>
    <mergeCell ref="GRZ18:GRZ19"/>
    <mergeCell ref="GSA18:GSA19"/>
    <mergeCell ref="GSB18:GSB19"/>
    <mergeCell ref="GSC18:GSC19"/>
    <mergeCell ref="GSD18:GSD19"/>
    <mergeCell ref="GRU18:GRU19"/>
    <mergeCell ref="GRV18:GRV19"/>
    <mergeCell ref="GRW18:GRW19"/>
    <mergeCell ref="GRX18:GRX19"/>
    <mergeCell ref="GRY18:GRY19"/>
    <mergeCell ref="GRP18:GRP19"/>
    <mergeCell ref="GRQ18:GRQ19"/>
    <mergeCell ref="GRR18:GRR19"/>
    <mergeCell ref="GRS18:GRS19"/>
    <mergeCell ref="GRT18:GRT19"/>
    <mergeCell ref="GRK18:GRK19"/>
    <mergeCell ref="GRL18:GRL19"/>
    <mergeCell ref="GRM18:GRM19"/>
    <mergeCell ref="GRN18:GRN19"/>
    <mergeCell ref="GRO18:GRO19"/>
    <mergeCell ref="GRF18:GRF19"/>
    <mergeCell ref="GRG18:GRG19"/>
    <mergeCell ref="GRH18:GRH19"/>
    <mergeCell ref="GRI18:GRI19"/>
    <mergeCell ref="GRJ18:GRJ19"/>
    <mergeCell ref="GRA18:GRA19"/>
    <mergeCell ref="GRB18:GRB19"/>
    <mergeCell ref="GRC18:GRC19"/>
    <mergeCell ref="GRD18:GRD19"/>
    <mergeCell ref="GRE18:GRE19"/>
    <mergeCell ref="GQV18:GQV19"/>
    <mergeCell ref="GQW18:GQW19"/>
    <mergeCell ref="GQX18:GQX19"/>
    <mergeCell ref="GQY18:GQY19"/>
    <mergeCell ref="GQZ18:GQZ19"/>
    <mergeCell ref="GTI18:GTI19"/>
    <mergeCell ref="GTJ18:GTJ19"/>
    <mergeCell ref="GTK18:GTK19"/>
    <mergeCell ref="GTL18:GTL19"/>
    <mergeCell ref="GTM18:GTM19"/>
    <mergeCell ref="GTD18:GTD19"/>
    <mergeCell ref="GTE18:GTE19"/>
    <mergeCell ref="GTF18:GTF19"/>
    <mergeCell ref="GTG18:GTG19"/>
    <mergeCell ref="GTH18:GTH19"/>
    <mergeCell ref="GSY18:GSY19"/>
    <mergeCell ref="GSZ18:GSZ19"/>
    <mergeCell ref="GTA18:GTA19"/>
    <mergeCell ref="GTB18:GTB19"/>
    <mergeCell ref="GTC18:GTC19"/>
    <mergeCell ref="GST18:GST19"/>
    <mergeCell ref="GSU18:GSU19"/>
    <mergeCell ref="GSV18:GSV19"/>
    <mergeCell ref="GSW18:GSW19"/>
    <mergeCell ref="GSX18:GSX19"/>
    <mergeCell ref="GSO18:GSO19"/>
    <mergeCell ref="GSP18:GSP19"/>
    <mergeCell ref="GSQ18:GSQ19"/>
    <mergeCell ref="GSR18:GSR19"/>
    <mergeCell ref="GSS18:GSS19"/>
    <mergeCell ref="GSJ18:GSJ19"/>
    <mergeCell ref="GSK18:GSK19"/>
    <mergeCell ref="GSL18:GSL19"/>
    <mergeCell ref="GSM18:GSM19"/>
    <mergeCell ref="GSN18:GSN19"/>
    <mergeCell ref="GSE18:GSE19"/>
    <mergeCell ref="GSF18:GSF19"/>
    <mergeCell ref="GSG18:GSG19"/>
    <mergeCell ref="GSH18:GSH19"/>
    <mergeCell ref="GSI18:GSI19"/>
    <mergeCell ref="GUR18:GUR19"/>
    <mergeCell ref="GUS18:GUS19"/>
    <mergeCell ref="GUT18:GUT19"/>
    <mergeCell ref="GUU18:GUU19"/>
    <mergeCell ref="GUV18:GUV19"/>
    <mergeCell ref="GUM18:GUM19"/>
    <mergeCell ref="GUN18:GUN19"/>
    <mergeCell ref="GUO18:GUO19"/>
    <mergeCell ref="GUP18:GUP19"/>
    <mergeCell ref="GUQ18:GUQ19"/>
    <mergeCell ref="GUH18:GUH19"/>
    <mergeCell ref="GUI18:GUI19"/>
    <mergeCell ref="GUJ18:GUJ19"/>
    <mergeCell ref="GUK18:GUK19"/>
    <mergeCell ref="GUL18:GUL19"/>
    <mergeCell ref="GUC18:GUC19"/>
    <mergeCell ref="GUD18:GUD19"/>
    <mergeCell ref="GUE18:GUE19"/>
    <mergeCell ref="GUF18:GUF19"/>
    <mergeCell ref="GUG18:GUG19"/>
    <mergeCell ref="GTX18:GTX19"/>
    <mergeCell ref="GTY18:GTY19"/>
    <mergeCell ref="GTZ18:GTZ19"/>
    <mergeCell ref="GUA18:GUA19"/>
    <mergeCell ref="GUB18:GUB19"/>
    <mergeCell ref="GTS18:GTS19"/>
    <mergeCell ref="GTT18:GTT19"/>
    <mergeCell ref="GTU18:GTU19"/>
    <mergeCell ref="GTV18:GTV19"/>
    <mergeCell ref="GTW18:GTW19"/>
    <mergeCell ref="GTN18:GTN19"/>
    <mergeCell ref="GTO18:GTO19"/>
    <mergeCell ref="GTP18:GTP19"/>
    <mergeCell ref="GTQ18:GTQ19"/>
    <mergeCell ref="GTR18:GTR19"/>
    <mergeCell ref="GWA18:GWA19"/>
    <mergeCell ref="GWB18:GWB19"/>
    <mergeCell ref="GWC18:GWC19"/>
    <mergeCell ref="GWD18:GWD19"/>
    <mergeCell ref="GWE18:GWE19"/>
    <mergeCell ref="GVV18:GVV19"/>
    <mergeCell ref="GVW18:GVW19"/>
    <mergeCell ref="GVX18:GVX19"/>
    <mergeCell ref="GVY18:GVY19"/>
    <mergeCell ref="GVZ18:GVZ19"/>
    <mergeCell ref="GVQ18:GVQ19"/>
    <mergeCell ref="GVR18:GVR19"/>
    <mergeCell ref="GVS18:GVS19"/>
    <mergeCell ref="GVT18:GVT19"/>
    <mergeCell ref="GVU18:GVU19"/>
    <mergeCell ref="GVL18:GVL19"/>
    <mergeCell ref="GVM18:GVM19"/>
    <mergeCell ref="GVN18:GVN19"/>
    <mergeCell ref="GVO18:GVO19"/>
    <mergeCell ref="GVP18:GVP19"/>
    <mergeCell ref="GVG18:GVG19"/>
    <mergeCell ref="GVH18:GVH19"/>
    <mergeCell ref="GVI18:GVI19"/>
    <mergeCell ref="GVJ18:GVJ19"/>
    <mergeCell ref="GVK18:GVK19"/>
    <mergeCell ref="GVB18:GVB19"/>
    <mergeCell ref="GVC18:GVC19"/>
    <mergeCell ref="GVD18:GVD19"/>
    <mergeCell ref="GVE18:GVE19"/>
    <mergeCell ref="GVF18:GVF19"/>
    <mergeCell ref="GUW18:GUW19"/>
    <mergeCell ref="GUX18:GUX19"/>
    <mergeCell ref="GUY18:GUY19"/>
    <mergeCell ref="GUZ18:GUZ19"/>
    <mergeCell ref="GVA18:GVA19"/>
    <mergeCell ref="GXJ18:GXJ19"/>
    <mergeCell ref="GXK18:GXK19"/>
    <mergeCell ref="GXL18:GXL19"/>
    <mergeCell ref="GXM18:GXM19"/>
    <mergeCell ref="GXN18:GXN19"/>
    <mergeCell ref="GXE18:GXE19"/>
    <mergeCell ref="GXF18:GXF19"/>
    <mergeCell ref="GXG18:GXG19"/>
    <mergeCell ref="GXH18:GXH19"/>
    <mergeCell ref="GXI18:GXI19"/>
    <mergeCell ref="GWZ18:GWZ19"/>
    <mergeCell ref="GXA18:GXA19"/>
    <mergeCell ref="GXB18:GXB19"/>
    <mergeCell ref="GXC18:GXC19"/>
    <mergeCell ref="GXD18:GXD19"/>
    <mergeCell ref="GWU18:GWU19"/>
    <mergeCell ref="GWV18:GWV19"/>
    <mergeCell ref="GWW18:GWW19"/>
    <mergeCell ref="GWX18:GWX19"/>
    <mergeCell ref="GWY18:GWY19"/>
    <mergeCell ref="GWP18:GWP19"/>
    <mergeCell ref="GWQ18:GWQ19"/>
    <mergeCell ref="GWR18:GWR19"/>
    <mergeCell ref="GWS18:GWS19"/>
    <mergeCell ref="GWT18:GWT19"/>
    <mergeCell ref="GWK18:GWK19"/>
    <mergeCell ref="GWL18:GWL19"/>
    <mergeCell ref="GWM18:GWM19"/>
    <mergeCell ref="GWN18:GWN19"/>
    <mergeCell ref="GWO18:GWO19"/>
    <mergeCell ref="GWF18:GWF19"/>
    <mergeCell ref="GWG18:GWG19"/>
    <mergeCell ref="GWH18:GWH19"/>
    <mergeCell ref="GWI18:GWI19"/>
    <mergeCell ref="GWJ18:GWJ19"/>
    <mergeCell ref="GYS18:GYS19"/>
    <mergeCell ref="GYT18:GYT19"/>
    <mergeCell ref="GYU18:GYU19"/>
    <mergeCell ref="GYV18:GYV19"/>
    <mergeCell ref="GYW18:GYW19"/>
    <mergeCell ref="GYN18:GYN19"/>
    <mergeCell ref="GYO18:GYO19"/>
    <mergeCell ref="GYP18:GYP19"/>
    <mergeCell ref="GYQ18:GYQ19"/>
    <mergeCell ref="GYR18:GYR19"/>
    <mergeCell ref="GYI18:GYI19"/>
    <mergeCell ref="GYJ18:GYJ19"/>
    <mergeCell ref="GYK18:GYK19"/>
    <mergeCell ref="GYL18:GYL19"/>
    <mergeCell ref="GYM18:GYM19"/>
    <mergeCell ref="GYD18:GYD19"/>
    <mergeCell ref="GYE18:GYE19"/>
    <mergeCell ref="GYF18:GYF19"/>
    <mergeCell ref="GYG18:GYG19"/>
    <mergeCell ref="GYH18:GYH19"/>
    <mergeCell ref="GXY18:GXY19"/>
    <mergeCell ref="GXZ18:GXZ19"/>
    <mergeCell ref="GYA18:GYA19"/>
    <mergeCell ref="GYB18:GYB19"/>
    <mergeCell ref="GYC18:GYC19"/>
    <mergeCell ref="GXT18:GXT19"/>
    <mergeCell ref="GXU18:GXU19"/>
    <mergeCell ref="GXV18:GXV19"/>
    <mergeCell ref="GXW18:GXW19"/>
    <mergeCell ref="GXX18:GXX19"/>
    <mergeCell ref="GXO18:GXO19"/>
    <mergeCell ref="GXP18:GXP19"/>
    <mergeCell ref="GXQ18:GXQ19"/>
    <mergeCell ref="GXR18:GXR19"/>
    <mergeCell ref="GXS18:GXS19"/>
    <mergeCell ref="HAB18:HAB19"/>
    <mergeCell ref="HAC18:HAC19"/>
    <mergeCell ref="HAD18:HAD19"/>
    <mergeCell ref="HAE18:HAE19"/>
    <mergeCell ref="HAF18:HAF19"/>
    <mergeCell ref="GZW18:GZW19"/>
    <mergeCell ref="GZX18:GZX19"/>
    <mergeCell ref="GZY18:GZY19"/>
    <mergeCell ref="GZZ18:GZZ19"/>
    <mergeCell ref="HAA18:HAA19"/>
    <mergeCell ref="GZR18:GZR19"/>
    <mergeCell ref="GZS18:GZS19"/>
    <mergeCell ref="GZT18:GZT19"/>
    <mergeCell ref="GZU18:GZU19"/>
    <mergeCell ref="GZV18:GZV19"/>
    <mergeCell ref="GZM18:GZM19"/>
    <mergeCell ref="GZN18:GZN19"/>
    <mergeCell ref="GZO18:GZO19"/>
    <mergeCell ref="GZP18:GZP19"/>
    <mergeCell ref="GZQ18:GZQ19"/>
    <mergeCell ref="GZH18:GZH19"/>
    <mergeCell ref="GZI18:GZI19"/>
    <mergeCell ref="GZJ18:GZJ19"/>
    <mergeCell ref="GZK18:GZK19"/>
    <mergeCell ref="GZL18:GZL19"/>
    <mergeCell ref="GZC18:GZC19"/>
    <mergeCell ref="GZD18:GZD19"/>
    <mergeCell ref="GZE18:GZE19"/>
    <mergeCell ref="GZF18:GZF19"/>
    <mergeCell ref="GZG18:GZG19"/>
    <mergeCell ref="GYX18:GYX19"/>
    <mergeCell ref="GYY18:GYY19"/>
    <mergeCell ref="GYZ18:GYZ19"/>
    <mergeCell ref="GZA18:GZA19"/>
    <mergeCell ref="GZB18:GZB19"/>
    <mergeCell ref="HBK18:HBK19"/>
    <mergeCell ref="HBL18:HBL19"/>
    <mergeCell ref="HBM18:HBM19"/>
    <mergeCell ref="HBN18:HBN19"/>
    <mergeCell ref="HBO18:HBO19"/>
    <mergeCell ref="HBF18:HBF19"/>
    <mergeCell ref="HBG18:HBG19"/>
    <mergeCell ref="HBH18:HBH19"/>
    <mergeCell ref="HBI18:HBI19"/>
    <mergeCell ref="HBJ18:HBJ19"/>
    <mergeCell ref="HBA18:HBA19"/>
    <mergeCell ref="HBB18:HBB19"/>
    <mergeCell ref="HBC18:HBC19"/>
    <mergeCell ref="HBD18:HBD19"/>
    <mergeCell ref="HBE18:HBE19"/>
    <mergeCell ref="HAV18:HAV19"/>
    <mergeCell ref="HAW18:HAW19"/>
    <mergeCell ref="HAX18:HAX19"/>
    <mergeCell ref="HAY18:HAY19"/>
    <mergeCell ref="HAZ18:HAZ19"/>
    <mergeCell ref="HAQ18:HAQ19"/>
    <mergeCell ref="HAR18:HAR19"/>
    <mergeCell ref="HAS18:HAS19"/>
    <mergeCell ref="HAT18:HAT19"/>
    <mergeCell ref="HAU18:HAU19"/>
    <mergeCell ref="HAL18:HAL19"/>
    <mergeCell ref="HAM18:HAM19"/>
    <mergeCell ref="HAN18:HAN19"/>
    <mergeCell ref="HAO18:HAO19"/>
    <mergeCell ref="HAP18:HAP19"/>
    <mergeCell ref="HAG18:HAG19"/>
    <mergeCell ref="HAH18:HAH19"/>
    <mergeCell ref="HAI18:HAI19"/>
    <mergeCell ref="HAJ18:HAJ19"/>
    <mergeCell ref="HAK18:HAK19"/>
    <mergeCell ref="HCT18:HCT19"/>
    <mergeCell ref="HCU18:HCU19"/>
    <mergeCell ref="HCV18:HCV19"/>
    <mergeCell ref="HCW18:HCW19"/>
    <mergeCell ref="HCX18:HCX19"/>
    <mergeCell ref="HCO18:HCO19"/>
    <mergeCell ref="HCP18:HCP19"/>
    <mergeCell ref="HCQ18:HCQ19"/>
    <mergeCell ref="HCR18:HCR19"/>
    <mergeCell ref="HCS18:HCS19"/>
    <mergeCell ref="HCJ18:HCJ19"/>
    <mergeCell ref="HCK18:HCK19"/>
    <mergeCell ref="HCL18:HCL19"/>
    <mergeCell ref="HCM18:HCM19"/>
    <mergeCell ref="HCN18:HCN19"/>
    <mergeCell ref="HCE18:HCE19"/>
    <mergeCell ref="HCF18:HCF19"/>
    <mergeCell ref="HCG18:HCG19"/>
    <mergeCell ref="HCH18:HCH19"/>
    <mergeCell ref="HCI18:HCI19"/>
    <mergeCell ref="HBZ18:HBZ19"/>
    <mergeCell ref="HCA18:HCA19"/>
    <mergeCell ref="HCB18:HCB19"/>
    <mergeCell ref="HCC18:HCC19"/>
    <mergeCell ref="HCD18:HCD19"/>
    <mergeCell ref="HBU18:HBU19"/>
    <mergeCell ref="HBV18:HBV19"/>
    <mergeCell ref="HBW18:HBW19"/>
    <mergeCell ref="HBX18:HBX19"/>
    <mergeCell ref="HBY18:HBY19"/>
    <mergeCell ref="HBP18:HBP19"/>
    <mergeCell ref="HBQ18:HBQ19"/>
    <mergeCell ref="HBR18:HBR19"/>
    <mergeCell ref="HBS18:HBS19"/>
    <mergeCell ref="HBT18:HBT19"/>
    <mergeCell ref="HEC18:HEC19"/>
    <mergeCell ref="HED18:HED19"/>
    <mergeCell ref="HEE18:HEE19"/>
    <mergeCell ref="HEF18:HEF19"/>
    <mergeCell ref="HEG18:HEG19"/>
    <mergeCell ref="HDX18:HDX19"/>
    <mergeCell ref="HDY18:HDY19"/>
    <mergeCell ref="HDZ18:HDZ19"/>
    <mergeCell ref="HEA18:HEA19"/>
    <mergeCell ref="HEB18:HEB19"/>
    <mergeCell ref="HDS18:HDS19"/>
    <mergeCell ref="HDT18:HDT19"/>
    <mergeCell ref="HDU18:HDU19"/>
    <mergeCell ref="HDV18:HDV19"/>
    <mergeCell ref="HDW18:HDW19"/>
    <mergeCell ref="HDN18:HDN19"/>
    <mergeCell ref="HDO18:HDO19"/>
    <mergeCell ref="HDP18:HDP19"/>
    <mergeCell ref="HDQ18:HDQ19"/>
    <mergeCell ref="HDR18:HDR19"/>
    <mergeCell ref="HDI18:HDI19"/>
    <mergeCell ref="HDJ18:HDJ19"/>
    <mergeCell ref="HDK18:HDK19"/>
    <mergeCell ref="HDL18:HDL19"/>
    <mergeCell ref="HDM18:HDM19"/>
    <mergeCell ref="HDD18:HDD19"/>
    <mergeCell ref="HDE18:HDE19"/>
    <mergeCell ref="HDF18:HDF19"/>
    <mergeCell ref="HDG18:HDG19"/>
    <mergeCell ref="HDH18:HDH19"/>
    <mergeCell ref="HCY18:HCY19"/>
    <mergeCell ref="HCZ18:HCZ19"/>
    <mergeCell ref="HDA18:HDA19"/>
    <mergeCell ref="HDB18:HDB19"/>
    <mergeCell ref="HDC18:HDC19"/>
    <mergeCell ref="HFL18:HFL19"/>
    <mergeCell ref="HFM18:HFM19"/>
    <mergeCell ref="HFN18:HFN19"/>
    <mergeCell ref="HFO18:HFO19"/>
    <mergeCell ref="HFP18:HFP19"/>
    <mergeCell ref="HFG18:HFG19"/>
    <mergeCell ref="HFH18:HFH19"/>
    <mergeCell ref="HFI18:HFI19"/>
    <mergeCell ref="HFJ18:HFJ19"/>
    <mergeCell ref="HFK18:HFK19"/>
    <mergeCell ref="HFB18:HFB19"/>
    <mergeCell ref="HFC18:HFC19"/>
    <mergeCell ref="HFD18:HFD19"/>
    <mergeCell ref="HFE18:HFE19"/>
    <mergeCell ref="HFF18:HFF19"/>
    <mergeCell ref="HEW18:HEW19"/>
    <mergeCell ref="HEX18:HEX19"/>
    <mergeCell ref="HEY18:HEY19"/>
    <mergeCell ref="HEZ18:HEZ19"/>
    <mergeCell ref="HFA18:HFA19"/>
    <mergeCell ref="HER18:HER19"/>
    <mergeCell ref="HES18:HES19"/>
    <mergeCell ref="HET18:HET19"/>
    <mergeCell ref="HEU18:HEU19"/>
    <mergeCell ref="HEV18:HEV19"/>
    <mergeCell ref="HEM18:HEM19"/>
    <mergeCell ref="HEN18:HEN19"/>
    <mergeCell ref="HEO18:HEO19"/>
    <mergeCell ref="HEP18:HEP19"/>
    <mergeCell ref="HEQ18:HEQ19"/>
    <mergeCell ref="HEH18:HEH19"/>
    <mergeCell ref="HEI18:HEI19"/>
    <mergeCell ref="HEJ18:HEJ19"/>
    <mergeCell ref="HEK18:HEK19"/>
    <mergeCell ref="HEL18:HEL19"/>
    <mergeCell ref="HGU18:HGU19"/>
    <mergeCell ref="HGV18:HGV19"/>
    <mergeCell ref="HGW18:HGW19"/>
    <mergeCell ref="HGX18:HGX19"/>
    <mergeCell ref="HGY18:HGY19"/>
    <mergeCell ref="HGP18:HGP19"/>
    <mergeCell ref="HGQ18:HGQ19"/>
    <mergeCell ref="HGR18:HGR19"/>
    <mergeCell ref="HGS18:HGS19"/>
    <mergeCell ref="HGT18:HGT19"/>
    <mergeCell ref="HGK18:HGK19"/>
    <mergeCell ref="HGL18:HGL19"/>
    <mergeCell ref="HGM18:HGM19"/>
    <mergeCell ref="HGN18:HGN19"/>
    <mergeCell ref="HGO18:HGO19"/>
    <mergeCell ref="HGF18:HGF19"/>
    <mergeCell ref="HGG18:HGG19"/>
    <mergeCell ref="HGH18:HGH19"/>
    <mergeCell ref="HGI18:HGI19"/>
    <mergeCell ref="HGJ18:HGJ19"/>
    <mergeCell ref="HGA18:HGA19"/>
    <mergeCell ref="HGB18:HGB19"/>
    <mergeCell ref="HGC18:HGC19"/>
    <mergeCell ref="HGD18:HGD19"/>
    <mergeCell ref="HGE18:HGE19"/>
    <mergeCell ref="HFV18:HFV19"/>
    <mergeCell ref="HFW18:HFW19"/>
    <mergeCell ref="HFX18:HFX19"/>
    <mergeCell ref="HFY18:HFY19"/>
    <mergeCell ref="HFZ18:HFZ19"/>
    <mergeCell ref="HFQ18:HFQ19"/>
    <mergeCell ref="HFR18:HFR19"/>
    <mergeCell ref="HFS18:HFS19"/>
    <mergeCell ref="HFT18:HFT19"/>
    <mergeCell ref="HFU18:HFU19"/>
    <mergeCell ref="HID18:HID19"/>
    <mergeCell ref="HIE18:HIE19"/>
    <mergeCell ref="HIF18:HIF19"/>
    <mergeCell ref="HIG18:HIG19"/>
    <mergeCell ref="HIH18:HIH19"/>
    <mergeCell ref="HHY18:HHY19"/>
    <mergeCell ref="HHZ18:HHZ19"/>
    <mergeCell ref="HIA18:HIA19"/>
    <mergeCell ref="HIB18:HIB19"/>
    <mergeCell ref="HIC18:HIC19"/>
    <mergeCell ref="HHT18:HHT19"/>
    <mergeCell ref="HHU18:HHU19"/>
    <mergeCell ref="HHV18:HHV19"/>
    <mergeCell ref="HHW18:HHW19"/>
    <mergeCell ref="HHX18:HHX19"/>
    <mergeCell ref="HHO18:HHO19"/>
    <mergeCell ref="HHP18:HHP19"/>
    <mergeCell ref="HHQ18:HHQ19"/>
    <mergeCell ref="HHR18:HHR19"/>
    <mergeCell ref="HHS18:HHS19"/>
    <mergeCell ref="HHJ18:HHJ19"/>
    <mergeCell ref="HHK18:HHK19"/>
    <mergeCell ref="HHL18:HHL19"/>
    <mergeCell ref="HHM18:HHM19"/>
    <mergeCell ref="HHN18:HHN19"/>
    <mergeCell ref="HHE18:HHE19"/>
    <mergeCell ref="HHF18:HHF19"/>
    <mergeCell ref="HHG18:HHG19"/>
    <mergeCell ref="HHH18:HHH19"/>
    <mergeCell ref="HHI18:HHI19"/>
    <mergeCell ref="HGZ18:HGZ19"/>
    <mergeCell ref="HHA18:HHA19"/>
    <mergeCell ref="HHB18:HHB19"/>
    <mergeCell ref="HHC18:HHC19"/>
    <mergeCell ref="HHD18:HHD19"/>
    <mergeCell ref="HJM18:HJM19"/>
    <mergeCell ref="HJN18:HJN19"/>
    <mergeCell ref="HJO18:HJO19"/>
    <mergeCell ref="HJP18:HJP19"/>
    <mergeCell ref="HJQ18:HJQ19"/>
    <mergeCell ref="HJH18:HJH19"/>
    <mergeCell ref="HJI18:HJI19"/>
    <mergeCell ref="HJJ18:HJJ19"/>
    <mergeCell ref="HJK18:HJK19"/>
    <mergeCell ref="HJL18:HJL19"/>
    <mergeCell ref="HJC18:HJC19"/>
    <mergeCell ref="HJD18:HJD19"/>
    <mergeCell ref="HJE18:HJE19"/>
    <mergeCell ref="HJF18:HJF19"/>
    <mergeCell ref="HJG18:HJG19"/>
    <mergeCell ref="HIX18:HIX19"/>
    <mergeCell ref="HIY18:HIY19"/>
    <mergeCell ref="HIZ18:HIZ19"/>
    <mergeCell ref="HJA18:HJA19"/>
    <mergeCell ref="HJB18:HJB19"/>
    <mergeCell ref="HIS18:HIS19"/>
    <mergeCell ref="HIT18:HIT19"/>
    <mergeCell ref="HIU18:HIU19"/>
    <mergeCell ref="HIV18:HIV19"/>
    <mergeCell ref="HIW18:HIW19"/>
    <mergeCell ref="HIN18:HIN19"/>
    <mergeCell ref="HIO18:HIO19"/>
    <mergeCell ref="HIP18:HIP19"/>
    <mergeCell ref="HIQ18:HIQ19"/>
    <mergeCell ref="HIR18:HIR19"/>
    <mergeCell ref="HII18:HII19"/>
    <mergeCell ref="HIJ18:HIJ19"/>
    <mergeCell ref="HIK18:HIK19"/>
    <mergeCell ref="HIL18:HIL19"/>
    <mergeCell ref="HIM18:HIM19"/>
    <mergeCell ref="HKV18:HKV19"/>
    <mergeCell ref="HKW18:HKW19"/>
    <mergeCell ref="HKX18:HKX19"/>
    <mergeCell ref="HKY18:HKY19"/>
    <mergeCell ref="HKZ18:HKZ19"/>
    <mergeCell ref="HKQ18:HKQ19"/>
    <mergeCell ref="HKR18:HKR19"/>
    <mergeCell ref="HKS18:HKS19"/>
    <mergeCell ref="HKT18:HKT19"/>
    <mergeCell ref="HKU18:HKU19"/>
    <mergeCell ref="HKL18:HKL19"/>
    <mergeCell ref="HKM18:HKM19"/>
    <mergeCell ref="HKN18:HKN19"/>
    <mergeCell ref="HKO18:HKO19"/>
    <mergeCell ref="HKP18:HKP19"/>
    <mergeCell ref="HKG18:HKG19"/>
    <mergeCell ref="HKH18:HKH19"/>
    <mergeCell ref="HKI18:HKI19"/>
    <mergeCell ref="HKJ18:HKJ19"/>
    <mergeCell ref="HKK18:HKK19"/>
    <mergeCell ref="HKB18:HKB19"/>
    <mergeCell ref="HKC18:HKC19"/>
    <mergeCell ref="HKD18:HKD19"/>
    <mergeCell ref="HKE18:HKE19"/>
    <mergeCell ref="HKF18:HKF19"/>
    <mergeCell ref="HJW18:HJW19"/>
    <mergeCell ref="HJX18:HJX19"/>
    <mergeCell ref="HJY18:HJY19"/>
    <mergeCell ref="HJZ18:HJZ19"/>
    <mergeCell ref="HKA18:HKA19"/>
    <mergeCell ref="HJR18:HJR19"/>
    <mergeCell ref="HJS18:HJS19"/>
    <mergeCell ref="HJT18:HJT19"/>
    <mergeCell ref="HJU18:HJU19"/>
    <mergeCell ref="HJV18:HJV19"/>
    <mergeCell ref="HME18:HME19"/>
    <mergeCell ref="HMF18:HMF19"/>
    <mergeCell ref="HMG18:HMG19"/>
    <mergeCell ref="HMH18:HMH19"/>
    <mergeCell ref="HMI18:HMI19"/>
    <mergeCell ref="HLZ18:HLZ19"/>
    <mergeCell ref="HMA18:HMA19"/>
    <mergeCell ref="HMB18:HMB19"/>
    <mergeCell ref="HMC18:HMC19"/>
    <mergeCell ref="HMD18:HMD19"/>
    <mergeCell ref="HLU18:HLU19"/>
    <mergeCell ref="HLV18:HLV19"/>
    <mergeCell ref="HLW18:HLW19"/>
    <mergeCell ref="HLX18:HLX19"/>
    <mergeCell ref="HLY18:HLY19"/>
    <mergeCell ref="HLP18:HLP19"/>
    <mergeCell ref="HLQ18:HLQ19"/>
    <mergeCell ref="HLR18:HLR19"/>
    <mergeCell ref="HLS18:HLS19"/>
    <mergeCell ref="HLT18:HLT19"/>
    <mergeCell ref="HLK18:HLK19"/>
    <mergeCell ref="HLL18:HLL19"/>
    <mergeCell ref="HLM18:HLM19"/>
    <mergeCell ref="HLN18:HLN19"/>
    <mergeCell ref="HLO18:HLO19"/>
    <mergeCell ref="HLF18:HLF19"/>
    <mergeCell ref="HLG18:HLG19"/>
    <mergeCell ref="HLH18:HLH19"/>
    <mergeCell ref="HLI18:HLI19"/>
    <mergeCell ref="HLJ18:HLJ19"/>
    <mergeCell ref="HLA18:HLA19"/>
    <mergeCell ref="HLB18:HLB19"/>
    <mergeCell ref="HLC18:HLC19"/>
    <mergeCell ref="HLD18:HLD19"/>
    <mergeCell ref="HLE18:HLE19"/>
    <mergeCell ref="HNN18:HNN19"/>
    <mergeCell ref="HNO18:HNO19"/>
    <mergeCell ref="HNP18:HNP19"/>
    <mergeCell ref="HNQ18:HNQ19"/>
    <mergeCell ref="HNR18:HNR19"/>
    <mergeCell ref="HNI18:HNI19"/>
    <mergeCell ref="HNJ18:HNJ19"/>
    <mergeCell ref="HNK18:HNK19"/>
    <mergeCell ref="HNL18:HNL19"/>
    <mergeCell ref="HNM18:HNM19"/>
    <mergeCell ref="HND18:HND19"/>
    <mergeCell ref="HNE18:HNE19"/>
    <mergeCell ref="HNF18:HNF19"/>
    <mergeCell ref="HNG18:HNG19"/>
    <mergeCell ref="HNH18:HNH19"/>
    <mergeCell ref="HMY18:HMY19"/>
    <mergeCell ref="HMZ18:HMZ19"/>
    <mergeCell ref="HNA18:HNA19"/>
    <mergeCell ref="HNB18:HNB19"/>
    <mergeCell ref="HNC18:HNC19"/>
    <mergeCell ref="HMT18:HMT19"/>
    <mergeCell ref="HMU18:HMU19"/>
    <mergeCell ref="HMV18:HMV19"/>
    <mergeCell ref="HMW18:HMW19"/>
    <mergeCell ref="HMX18:HMX19"/>
    <mergeCell ref="HMO18:HMO19"/>
    <mergeCell ref="HMP18:HMP19"/>
    <mergeCell ref="HMQ18:HMQ19"/>
    <mergeCell ref="HMR18:HMR19"/>
    <mergeCell ref="HMS18:HMS19"/>
    <mergeCell ref="HMJ18:HMJ19"/>
    <mergeCell ref="HMK18:HMK19"/>
    <mergeCell ref="HML18:HML19"/>
    <mergeCell ref="HMM18:HMM19"/>
    <mergeCell ref="HMN18:HMN19"/>
    <mergeCell ref="HOW18:HOW19"/>
    <mergeCell ref="HOX18:HOX19"/>
    <mergeCell ref="HOY18:HOY19"/>
    <mergeCell ref="HOZ18:HOZ19"/>
    <mergeCell ref="HPA18:HPA19"/>
    <mergeCell ref="HOR18:HOR19"/>
    <mergeCell ref="HOS18:HOS19"/>
    <mergeCell ref="HOT18:HOT19"/>
    <mergeCell ref="HOU18:HOU19"/>
    <mergeCell ref="HOV18:HOV19"/>
    <mergeCell ref="HOM18:HOM19"/>
    <mergeCell ref="HON18:HON19"/>
    <mergeCell ref="HOO18:HOO19"/>
    <mergeCell ref="HOP18:HOP19"/>
    <mergeCell ref="HOQ18:HOQ19"/>
    <mergeCell ref="HOH18:HOH19"/>
    <mergeCell ref="HOI18:HOI19"/>
    <mergeCell ref="HOJ18:HOJ19"/>
    <mergeCell ref="HOK18:HOK19"/>
    <mergeCell ref="HOL18:HOL19"/>
    <mergeCell ref="HOC18:HOC19"/>
    <mergeCell ref="HOD18:HOD19"/>
    <mergeCell ref="HOE18:HOE19"/>
    <mergeCell ref="HOF18:HOF19"/>
    <mergeCell ref="HOG18:HOG19"/>
    <mergeCell ref="HNX18:HNX19"/>
    <mergeCell ref="HNY18:HNY19"/>
    <mergeCell ref="HNZ18:HNZ19"/>
    <mergeCell ref="HOA18:HOA19"/>
    <mergeCell ref="HOB18:HOB19"/>
    <mergeCell ref="HNS18:HNS19"/>
    <mergeCell ref="HNT18:HNT19"/>
    <mergeCell ref="HNU18:HNU19"/>
    <mergeCell ref="HNV18:HNV19"/>
    <mergeCell ref="HNW18:HNW19"/>
    <mergeCell ref="HQF18:HQF19"/>
    <mergeCell ref="HQG18:HQG19"/>
    <mergeCell ref="HQH18:HQH19"/>
    <mergeCell ref="HQI18:HQI19"/>
    <mergeCell ref="HQJ18:HQJ19"/>
    <mergeCell ref="HQA18:HQA19"/>
    <mergeCell ref="HQB18:HQB19"/>
    <mergeCell ref="HQC18:HQC19"/>
    <mergeCell ref="HQD18:HQD19"/>
    <mergeCell ref="HQE18:HQE19"/>
    <mergeCell ref="HPV18:HPV19"/>
    <mergeCell ref="HPW18:HPW19"/>
    <mergeCell ref="HPX18:HPX19"/>
    <mergeCell ref="HPY18:HPY19"/>
    <mergeCell ref="HPZ18:HPZ19"/>
    <mergeCell ref="HPQ18:HPQ19"/>
    <mergeCell ref="HPR18:HPR19"/>
    <mergeCell ref="HPS18:HPS19"/>
    <mergeCell ref="HPT18:HPT19"/>
    <mergeCell ref="HPU18:HPU19"/>
    <mergeCell ref="HPL18:HPL19"/>
    <mergeCell ref="HPM18:HPM19"/>
    <mergeCell ref="HPN18:HPN19"/>
    <mergeCell ref="HPO18:HPO19"/>
    <mergeCell ref="HPP18:HPP19"/>
    <mergeCell ref="HPG18:HPG19"/>
    <mergeCell ref="HPH18:HPH19"/>
    <mergeCell ref="HPI18:HPI19"/>
    <mergeCell ref="HPJ18:HPJ19"/>
    <mergeCell ref="HPK18:HPK19"/>
    <mergeCell ref="HPB18:HPB19"/>
    <mergeCell ref="HPC18:HPC19"/>
    <mergeCell ref="HPD18:HPD19"/>
    <mergeCell ref="HPE18:HPE19"/>
    <mergeCell ref="HPF18:HPF19"/>
    <mergeCell ref="HRO18:HRO19"/>
    <mergeCell ref="HRP18:HRP19"/>
    <mergeCell ref="HRQ18:HRQ19"/>
    <mergeCell ref="HRR18:HRR19"/>
    <mergeCell ref="HRS18:HRS19"/>
    <mergeCell ref="HRJ18:HRJ19"/>
    <mergeCell ref="HRK18:HRK19"/>
    <mergeCell ref="HRL18:HRL19"/>
    <mergeCell ref="HRM18:HRM19"/>
    <mergeCell ref="HRN18:HRN19"/>
    <mergeCell ref="HRE18:HRE19"/>
    <mergeCell ref="HRF18:HRF19"/>
    <mergeCell ref="HRG18:HRG19"/>
    <mergeCell ref="HRH18:HRH19"/>
    <mergeCell ref="HRI18:HRI19"/>
    <mergeCell ref="HQZ18:HQZ19"/>
    <mergeCell ref="HRA18:HRA19"/>
    <mergeCell ref="HRB18:HRB19"/>
    <mergeCell ref="HRC18:HRC19"/>
    <mergeCell ref="HRD18:HRD19"/>
    <mergeCell ref="HQU18:HQU19"/>
    <mergeCell ref="HQV18:HQV19"/>
    <mergeCell ref="HQW18:HQW19"/>
    <mergeCell ref="HQX18:HQX19"/>
    <mergeCell ref="HQY18:HQY19"/>
    <mergeCell ref="HQP18:HQP19"/>
    <mergeCell ref="HQQ18:HQQ19"/>
    <mergeCell ref="HQR18:HQR19"/>
    <mergeCell ref="HQS18:HQS19"/>
    <mergeCell ref="HQT18:HQT19"/>
    <mergeCell ref="HQK18:HQK19"/>
    <mergeCell ref="HQL18:HQL19"/>
    <mergeCell ref="HQM18:HQM19"/>
    <mergeCell ref="HQN18:HQN19"/>
    <mergeCell ref="HQO18:HQO19"/>
    <mergeCell ref="HSX18:HSX19"/>
    <mergeCell ref="HSY18:HSY19"/>
    <mergeCell ref="HSZ18:HSZ19"/>
    <mergeCell ref="HTA18:HTA19"/>
    <mergeCell ref="HTB18:HTB19"/>
    <mergeCell ref="HSS18:HSS19"/>
    <mergeCell ref="HST18:HST19"/>
    <mergeCell ref="HSU18:HSU19"/>
    <mergeCell ref="HSV18:HSV19"/>
    <mergeCell ref="HSW18:HSW19"/>
    <mergeCell ref="HSN18:HSN19"/>
    <mergeCell ref="HSO18:HSO19"/>
    <mergeCell ref="HSP18:HSP19"/>
    <mergeCell ref="HSQ18:HSQ19"/>
    <mergeCell ref="HSR18:HSR19"/>
    <mergeCell ref="HSI18:HSI19"/>
    <mergeCell ref="HSJ18:HSJ19"/>
    <mergeCell ref="HSK18:HSK19"/>
    <mergeCell ref="HSL18:HSL19"/>
    <mergeCell ref="HSM18:HSM19"/>
    <mergeCell ref="HSD18:HSD19"/>
    <mergeCell ref="HSE18:HSE19"/>
    <mergeCell ref="HSF18:HSF19"/>
    <mergeCell ref="HSG18:HSG19"/>
    <mergeCell ref="HSH18:HSH19"/>
    <mergeCell ref="HRY18:HRY19"/>
    <mergeCell ref="HRZ18:HRZ19"/>
    <mergeCell ref="HSA18:HSA19"/>
    <mergeCell ref="HSB18:HSB19"/>
    <mergeCell ref="HSC18:HSC19"/>
    <mergeCell ref="HRT18:HRT19"/>
    <mergeCell ref="HRU18:HRU19"/>
    <mergeCell ref="HRV18:HRV19"/>
    <mergeCell ref="HRW18:HRW19"/>
    <mergeCell ref="HRX18:HRX19"/>
    <mergeCell ref="HUG18:HUG19"/>
    <mergeCell ref="HUH18:HUH19"/>
    <mergeCell ref="HUI18:HUI19"/>
    <mergeCell ref="HUJ18:HUJ19"/>
    <mergeCell ref="HUK18:HUK19"/>
    <mergeCell ref="HUB18:HUB19"/>
    <mergeCell ref="HUC18:HUC19"/>
    <mergeCell ref="HUD18:HUD19"/>
    <mergeCell ref="HUE18:HUE19"/>
    <mergeCell ref="HUF18:HUF19"/>
    <mergeCell ref="HTW18:HTW19"/>
    <mergeCell ref="HTX18:HTX19"/>
    <mergeCell ref="HTY18:HTY19"/>
    <mergeCell ref="HTZ18:HTZ19"/>
    <mergeCell ref="HUA18:HUA19"/>
    <mergeCell ref="HTR18:HTR19"/>
    <mergeCell ref="HTS18:HTS19"/>
    <mergeCell ref="HTT18:HTT19"/>
    <mergeCell ref="HTU18:HTU19"/>
    <mergeCell ref="HTV18:HTV19"/>
    <mergeCell ref="HTM18:HTM19"/>
    <mergeCell ref="HTN18:HTN19"/>
    <mergeCell ref="HTO18:HTO19"/>
    <mergeCell ref="HTP18:HTP19"/>
    <mergeCell ref="HTQ18:HTQ19"/>
    <mergeCell ref="HTH18:HTH19"/>
    <mergeCell ref="HTI18:HTI19"/>
    <mergeCell ref="HTJ18:HTJ19"/>
    <mergeCell ref="HTK18:HTK19"/>
    <mergeCell ref="HTL18:HTL19"/>
    <mergeCell ref="HTC18:HTC19"/>
    <mergeCell ref="HTD18:HTD19"/>
    <mergeCell ref="HTE18:HTE19"/>
    <mergeCell ref="HTF18:HTF19"/>
    <mergeCell ref="HTG18:HTG19"/>
    <mergeCell ref="HVP18:HVP19"/>
    <mergeCell ref="HVQ18:HVQ19"/>
    <mergeCell ref="HVR18:HVR19"/>
    <mergeCell ref="HVS18:HVS19"/>
    <mergeCell ref="HVT18:HVT19"/>
    <mergeCell ref="HVK18:HVK19"/>
    <mergeCell ref="HVL18:HVL19"/>
    <mergeCell ref="HVM18:HVM19"/>
    <mergeCell ref="HVN18:HVN19"/>
    <mergeCell ref="HVO18:HVO19"/>
    <mergeCell ref="HVF18:HVF19"/>
    <mergeCell ref="HVG18:HVG19"/>
    <mergeCell ref="HVH18:HVH19"/>
    <mergeCell ref="HVI18:HVI19"/>
    <mergeCell ref="HVJ18:HVJ19"/>
    <mergeCell ref="HVA18:HVA19"/>
    <mergeCell ref="HVB18:HVB19"/>
    <mergeCell ref="HVC18:HVC19"/>
    <mergeCell ref="HVD18:HVD19"/>
    <mergeCell ref="HVE18:HVE19"/>
    <mergeCell ref="HUV18:HUV19"/>
    <mergeCell ref="HUW18:HUW19"/>
    <mergeCell ref="HUX18:HUX19"/>
    <mergeCell ref="HUY18:HUY19"/>
    <mergeCell ref="HUZ18:HUZ19"/>
    <mergeCell ref="HUQ18:HUQ19"/>
    <mergeCell ref="HUR18:HUR19"/>
    <mergeCell ref="HUS18:HUS19"/>
    <mergeCell ref="HUT18:HUT19"/>
    <mergeCell ref="HUU18:HUU19"/>
    <mergeCell ref="HUL18:HUL19"/>
    <mergeCell ref="HUM18:HUM19"/>
    <mergeCell ref="HUN18:HUN19"/>
    <mergeCell ref="HUO18:HUO19"/>
    <mergeCell ref="HUP18:HUP19"/>
    <mergeCell ref="HWY18:HWY19"/>
    <mergeCell ref="HWZ18:HWZ19"/>
    <mergeCell ref="HXA18:HXA19"/>
    <mergeCell ref="HXB18:HXB19"/>
    <mergeCell ref="HXC18:HXC19"/>
    <mergeCell ref="HWT18:HWT19"/>
    <mergeCell ref="HWU18:HWU19"/>
    <mergeCell ref="HWV18:HWV19"/>
    <mergeCell ref="HWW18:HWW19"/>
    <mergeCell ref="HWX18:HWX19"/>
    <mergeCell ref="HWO18:HWO19"/>
    <mergeCell ref="HWP18:HWP19"/>
    <mergeCell ref="HWQ18:HWQ19"/>
    <mergeCell ref="HWR18:HWR19"/>
    <mergeCell ref="HWS18:HWS19"/>
    <mergeCell ref="HWJ18:HWJ19"/>
    <mergeCell ref="HWK18:HWK19"/>
    <mergeCell ref="HWL18:HWL19"/>
    <mergeCell ref="HWM18:HWM19"/>
    <mergeCell ref="HWN18:HWN19"/>
    <mergeCell ref="HWE18:HWE19"/>
    <mergeCell ref="HWF18:HWF19"/>
    <mergeCell ref="HWG18:HWG19"/>
    <mergeCell ref="HWH18:HWH19"/>
    <mergeCell ref="HWI18:HWI19"/>
    <mergeCell ref="HVZ18:HVZ19"/>
    <mergeCell ref="HWA18:HWA19"/>
    <mergeCell ref="HWB18:HWB19"/>
    <mergeCell ref="HWC18:HWC19"/>
    <mergeCell ref="HWD18:HWD19"/>
    <mergeCell ref="HVU18:HVU19"/>
    <mergeCell ref="HVV18:HVV19"/>
    <mergeCell ref="HVW18:HVW19"/>
    <mergeCell ref="HVX18:HVX19"/>
    <mergeCell ref="HVY18:HVY19"/>
    <mergeCell ref="HYH18:HYH19"/>
    <mergeCell ref="HYI18:HYI19"/>
    <mergeCell ref="HYJ18:HYJ19"/>
    <mergeCell ref="HYK18:HYK19"/>
    <mergeCell ref="HYL18:HYL19"/>
    <mergeCell ref="HYC18:HYC19"/>
    <mergeCell ref="HYD18:HYD19"/>
    <mergeCell ref="HYE18:HYE19"/>
    <mergeCell ref="HYF18:HYF19"/>
    <mergeCell ref="HYG18:HYG19"/>
    <mergeCell ref="HXX18:HXX19"/>
    <mergeCell ref="HXY18:HXY19"/>
    <mergeCell ref="HXZ18:HXZ19"/>
    <mergeCell ref="HYA18:HYA19"/>
    <mergeCell ref="HYB18:HYB19"/>
    <mergeCell ref="HXS18:HXS19"/>
    <mergeCell ref="HXT18:HXT19"/>
    <mergeCell ref="HXU18:HXU19"/>
    <mergeCell ref="HXV18:HXV19"/>
    <mergeCell ref="HXW18:HXW19"/>
    <mergeCell ref="HXN18:HXN19"/>
    <mergeCell ref="HXO18:HXO19"/>
    <mergeCell ref="HXP18:HXP19"/>
    <mergeCell ref="HXQ18:HXQ19"/>
    <mergeCell ref="HXR18:HXR19"/>
    <mergeCell ref="HXI18:HXI19"/>
    <mergeCell ref="HXJ18:HXJ19"/>
    <mergeCell ref="HXK18:HXK19"/>
    <mergeCell ref="HXL18:HXL19"/>
    <mergeCell ref="HXM18:HXM19"/>
    <mergeCell ref="HXD18:HXD19"/>
    <mergeCell ref="HXE18:HXE19"/>
    <mergeCell ref="HXF18:HXF19"/>
    <mergeCell ref="HXG18:HXG19"/>
    <mergeCell ref="HXH18:HXH19"/>
    <mergeCell ref="HZQ18:HZQ19"/>
    <mergeCell ref="HZR18:HZR19"/>
    <mergeCell ref="HZS18:HZS19"/>
    <mergeCell ref="HZT18:HZT19"/>
    <mergeCell ref="HZU18:HZU19"/>
    <mergeCell ref="HZL18:HZL19"/>
    <mergeCell ref="HZM18:HZM19"/>
    <mergeCell ref="HZN18:HZN19"/>
    <mergeCell ref="HZO18:HZO19"/>
    <mergeCell ref="HZP18:HZP19"/>
    <mergeCell ref="HZG18:HZG19"/>
    <mergeCell ref="HZH18:HZH19"/>
    <mergeCell ref="HZI18:HZI19"/>
    <mergeCell ref="HZJ18:HZJ19"/>
    <mergeCell ref="HZK18:HZK19"/>
    <mergeCell ref="HZB18:HZB19"/>
    <mergeCell ref="HZC18:HZC19"/>
    <mergeCell ref="HZD18:HZD19"/>
    <mergeCell ref="HZE18:HZE19"/>
    <mergeCell ref="HZF18:HZF19"/>
    <mergeCell ref="HYW18:HYW19"/>
    <mergeCell ref="HYX18:HYX19"/>
    <mergeCell ref="HYY18:HYY19"/>
    <mergeCell ref="HYZ18:HYZ19"/>
    <mergeCell ref="HZA18:HZA19"/>
    <mergeCell ref="HYR18:HYR19"/>
    <mergeCell ref="HYS18:HYS19"/>
    <mergeCell ref="HYT18:HYT19"/>
    <mergeCell ref="HYU18:HYU19"/>
    <mergeCell ref="HYV18:HYV19"/>
    <mergeCell ref="HYM18:HYM19"/>
    <mergeCell ref="HYN18:HYN19"/>
    <mergeCell ref="HYO18:HYO19"/>
    <mergeCell ref="HYP18:HYP19"/>
    <mergeCell ref="HYQ18:HYQ19"/>
    <mergeCell ref="IAZ18:IAZ19"/>
    <mergeCell ref="IBA18:IBA19"/>
    <mergeCell ref="IBB18:IBB19"/>
    <mergeCell ref="IBC18:IBC19"/>
    <mergeCell ref="IBD18:IBD19"/>
    <mergeCell ref="IAU18:IAU19"/>
    <mergeCell ref="IAV18:IAV19"/>
    <mergeCell ref="IAW18:IAW19"/>
    <mergeCell ref="IAX18:IAX19"/>
    <mergeCell ref="IAY18:IAY19"/>
    <mergeCell ref="IAP18:IAP19"/>
    <mergeCell ref="IAQ18:IAQ19"/>
    <mergeCell ref="IAR18:IAR19"/>
    <mergeCell ref="IAS18:IAS19"/>
    <mergeCell ref="IAT18:IAT19"/>
    <mergeCell ref="IAK18:IAK19"/>
    <mergeCell ref="IAL18:IAL19"/>
    <mergeCell ref="IAM18:IAM19"/>
    <mergeCell ref="IAN18:IAN19"/>
    <mergeCell ref="IAO18:IAO19"/>
    <mergeCell ref="IAF18:IAF19"/>
    <mergeCell ref="IAG18:IAG19"/>
    <mergeCell ref="IAH18:IAH19"/>
    <mergeCell ref="IAI18:IAI19"/>
    <mergeCell ref="IAJ18:IAJ19"/>
    <mergeCell ref="IAA18:IAA19"/>
    <mergeCell ref="IAB18:IAB19"/>
    <mergeCell ref="IAC18:IAC19"/>
    <mergeCell ref="IAD18:IAD19"/>
    <mergeCell ref="IAE18:IAE19"/>
    <mergeCell ref="HZV18:HZV19"/>
    <mergeCell ref="HZW18:HZW19"/>
    <mergeCell ref="HZX18:HZX19"/>
    <mergeCell ref="HZY18:HZY19"/>
    <mergeCell ref="HZZ18:HZZ19"/>
    <mergeCell ref="ICI18:ICI19"/>
    <mergeCell ref="ICJ18:ICJ19"/>
    <mergeCell ref="ICK18:ICK19"/>
    <mergeCell ref="ICL18:ICL19"/>
    <mergeCell ref="ICM18:ICM19"/>
    <mergeCell ref="ICD18:ICD19"/>
    <mergeCell ref="ICE18:ICE19"/>
    <mergeCell ref="ICF18:ICF19"/>
    <mergeCell ref="ICG18:ICG19"/>
    <mergeCell ref="ICH18:ICH19"/>
    <mergeCell ref="IBY18:IBY19"/>
    <mergeCell ref="IBZ18:IBZ19"/>
    <mergeCell ref="ICA18:ICA19"/>
    <mergeCell ref="ICB18:ICB19"/>
    <mergeCell ref="ICC18:ICC19"/>
    <mergeCell ref="IBT18:IBT19"/>
    <mergeCell ref="IBU18:IBU19"/>
    <mergeCell ref="IBV18:IBV19"/>
    <mergeCell ref="IBW18:IBW19"/>
    <mergeCell ref="IBX18:IBX19"/>
    <mergeCell ref="IBO18:IBO19"/>
    <mergeCell ref="IBP18:IBP19"/>
    <mergeCell ref="IBQ18:IBQ19"/>
    <mergeCell ref="IBR18:IBR19"/>
    <mergeCell ref="IBS18:IBS19"/>
    <mergeCell ref="IBJ18:IBJ19"/>
    <mergeCell ref="IBK18:IBK19"/>
    <mergeCell ref="IBL18:IBL19"/>
    <mergeCell ref="IBM18:IBM19"/>
    <mergeCell ref="IBN18:IBN19"/>
    <mergeCell ref="IBE18:IBE19"/>
    <mergeCell ref="IBF18:IBF19"/>
    <mergeCell ref="IBG18:IBG19"/>
    <mergeCell ref="IBH18:IBH19"/>
    <mergeCell ref="IBI18:IBI19"/>
    <mergeCell ref="IDR18:IDR19"/>
    <mergeCell ref="IDS18:IDS19"/>
    <mergeCell ref="IDT18:IDT19"/>
    <mergeCell ref="IDU18:IDU19"/>
    <mergeCell ref="IDV18:IDV19"/>
    <mergeCell ref="IDM18:IDM19"/>
    <mergeCell ref="IDN18:IDN19"/>
    <mergeCell ref="IDO18:IDO19"/>
    <mergeCell ref="IDP18:IDP19"/>
    <mergeCell ref="IDQ18:IDQ19"/>
    <mergeCell ref="IDH18:IDH19"/>
    <mergeCell ref="IDI18:IDI19"/>
    <mergeCell ref="IDJ18:IDJ19"/>
    <mergeCell ref="IDK18:IDK19"/>
    <mergeCell ref="IDL18:IDL19"/>
    <mergeCell ref="IDC18:IDC19"/>
    <mergeCell ref="IDD18:IDD19"/>
    <mergeCell ref="IDE18:IDE19"/>
    <mergeCell ref="IDF18:IDF19"/>
    <mergeCell ref="IDG18:IDG19"/>
    <mergeCell ref="ICX18:ICX19"/>
    <mergeCell ref="ICY18:ICY19"/>
    <mergeCell ref="ICZ18:ICZ19"/>
    <mergeCell ref="IDA18:IDA19"/>
    <mergeCell ref="IDB18:IDB19"/>
    <mergeCell ref="ICS18:ICS19"/>
    <mergeCell ref="ICT18:ICT19"/>
    <mergeCell ref="ICU18:ICU19"/>
    <mergeCell ref="ICV18:ICV19"/>
    <mergeCell ref="ICW18:ICW19"/>
    <mergeCell ref="ICN18:ICN19"/>
    <mergeCell ref="ICO18:ICO19"/>
    <mergeCell ref="ICP18:ICP19"/>
    <mergeCell ref="ICQ18:ICQ19"/>
    <mergeCell ref="ICR18:ICR19"/>
    <mergeCell ref="IFA18:IFA19"/>
    <mergeCell ref="IFB18:IFB19"/>
    <mergeCell ref="IFC18:IFC19"/>
    <mergeCell ref="IFD18:IFD19"/>
    <mergeCell ref="IFE18:IFE19"/>
    <mergeCell ref="IEV18:IEV19"/>
    <mergeCell ref="IEW18:IEW19"/>
    <mergeCell ref="IEX18:IEX19"/>
    <mergeCell ref="IEY18:IEY19"/>
    <mergeCell ref="IEZ18:IEZ19"/>
    <mergeCell ref="IEQ18:IEQ19"/>
    <mergeCell ref="IER18:IER19"/>
    <mergeCell ref="IES18:IES19"/>
    <mergeCell ref="IET18:IET19"/>
    <mergeCell ref="IEU18:IEU19"/>
    <mergeCell ref="IEL18:IEL19"/>
    <mergeCell ref="IEM18:IEM19"/>
    <mergeCell ref="IEN18:IEN19"/>
    <mergeCell ref="IEO18:IEO19"/>
    <mergeCell ref="IEP18:IEP19"/>
    <mergeCell ref="IEG18:IEG19"/>
    <mergeCell ref="IEH18:IEH19"/>
    <mergeCell ref="IEI18:IEI19"/>
    <mergeCell ref="IEJ18:IEJ19"/>
    <mergeCell ref="IEK18:IEK19"/>
    <mergeCell ref="IEB18:IEB19"/>
    <mergeCell ref="IEC18:IEC19"/>
    <mergeCell ref="IED18:IED19"/>
    <mergeCell ref="IEE18:IEE19"/>
    <mergeCell ref="IEF18:IEF19"/>
    <mergeCell ref="IDW18:IDW19"/>
    <mergeCell ref="IDX18:IDX19"/>
    <mergeCell ref="IDY18:IDY19"/>
    <mergeCell ref="IDZ18:IDZ19"/>
    <mergeCell ref="IEA18:IEA19"/>
    <mergeCell ref="IGJ18:IGJ19"/>
    <mergeCell ref="IGK18:IGK19"/>
    <mergeCell ref="IGL18:IGL19"/>
    <mergeCell ref="IGM18:IGM19"/>
    <mergeCell ref="IGN18:IGN19"/>
    <mergeCell ref="IGE18:IGE19"/>
    <mergeCell ref="IGF18:IGF19"/>
    <mergeCell ref="IGG18:IGG19"/>
    <mergeCell ref="IGH18:IGH19"/>
    <mergeCell ref="IGI18:IGI19"/>
    <mergeCell ref="IFZ18:IFZ19"/>
    <mergeCell ref="IGA18:IGA19"/>
    <mergeCell ref="IGB18:IGB19"/>
    <mergeCell ref="IGC18:IGC19"/>
    <mergeCell ref="IGD18:IGD19"/>
    <mergeCell ref="IFU18:IFU19"/>
    <mergeCell ref="IFV18:IFV19"/>
    <mergeCell ref="IFW18:IFW19"/>
    <mergeCell ref="IFX18:IFX19"/>
    <mergeCell ref="IFY18:IFY19"/>
    <mergeCell ref="IFP18:IFP19"/>
    <mergeCell ref="IFQ18:IFQ19"/>
    <mergeCell ref="IFR18:IFR19"/>
    <mergeCell ref="IFS18:IFS19"/>
    <mergeCell ref="IFT18:IFT19"/>
    <mergeCell ref="IFK18:IFK19"/>
    <mergeCell ref="IFL18:IFL19"/>
    <mergeCell ref="IFM18:IFM19"/>
    <mergeCell ref="IFN18:IFN19"/>
    <mergeCell ref="IFO18:IFO19"/>
    <mergeCell ref="IFF18:IFF19"/>
    <mergeCell ref="IFG18:IFG19"/>
    <mergeCell ref="IFH18:IFH19"/>
    <mergeCell ref="IFI18:IFI19"/>
    <mergeCell ref="IFJ18:IFJ19"/>
    <mergeCell ref="IHS18:IHS19"/>
    <mergeCell ref="IHT18:IHT19"/>
    <mergeCell ref="IHU18:IHU19"/>
    <mergeCell ref="IHV18:IHV19"/>
    <mergeCell ref="IHW18:IHW19"/>
    <mergeCell ref="IHN18:IHN19"/>
    <mergeCell ref="IHO18:IHO19"/>
    <mergeCell ref="IHP18:IHP19"/>
    <mergeCell ref="IHQ18:IHQ19"/>
    <mergeCell ref="IHR18:IHR19"/>
    <mergeCell ref="IHI18:IHI19"/>
    <mergeCell ref="IHJ18:IHJ19"/>
    <mergeCell ref="IHK18:IHK19"/>
    <mergeCell ref="IHL18:IHL19"/>
    <mergeCell ref="IHM18:IHM19"/>
    <mergeCell ref="IHD18:IHD19"/>
    <mergeCell ref="IHE18:IHE19"/>
    <mergeCell ref="IHF18:IHF19"/>
    <mergeCell ref="IHG18:IHG19"/>
    <mergeCell ref="IHH18:IHH19"/>
    <mergeCell ref="IGY18:IGY19"/>
    <mergeCell ref="IGZ18:IGZ19"/>
    <mergeCell ref="IHA18:IHA19"/>
    <mergeCell ref="IHB18:IHB19"/>
    <mergeCell ref="IHC18:IHC19"/>
    <mergeCell ref="IGT18:IGT19"/>
    <mergeCell ref="IGU18:IGU19"/>
    <mergeCell ref="IGV18:IGV19"/>
    <mergeCell ref="IGW18:IGW19"/>
    <mergeCell ref="IGX18:IGX19"/>
    <mergeCell ref="IGO18:IGO19"/>
    <mergeCell ref="IGP18:IGP19"/>
    <mergeCell ref="IGQ18:IGQ19"/>
    <mergeCell ref="IGR18:IGR19"/>
    <mergeCell ref="IGS18:IGS19"/>
    <mergeCell ref="IJB18:IJB19"/>
    <mergeCell ref="IJC18:IJC19"/>
    <mergeCell ref="IJD18:IJD19"/>
    <mergeCell ref="IJE18:IJE19"/>
    <mergeCell ref="IJF18:IJF19"/>
    <mergeCell ref="IIW18:IIW19"/>
    <mergeCell ref="IIX18:IIX19"/>
    <mergeCell ref="IIY18:IIY19"/>
    <mergeCell ref="IIZ18:IIZ19"/>
    <mergeCell ref="IJA18:IJA19"/>
    <mergeCell ref="IIR18:IIR19"/>
    <mergeCell ref="IIS18:IIS19"/>
    <mergeCell ref="IIT18:IIT19"/>
    <mergeCell ref="IIU18:IIU19"/>
    <mergeCell ref="IIV18:IIV19"/>
    <mergeCell ref="IIM18:IIM19"/>
    <mergeCell ref="IIN18:IIN19"/>
    <mergeCell ref="IIO18:IIO19"/>
    <mergeCell ref="IIP18:IIP19"/>
    <mergeCell ref="IIQ18:IIQ19"/>
    <mergeCell ref="IIH18:IIH19"/>
    <mergeCell ref="III18:III19"/>
    <mergeCell ref="IIJ18:IIJ19"/>
    <mergeCell ref="IIK18:IIK19"/>
    <mergeCell ref="IIL18:IIL19"/>
    <mergeCell ref="IIC18:IIC19"/>
    <mergeCell ref="IID18:IID19"/>
    <mergeCell ref="IIE18:IIE19"/>
    <mergeCell ref="IIF18:IIF19"/>
    <mergeCell ref="IIG18:IIG19"/>
    <mergeCell ref="IHX18:IHX19"/>
    <mergeCell ref="IHY18:IHY19"/>
    <mergeCell ref="IHZ18:IHZ19"/>
    <mergeCell ref="IIA18:IIA19"/>
    <mergeCell ref="IIB18:IIB19"/>
    <mergeCell ref="IKK18:IKK19"/>
    <mergeCell ref="IKL18:IKL19"/>
    <mergeCell ref="IKM18:IKM19"/>
    <mergeCell ref="IKN18:IKN19"/>
    <mergeCell ref="IKO18:IKO19"/>
    <mergeCell ref="IKF18:IKF19"/>
    <mergeCell ref="IKG18:IKG19"/>
    <mergeCell ref="IKH18:IKH19"/>
    <mergeCell ref="IKI18:IKI19"/>
    <mergeCell ref="IKJ18:IKJ19"/>
    <mergeCell ref="IKA18:IKA19"/>
    <mergeCell ref="IKB18:IKB19"/>
    <mergeCell ref="IKC18:IKC19"/>
    <mergeCell ref="IKD18:IKD19"/>
    <mergeCell ref="IKE18:IKE19"/>
    <mergeCell ref="IJV18:IJV19"/>
    <mergeCell ref="IJW18:IJW19"/>
    <mergeCell ref="IJX18:IJX19"/>
    <mergeCell ref="IJY18:IJY19"/>
    <mergeCell ref="IJZ18:IJZ19"/>
    <mergeCell ref="IJQ18:IJQ19"/>
    <mergeCell ref="IJR18:IJR19"/>
    <mergeCell ref="IJS18:IJS19"/>
    <mergeCell ref="IJT18:IJT19"/>
    <mergeCell ref="IJU18:IJU19"/>
    <mergeCell ref="IJL18:IJL19"/>
    <mergeCell ref="IJM18:IJM19"/>
    <mergeCell ref="IJN18:IJN19"/>
    <mergeCell ref="IJO18:IJO19"/>
    <mergeCell ref="IJP18:IJP19"/>
    <mergeCell ref="IJG18:IJG19"/>
    <mergeCell ref="IJH18:IJH19"/>
    <mergeCell ref="IJI18:IJI19"/>
    <mergeCell ref="IJJ18:IJJ19"/>
    <mergeCell ref="IJK18:IJK19"/>
    <mergeCell ref="ILT18:ILT19"/>
    <mergeCell ref="ILU18:ILU19"/>
    <mergeCell ref="ILV18:ILV19"/>
    <mergeCell ref="ILW18:ILW19"/>
    <mergeCell ref="ILX18:ILX19"/>
    <mergeCell ref="ILO18:ILO19"/>
    <mergeCell ref="ILP18:ILP19"/>
    <mergeCell ref="ILQ18:ILQ19"/>
    <mergeCell ref="ILR18:ILR19"/>
    <mergeCell ref="ILS18:ILS19"/>
    <mergeCell ref="ILJ18:ILJ19"/>
    <mergeCell ref="ILK18:ILK19"/>
    <mergeCell ref="ILL18:ILL19"/>
    <mergeCell ref="ILM18:ILM19"/>
    <mergeCell ref="ILN18:ILN19"/>
    <mergeCell ref="ILE18:ILE19"/>
    <mergeCell ref="ILF18:ILF19"/>
    <mergeCell ref="ILG18:ILG19"/>
    <mergeCell ref="ILH18:ILH19"/>
    <mergeCell ref="ILI18:ILI19"/>
    <mergeCell ref="IKZ18:IKZ19"/>
    <mergeCell ref="ILA18:ILA19"/>
    <mergeCell ref="ILB18:ILB19"/>
    <mergeCell ref="ILC18:ILC19"/>
    <mergeCell ref="ILD18:ILD19"/>
    <mergeCell ref="IKU18:IKU19"/>
    <mergeCell ref="IKV18:IKV19"/>
    <mergeCell ref="IKW18:IKW19"/>
    <mergeCell ref="IKX18:IKX19"/>
    <mergeCell ref="IKY18:IKY19"/>
    <mergeCell ref="IKP18:IKP19"/>
    <mergeCell ref="IKQ18:IKQ19"/>
    <mergeCell ref="IKR18:IKR19"/>
    <mergeCell ref="IKS18:IKS19"/>
    <mergeCell ref="IKT18:IKT19"/>
    <mergeCell ref="INC18:INC19"/>
    <mergeCell ref="IND18:IND19"/>
    <mergeCell ref="INE18:INE19"/>
    <mergeCell ref="INF18:INF19"/>
    <mergeCell ref="ING18:ING19"/>
    <mergeCell ref="IMX18:IMX19"/>
    <mergeCell ref="IMY18:IMY19"/>
    <mergeCell ref="IMZ18:IMZ19"/>
    <mergeCell ref="INA18:INA19"/>
    <mergeCell ref="INB18:INB19"/>
    <mergeCell ref="IMS18:IMS19"/>
    <mergeCell ref="IMT18:IMT19"/>
    <mergeCell ref="IMU18:IMU19"/>
    <mergeCell ref="IMV18:IMV19"/>
    <mergeCell ref="IMW18:IMW19"/>
    <mergeCell ref="IMN18:IMN19"/>
    <mergeCell ref="IMO18:IMO19"/>
    <mergeCell ref="IMP18:IMP19"/>
    <mergeCell ref="IMQ18:IMQ19"/>
    <mergeCell ref="IMR18:IMR19"/>
    <mergeCell ref="IMI18:IMI19"/>
    <mergeCell ref="IMJ18:IMJ19"/>
    <mergeCell ref="IMK18:IMK19"/>
    <mergeCell ref="IML18:IML19"/>
    <mergeCell ref="IMM18:IMM19"/>
    <mergeCell ref="IMD18:IMD19"/>
    <mergeCell ref="IME18:IME19"/>
    <mergeCell ref="IMF18:IMF19"/>
    <mergeCell ref="IMG18:IMG19"/>
    <mergeCell ref="IMH18:IMH19"/>
    <mergeCell ref="ILY18:ILY19"/>
    <mergeCell ref="ILZ18:ILZ19"/>
    <mergeCell ref="IMA18:IMA19"/>
    <mergeCell ref="IMB18:IMB19"/>
    <mergeCell ref="IMC18:IMC19"/>
    <mergeCell ref="IOL18:IOL19"/>
    <mergeCell ref="IOM18:IOM19"/>
    <mergeCell ref="ION18:ION19"/>
    <mergeCell ref="IOO18:IOO19"/>
    <mergeCell ref="IOP18:IOP19"/>
    <mergeCell ref="IOG18:IOG19"/>
    <mergeCell ref="IOH18:IOH19"/>
    <mergeCell ref="IOI18:IOI19"/>
    <mergeCell ref="IOJ18:IOJ19"/>
    <mergeCell ref="IOK18:IOK19"/>
    <mergeCell ref="IOB18:IOB19"/>
    <mergeCell ref="IOC18:IOC19"/>
    <mergeCell ref="IOD18:IOD19"/>
    <mergeCell ref="IOE18:IOE19"/>
    <mergeCell ref="IOF18:IOF19"/>
    <mergeCell ref="INW18:INW19"/>
    <mergeCell ref="INX18:INX19"/>
    <mergeCell ref="INY18:INY19"/>
    <mergeCell ref="INZ18:INZ19"/>
    <mergeCell ref="IOA18:IOA19"/>
    <mergeCell ref="INR18:INR19"/>
    <mergeCell ref="INS18:INS19"/>
    <mergeCell ref="INT18:INT19"/>
    <mergeCell ref="INU18:INU19"/>
    <mergeCell ref="INV18:INV19"/>
    <mergeCell ref="INM18:INM19"/>
    <mergeCell ref="INN18:INN19"/>
    <mergeCell ref="INO18:INO19"/>
    <mergeCell ref="INP18:INP19"/>
    <mergeCell ref="INQ18:INQ19"/>
    <mergeCell ref="INH18:INH19"/>
    <mergeCell ref="INI18:INI19"/>
    <mergeCell ref="INJ18:INJ19"/>
    <mergeCell ref="INK18:INK19"/>
    <mergeCell ref="INL18:INL19"/>
    <mergeCell ref="IPU18:IPU19"/>
    <mergeCell ref="IPV18:IPV19"/>
    <mergeCell ref="IPW18:IPW19"/>
    <mergeCell ref="IPX18:IPX19"/>
    <mergeCell ref="IPY18:IPY19"/>
    <mergeCell ref="IPP18:IPP19"/>
    <mergeCell ref="IPQ18:IPQ19"/>
    <mergeCell ref="IPR18:IPR19"/>
    <mergeCell ref="IPS18:IPS19"/>
    <mergeCell ref="IPT18:IPT19"/>
    <mergeCell ref="IPK18:IPK19"/>
    <mergeCell ref="IPL18:IPL19"/>
    <mergeCell ref="IPM18:IPM19"/>
    <mergeCell ref="IPN18:IPN19"/>
    <mergeCell ref="IPO18:IPO19"/>
    <mergeCell ref="IPF18:IPF19"/>
    <mergeCell ref="IPG18:IPG19"/>
    <mergeCell ref="IPH18:IPH19"/>
    <mergeCell ref="IPI18:IPI19"/>
    <mergeCell ref="IPJ18:IPJ19"/>
    <mergeCell ref="IPA18:IPA19"/>
    <mergeCell ref="IPB18:IPB19"/>
    <mergeCell ref="IPC18:IPC19"/>
    <mergeCell ref="IPD18:IPD19"/>
    <mergeCell ref="IPE18:IPE19"/>
    <mergeCell ref="IOV18:IOV19"/>
    <mergeCell ref="IOW18:IOW19"/>
    <mergeCell ref="IOX18:IOX19"/>
    <mergeCell ref="IOY18:IOY19"/>
    <mergeCell ref="IOZ18:IOZ19"/>
    <mergeCell ref="IOQ18:IOQ19"/>
    <mergeCell ref="IOR18:IOR19"/>
    <mergeCell ref="IOS18:IOS19"/>
    <mergeCell ref="IOT18:IOT19"/>
    <mergeCell ref="IOU18:IOU19"/>
    <mergeCell ref="IRD18:IRD19"/>
    <mergeCell ref="IRE18:IRE19"/>
    <mergeCell ref="IRF18:IRF19"/>
    <mergeCell ref="IRG18:IRG19"/>
    <mergeCell ref="IRH18:IRH19"/>
    <mergeCell ref="IQY18:IQY19"/>
    <mergeCell ref="IQZ18:IQZ19"/>
    <mergeCell ref="IRA18:IRA19"/>
    <mergeCell ref="IRB18:IRB19"/>
    <mergeCell ref="IRC18:IRC19"/>
    <mergeCell ref="IQT18:IQT19"/>
    <mergeCell ref="IQU18:IQU19"/>
    <mergeCell ref="IQV18:IQV19"/>
    <mergeCell ref="IQW18:IQW19"/>
    <mergeCell ref="IQX18:IQX19"/>
    <mergeCell ref="IQO18:IQO19"/>
    <mergeCell ref="IQP18:IQP19"/>
    <mergeCell ref="IQQ18:IQQ19"/>
    <mergeCell ref="IQR18:IQR19"/>
    <mergeCell ref="IQS18:IQS19"/>
    <mergeCell ref="IQJ18:IQJ19"/>
    <mergeCell ref="IQK18:IQK19"/>
    <mergeCell ref="IQL18:IQL19"/>
    <mergeCell ref="IQM18:IQM19"/>
    <mergeCell ref="IQN18:IQN19"/>
    <mergeCell ref="IQE18:IQE19"/>
    <mergeCell ref="IQF18:IQF19"/>
    <mergeCell ref="IQG18:IQG19"/>
    <mergeCell ref="IQH18:IQH19"/>
    <mergeCell ref="IQI18:IQI19"/>
    <mergeCell ref="IPZ18:IPZ19"/>
    <mergeCell ref="IQA18:IQA19"/>
    <mergeCell ref="IQB18:IQB19"/>
    <mergeCell ref="IQC18:IQC19"/>
    <mergeCell ref="IQD18:IQD19"/>
    <mergeCell ref="ISM18:ISM19"/>
    <mergeCell ref="ISN18:ISN19"/>
    <mergeCell ref="ISO18:ISO19"/>
    <mergeCell ref="ISP18:ISP19"/>
    <mergeCell ref="ISQ18:ISQ19"/>
    <mergeCell ref="ISH18:ISH19"/>
    <mergeCell ref="ISI18:ISI19"/>
    <mergeCell ref="ISJ18:ISJ19"/>
    <mergeCell ref="ISK18:ISK19"/>
    <mergeCell ref="ISL18:ISL19"/>
    <mergeCell ref="ISC18:ISC19"/>
    <mergeCell ref="ISD18:ISD19"/>
    <mergeCell ref="ISE18:ISE19"/>
    <mergeCell ref="ISF18:ISF19"/>
    <mergeCell ref="ISG18:ISG19"/>
    <mergeCell ref="IRX18:IRX19"/>
    <mergeCell ref="IRY18:IRY19"/>
    <mergeCell ref="IRZ18:IRZ19"/>
    <mergeCell ref="ISA18:ISA19"/>
    <mergeCell ref="ISB18:ISB19"/>
    <mergeCell ref="IRS18:IRS19"/>
    <mergeCell ref="IRT18:IRT19"/>
    <mergeCell ref="IRU18:IRU19"/>
    <mergeCell ref="IRV18:IRV19"/>
    <mergeCell ref="IRW18:IRW19"/>
    <mergeCell ref="IRN18:IRN19"/>
    <mergeCell ref="IRO18:IRO19"/>
    <mergeCell ref="IRP18:IRP19"/>
    <mergeCell ref="IRQ18:IRQ19"/>
    <mergeCell ref="IRR18:IRR19"/>
    <mergeCell ref="IRI18:IRI19"/>
    <mergeCell ref="IRJ18:IRJ19"/>
    <mergeCell ref="IRK18:IRK19"/>
    <mergeCell ref="IRL18:IRL19"/>
    <mergeCell ref="IRM18:IRM19"/>
    <mergeCell ref="ITV18:ITV19"/>
    <mergeCell ref="ITW18:ITW19"/>
    <mergeCell ref="ITX18:ITX19"/>
    <mergeCell ref="ITY18:ITY19"/>
    <mergeCell ref="ITZ18:ITZ19"/>
    <mergeCell ref="ITQ18:ITQ19"/>
    <mergeCell ref="ITR18:ITR19"/>
    <mergeCell ref="ITS18:ITS19"/>
    <mergeCell ref="ITT18:ITT19"/>
    <mergeCell ref="ITU18:ITU19"/>
    <mergeCell ref="ITL18:ITL19"/>
    <mergeCell ref="ITM18:ITM19"/>
    <mergeCell ref="ITN18:ITN19"/>
    <mergeCell ref="ITO18:ITO19"/>
    <mergeCell ref="ITP18:ITP19"/>
    <mergeCell ref="ITG18:ITG19"/>
    <mergeCell ref="ITH18:ITH19"/>
    <mergeCell ref="ITI18:ITI19"/>
    <mergeCell ref="ITJ18:ITJ19"/>
    <mergeCell ref="ITK18:ITK19"/>
    <mergeCell ref="ITB18:ITB19"/>
    <mergeCell ref="ITC18:ITC19"/>
    <mergeCell ref="ITD18:ITD19"/>
    <mergeCell ref="ITE18:ITE19"/>
    <mergeCell ref="ITF18:ITF19"/>
    <mergeCell ref="ISW18:ISW19"/>
    <mergeCell ref="ISX18:ISX19"/>
    <mergeCell ref="ISY18:ISY19"/>
    <mergeCell ref="ISZ18:ISZ19"/>
    <mergeCell ref="ITA18:ITA19"/>
    <mergeCell ref="ISR18:ISR19"/>
    <mergeCell ref="ISS18:ISS19"/>
    <mergeCell ref="IST18:IST19"/>
    <mergeCell ref="ISU18:ISU19"/>
    <mergeCell ref="ISV18:ISV19"/>
    <mergeCell ref="IVE18:IVE19"/>
    <mergeCell ref="IVF18:IVF19"/>
    <mergeCell ref="IVG18:IVG19"/>
    <mergeCell ref="IVH18:IVH19"/>
    <mergeCell ref="IVI18:IVI19"/>
    <mergeCell ref="IUZ18:IUZ19"/>
    <mergeCell ref="IVA18:IVA19"/>
    <mergeCell ref="IVB18:IVB19"/>
    <mergeCell ref="IVC18:IVC19"/>
    <mergeCell ref="IVD18:IVD19"/>
    <mergeCell ref="IUU18:IUU19"/>
    <mergeCell ref="IUV18:IUV19"/>
    <mergeCell ref="IUW18:IUW19"/>
    <mergeCell ref="IUX18:IUX19"/>
    <mergeCell ref="IUY18:IUY19"/>
    <mergeCell ref="IUP18:IUP19"/>
    <mergeCell ref="IUQ18:IUQ19"/>
    <mergeCell ref="IUR18:IUR19"/>
    <mergeCell ref="IUS18:IUS19"/>
    <mergeCell ref="IUT18:IUT19"/>
    <mergeCell ref="IUK18:IUK19"/>
    <mergeCell ref="IUL18:IUL19"/>
    <mergeCell ref="IUM18:IUM19"/>
    <mergeCell ref="IUN18:IUN19"/>
    <mergeCell ref="IUO18:IUO19"/>
    <mergeCell ref="IUF18:IUF19"/>
    <mergeCell ref="IUG18:IUG19"/>
    <mergeCell ref="IUH18:IUH19"/>
    <mergeCell ref="IUI18:IUI19"/>
    <mergeCell ref="IUJ18:IUJ19"/>
    <mergeCell ref="IUA18:IUA19"/>
    <mergeCell ref="IUB18:IUB19"/>
    <mergeCell ref="IUC18:IUC19"/>
    <mergeCell ref="IUD18:IUD19"/>
    <mergeCell ref="IUE18:IUE19"/>
    <mergeCell ref="IWN18:IWN19"/>
    <mergeCell ref="IWO18:IWO19"/>
    <mergeCell ref="IWP18:IWP19"/>
    <mergeCell ref="IWQ18:IWQ19"/>
    <mergeCell ref="IWR18:IWR19"/>
    <mergeCell ref="IWI18:IWI19"/>
    <mergeCell ref="IWJ18:IWJ19"/>
    <mergeCell ref="IWK18:IWK19"/>
    <mergeCell ref="IWL18:IWL19"/>
    <mergeCell ref="IWM18:IWM19"/>
    <mergeCell ref="IWD18:IWD19"/>
    <mergeCell ref="IWE18:IWE19"/>
    <mergeCell ref="IWF18:IWF19"/>
    <mergeCell ref="IWG18:IWG19"/>
    <mergeCell ref="IWH18:IWH19"/>
    <mergeCell ref="IVY18:IVY19"/>
    <mergeCell ref="IVZ18:IVZ19"/>
    <mergeCell ref="IWA18:IWA19"/>
    <mergeCell ref="IWB18:IWB19"/>
    <mergeCell ref="IWC18:IWC19"/>
    <mergeCell ref="IVT18:IVT19"/>
    <mergeCell ref="IVU18:IVU19"/>
    <mergeCell ref="IVV18:IVV19"/>
    <mergeCell ref="IVW18:IVW19"/>
    <mergeCell ref="IVX18:IVX19"/>
    <mergeCell ref="IVO18:IVO19"/>
    <mergeCell ref="IVP18:IVP19"/>
    <mergeCell ref="IVQ18:IVQ19"/>
    <mergeCell ref="IVR18:IVR19"/>
    <mergeCell ref="IVS18:IVS19"/>
    <mergeCell ref="IVJ18:IVJ19"/>
    <mergeCell ref="IVK18:IVK19"/>
    <mergeCell ref="IVL18:IVL19"/>
    <mergeCell ref="IVM18:IVM19"/>
    <mergeCell ref="IVN18:IVN19"/>
    <mergeCell ref="IXW18:IXW19"/>
    <mergeCell ref="IXX18:IXX19"/>
    <mergeCell ref="IXY18:IXY19"/>
    <mergeCell ref="IXZ18:IXZ19"/>
    <mergeCell ref="IYA18:IYA19"/>
    <mergeCell ref="IXR18:IXR19"/>
    <mergeCell ref="IXS18:IXS19"/>
    <mergeCell ref="IXT18:IXT19"/>
    <mergeCell ref="IXU18:IXU19"/>
    <mergeCell ref="IXV18:IXV19"/>
    <mergeCell ref="IXM18:IXM19"/>
    <mergeCell ref="IXN18:IXN19"/>
    <mergeCell ref="IXO18:IXO19"/>
    <mergeCell ref="IXP18:IXP19"/>
    <mergeCell ref="IXQ18:IXQ19"/>
    <mergeCell ref="IXH18:IXH19"/>
    <mergeCell ref="IXI18:IXI19"/>
    <mergeCell ref="IXJ18:IXJ19"/>
    <mergeCell ref="IXK18:IXK19"/>
    <mergeCell ref="IXL18:IXL19"/>
    <mergeCell ref="IXC18:IXC19"/>
    <mergeCell ref="IXD18:IXD19"/>
    <mergeCell ref="IXE18:IXE19"/>
    <mergeCell ref="IXF18:IXF19"/>
    <mergeCell ref="IXG18:IXG19"/>
    <mergeCell ref="IWX18:IWX19"/>
    <mergeCell ref="IWY18:IWY19"/>
    <mergeCell ref="IWZ18:IWZ19"/>
    <mergeCell ref="IXA18:IXA19"/>
    <mergeCell ref="IXB18:IXB19"/>
    <mergeCell ref="IWS18:IWS19"/>
    <mergeCell ref="IWT18:IWT19"/>
    <mergeCell ref="IWU18:IWU19"/>
    <mergeCell ref="IWV18:IWV19"/>
    <mergeCell ref="IWW18:IWW19"/>
    <mergeCell ref="IZF18:IZF19"/>
    <mergeCell ref="IZG18:IZG19"/>
    <mergeCell ref="IZH18:IZH19"/>
    <mergeCell ref="IZI18:IZI19"/>
    <mergeCell ref="IZJ18:IZJ19"/>
    <mergeCell ref="IZA18:IZA19"/>
    <mergeCell ref="IZB18:IZB19"/>
    <mergeCell ref="IZC18:IZC19"/>
    <mergeCell ref="IZD18:IZD19"/>
    <mergeCell ref="IZE18:IZE19"/>
    <mergeCell ref="IYV18:IYV19"/>
    <mergeCell ref="IYW18:IYW19"/>
    <mergeCell ref="IYX18:IYX19"/>
    <mergeCell ref="IYY18:IYY19"/>
    <mergeCell ref="IYZ18:IYZ19"/>
    <mergeCell ref="IYQ18:IYQ19"/>
    <mergeCell ref="IYR18:IYR19"/>
    <mergeCell ref="IYS18:IYS19"/>
    <mergeCell ref="IYT18:IYT19"/>
    <mergeCell ref="IYU18:IYU19"/>
    <mergeCell ref="IYL18:IYL19"/>
    <mergeCell ref="IYM18:IYM19"/>
    <mergeCell ref="IYN18:IYN19"/>
    <mergeCell ref="IYO18:IYO19"/>
    <mergeCell ref="IYP18:IYP19"/>
    <mergeCell ref="IYG18:IYG19"/>
    <mergeCell ref="IYH18:IYH19"/>
    <mergeCell ref="IYI18:IYI19"/>
    <mergeCell ref="IYJ18:IYJ19"/>
    <mergeCell ref="IYK18:IYK19"/>
    <mergeCell ref="IYB18:IYB19"/>
    <mergeCell ref="IYC18:IYC19"/>
    <mergeCell ref="IYD18:IYD19"/>
    <mergeCell ref="IYE18:IYE19"/>
    <mergeCell ref="IYF18:IYF19"/>
    <mergeCell ref="JAO18:JAO19"/>
    <mergeCell ref="JAP18:JAP19"/>
    <mergeCell ref="JAQ18:JAQ19"/>
    <mergeCell ref="JAR18:JAR19"/>
    <mergeCell ref="JAS18:JAS19"/>
    <mergeCell ref="JAJ18:JAJ19"/>
    <mergeCell ref="JAK18:JAK19"/>
    <mergeCell ref="JAL18:JAL19"/>
    <mergeCell ref="JAM18:JAM19"/>
    <mergeCell ref="JAN18:JAN19"/>
    <mergeCell ref="JAE18:JAE19"/>
    <mergeCell ref="JAF18:JAF19"/>
    <mergeCell ref="JAG18:JAG19"/>
    <mergeCell ref="JAH18:JAH19"/>
    <mergeCell ref="JAI18:JAI19"/>
    <mergeCell ref="IZZ18:IZZ19"/>
    <mergeCell ref="JAA18:JAA19"/>
    <mergeCell ref="JAB18:JAB19"/>
    <mergeCell ref="JAC18:JAC19"/>
    <mergeCell ref="JAD18:JAD19"/>
    <mergeCell ref="IZU18:IZU19"/>
    <mergeCell ref="IZV18:IZV19"/>
    <mergeCell ref="IZW18:IZW19"/>
    <mergeCell ref="IZX18:IZX19"/>
    <mergeCell ref="IZY18:IZY19"/>
    <mergeCell ref="IZP18:IZP19"/>
    <mergeCell ref="IZQ18:IZQ19"/>
    <mergeCell ref="IZR18:IZR19"/>
    <mergeCell ref="IZS18:IZS19"/>
    <mergeCell ref="IZT18:IZT19"/>
    <mergeCell ref="IZK18:IZK19"/>
    <mergeCell ref="IZL18:IZL19"/>
    <mergeCell ref="IZM18:IZM19"/>
    <mergeCell ref="IZN18:IZN19"/>
    <mergeCell ref="IZO18:IZO19"/>
    <mergeCell ref="JBX18:JBX19"/>
    <mergeCell ref="JBY18:JBY19"/>
    <mergeCell ref="JBZ18:JBZ19"/>
    <mergeCell ref="JCA18:JCA19"/>
    <mergeCell ref="JCB18:JCB19"/>
    <mergeCell ref="JBS18:JBS19"/>
    <mergeCell ref="JBT18:JBT19"/>
    <mergeCell ref="JBU18:JBU19"/>
    <mergeCell ref="JBV18:JBV19"/>
    <mergeCell ref="JBW18:JBW19"/>
    <mergeCell ref="JBN18:JBN19"/>
    <mergeCell ref="JBO18:JBO19"/>
    <mergeCell ref="JBP18:JBP19"/>
    <mergeCell ref="JBQ18:JBQ19"/>
    <mergeCell ref="JBR18:JBR19"/>
    <mergeCell ref="JBI18:JBI19"/>
    <mergeCell ref="JBJ18:JBJ19"/>
    <mergeCell ref="JBK18:JBK19"/>
    <mergeCell ref="JBL18:JBL19"/>
    <mergeCell ref="JBM18:JBM19"/>
    <mergeCell ref="JBD18:JBD19"/>
    <mergeCell ref="JBE18:JBE19"/>
    <mergeCell ref="JBF18:JBF19"/>
    <mergeCell ref="JBG18:JBG19"/>
    <mergeCell ref="JBH18:JBH19"/>
    <mergeCell ref="JAY18:JAY19"/>
    <mergeCell ref="JAZ18:JAZ19"/>
    <mergeCell ref="JBA18:JBA19"/>
    <mergeCell ref="JBB18:JBB19"/>
    <mergeCell ref="JBC18:JBC19"/>
    <mergeCell ref="JAT18:JAT19"/>
    <mergeCell ref="JAU18:JAU19"/>
    <mergeCell ref="JAV18:JAV19"/>
    <mergeCell ref="JAW18:JAW19"/>
    <mergeCell ref="JAX18:JAX19"/>
    <mergeCell ref="JDG18:JDG19"/>
    <mergeCell ref="JDH18:JDH19"/>
    <mergeCell ref="JDI18:JDI19"/>
    <mergeCell ref="JDJ18:JDJ19"/>
    <mergeCell ref="JDK18:JDK19"/>
    <mergeCell ref="JDB18:JDB19"/>
    <mergeCell ref="JDC18:JDC19"/>
    <mergeCell ref="JDD18:JDD19"/>
    <mergeCell ref="JDE18:JDE19"/>
    <mergeCell ref="JDF18:JDF19"/>
    <mergeCell ref="JCW18:JCW19"/>
    <mergeCell ref="JCX18:JCX19"/>
    <mergeCell ref="JCY18:JCY19"/>
    <mergeCell ref="JCZ18:JCZ19"/>
    <mergeCell ref="JDA18:JDA19"/>
    <mergeCell ref="JCR18:JCR19"/>
    <mergeCell ref="JCS18:JCS19"/>
    <mergeCell ref="JCT18:JCT19"/>
    <mergeCell ref="JCU18:JCU19"/>
    <mergeCell ref="JCV18:JCV19"/>
    <mergeCell ref="JCM18:JCM19"/>
    <mergeCell ref="JCN18:JCN19"/>
    <mergeCell ref="JCO18:JCO19"/>
    <mergeCell ref="JCP18:JCP19"/>
    <mergeCell ref="JCQ18:JCQ19"/>
    <mergeCell ref="JCH18:JCH19"/>
    <mergeCell ref="JCI18:JCI19"/>
    <mergeCell ref="JCJ18:JCJ19"/>
    <mergeCell ref="JCK18:JCK19"/>
    <mergeCell ref="JCL18:JCL19"/>
    <mergeCell ref="JCC18:JCC19"/>
    <mergeCell ref="JCD18:JCD19"/>
    <mergeCell ref="JCE18:JCE19"/>
    <mergeCell ref="JCF18:JCF19"/>
    <mergeCell ref="JCG18:JCG19"/>
    <mergeCell ref="JEP18:JEP19"/>
    <mergeCell ref="JEQ18:JEQ19"/>
    <mergeCell ref="JER18:JER19"/>
    <mergeCell ref="JES18:JES19"/>
    <mergeCell ref="JET18:JET19"/>
    <mergeCell ref="JEK18:JEK19"/>
    <mergeCell ref="JEL18:JEL19"/>
    <mergeCell ref="JEM18:JEM19"/>
    <mergeCell ref="JEN18:JEN19"/>
    <mergeCell ref="JEO18:JEO19"/>
    <mergeCell ref="JEF18:JEF19"/>
    <mergeCell ref="JEG18:JEG19"/>
    <mergeCell ref="JEH18:JEH19"/>
    <mergeCell ref="JEI18:JEI19"/>
    <mergeCell ref="JEJ18:JEJ19"/>
    <mergeCell ref="JEA18:JEA19"/>
    <mergeCell ref="JEB18:JEB19"/>
    <mergeCell ref="JEC18:JEC19"/>
    <mergeCell ref="JED18:JED19"/>
    <mergeCell ref="JEE18:JEE19"/>
    <mergeCell ref="JDV18:JDV19"/>
    <mergeCell ref="JDW18:JDW19"/>
    <mergeCell ref="JDX18:JDX19"/>
    <mergeCell ref="JDY18:JDY19"/>
    <mergeCell ref="JDZ18:JDZ19"/>
    <mergeCell ref="JDQ18:JDQ19"/>
    <mergeCell ref="JDR18:JDR19"/>
    <mergeCell ref="JDS18:JDS19"/>
    <mergeCell ref="JDT18:JDT19"/>
    <mergeCell ref="JDU18:JDU19"/>
    <mergeCell ref="JDL18:JDL19"/>
    <mergeCell ref="JDM18:JDM19"/>
    <mergeCell ref="JDN18:JDN19"/>
    <mergeCell ref="JDO18:JDO19"/>
    <mergeCell ref="JDP18:JDP19"/>
    <mergeCell ref="JFY18:JFY19"/>
    <mergeCell ref="JFZ18:JFZ19"/>
    <mergeCell ref="JGA18:JGA19"/>
    <mergeCell ref="JGB18:JGB19"/>
    <mergeCell ref="JGC18:JGC19"/>
    <mergeCell ref="JFT18:JFT19"/>
    <mergeCell ref="JFU18:JFU19"/>
    <mergeCell ref="JFV18:JFV19"/>
    <mergeCell ref="JFW18:JFW19"/>
    <mergeCell ref="JFX18:JFX19"/>
    <mergeCell ref="JFO18:JFO19"/>
    <mergeCell ref="JFP18:JFP19"/>
    <mergeCell ref="JFQ18:JFQ19"/>
    <mergeCell ref="JFR18:JFR19"/>
    <mergeCell ref="JFS18:JFS19"/>
    <mergeCell ref="JFJ18:JFJ19"/>
    <mergeCell ref="JFK18:JFK19"/>
    <mergeCell ref="JFL18:JFL19"/>
    <mergeCell ref="JFM18:JFM19"/>
    <mergeCell ref="JFN18:JFN19"/>
    <mergeCell ref="JFE18:JFE19"/>
    <mergeCell ref="JFF18:JFF19"/>
    <mergeCell ref="JFG18:JFG19"/>
    <mergeCell ref="JFH18:JFH19"/>
    <mergeCell ref="JFI18:JFI19"/>
    <mergeCell ref="JEZ18:JEZ19"/>
    <mergeCell ref="JFA18:JFA19"/>
    <mergeCell ref="JFB18:JFB19"/>
    <mergeCell ref="JFC18:JFC19"/>
    <mergeCell ref="JFD18:JFD19"/>
    <mergeCell ref="JEU18:JEU19"/>
    <mergeCell ref="JEV18:JEV19"/>
    <mergeCell ref="JEW18:JEW19"/>
    <mergeCell ref="JEX18:JEX19"/>
    <mergeCell ref="JEY18:JEY19"/>
    <mergeCell ref="JHH18:JHH19"/>
    <mergeCell ref="JHI18:JHI19"/>
    <mergeCell ref="JHJ18:JHJ19"/>
    <mergeCell ref="JHK18:JHK19"/>
    <mergeCell ref="JHL18:JHL19"/>
    <mergeCell ref="JHC18:JHC19"/>
    <mergeCell ref="JHD18:JHD19"/>
    <mergeCell ref="JHE18:JHE19"/>
    <mergeCell ref="JHF18:JHF19"/>
    <mergeCell ref="JHG18:JHG19"/>
    <mergeCell ref="JGX18:JGX19"/>
    <mergeCell ref="JGY18:JGY19"/>
    <mergeCell ref="JGZ18:JGZ19"/>
    <mergeCell ref="JHA18:JHA19"/>
    <mergeCell ref="JHB18:JHB19"/>
    <mergeCell ref="JGS18:JGS19"/>
    <mergeCell ref="JGT18:JGT19"/>
    <mergeCell ref="JGU18:JGU19"/>
    <mergeCell ref="JGV18:JGV19"/>
    <mergeCell ref="JGW18:JGW19"/>
    <mergeCell ref="JGN18:JGN19"/>
    <mergeCell ref="JGO18:JGO19"/>
    <mergeCell ref="JGP18:JGP19"/>
    <mergeCell ref="JGQ18:JGQ19"/>
    <mergeCell ref="JGR18:JGR19"/>
    <mergeCell ref="JGI18:JGI19"/>
    <mergeCell ref="JGJ18:JGJ19"/>
    <mergeCell ref="JGK18:JGK19"/>
    <mergeCell ref="JGL18:JGL19"/>
    <mergeCell ref="JGM18:JGM19"/>
    <mergeCell ref="JGD18:JGD19"/>
    <mergeCell ref="JGE18:JGE19"/>
    <mergeCell ref="JGF18:JGF19"/>
    <mergeCell ref="JGG18:JGG19"/>
    <mergeCell ref="JGH18:JGH19"/>
    <mergeCell ref="JIQ18:JIQ19"/>
    <mergeCell ref="JIR18:JIR19"/>
    <mergeCell ref="JIS18:JIS19"/>
    <mergeCell ref="JIT18:JIT19"/>
    <mergeCell ref="JIU18:JIU19"/>
    <mergeCell ref="JIL18:JIL19"/>
    <mergeCell ref="JIM18:JIM19"/>
    <mergeCell ref="JIN18:JIN19"/>
    <mergeCell ref="JIO18:JIO19"/>
    <mergeCell ref="JIP18:JIP19"/>
    <mergeCell ref="JIG18:JIG19"/>
    <mergeCell ref="JIH18:JIH19"/>
    <mergeCell ref="JII18:JII19"/>
    <mergeCell ref="JIJ18:JIJ19"/>
    <mergeCell ref="JIK18:JIK19"/>
    <mergeCell ref="JIB18:JIB19"/>
    <mergeCell ref="JIC18:JIC19"/>
    <mergeCell ref="JID18:JID19"/>
    <mergeCell ref="JIE18:JIE19"/>
    <mergeCell ref="JIF18:JIF19"/>
    <mergeCell ref="JHW18:JHW19"/>
    <mergeCell ref="JHX18:JHX19"/>
    <mergeCell ref="JHY18:JHY19"/>
    <mergeCell ref="JHZ18:JHZ19"/>
    <mergeCell ref="JIA18:JIA19"/>
    <mergeCell ref="JHR18:JHR19"/>
    <mergeCell ref="JHS18:JHS19"/>
    <mergeCell ref="JHT18:JHT19"/>
    <mergeCell ref="JHU18:JHU19"/>
    <mergeCell ref="JHV18:JHV19"/>
    <mergeCell ref="JHM18:JHM19"/>
    <mergeCell ref="JHN18:JHN19"/>
    <mergeCell ref="JHO18:JHO19"/>
    <mergeCell ref="JHP18:JHP19"/>
    <mergeCell ref="JHQ18:JHQ19"/>
    <mergeCell ref="JJZ18:JJZ19"/>
    <mergeCell ref="JKA18:JKA19"/>
    <mergeCell ref="JKB18:JKB19"/>
    <mergeCell ref="JKC18:JKC19"/>
    <mergeCell ref="JKD18:JKD19"/>
    <mergeCell ref="JJU18:JJU19"/>
    <mergeCell ref="JJV18:JJV19"/>
    <mergeCell ref="JJW18:JJW19"/>
    <mergeCell ref="JJX18:JJX19"/>
    <mergeCell ref="JJY18:JJY19"/>
    <mergeCell ref="JJP18:JJP19"/>
    <mergeCell ref="JJQ18:JJQ19"/>
    <mergeCell ref="JJR18:JJR19"/>
    <mergeCell ref="JJS18:JJS19"/>
    <mergeCell ref="JJT18:JJT19"/>
    <mergeCell ref="JJK18:JJK19"/>
    <mergeCell ref="JJL18:JJL19"/>
    <mergeCell ref="JJM18:JJM19"/>
    <mergeCell ref="JJN18:JJN19"/>
    <mergeCell ref="JJO18:JJO19"/>
    <mergeCell ref="JJF18:JJF19"/>
    <mergeCell ref="JJG18:JJG19"/>
    <mergeCell ref="JJH18:JJH19"/>
    <mergeCell ref="JJI18:JJI19"/>
    <mergeCell ref="JJJ18:JJJ19"/>
    <mergeCell ref="JJA18:JJA19"/>
    <mergeCell ref="JJB18:JJB19"/>
    <mergeCell ref="JJC18:JJC19"/>
    <mergeCell ref="JJD18:JJD19"/>
    <mergeCell ref="JJE18:JJE19"/>
    <mergeCell ref="JIV18:JIV19"/>
    <mergeCell ref="JIW18:JIW19"/>
    <mergeCell ref="JIX18:JIX19"/>
    <mergeCell ref="JIY18:JIY19"/>
    <mergeCell ref="JIZ18:JIZ19"/>
    <mergeCell ref="JLI18:JLI19"/>
    <mergeCell ref="JLJ18:JLJ19"/>
    <mergeCell ref="JLK18:JLK19"/>
    <mergeCell ref="JLL18:JLL19"/>
    <mergeCell ref="JLM18:JLM19"/>
    <mergeCell ref="JLD18:JLD19"/>
    <mergeCell ref="JLE18:JLE19"/>
    <mergeCell ref="JLF18:JLF19"/>
    <mergeCell ref="JLG18:JLG19"/>
    <mergeCell ref="JLH18:JLH19"/>
    <mergeCell ref="JKY18:JKY19"/>
    <mergeCell ref="JKZ18:JKZ19"/>
    <mergeCell ref="JLA18:JLA19"/>
    <mergeCell ref="JLB18:JLB19"/>
    <mergeCell ref="JLC18:JLC19"/>
    <mergeCell ref="JKT18:JKT19"/>
    <mergeCell ref="JKU18:JKU19"/>
    <mergeCell ref="JKV18:JKV19"/>
    <mergeCell ref="JKW18:JKW19"/>
    <mergeCell ref="JKX18:JKX19"/>
    <mergeCell ref="JKO18:JKO19"/>
    <mergeCell ref="JKP18:JKP19"/>
    <mergeCell ref="JKQ18:JKQ19"/>
    <mergeCell ref="JKR18:JKR19"/>
    <mergeCell ref="JKS18:JKS19"/>
    <mergeCell ref="JKJ18:JKJ19"/>
    <mergeCell ref="JKK18:JKK19"/>
    <mergeCell ref="JKL18:JKL19"/>
    <mergeCell ref="JKM18:JKM19"/>
    <mergeCell ref="JKN18:JKN19"/>
    <mergeCell ref="JKE18:JKE19"/>
    <mergeCell ref="JKF18:JKF19"/>
    <mergeCell ref="JKG18:JKG19"/>
    <mergeCell ref="JKH18:JKH19"/>
    <mergeCell ref="JKI18:JKI19"/>
    <mergeCell ref="JMR18:JMR19"/>
    <mergeCell ref="JMS18:JMS19"/>
    <mergeCell ref="JMT18:JMT19"/>
    <mergeCell ref="JMU18:JMU19"/>
    <mergeCell ref="JMV18:JMV19"/>
    <mergeCell ref="JMM18:JMM19"/>
    <mergeCell ref="JMN18:JMN19"/>
    <mergeCell ref="JMO18:JMO19"/>
    <mergeCell ref="JMP18:JMP19"/>
    <mergeCell ref="JMQ18:JMQ19"/>
    <mergeCell ref="JMH18:JMH19"/>
    <mergeCell ref="JMI18:JMI19"/>
    <mergeCell ref="JMJ18:JMJ19"/>
    <mergeCell ref="JMK18:JMK19"/>
    <mergeCell ref="JML18:JML19"/>
    <mergeCell ref="JMC18:JMC19"/>
    <mergeCell ref="JMD18:JMD19"/>
    <mergeCell ref="JME18:JME19"/>
    <mergeCell ref="JMF18:JMF19"/>
    <mergeCell ref="JMG18:JMG19"/>
    <mergeCell ref="JLX18:JLX19"/>
    <mergeCell ref="JLY18:JLY19"/>
    <mergeCell ref="JLZ18:JLZ19"/>
    <mergeCell ref="JMA18:JMA19"/>
    <mergeCell ref="JMB18:JMB19"/>
    <mergeCell ref="JLS18:JLS19"/>
    <mergeCell ref="JLT18:JLT19"/>
    <mergeCell ref="JLU18:JLU19"/>
    <mergeCell ref="JLV18:JLV19"/>
    <mergeCell ref="JLW18:JLW19"/>
    <mergeCell ref="JLN18:JLN19"/>
    <mergeCell ref="JLO18:JLO19"/>
    <mergeCell ref="JLP18:JLP19"/>
    <mergeCell ref="JLQ18:JLQ19"/>
    <mergeCell ref="JLR18:JLR19"/>
    <mergeCell ref="JOA18:JOA19"/>
    <mergeCell ref="JOB18:JOB19"/>
    <mergeCell ref="JOC18:JOC19"/>
    <mergeCell ref="JOD18:JOD19"/>
    <mergeCell ref="JOE18:JOE19"/>
    <mergeCell ref="JNV18:JNV19"/>
    <mergeCell ref="JNW18:JNW19"/>
    <mergeCell ref="JNX18:JNX19"/>
    <mergeCell ref="JNY18:JNY19"/>
    <mergeCell ref="JNZ18:JNZ19"/>
    <mergeCell ref="JNQ18:JNQ19"/>
    <mergeCell ref="JNR18:JNR19"/>
    <mergeCell ref="JNS18:JNS19"/>
    <mergeCell ref="JNT18:JNT19"/>
    <mergeCell ref="JNU18:JNU19"/>
    <mergeCell ref="JNL18:JNL19"/>
    <mergeCell ref="JNM18:JNM19"/>
    <mergeCell ref="JNN18:JNN19"/>
    <mergeCell ref="JNO18:JNO19"/>
    <mergeCell ref="JNP18:JNP19"/>
    <mergeCell ref="JNG18:JNG19"/>
    <mergeCell ref="JNH18:JNH19"/>
    <mergeCell ref="JNI18:JNI19"/>
    <mergeCell ref="JNJ18:JNJ19"/>
    <mergeCell ref="JNK18:JNK19"/>
    <mergeCell ref="JNB18:JNB19"/>
    <mergeCell ref="JNC18:JNC19"/>
    <mergeCell ref="JND18:JND19"/>
    <mergeCell ref="JNE18:JNE19"/>
    <mergeCell ref="JNF18:JNF19"/>
    <mergeCell ref="JMW18:JMW19"/>
    <mergeCell ref="JMX18:JMX19"/>
    <mergeCell ref="JMY18:JMY19"/>
    <mergeCell ref="JMZ18:JMZ19"/>
    <mergeCell ref="JNA18:JNA19"/>
    <mergeCell ref="JPJ18:JPJ19"/>
    <mergeCell ref="JPK18:JPK19"/>
    <mergeCell ref="JPL18:JPL19"/>
    <mergeCell ref="JPM18:JPM19"/>
    <mergeCell ref="JPN18:JPN19"/>
    <mergeCell ref="JPE18:JPE19"/>
    <mergeCell ref="JPF18:JPF19"/>
    <mergeCell ref="JPG18:JPG19"/>
    <mergeCell ref="JPH18:JPH19"/>
    <mergeCell ref="JPI18:JPI19"/>
    <mergeCell ref="JOZ18:JOZ19"/>
    <mergeCell ref="JPA18:JPA19"/>
    <mergeCell ref="JPB18:JPB19"/>
    <mergeCell ref="JPC18:JPC19"/>
    <mergeCell ref="JPD18:JPD19"/>
    <mergeCell ref="JOU18:JOU19"/>
    <mergeCell ref="JOV18:JOV19"/>
    <mergeCell ref="JOW18:JOW19"/>
    <mergeCell ref="JOX18:JOX19"/>
    <mergeCell ref="JOY18:JOY19"/>
    <mergeCell ref="JOP18:JOP19"/>
    <mergeCell ref="JOQ18:JOQ19"/>
    <mergeCell ref="JOR18:JOR19"/>
    <mergeCell ref="JOS18:JOS19"/>
    <mergeCell ref="JOT18:JOT19"/>
    <mergeCell ref="JOK18:JOK19"/>
    <mergeCell ref="JOL18:JOL19"/>
    <mergeCell ref="JOM18:JOM19"/>
    <mergeCell ref="JON18:JON19"/>
    <mergeCell ref="JOO18:JOO19"/>
    <mergeCell ref="JOF18:JOF19"/>
    <mergeCell ref="JOG18:JOG19"/>
    <mergeCell ref="JOH18:JOH19"/>
    <mergeCell ref="JOI18:JOI19"/>
    <mergeCell ref="JOJ18:JOJ19"/>
    <mergeCell ref="JQS18:JQS19"/>
    <mergeCell ref="JQT18:JQT19"/>
    <mergeCell ref="JQU18:JQU19"/>
    <mergeCell ref="JQV18:JQV19"/>
    <mergeCell ref="JQW18:JQW19"/>
    <mergeCell ref="JQN18:JQN19"/>
    <mergeCell ref="JQO18:JQO19"/>
    <mergeCell ref="JQP18:JQP19"/>
    <mergeCell ref="JQQ18:JQQ19"/>
    <mergeCell ref="JQR18:JQR19"/>
    <mergeCell ref="JQI18:JQI19"/>
    <mergeCell ref="JQJ18:JQJ19"/>
    <mergeCell ref="JQK18:JQK19"/>
    <mergeCell ref="JQL18:JQL19"/>
    <mergeCell ref="JQM18:JQM19"/>
    <mergeCell ref="JQD18:JQD19"/>
    <mergeCell ref="JQE18:JQE19"/>
    <mergeCell ref="JQF18:JQF19"/>
    <mergeCell ref="JQG18:JQG19"/>
    <mergeCell ref="JQH18:JQH19"/>
    <mergeCell ref="JPY18:JPY19"/>
    <mergeCell ref="JPZ18:JPZ19"/>
    <mergeCell ref="JQA18:JQA19"/>
    <mergeCell ref="JQB18:JQB19"/>
    <mergeCell ref="JQC18:JQC19"/>
    <mergeCell ref="JPT18:JPT19"/>
    <mergeCell ref="JPU18:JPU19"/>
    <mergeCell ref="JPV18:JPV19"/>
    <mergeCell ref="JPW18:JPW19"/>
    <mergeCell ref="JPX18:JPX19"/>
    <mergeCell ref="JPO18:JPO19"/>
    <mergeCell ref="JPP18:JPP19"/>
    <mergeCell ref="JPQ18:JPQ19"/>
    <mergeCell ref="JPR18:JPR19"/>
    <mergeCell ref="JPS18:JPS19"/>
    <mergeCell ref="JSB18:JSB19"/>
    <mergeCell ref="JSC18:JSC19"/>
    <mergeCell ref="JSD18:JSD19"/>
    <mergeCell ref="JSE18:JSE19"/>
    <mergeCell ref="JSF18:JSF19"/>
    <mergeCell ref="JRW18:JRW19"/>
    <mergeCell ref="JRX18:JRX19"/>
    <mergeCell ref="JRY18:JRY19"/>
    <mergeCell ref="JRZ18:JRZ19"/>
    <mergeCell ref="JSA18:JSA19"/>
    <mergeCell ref="JRR18:JRR19"/>
    <mergeCell ref="JRS18:JRS19"/>
    <mergeCell ref="JRT18:JRT19"/>
    <mergeCell ref="JRU18:JRU19"/>
    <mergeCell ref="JRV18:JRV19"/>
    <mergeCell ref="JRM18:JRM19"/>
    <mergeCell ref="JRN18:JRN19"/>
    <mergeCell ref="JRO18:JRO19"/>
    <mergeCell ref="JRP18:JRP19"/>
    <mergeCell ref="JRQ18:JRQ19"/>
    <mergeCell ref="JRH18:JRH19"/>
    <mergeCell ref="JRI18:JRI19"/>
    <mergeCell ref="JRJ18:JRJ19"/>
    <mergeCell ref="JRK18:JRK19"/>
    <mergeCell ref="JRL18:JRL19"/>
    <mergeCell ref="JRC18:JRC19"/>
    <mergeCell ref="JRD18:JRD19"/>
    <mergeCell ref="JRE18:JRE19"/>
    <mergeCell ref="JRF18:JRF19"/>
    <mergeCell ref="JRG18:JRG19"/>
    <mergeCell ref="JQX18:JQX19"/>
    <mergeCell ref="JQY18:JQY19"/>
    <mergeCell ref="JQZ18:JQZ19"/>
    <mergeCell ref="JRA18:JRA19"/>
    <mergeCell ref="JRB18:JRB19"/>
    <mergeCell ref="JTK18:JTK19"/>
    <mergeCell ref="JTL18:JTL19"/>
    <mergeCell ref="JTM18:JTM19"/>
    <mergeCell ref="JTN18:JTN19"/>
    <mergeCell ref="JTO18:JTO19"/>
    <mergeCell ref="JTF18:JTF19"/>
    <mergeCell ref="JTG18:JTG19"/>
    <mergeCell ref="JTH18:JTH19"/>
    <mergeCell ref="JTI18:JTI19"/>
    <mergeCell ref="JTJ18:JTJ19"/>
    <mergeCell ref="JTA18:JTA19"/>
    <mergeCell ref="JTB18:JTB19"/>
    <mergeCell ref="JTC18:JTC19"/>
    <mergeCell ref="JTD18:JTD19"/>
    <mergeCell ref="JTE18:JTE19"/>
    <mergeCell ref="JSV18:JSV19"/>
    <mergeCell ref="JSW18:JSW19"/>
    <mergeCell ref="JSX18:JSX19"/>
    <mergeCell ref="JSY18:JSY19"/>
    <mergeCell ref="JSZ18:JSZ19"/>
    <mergeCell ref="JSQ18:JSQ19"/>
    <mergeCell ref="JSR18:JSR19"/>
    <mergeCell ref="JSS18:JSS19"/>
    <mergeCell ref="JST18:JST19"/>
    <mergeCell ref="JSU18:JSU19"/>
    <mergeCell ref="JSL18:JSL19"/>
    <mergeCell ref="JSM18:JSM19"/>
    <mergeCell ref="JSN18:JSN19"/>
    <mergeCell ref="JSO18:JSO19"/>
    <mergeCell ref="JSP18:JSP19"/>
    <mergeCell ref="JSG18:JSG19"/>
    <mergeCell ref="JSH18:JSH19"/>
    <mergeCell ref="JSI18:JSI19"/>
    <mergeCell ref="JSJ18:JSJ19"/>
    <mergeCell ref="JSK18:JSK19"/>
    <mergeCell ref="JUT18:JUT19"/>
    <mergeCell ref="JUU18:JUU19"/>
    <mergeCell ref="JUV18:JUV19"/>
    <mergeCell ref="JUW18:JUW19"/>
    <mergeCell ref="JUX18:JUX19"/>
    <mergeCell ref="JUO18:JUO19"/>
    <mergeCell ref="JUP18:JUP19"/>
    <mergeCell ref="JUQ18:JUQ19"/>
    <mergeCell ref="JUR18:JUR19"/>
    <mergeCell ref="JUS18:JUS19"/>
    <mergeCell ref="JUJ18:JUJ19"/>
    <mergeCell ref="JUK18:JUK19"/>
    <mergeCell ref="JUL18:JUL19"/>
    <mergeCell ref="JUM18:JUM19"/>
    <mergeCell ref="JUN18:JUN19"/>
    <mergeCell ref="JUE18:JUE19"/>
    <mergeCell ref="JUF18:JUF19"/>
    <mergeCell ref="JUG18:JUG19"/>
    <mergeCell ref="JUH18:JUH19"/>
    <mergeCell ref="JUI18:JUI19"/>
    <mergeCell ref="JTZ18:JTZ19"/>
    <mergeCell ref="JUA18:JUA19"/>
    <mergeCell ref="JUB18:JUB19"/>
    <mergeCell ref="JUC18:JUC19"/>
    <mergeCell ref="JUD18:JUD19"/>
    <mergeCell ref="JTU18:JTU19"/>
    <mergeCell ref="JTV18:JTV19"/>
    <mergeCell ref="JTW18:JTW19"/>
    <mergeCell ref="JTX18:JTX19"/>
    <mergeCell ref="JTY18:JTY19"/>
    <mergeCell ref="JTP18:JTP19"/>
    <mergeCell ref="JTQ18:JTQ19"/>
    <mergeCell ref="JTR18:JTR19"/>
    <mergeCell ref="JTS18:JTS19"/>
    <mergeCell ref="JTT18:JTT19"/>
    <mergeCell ref="JWC18:JWC19"/>
    <mergeCell ref="JWD18:JWD19"/>
    <mergeCell ref="JWE18:JWE19"/>
    <mergeCell ref="JWF18:JWF19"/>
    <mergeCell ref="JWG18:JWG19"/>
    <mergeCell ref="JVX18:JVX19"/>
    <mergeCell ref="JVY18:JVY19"/>
    <mergeCell ref="JVZ18:JVZ19"/>
    <mergeCell ref="JWA18:JWA19"/>
    <mergeCell ref="JWB18:JWB19"/>
    <mergeCell ref="JVS18:JVS19"/>
    <mergeCell ref="JVT18:JVT19"/>
    <mergeCell ref="JVU18:JVU19"/>
    <mergeCell ref="JVV18:JVV19"/>
    <mergeCell ref="JVW18:JVW19"/>
    <mergeCell ref="JVN18:JVN19"/>
    <mergeCell ref="JVO18:JVO19"/>
    <mergeCell ref="JVP18:JVP19"/>
    <mergeCell ref="JVQ18:JVQ19"/>
    <mergeCell ref="JVR18:JVR19"/>
    <mergeCell ref="JVI18:JVI19"/>
    <mergeCell ref="JVJ18:JVJ19"/>
    <mergeCell ref="JVK18:JVK19"/>
    <mergeCell ref="JVL18:JVL19"/>
    <mergeCell ref="JVM18:JVM19"/>
    <mergeCell ref="JVD18:JVD19"/>
    <mergeCell ref="JVE18:JVE19"/>
    <mergeCell ref="JVF18:JVF19"/>
    <mergeCell ref="JVG18:JVG19"/>
    <mergeCell ref="JVH18:JVH19"/>
    <mergeCell ref="JUY18:JUY19"/>
    <mergeCell ref="JUZ18:JUZ19"/>
    <mergeCell ref="JVA18:JVA19"/>
    <mergeCell ref="JVB18:JVB19"/>
    <mergeCell ref="JVC18:JVC19"/>
    <mergeCell ref="JXL18:JXL19"/>
    <mergeCell ref="JXM18:JXM19"/>
    <mergeCell ref="JXN18:JXN19"/>
    <mergeCell ref="JXO18:JXO19"/>
    <mergeCell ref="JXP18:JXP19"/>
    <mergeCell ref="JXG18:JXG19"/>
    <mergeCell ref="JXH18:JXH19"/>
    <mergeCell ref="JXI18:JXI19"/>
    <mergeCell ref="JXJ18:JXJ19"/>
    <mergeCell ref="JXK18:JXK19"/>
    <mergeCell ref="JXB18:JXB19"/>
    <mergeCell ref="JXC18:JXC19"/>
    <mergeCell ref="JXD18:JXD19"/>
    <mergeCell ref="JXE18:JXE19"/>
    <mergeCell ref="JXF18:JXF19"/>
    <mergeCell ref="JWW18:JWW19"/>
    <mergeCell ref="JWX18:JWX19"/>
    <mergeCell ref="JWY18:JWY19"/>
    <mergeCell ref="JWZ18:JWZ19"/>
    <mergeCell ref="JXA18:JXA19"/>
    <mergeCell ref="JWR18:JWR19"/>
    <mergeCell ref="JWS18:JWS19"/>
    <mergeCell ref="JWT18:JWT19"/>
    <mergeCell ref="JWU18:JWU19"/>
    <mergeCell ref="JWV18:JWV19"/>
    <mergeCell ref="JWM18:JWM19"/>
    <mergeCell ref="JWN18:JWN19"/>
    <mergeCell ref="JWO18:JWO19"/>
    <mergeCell ref="JWP18:JWP19"/>
    <mergeCell ref="JWQ18:JWQ19"/>
    <mergeCell ref="JWH18:JWH19"/>
    <mergeCell ref="JWI18:JWI19"/>
    <mergeCell ref="JWJ18:JWJ19"/>
    <mergeCell ref="JWK18:JWK19"/>
    <mergeCell ref="JWL18:JWL19"/>
    <mergeCell ref="JYU18:JYU19"/>
    <mergeCell ref="JYV18:JYV19"/>
    <mergeCell ref="JYW18:JYW19"/>
    <mergeCell ref="JYX18:JYX19"/>
    <mergeCell ref="JYY18:JYY19"/>
    <mergeCell ref="JYP18:JYP19"/>
    <mergeCell ref="JYQ18:JYQ19"/>
    <mergeCell ref="JYR18:JYR19"/>
    <mergeCell ref="JYS18:JYS19"/>
    <mergeCell ref="JYT18:JYT19"/>
    <mergeCell ref="JYK18:JYK19"/>
    <mergeCell ref="JYL18:JYL19"/>
    <mergeCell ref="JYM18:JYM19"/>
    <mergeCell ref="JYN18:JYN19"/>
    <mergeCell ref="JYO18:JYO19"/>
    <mergeCell ref="JYF18:JYF19"/>
    <mergeCell ref="JYG18:JYG19"/>
    <mergeCell ref="JYH18:JYH19"/>
    <mergeCell ref="JYI18:JYI19"/>
    <mergeCell ref="JYJ18:JYJ19"/>
    <mergeCell ref="JYA18:JYA19"/>
    <mergeCell ref="JYB18:JYB19"/>
    <mergeCell ref="JYC18:JYC19"/>
    <mergeCell ref="JYD18:JYD19"/>
    <mergeCell ref="JYE18:JYE19"/>
    <mergeCell ref="JXV18:JXV19"/>
    <mergeCell ref="JXW18:JXW19"/>
    <mergeCell ref="JXX18:JXX19"/>
    <mergeCell ref="JXY18:JXY19"/>
    <mergeCell ref="JXZ18:JXZ19"/>
    <mergeCell ref="JXQ18:JXQ19"/>
    <mergeCell ref="JXR18:JXR19"/>
    <mergeCell ref="JXS18:JXS19"/>
    <mergeCell ref="JXT18:JXT19"/>
    <mergeCell ref="JXU18:JXU19"/>
    <mergeCell ref="KAD18:KAD19"/>
    <mergeCell ref="KAE18:KAE19"/>
    <mergeCell ref="KAF18:KAF19"/>
    <mergeCell ref="KAG18:KAG19"/>
    <mergeCell ref="KAH18:KAH19"/>
    <mergeCell ref="JZY18:JZY19"/>
    <mergeCell ref="JZZ18:JZZ19"/>
    <mergeCell ref="KAA18:KAA19"/>
    <mergeCell ref="KAB18:KAB19"/>
    <mergeCell ref="KAC18:KAC19"/>
    <mergeCell ref="JZT18:JZT19"/>
    <mergeCell ref="JZU18:JZU19"/>
    <mergeCell ref="JZV18:JZV19"/>
    <mergeCell ref="JZW18:JZW19"/>
    <mergeCell ref="JZX18:JZX19"/>
    <mergeCell ref="JZO18:JZO19"/>
    <mergeCell ref="JZP18:JZP19"/>
    <mergeCell ref="JZQ18:JZQ19"/>
    <mergeCell ref="JZR18:JZR19"/>
    <mergeCell ref="JZS18:JZS19"/>
    <mergeCell ref="JZJ18:JZJ19"/>
    <mergeCell ref="JZK18:JZK19"/>
    <mergeCell ref="JZL18:JZL19"/>
    <mergeCell ref="JZM18:JZM19"/>
    <mergeCell ref="JZN18:JZN19"/>
    <mergeCell ref="JZE18:JZE19"/>
    <mergeCell ref="JZF18:JZF19"/>
    <mergeCell ref="JZG18:JZG19"/>
    <mergeCell ref="JZH18:JZH19"/>
    <mergeCell ref="JZI18:JZI19"/>
    <mergeCell ref="JYZ18:JYZ19"/>
    <mergeCell ref="JZA18:JZA19"/>
    <mergeCell ref="JZB18:JZB19"/>
    <mergeCell ref="JZC18:JZC19"/>
    <mergeCell ref="JZD18:JZD19"/>
    <mergeCell ref="KBM18:KBM19"/>
    <mergeCell ref="KBN18:KBN19"/>
    <mergeCell ref="KBO18:KBO19"/>
    <mergeCell ref="KBP18:KBP19"/>
    <mergeCell ref="KBQ18:KBQ19"/>
    <mergeCell ref="KBH18:KBH19"/>
    <mergeCell ref="KBI18:KBI19"/>
    <mergeCell ref="KBJ18:KBJ19"/>
    <mergeCell ref="KBK18:KBK19"/>
    <mergeCell ref="KBL18:KBL19"/>
    <mergeCell ref="KBC18:KBC19"/>
    <mergeCell ref="KBD18:KBD19"/>
    <mergeCell ref="KBE18:KBE19"/>
    <mergeCell ref="KBF18:KBF19"/>
    <mergeCell ref="KBG18:KBG19"/>
    <mergeCell ref="KAX18:KAX19"/>
    <mergeCell ref="KAY18:KAY19"/>
    <mergeCell ref="KAZ18:KAZ19"/>
    <mergeCell ref="KBA18:KBA19"/>
    <mergeCell ref="KBB18:KBB19"/>
    <mergeCell ref="KAS18:KAS19"/>
    <mergeCell ref="KAT18:KAT19"/>
    <mergeCell ref="KAU18:KAU19"/>
    <mergeCell ref="KAV18:KAV19"/>
    <mergeCell ref="KAW18:KAW19"/>
    <mergeCell ref="KAN18:KAN19"/>
    <mergeCell ref="KAO18:KAO19"/>
    <mergeCell ref="KAP18:KAP19"/>
    <mergeCell ref="KAQ18:KAQ19"/>
    <mergeCell ref="KAR18:KAR19"/>
    <mergeCell ref="KAI18:KAI19"/>
    <mergeCell ref="KAJ18:KAJ19"/>
    <mergeCell ref="KAK18:KAK19"/>
    <mergeCell ref="KAL18:KAL19"/>
    <mergeCell ref="KAM18:KAM19"/>
    <mergeCell ref="KCV18:KCV19"/>
    <mergeCell ref="KCW18:KCW19"/>
    <mergeCell ref="KCX18:KCX19"/>
    <mergeCell ref="KCY18:KCY19"/>
    <mergeCell ref="KCZ18:KCZ19"/>
    <mergeCell ref="KCQ18:KCQ19"/>
    <mergeCell ref="KCR18:KCR19"/>
    <mergeCell ref="KCS18:KCS19"/>
    <mergeCell ref="KCT18:KCT19"/>
    <mergeCell ref="KCU18:KCU19"/>
    <mergeCell ref="KCL18:KCL19"/>
    <mergeCell ref="KCM18:KCM19"/>
    <mergeCell ref="KCN18:KCN19"/>
    <mergeCell ref="KCO18:KCO19"/>
    <mergeCell ref="KCP18:KCP19"/>
    <mergeCell ref="KCG18:KCG19"/>
    <mergeCell ref="KCH18:KCH19"/>
    <mergeCell ref="KCI18:KCI19"/>
    <mergeCell ref="KCJ18:KCJ19"/>
    <mergeCell ref="KCK18:KCK19"/>
    <mergeCell ref="KCB18:KCB19"/>
    <mergeCell ref="KCC18:KCC19"/>
    <mergeCell ref="KCD18:KCD19"/>
    <mergeCell ref="KCE18:KCE19"/>
    <mergeCell ref="KCF18:KCF19"/>
    <mergeCell ref="KBW18:KBW19"/>
    <mergeCell ref="KBX18:KBX19"/>
    <mergeCell ref="KBY18:KBY19"/>
    <mergeCell ref="KBZ18:KBZ19"/>
    <mergeCell ref="KCA18:KCA19"/>
    <mergeCell ref="KBR18:KBR19"/>
    <mergeCell ref="KBS18:KBS19"/>
    <mergeCell ref="KBT18:KBT19"/>
    <mergeCell ref="KBU18:KBU19"/>
    <mergeCell ref="KBV18:KBV19"/>
    <mergeCell ref="KEE18:KEE19"/>
    <mergeCell ref="KEF18:KEF19"/>
    <mergeCell ref="KEG18:KEG19"/>
    <mergeCell ref="KEH18:KEH19"/>
    <mergeCell ref="KEI18:KEI19"/>
    <mergeCell ref="KDZ18:KDZ19"/>
    <mergeCell ref="KEA18:KEA19"/>
    <mergeCell ref="KEB18:KEB19"/>
    <mergeCell ref="KEC18:KEC19"/>
    <mergeCell ref="KED18:KED19"/>
    <mergeCell ref="KDU18:KDU19"/>
    <mergeCell ref="KDV18:KDV19"/>
    <mergeCell ref="KDW18:KDW19"/>
    <mergeCell ref="KDX18:KDX19"/>
    <mergeCell ref="KDY18:KDY19"/>
    <mergeCell ref="KDP18:KDP19"/>
    <mergeCell ref="KDQ18:KDQ19"/>
    <mergeCell ref="KDR18:KDR19"/>
    <mergeCell ref="KDS18:KDS19"/>
    <mergeCell ref="KDT18:KDT19"/>
    <mergeCell ref="KDK18:KDK19"/>
    <mergeCell ref="KDL18:KDL19"/>
    <mergeCell ref="KDM18:KDM19"/>
    <mergeCell ref="KDN18:KDN19"/>
    <mergeCell ref="KDO18:KDO19"/>
    <mergeCell ref="KDF18:KDF19"/>
    <mergeCell ref="KDG18:KDG19"/>
    <mergeCell ref="KDH18:KDH19"/>
    <mergeCell ref="KDI18:KDI19"/>
    <mergeCell ref="KDJ18:KDJ19"/>
    <mergeCell ref="KDA18:KDA19"/>
    <mergeCell ref="KDB18:KDB19"/>
    <mergeCell ref="KDC18:KDC19"/>
    <mergeCell ref="KDD18:KDD19"/>
    <mergeCell ref="KDE18:KDE19"/>
    <mergeCell ref="KFN18:KFN19"/>
    <mergeCell ref="KFO18:KFO19"/>
    <mergeCell ref="KFP18:KFP19"/>
    <mergeCell ref="KFQ18:KFQ19"/>
    <mergeCell ref="KFR18:KFR19"/>
    <mergeCell ref="KFI18:KFI19"/>
    <mergeCell ref="KFJ18:KFJ19"/>
    <mergeCell ref="KFK18:KFK19"/>
    <mergeCell ref="KFL18:KFL19"/>
    <mergeCell ref="KFM18:KFM19"/>
    <mergeCell ref="KFD18:KFD19"/>
    <mergeCell ref="KFE18:KFE19"/>
    <mergeCell ref="KFF18:KFF19"/>
    <mergeCell ref="KFG18:KFG19"/>
    <mergeCell ref="KFH18:KFH19"/>
    <mergeCell ref="KEY18:KEY19"/>
    <mergeCell ref="KEZ18:KEZ19"/>
    <mergeCell ref="KFA18:KFA19"/>
    <mergeCell ref="KFB18:KFB19"/>
    <mergeCell ref="KFC18:KFC19"/>
    <mergeCell ref="KET18:KET19"/>
    <mergeCell ref="KEU18:KEU19"/>
    <mergeCell ref="KEV18:KEV19"/>
    <mergeCell ref="KEW18:KEW19"/>
    <mergeCell ref="KEX18:KEX19"/>
    <mergeCell ref="KEO18:KEO19"/>
    <mergeCell ref="KEP18:KEP19"/>
    <mergeCell ref="KEQ18:KEQ19"/>
    <mergeCell ref="KER18:KER19"/>
    <mergeCell ref="KES18:KES19"/>
    <mergeCell ref="KEJ18:KEJ19"/>
    <mergeCell ref="KEK18:KEK19"/>
    <mergeCell ref="KEL18:KEL19"/>
    <mergeCell ref="KEM18:KEM19"/>
    <mergeCell ref="KEN18:KEN19"/>
    <mergeCell ref="KGW18:KGW19"/>
    <mergeCell ref="KGX18:KGX19"/>
    <mergeCell ref="KGY18:KGY19"/>
    <mergeCell ref="KGZ18:KGZ19"/>
    <mergeCell ref="KHA18:KHA19"/>
    <mergeCell ref="KGR18:KGR19"/>
    <mergeCell ref="KGS18:KGS19"/>
    <mergeCell ref="KGT18:KGT19"/>
    <mergeCell ref="KGU18:KGU19"/>
    <mergeCell ref="KGV18:KGV19"/>
    <mergeCell ref="KGM18:KGM19"/>
    <mergeCell ref="KGN18:KGN19"/>
    <mergeCell ref="KGO18:KGO19"/>
    <mergeCell ref="KGP18:KGP19"/>
    <mergeCell ref="KGQ18:KGQ19"/>
    <mergeCell ref="KGH18:KGH19"/>
    <mergeCell ref="KGI18:KGI19"/>
    <mergeCell ref="KGJ18:KGJ19"/>
    <mergeCell ref="KGK18:KGK19"/>
    <mergeCell ref="KGL18:KGL19"/>
    <mergeCell ref="KGC18:KGC19"/>
    <mergeCell ref="KGD18:KGD19"/>
    <mergeCell ref="KGE18:KGE19"/>
    <mergeCell ref="KGF18:KGF19"/>
    <mergeCell ref="KGG18:KGG19"/>
    <mergeCell ref="KFX18:KFX19"/>
    <mergeCell ref="KFY18:KFY19"/>
    <mergeCell ref="KFZ18:KFZ19"/>
    <mergeCell ref="KGA18:KGA19"/>
    <mergeCell ref="KGB18:KGB19"/>
    <mergeCell ref="KFS18:KFS19"/>
    <mergeCell ref="KFT18:KFT19"/>
    <mergeCell ref="KFU18:KFU19"/>
    <mergeCell ref="KFV18:KFV19"/>
    <mergeCell ref="KFW18:KFW19"/>
    <mergeCell ref="KIF18:KIF19"/>
    <mergeCell ref="KIG18:KIG19"/>
    <mergeCell ref="KIH18:KIH19"/>
    <mergeCell ref="KII18:KII19"/>
    <mergeCell ref="KIJ18:KIJ19"/>
    <mergeCell ref="KIA18:KIA19"/>
    <mergeCell ref="KIB18:KIB19"/>
    <mergeCell ref="KIC18:KIC19"/>
    <mergeCell ref="KID18:KID19"/>
    <mergeCell ref="KIE18:KIE19"/>
    <mergeCell ref="KHV18:KHV19"/>
    <mergeCell ref="KHW18:KHW19"/>
    <mergeCell ref="KHX18:KHX19"/>
    <mergeCell ref="KHY18:KHY19"/>
    <mergeCell ref="KHZ18:KHZ19"/>
    <mergeCell ref="KHQ18:KHQ19"/>
    <mergeCell ref="KHR18:KHR19"/>
    <mergeCell ref="KHS18:KHS19"/>
    <mergeCell ref="KHT18:KHT19"/>
    <mergeCell ref="KHU18:KHU19"/>
    <mergeCell ref="KHL18:KHL19"/>
    <mergeCell ref="KHM18:KHM19"/>
    <mergeCell ref="KHN18:KHN19"/>
    <mergeCell ref="KHO18:KHO19"/>
    <mergeCell ref="KHP18:KHP19"/>
    <mergeCell ref="KHG18:KHG19"/>
    <mergeCell ref="KHH18:KHH19"/>
    <mergeCell ref="KHI18:KHI19"/>
    <mergeCell ref="KHJ18:KHJ19"/>
    <mergeCell ref="KHK18:KHK19"/>
    <mergeCell ref="KHB18:KHB19"/>
    <mergeCell ref="KHC18:KHC19"/>
    <mergeCell ref="KHD18:KHD19"/>
    <mergeCell ref="KHE18:KHE19"/>
    <mergeCell ref="KHF18:KHF19"/>
    <mergeCell ref="KJO18:KJO19"/>
    <mergeCell ref="KJP18:KJP19"/>
    <mergeCell ref="KJQ18:KJQ19"/>
    <mergeCell ref="KJR18:KJR19"/>
    <mergeCell ref="KJS18:KJS19"/>
    <mergeCell ref="KJJ18:KJJ19"/>
    <mergeCell ref="KJK18:KJK19"/>
    <mergeCell ref="KJL18:KJL19"/>
    <mergeCell ref="KJM18:KJM19"/>
    <mergeCell ref="KJN18:KJN19"/>
    <mergeCell ref="KJE18:KJE19"/>
    <mergeCell ref="KJF18:KJF19"/>
    <mergeCell ref="KJG18:KJG19"/>
    <mergeCell ref="KJH18:KJH19"/>
    <mergeCell ref="KJI18:KJI19"/>
    <mergeCell ref="KIZ18:KIZ19"/>
    <mergeCell ref="KJA18:KJA19"/>
    <mergeCell ref="KJB18:KJB19"/>
    <mergeCell ref="KJC18:KJC19"/>
    <mergeCell ref="KJD18:KJD19"/>
    <mergeCell ref="KIU18:KIU19"/>
    <mergeCell ref="KIV18:KIV19"/>
    <mergeCell ref="KIW18:KIW19"/>
    <mergeCell ref="KIX18:KIX19"/>
    <mergeCell ref="KIY18:KIY19"/>
    <mergeCell ref="KIP18:KIP19"/>
    <mergeCell ref="KIQ18:KIQ19"/>
    <mergeCell ref="KIR18:KIR19"/>
    <mergeCell ref="KIS18:KIS19"/>
    <mergeCell ref="KIT18:KIT19"/>
    <mergeCell ref="KIK18:KIK19"/>
    <mergeCell ref="KIL18:KIL19"/>
    <mergeCell ref="KIM18:KIM19"/>
    <mergeCell ref="KIN18:KIN19"/>
    <mergeCell ref="KIO18:KIO19"/>
    <mergeCell ref="KKX18:KKX19"/>
    <mergeCell ref="KKY18:KKY19"/>
    <mergeCell ref="KKZ18:KKZ19"/>
    <mergeCell ref="KLA18:KLA19"/>
    <mergeCell ref="KLB18:KLB19"/>
    <mergeCell ref="KKS18:KKS19"/>
    <mergeCell ref="KKT18:KKT19"/>
    <mergeCell ref="KKU18:KKU19"/>
    <mergeCell ref="KKV18:KKV19"/>
    <mergeCell ref="KKW18:KKW19"/>
    <mergeCell ref="KKN18:KKN19"/>
    <mergeCell ref="KKO18:KKO19"/>
    <mergeCell ref="KKP18:KKP19"/>
    <mergeCell ref="KKQ18:KKQ19"/>
    <mergeCell ref="KKR18:KKR19"/>
    <mergeCell ref="KKI18:KKI19"/>
    <mergeCell ref="KKJ18:KKJ19"/>
    <mergeCell ref="KKK18:KKK19"/>
    <mergeCell ref="KKL18:KKL19"/>
    <mergeCell ref="KKM18:KKM19"/>
    <mergeCell ref="KKD18:KKD19"/>
    <mergeCell ref="KKE18:KKE19"/>
    <mergeCell ref="KKF18:KKF19"/>
    <mergeCell ref="KKG18:KKG19"/>
    <mergeCell ref="KKH18:KKH19"/>
    <mergeCell ref="KJY18:KJY19"/>
    <mergeCell ref="KJZ18:KJZ19"/>
    <mergeCell ref="KKA18:KKA19"/>
    <mergeCell ref="KKB18:KKB19"/>
    <mergeCell ref="KKC18:KKC19"/>
    <mergeCell ref="KJT18:KJT19"/>
    <mergeCell ref="KJU18:KJU19"/>
    <mergeCell ref="KJV18:KJV19"/>
    <mergeCell ref="KJW18:KJW19"/>
    <mergeCell ref="KJX18:KJX19"/>
    <mergeCell ref="KMG18:KMG19"/>
    <mergeCell ref="KMH18:KMH19"/>
    <mergeCell ref="KMI18:KMI19"/>
    <mergeCell ref="KMJ18:KMJ19"/>
    <mergeCell ref="KMK18:KMK19"/>
    <mergeCell ref="KMB18:KMB19"/>
    <mergeCell ref="KMC18:KMC19"/>
    <mergeCell ref="KMD18:KMD19"/>
    <mergeCell ref="KME18:KME19"/>
    <mergeCell ref="KMF18:KMF19"/>
    <mergeCell ref="KLW18:KLW19"/>
    <mergeCell ref="KLX18:KLX19"/>
    <mergeCell ref="KLY18:KLY19"/>
    <mergeCell ref="KLZ18:KLZ19"/>
    <mergeCell ref="KMA18:KMA19"/>
    <mergeCell ref="KLR18:KLR19"/>
    <mergeCell ref="KLS18:KLS19"/>
    <mergeCell ref="KLT18:KLT19"/>
    <mergeCell ref="KLU18:KLU19"/>
    <mergeCell ref="KLV18:KLV19"/>
    <mergeCell ref="KLM18:KLM19"/>
    <mergeCell ref="KLN18:KLN19"/>
    <mergeCell ref="KLO18:KLO19"/>
    <mergeCell ref="KLP18:KLP19"/>
    <mergeCell ref="KLQ18:KLQ19"/>
    <mergeCell ref="KLH18:KLH19"/>
    <mergeCell ref="KLI18:KLI19"/>
    <mergeCell ref="KLJ18:KLJ19"/>
    <mergeCell ref="KLK18:KLK19"/>
    <mergeCell ref="KLL18:KLL19"/>
    <mergeCell ref="KLC18:KLC19"/>
    <mergeCell ref="KLD18:KLD19"/>
    <mergeCell ref="KLE18:KLE19"/>
    <mergeCell ref="KLF18:KLF19"/>
    <mergeCell ref="KLG18:KLG19"/>
    <mergeCell ref="KNP18:KNP19"/>
    <mergeCell ref="KNQ18:KNQ19"/>
    <mergeCell ref="KNR18:KNR19"/>
    <mergeCell ref="KNS18:KNS19"/>
    <mergeCell ref="KNT18:KNT19"/>
    <mergeCell ref="KNK18:KNK19"/>
    <mergeCell ref="KNL18:KNL19"/>
    <mergeCell ref="KNM18:KNM19"/>
    <mergeCell ref="KNN18:KNN19"/>
    <mergeCell ref="KNO18:KNO19"/>
    <mergeCell ref="KNF18:KNF19"/>
    <mergeCell ref="KNG18:KNG19"/>
    <mergeCell ref="KNH18:KNH19"/>
    <mergeCell ref="KNI18:KNI19"/>
    <mergeCell ref="KNJ18:KNJ19"/>
    <mergeCell ref="KNA18:KNA19"/>
    <mergeCell ref="KNB18:KNB19"/>
    <mergeCell ref="KNC18:KNC19"/>
    <mergeCell ref="KND18:KND19"/>
    <mergeCell ref="KNE18:KNE19"/>
    <mergeCell ref="KMV18:KMV19"/>
    <mergeCell ref="KMW18:KMW19"/>
    <mergeCell ref="KMX18:KMX19"/>
    <mergeCell ref="KMY18:KMY19"/>
    <mergeCell ref="KMZ18:KMZ19"/>
    <mergeCell ref="KMQ18:KMQ19"/>
    <mergeCell ref="KMR18:KMR19"/>
    <mergeCell ref="KMS18:KMS19"/>
    <mergeCell ref="KMT18:KMT19"/>
    <mergeCell ref="KMU18:KMU19"/>
    <mergeCell ref="KML18:KML19"/>
    <mergeCell ref="KMM18:KMM19"/>
    <mergeCell ref="KMN18:KMN19"/>
    <mergeCell ref="KMO18:KMO19"/>
    <mergeCell ref="KMP18:KMP19"/>
    <mergeCell ref="KOY18:KOY19"/>
    <mergeCell ref="KOZ18:KOZ19"/>
    <mergeCell ref="KPA18:KPA19"/>
    <mergeCell ref="KPB18:KPB19"/>
    <mergeCell ref="KPC18:KPC19"/>
    <mergeCell ref="KOT18:KOT19"/>
    <mergeCell ref="KOU18:KOU19"/>
    <mergeCell ref="KOV18:KOV19"/>
    <mergeCell ref="KOW18:KOW19"/>
    <mergeCell ref="KOX18:KOX19"/>
    <mergeCell ref="KOO18:KOO19"/>
    <mergeCell ref="KOP18:KOP19"/>
    <mergeCell ref="KOQ18:KOQ19"/>
    <mergeCell ref="KOR18:KOR19"/>
    <mergeCell ref="KOS18:KOS19"/>
    <mergeCell ref="KOJ18:KOJ19"/>
    <mergeCell ref="KOK18:KOK19"/>
    <mergeCell ref="KOL18:KOL19"/>
    <mergeCell ref="KOM18:KOM19"/>
    <mergeCell ref="KON18:KON19"/>
    <mergeCell ref="KOE18:KOE19"/>
    <mergeCell ref="KOF18:KOF19"/>
    <mergeCell ref="KOG18:KOG19"/>
    <mergeCell ref="KOH18:KOH19"/>
    <mergeCell ref="KOI18:KOI19"/>
    <mergeCell ref="KNZ18:KNZ19"/>
    <mergeCell ref="KOA18:KOA19"/>
    <mergeCell ref="KOB18:KOB19"/>
    <mergeCell ref="KOC18:KOC19"/>
    <mergeCell ref="KOD18:KOD19"/>
    <mergeCell ref="KNU18:KNU19"/>
    <mergeCell ref="KNV18:KNV19"/>
    <mergeCell ref="KNW18:KNW19"/>
    <mergeCell ref="KNX18:KNX19"/>
    <mergeCell ref="KNY18:KNY19"/>
    <mergeCell ref="KQH18:KQH19"/>
    <mergeCell ref="KQI18:KQI19"/>
    <mergeCell ref="KQJ18:KQJ19"/>
    <mergeCell ref="KQK18:KQK19"/>
    <mergeCell ref="KQL18:KQL19"/>
    <mergeCell ref="KQC18:KQC19"/>
    <mergeCell ref="KQD18:KQD19"/>
    <mergeCell ref="KQE18:KQE19"/>
    <mergeCell ref="KQF18:KQF19"/>
    <mergeCell ref="KQG18:KQG19"/>
    <mergeCell ref="KPX18:KPX19"/>
    <mergeCell ref="KPY18:KPY19"/>
    <mergeCell ref="KPZ18:KPZ19"/>
    <mergeCell ref="KQA18:KQA19"/>
    <mergeCell ref="KQB18:KQB19"/>
    <mergeCell ref="KPS18:KPS19"/>
    <mergeCell ref="KPT18:KPT19"/>
    <mergeCell ref="KPU18:KPU19"/>
    <mergeCell ref="KPV18:KPV19"/>
    <mergeCell ref="KPW18:KPW19"/>
    <mergeCell ref="KPN18:KPN19"/>
    <mergeCell ref="KPO18:KPO19"/>
    <mergeCell ref="KPP18:KPP19"/>
    <mergeCell ref="KPQ18:KPQ19"/>
    <mergeCell ref="KPR18:KPR19"/>
    <mergeCell ref="KPI18:KPI19"/>
    <mergeCell ref="KPJ18:KPJ19"/>
    <mergeCell ref="KPK18:KPK19"/>
    <mergeCell ref="KPL18:KPL19"/>
    <mergeCell ref="KPM18:KPM19"/>
    <mergeCell ref="KPD18:KPD19"/>
    <mergeCell ref="KPE18:KPE19"/>
    <mergeCell ref="KPF18:KPF19"/>
    <mergeCell ref="KPG18:KPG19"/>
    <mergeCell ref="KPH18:KPH19"/>
    <mergeCell ref="KRQ18:KRQ19"/>
    <mergeCell ref="KRR18:KRR19"/>
    <mergeCell ref="KRS18:KRS19"/>
    <mergeCell ref="KRT18:KRT19"/>
    <mergeCell ref="KRU18:KRU19"/>
    <mergeCell ref="KRL18:KRL19"/>
    <mergeCell ref="KRM18:KRM19"/>
    <mergeCell ref="KRN18:KRN19"/>
    <mergeCell ref="KRO18:KRO19"/>
    <mergeCell ref="KRP18:KRP19"/>
    <mergeCell ref="KRG18:KRG19"/>
    <mergeCell ref="KRH18:KRH19"/>
    <mergeCell ref="KRI18:KRI19"/>
    <mergeCell ref="KRJ18:KRJ19"/>
    <mergeCell ref="KRK18:KRK19"/>
    <mergeCell ref="KRB18:KRB19"/>
    <mergeCell ref="KRC18:KRC19"/>
    <mergeCell ref="KRD18:KRD19"/>
    <mergeCell ref="KRE18:KRE19"/>
    <mergeCell ref="KRF18:KRF19"/>
    <mergeCell ref="KQW18:KQW19"/>
    <mergeCell ref="KQX18:KQX19"/>
    <mergeCell ref="KQY18:KQY19"/>
    <mergeCell ref="KQZ18:KQZ19"/>
    <mergeCell ref="KRA18:KRA19"/>
    <mergeCell ref="KQR18:KQR19"/>
    <mergeCell ref="KQS18:KQS19"/>
    <mergeCell ref="KQT18:KQT19"/>
    <mergeCell ref="KQU18:KQU19"/>
    <mergeCell ref="KQV18:KQV19"/>
    <mergeCell ref="KQM18:KQM19"/>
    <mergeCell ref="KQN18:KQN19"/>
    <mergeCell ref="KQO18:KQO19"/>
    <mergeCell ref="KQP18:KQP19"/>
    <mergeCell ref="KQQ18:KQQ19"/>
    <mergeCell ref="KSZ18:KSZ19"/>
    <mergeCell ref="KTA18:KTA19"/>
    <mergeCell ref="KTB18:KTB19"/>
    <mergeCell ref="KTC18:KTC19"/>
    <mergeCell ref="KTD18:KTD19"/>
    <mergeCell ref="KSU18:KSU19"/>
    <mergeCell ref="KSV18:KSV19"/>
    <mergeCell ref="KSW18:KSW19"/>
    <mergeCell ref="KSX18:KSX19"/>
    <mergeCell ref="KSY18:KSY19"/>
    <mergeCell ref="KSP18:KSP19"/>
    <mergeCell ref="KSQ18:KSQ19"/>
    <mergeCell ref="KSR18:KSR19"/>
    <mergeCell ref="KSS18:KSS19"/>
    <mergeCell ref="KST18:KST19"/>
    <mergeCell ref="KSK18:KSK19"/>
    <mergeCell ref="KSL18:KSL19"/>
    <mergeCell ref="KSM18:KSM19"/>
    <mergeCell ref="KSN18:KSN19"/>
    <mergeCell ref="KSO18:KSO19"/>
    <mergeCell ref="KSF18:KSF19"/>
    <mergeCell ref="KSG18:KSG19"/>
    <mergeCell ref="KSH18:KSH19"/>
    <mergeCell ref="KSI18:KSI19"/>
    <mergeCell ref="KSJ18:KSJ19"/>
    <mergeCell ref="KSA18:KSA19"/>
    <mergeCell ref="KSB18:KSB19"/>
    <mergeCell ref="KSC18:KSC19"/>
    <mergeCell ref="KSD18:KSD19"/>
    <mergeCell ref="KSE18:KSE19"/>
    <mergeCell ref="KRV18:KRV19"/>
    <mergeCell ref="KRW18:KRW19"/>
    <mergeCell ref="KRX18:KRX19"/>
    <mergeCell ref="KRY18:KRY19"/>
    <mergeCell ref="KRZ18:KRZ19"/>
    <mergeCell ref="KUI18:KUI19"/>
    <mergeCell ref="KUJ18:KUJ19"/>
    <mergeCell ref="KUK18:KUK19"/>
    <mergeCell ref="KUL18:KUL19"/>
    <mergeCell ref="KUM18:KUM19"/>
    <mergeCell ref="KUD18:KUD19"/>
    <mergeCell ref="KUE18:KUE19"/>
    <mergeCell ref="KUF18:KUF19"/>
    <mergeCell ref="KUG18:KUG19"/>
    <mergeCell ref="KUH18:KUH19"/>
    <mergeCell ref="KTY18:KTY19"/>
    <mergeCell ref="KTZ18:KTZ19"/>
    <mergeCell ref="KUA18:KUA19"/>
    <mergeCell ref="KUB18:KUB19"/>
    <mergeCell ref="KUC18:KUC19"/>
    <mergeCell ref="KTT18:KTT19"/>
    <mergeCell ref="KTU18:KTU19"/>
    <mergeCell ref="KTV18:KTV19"/>
    <mergeCell ref="KTW18:KTW19"/>
    <mergeCell ref="KTX18:KTX19"/>
    <mergeCell ref="KTO18:KTO19"/>
    <mergeCell ref="KTP18:KTP19"/>
    <mergeCell ref="KTQ18:KTQ19"/>
    <mergeCell ref="KTR18:KTR19"/>
    <mergeCell ref="KTS18:KTS19"/>
    <mergeCell ref="KTJ18:KTJ19"/>
    <mergeCell ref="KTK18:KTK19"/>
    <mergeCell ref="KTL18:KTL19"/>
    <mergeCell ref="KTM18:KTM19"/>
    <mergeCell ref="KTN18:KTN19"/>
    <mergeCell ref="KTE18:KTE19"/>
    <mergeCell ref="KTF18:KTF19"/>
    <mergeCell ref="KTG18:KTG19"/>
    <mergeCell ref="KTH18:KTH19"/>
    <mergeCell ref="KTI18:KTI19"/>
    <mergeCell ref="KVR18:KVR19"/>
    <mergeCell ref="KVS18:KVS19"/>
    <mergeCell ref="KVT18:KVT19"/>
    <mergeCell ref="KVU18:KVU19"/>
    <mergeCell ref="KVV18:KVV19"/>
    <mergeCell ref="KVM18:KVM19"/>
    <mergeCell ref="KVN18:KVN19"/>
    <mergeCell ref="KVO18:KVO19"/>
    <mergeCell ref="KVP18:KVP19"/>
    <mergeCell ref="KVQ18:KVQ19"/>
    <mergeCell ref="KVH18:KVH19"/>
    <mergeCell ref="KVI18:KVI19"/>
    <mergeCell ref="KVJ18:KVJ19"/>
    <mergeCell ref="KVK18:KVK19"/>
    <mergeCell ref="KVL18:KVL19"/>
    <mergeCell ref="KVC18:KVC19"/>
    <mergeCell ref="KVD18:KVD19"/>
    <mergeCell ref="KVE18:KVE19"/>
    <mergeCell ref="KVF18:KVF19"/>
    <mergeCell ref="KVG18:KVG19"/>
    <mergeCell ref="KUX18:KUX19"/>
    <mergeCell ref="KUY18:KUY19"/>
    <mergeCell ref="KUZ18:KUZ19"/>
    <mergeCell ref="KVA18:KVA19"/>
    <mergeCell ref="KVB18:KVB19"/>
    <mergeCell ref="KUS18:KUS19"/>
    <mergeCell ref="KUT18:KUT19"/>
    <mergeCell ref="KUU18:KUU19"/>
    <mergeCell ref="KUV18:KUV19"/>
    <mergeCell ref="KUW18:KUW19"/>
    <mergeCell ref="KUN18:KUN19"/>
    <mergeCell ref="KUO18:KUO19"/>
    <mergeCell ref="KUP18:KUP19"/>
    <mergeCell ref="KUQ18:KUQ19"/>
    <mergeCell ref="KUR18:KUR19"/>
    <mergeCell ref="KXA18:KXA19"/>
    <mergeCell ref="KXB18:KXB19"/>
    <mergeCell ref="KXC18:KXC19"/>
    <mergeCell ref="KXD18:KXD19"/>
    <mergeCell ref="KXE18:KXE19"/>
    <mergeCell ref="KWV18:KWV19"/>
    <mergeCell ref="KWW18:KWW19"/>
    <mergeCell ref="KWX18:KWX19"/>
    <mergeCell ref="KWY18:KWY19"/>
    <mergeCell ref="KWZ18:KWZ19"/>
    <mergeCell ref="KWQ18:KWQ19"/>
    <mergeCell ref="KWR18:KWR19"/>
    <mergeCell ref="KWS18:KWS19"/>
    <mergeCell ref="KWT18:KWT19"/>
    <mergeCell ref="KWU18:KWU19"/>
    <mergeCell ref="KWL18:KWL19"/>
    <mergeCell ref="KWM18:KWM19"/>
    <mergeCell ref="KWN18:KWN19"/>
    <mergeCell ref="KWO18:KWO19"/>
    <mergeCell ref="KWP18:KWP19"/>
    <mergeCell ref="KWG18:KWG19"/>
    <mergeCell ref="KWH18:KWH19"/>
    <mergeCell ref="KWI18:KWI19"/>
    <mergeCell ref="KWJ18:KWJ19"/>
    <mergeCell ref="KWK18:KWK19"/>
    <mergeCell ref="KWB18:KWB19"/>
    <mergeCell ref="KWC18:KWC19"/>
    <mergeCell ref="KWD18:KWD19"/>
    <mergeCell ref="KWE18:KWE19"/>
    <mergeCell ref="KWF18:KWF19"/>
    <mergeCell ref="KVW18:KVW19"/>
    <mergeCell ref="KVX18:KVX19"/>
    <mergeCell ref="KVY18:KVY19"/>
    <mergeCell ref="KVZ18:KVZ19"/>
    <mergeCell ref="KWA18:KWA19"/>
    <mergeCell ref="KYJ18:KYJ19"/>
    <mergeCell ref="KYK18:KYK19"/>
    <mergeCell ref="KYL18:KYL19"/>
    <mergeCell ref="KYM18:KYM19"/>
    <mergeCell ref="KYN18:KYN19"/>
    <mergeCell ref="KYE18:KYE19"/>
    <mergeCell ref="KYF18:KYF19"/>
    <mergeCell ref="KYG18:KYG19"/>
    <mergeCell ref="KYH18:KYH19"/>
    <mergeCell ref="KYI18:KYI19"/>
    <mergeCell ref="KXZ18:KXZ19"/>
    <mergeCell ref="KYA18:KYA19"/>
    <mergeCell ref="KYB18:KYB19"/>
    <mergeCell ref="KYC18:KYC19"/>
    <mergeCell ref="KYD18:KYD19"/>
    <mergeCell ref="KXU18:KXU19"/>
    <mergeCell ref="KXV18:KXV19"/>
    <mergeCell ref="KXW18:KXW19"/>
    <mergeCell ref="KXX18:KXX19"/>
    <mergeCell ref="KXY18:KXY19"/>
    <mergeCell ref="KXP18:KXP19"/>
    <mergeCell ref="KXQ18:KXQ19"/>
    <mergeCell ref="KXR18:KXR19"/>
    <mergeCell ref="KXS18:KXS19"/>
    <mergeCell ref="KXT18:KXT19"/>
    <mergeCell ref="KXK18:KXK19"/>
    <mergeCell ref="KXL18:KXL19"/>
    <mergeCell ref="KXM18:KXM19"/>
    <mergeCell ref="KXN18:KXN19"/>
    <mergeCell ref="KXO18:KXO19"/>
    <mergeCell ref="KXF18:KXF19"/>
    <mergeCell ref="KXG18:KXG19"/>
    <mergeCell ref="KXH18:KXH19"/>
    <mergeCell ref="KXI18:KXI19"/>
    <mergeCell ref="KXJ18:KXJ19"/>
    <mergeCell ref="KZS18:KZS19"/>
    <mergeCell ref="KZT18:KZT19"/>
    <mergeCell ref="KZU18:KZU19"/>
    <mergeCell ref="KZV18:KZV19"/>
    <mergeCell ref="KZW18:KZW19"/>
    <mergeCell ref="KZN18:KZN19"/>
    <mergeCell ref="KZO18:KZO19"/>
    <mergeCell ref="KZP18:KZP19"/>
    <mergeCell ref="KZQ18:KZQ19"/>
    <mergeCell ref="KZR18:KZR19"/>
    <mergeCell ref="KZI18:KZI19"/>
    <mergeCell ref="KZJ18:KZJ19"/>
    <mergeCell ref="KZK18:KZK19"/>
    <mergeCell ref="KZL18:KZL19"/>
    <mergeCell ref="KZM18:KZM19"/>
    <mergeCell ref="KZD18:KZD19"/>
    <mergeCell ref="KZE18:KZE19"/>
    <mergeCell ref="KZF18:KZF19"/>
    <mergeCell ref="KZG18:KZG19"/>
    <mergeCell ref="KZH18:KZH19"/>
    <mergeCell ref="KYY18:KYY19"/>
    <mergeCell ref="KYZ18:KYZ19"/>
    <mergeCell ref="KZA18:KZA19"/>
    <mergeCell ref="KZB18:KZB19"/>
    <mergeCell ref="KZC18:KZC19"/>
    <mergeCell ref="KYT18:KYT19"/>
    <mergeCell ref="KYU18:KYU19"/>
    <mergeCell ref="KYV18:KYV19"/>
    <mergeCell ref="KYW18:KYW19"/>
    <mergeCell ref="KYX18:KYX19"/>
    <mergeCell ref="KYO18:KYO19"/>
    <mergeCell ref="KYP18:KYP19"/>
    <mergeCell ref="KYQ18:KYQ19"/>
    <mergeCell ref="KYR18:KYR19"/>
    <mergeCell ref="KYS18:KYS19"/>
    <mergeCell ref="LBB18:LBB19"/>
    <mergeCell ref="LBC18:LBC19"/>
    <mergeCell ref="LBD18:LBD19"/>
    <mergeCell ref="LBE18:LBE19"/>
    <mergeCell ref="LBF18:LBF19"/>
    <mergeCell ref="LAW18:LAW19"/>
    <mergeCell ref="LAX18:LAX19"/>
    <mergeCell ref="LAY18:LAY19"/>
    <mergeCell ref="LAZ18:LAZ19"/>
    <mergeCell ref="LBA18:LBA19"/>
    <mergeCell ref="LAR18:LAR19"/>
    <mergeCell ref="LAS18:LAS19"/>
    <mergeCell ref="LAT18:LAT19"/>
    <mergeCell ref="LAU18:LAU19"/>
    <mergeCell ref="LAV18:LAV19"/>
    <mergeCell ref="LAM18:LAM19"/>
    <mergeCell ref="LAN18:LAN19"/>
    <mergeCell ref="LAO18:LAO19"/>
    <mergeCell ref="LAP18:LAP19"/>
    <mergeCell ref="LAQ18:LAQ19"/>
    <mergeCell ref="LAH18:LAH19"/>
    <mergeCell ref="LAI18:LAI19"/>
    <mergeCell ref="LAJ18:LAJ19"/>
    <mergeCell ref="LAK18:LAK19"/>
    <mergeCell ref="LAL18:LAL19"/>
    <mergeCell ref="LAC18:LAC19"/>
    <mergeCell ref="LAD18:LAD19"/>
    <mergeCell ref="LAE18:LAE19"/>
    <mergeCell ref="LAF18:LAF19"/>
    <mergeCell ref="LAG18:LAG19"/>
    <mergeCell ref="KZX18:KZX19"/>
    <mergeCell ref="KZY18:KZY19"/>
    <mergeCell ref="KZZ18:KZZ19"/>
    <mergeCell ref="LAA18:LAA19"/>
    <mergeCell ref="LAB18:LAB19"/>
    <mergeCell ref="LCK18:LCK19"/>
    <mergeCell ref="LCL18:LCL19"/>
    <mergeCell ref="LCM18:LCM19"/>
    <mergeCell ref="LCN18:LCN19"/>
    <mergeCell ref="LCO18:LCO19"/>
    <mergeCell ref="LCF18:LCF19"/>
    <mergeCell ref="LCG18:LCG19"/>
    <mergeCell ref="LCH18:LCH19"/>
    <mergeCell ref="LCI18:LCI19"/>
    <mergeCell ref="LCJ18:LCJ19"/>
    <mergeCell ref="LCA18:LCA19"/>
    <mergeCell ref="LCB18:LCB19"/>
    <mergeCell ref="LCC18:LCC19"/>
    <mergeCell ref="LCD18:LCD19"/>
    <mergeCell ref="LCE18:LCE19"/>
    <mergeCell ref="LBV18:LBV19"/>
    <mergeCell ref="LBW18:LBW19"/>
    <mergeCell ref="LBX18:LBX19"/>
    <mergeCell ref="LBY18:LBY19"/>
    <mergeCell ref="LBZ18:LBZ19"/>
    <mergeCell ref="LBQ18:LBQ19"/>
    <mergeCell ref="LBR18:LBR19"/>
    <mergeCell ref="LBS18:LBS19"/>
    <mergeCell ref="LBT18:LBT19"/>
    <mergeCell ref="LBU18:LBU19"/>
    <mergeCell ref="LBL18:LBL19"/>
    <mergeCell ref="LBM18:LBM19"/>
    <mergeCell ref="LBN18:LBN19"/>
    <mergeCell ref="LBO18:LBO19"/>
    <mergeCell ref="LBP18:LBP19"/>
    <mergeCell ref="LBG18:LBG19"/>
    <mergeCell ref="LBH18:LBH19"/>
    <mergeCell ref="LBI18:LBI19"/>
    <mergeCell ref="LBJ18:LBJ19"/>
    <mergeCell ref="LBK18:LBK19"/>
    <mergeCell ref="LDT18:LDT19"/>
    <mergeCell ref="LDU18:LDU19"/>
    <mergeCell ref="LDV18:LDV19"/>
    <mergeCell ref="LDW18:LDW19"/>
    <mergeCell ref="LDX18:LDX19"/>
    <mergeCell ref="LDO18:LDO19"/>
    <mergeCell ref="LDP18:LDP19"/>
    <mergeCell ref="LDQ18:LDQ19"/>
    <mergeCell ref="LDR18:LDR19"/>
    <mergeCell ref="LDS18:LDS19"/>
    <mergeCell ref="LDJ18:LDJ19"/>
    <mergeCell ref="LDK18:LDK19"/>
    <mergeCell ref="LDL18:LDL19"/>
    <mergeCell ref="LDM18:LDM19"/>
    <mergeCell ref="LDN18:LDN19"/>
    <mergeCell ref="LDE18:LDE19"/>
    <mergeCell ref="LDF18:LDF19"/>
    <mergeCell ref="LDG18:LDG19"/>
    <mergeCell ref="LDH18:LDH19"/>
    <mergeCell ref="LDI18:LDI19"/>
    <mergeCell ref="LCZ18:LCZ19"/>
    <mergeCell ref="LDA18:LDA19"/>
    <mergeCell ref="LDB18:LDB19"/>
    <mergeCell ref="LDC18:LDC19"/>
    <mergeCell ref="LDD18:LDD19"/>
    <mergeCell ref="LCU18:LCU19"/>
    <mergeCell ref="LCV18:LCV19"/>
    <mergeCell ref="LCW18:LCW19"/>
    <mergeCell ref="LCX18:LCX19"/>
    <mergeCell ref="LCY18:LCY19"/>
    <mergeCell ref="LCP18:LCP19"/>
    <mergeCell ref="LCQ18:LCQ19"/>
    <mergeCell ref="LCR18:LCR19"/>
    <mergeCell ref="LCS18:LCS19"/>
    <mergeCell ref="LCT18:LCT19"/>
    <mergeCell ref="LFC18:LFC19"/>
    <mergeCell ref="LFD18:LFD19"/>
    <mergeCell ref="LFE18:LFE19"/>
    <mergeCell ref="LFF18:LFF19"/>
    <mergeCell ref="LFG18:LFG19"/>
    <mergeCell ref="LEX18:LEX19"/>
    <mergeCell ref="LEY18:LEY19"/>
    <mergeCell ref="LEZ18:LEZ19"/>
    <mergeCell ref="LFA18:LFA19"/>
    <mergeCell ref="LFB18:LFB19"/>
    <mergeCell ref="LES18:LES19"/>
    <mergeCell ref="LET18:LET19"/>
    <mergeCell ref="LEU18:LEU19"/>
    <mergeCell ref="LEV18:LEV19"/>
    <mergeCell ref="LEW18:LEW19"/>
    <mergeCell ref="LEN18:LEN19"/>
    <mergeCell ref="LEO18:LEO19"/>
    <mergeCell ref="LEP18:LEP19"/>
    <mergeCell ref="LEQ18:LEQ19"/>
    <mergeCell ref="LER18:LER19"/>
    <mergeCell ref="LEI18:LEI19"/>
    <mergeCell ref="LEJ18:LEJ19"/>
    <mergeCell ref="LEK18:LEK19"/>
    <mergeCell ref="LEL18:LEL19"/>
    <mergeCell ref="LEM18:LEM19"/>
    <mergeCell ref="LED18:LED19"/>
    <mergeCell ref="LEE18:LEE19"/>
    <mergeCell ref="LEF18:LEF19"/>
    <mergeCell ref="LEG18:LEG19"/>
    <mergeCell ref="LEH18:LEH19"/>
    <mergeCell ref="LDY18:LDY19"/>
    <mergeCell ref="LDZ18:LDZ19"/>
    <mergeCell ref="LEA18:LEA19"/>
    <mergeCell ref="LEB18:LEB19"/>
    <mergeCell ref="LEC18:LEC19"/>
    <mergeCell ref="LGL18:LGL19"/>
    <mergeCell ref="LGM18:LGM19"/>
    <mergeCell ref="LGN18:LGN19"/>
    <mergeCell ref="LGO18:LGO19"/>
    <mergeCell ref="LGP18:LGP19"/>
    <mergeCell ref="LGG18:LGG19"/>
    <mergeCell ref="LGH18:LGH19"/>
    <mergeCell ref="LGI18:LGI19"/>
    <mergeCell ref="LGJ18:LGJ19"/>
    <mergeCell ref="LGK18:LGK19"/>
    <mergeCell ref="LGB18:LGB19"/>
    <mergeCell ref="LGC18:LGC19"/>
    <mergeCell ref="LGD18:LGD19"/>
    <mergeCell ref="LGE18:LGE19"/>
    <mergeCell ref="LGF18:LGF19"/>
    <mergeCell ref="LFW18:LFW19"/>
    <mergeCell ref="LFX18:LFX19"/>
    <mergeCell ref="LFY18:LFY19"/>
    <mergeCell ref="LFZ18:LFZ19"/>
    <mergeCell ref="LGA18:LGA19"/>
    <mergeCell ref="LFR18:LFR19"/>
    <mergeCell ref="LFS18:LFS19"/>
    <mergeCell ref="LFT18:LFT19"/>
    <mergeCell ref="LFU18:LFU19"/>
    <mergeCell ref="LFV18:LFV19"/>
    <mergeCell ref="LFM18:LFM19"/>
    <mergeCell ref="LFN18:LFN19"/>
    <mergeCell ref="LFO18:LFO19"/>
    <mergeCell ref="LFP18:LFP19"/>
    <mergeCell ref="LFQ18:LFQ19"/>
    <mergeCell ref="LFH18:LFH19"/>
    <mergeCell ref="LFI18:LFI19"/>
    <mergeCell ref="LFJ18:LFJ19"/>
    <mergeCell ref="LFK18:LFK19"/>
    <mergeCell ref="LFL18:LFL19"/>
    <mergeCell ref="LHU18:LHU19"/>
    <mergeCell ref="LHV18:LHV19"/>
    <mergeCell ref="LHW18:LHW19"/>
    <mergeCell ref="LHX18:LHX19"/>
    <mergeCell ref="LHY18:LHY19"/>
    <mergeCell ref="LHP18:LHP19"/>
    <mergeCell ref="LHQ18:LHQ19"/>
    <mergeCell ref="LHR18:LHR19"/>
    <mergeCell ref="LHS18:LHS19"/>
    <mergeCell ref="LHT18:LHT19"/>
    <mergeCell ref="LHK18:LHK19"/>
    <mergeCell ref="LHL18:LHL19"/>
    <mergeCell ref="LHM18:LHM19"/>
    <mergeCell ref="LHN18:LHN19"/>
    <mergeCell ref="LHO18:LHO19"/>
    <mergeCell ref="LHF18:LHF19"/>
    <mergeCell ref="LHG18:LHG19"/>
    <mergeCell ref="LHH18:LHH19"/>
    <mergeCell ref="LHI18:LHI19"/>
    <mergeCell ref="LHJ18:LHJ19"/>
    <mergeCell ref="LHA18:LHA19"/>
    <mergeCell ref="LHB18:LHB19"/>
    <mergeCell ref="LHC18:LHC19"/>
    <mergeCell ref="LHD18:LHD19"/>
    <mergeCell ref="LHE18:LHE19"/>
    <mergeCell ref="LGV18:LGV19"/>
    <mergeCell ref="LGW18:LGW19"/>
    <mergeCell ref="LGX18:LGX19"/>
    <mergeCell ref="LGY18:LGY19"/>
    <mergeCell ref="LGZ18:LGZ19"/>
    <mergeCell ref="LGQ18:LGQ19"/>
    <mergeCell ref="LGR18:LGR19"/>
    <mergeCell ref="LGS18:LGS19"/>
    <mergeCell ref="LGT18:LGT19"/>
    <mergeCell ref="LGU18:LGU19"/>
    <mergeCell ref="LJD18:LJD19"/>
    <mergeCell ref="LJE18:LJE19"/>
    <mergeCell ref="LJF18:LJF19"/>
    <mergeCell ref="LJG18:LJG19"/>
    <mergeCell ref="LJH18:LJH19"/>
    <mergeCell ref="LIY18:LIY19"/>
    <mergeCell ref="LIZ18:LIZ19"/>
    <mergeCell ref="LJA18:LJA19"/>
    <mergeCell ref="LJB18:LJB19"/>
    <mergeCell ref="LJC18:LJC19"/>
    <mergeCell ref="LIT18:LIT19"/>
    <mergeCell ref="LIU18:LIU19"/>
    <mergeCell ref="LIV18:LIV19"/>
    <mergeCell ref="LIW18:LIW19"/>
    <mergeCell ref="LIX18:LIX19"/>
    <mergeCell ref="LIO18:LIO19"/>
    <mergeCell ref="LIP18:LIP19"/>
    <mergeCell ref="LIQ18:LIQ19"/>
    <mergeCell ref="LIR18:LIR19"/>
    <mergeCell ref="LIS18:LIS19"/>
    <mergeCell ref="LIJ18:LIJ19"/>
    <mergeCell ref="LIK18:LIK19"/>
    <mergeCell ref="LIL18:LIL19"/>
    <mergeCell ref="LIM18:LIM19"/>
    <mergeCell ref="LIN18:LIN19"/>
    <mergeCell ref="LIE18:LIE19"/>
    <mergeCell ref="LIF18:LIF19"/>
    <mergeCell ref="LIG18:LIG19"/>
    <mergeCell ref="LIH18:LIH19"/>
    <mergeCell ref="LII18:LII19"/>
    <mergeCell ref="LHZ18:LHZ19"/>
    <mergeCell ref="LIA18:LIA19"/>
    <mergeCell ref="LIB18:LIB19"/>
    <mergeCell ref="LIC18:LIC19"/>
    <mergeCell ref="LID18:LID19"/>
    <mergeCell ref="LKM18:LKM19"/>
    <mergeCell ref="LKN18:LKN19"/>
    <mergeCell ref="LKO18:LKO19"/>
    <mergeCell ref="LKP18:LKP19"/>
    <mergeCell ref="LKQ18:LKQ19"/>
    <mergeCell ref="LKH18:LKH19"/>
    <mergeCell ref="LKI18:LKI19"/>
    <mergeCell ref="LKJ18:LKJ19"/>
    <mergeCell ref="LKK18:LKK19"/>
    <mergeCell ref="LKL18:LKL19"/>
    <mergeCell ref="LKC18:LKC19"/>
    <mergeCell ref="LKD18:LKD19"/>
    <mergeCell ref="LKE18:LKE19"/>
    <mergeCell ref="LKF18:LKF19"/>
    <mergeCell ref="LKG18:LKG19"/>
    <mergeCell ref="LJX18:LJX19"/>
    <mergeCell ref="LJY18:LJY19"/>
    <mergeCell ref="LJZ18:LJZ19"/>
    <mergeCell ref="LKA18:LKA19"/>
    <mergeCell ref="LKB18:LKB19"/>
    <mergeCell ref="LJS18:LJS19"/>
    <mergeCell ref="LJT18:LJT19"/>
    <mergeCell ref="LJU18:LJU19"/>
    <mergeCell ref="LJV18:LJV19"/>
    <mergeCell ref="LJW18:LJW19"/>
    <mergeCell ref="LJN18:LJN19"/>
    <mergeCell ref="LJO18:LJO19"/>
    <mergeCell ref="LJP18:LJP19"/>
    <mergeCell ref="LJQ18:LJQ19"/>
    <mergeCell ref="LJR18:LJR19"/>
    <mergeCell ref="LJI18:LJI19"/>
    <mergeCell ref="LJJ18:LJJ19"/>
    <mergeCell ref="LJK18:LJK19"/>
    <mergeCell ref="LJL18:LJL19"/>
    <mergeCell ref="LJM18:LJM19"/>
    <mergeCell ref="LLV18:LLV19"/>
    <mergeCell ref="LLW18:LLW19"/>
    <mergeCell ref="LLX18:LLX19"/>
    <mergeCell ref="LLY18:LLY19"/>
    <mergeCell ref="LLZ18:LLZ19"/>
    <mergeCell ref="LLQ18:LLQ19"/>
    <mergeCell ref="LLR18:LLR19"/>
    <mergeCell ref="LLS18:LLS19"/>
    <mergeCell ref="LLT18:LLT19"/>
    <mergeCell ref="LLU18:LLU19"/>
    <mergeCell ref="LLL18:LLL19"/>
    <mergeCell ref="LLM18:LLM19"/>
    <mergeCell ref="LLN18:LLN19"/>
    <mergeCell ref="LLO18:LLO19"/>
    <mergeCell ref="LLP18:LLP19"/>
    <mergeCell ref="LLG18:LLG19"/>
    <mergeCell ref="LLH18:LLH19"/>
    <mergeCell ref="LLI18:LLI19"/>
    <mergeCell ref="LLJ18:LLJ19"/>
    <mergeCell ref="LLK18:LLK19"/>
    <mergeCell ref="LLB18:LLB19"/>
    <mergeCell ref="LLC18:LLC19"/>
    <mergeCell ref="LLD18:LLD19"/>
    <mergeCell ref="LLE18:LLE19"/>
    <mergeCell ref="LLF18:LLF19"/>
    <mergeCell ref="LKW18:LKW19"/>
    <mergeCell ref="LKX18:LKX19"/>
    <mergeCell ref="LKY18:LKY19"/>
    <mergeCell ref="LKZ18:LKZ19"/>
    <mergeCell ref="LLA18:LLA19"/>
    <mergeCell ref="LKR18:LKR19"/>
    <mergeCell ref="LKS18:LKS19"/>
    <mergeCell ref="LKT18:LKT19"/>
    <mergeCell ref="LKU18:LKU19"/>
    <mergeCell ref="LKV18:LKV19"/>
    <mergeCell ref="LNE18:LNE19"/>
    <mergeCell ref="LNF18:LNF19"/>
    <mergeCell ref="LNG18:LNG19"/>
    <mergeCell ref="LNH18:LNH19"/>
    <mergeCell ref="LNI18:LNI19"/>
    <mergeCell ref="LMZ18:LMZ19"/>
    <mergeCell ref="LNA18:LNA19"/>
    <mergeCell ref="LNB18:LNB19"/>
    <mergeCell ref="LNC18:LNC19"/>
    <mergeCell ref="LND18:LND19"/>
    <mergeCell ref="LMU18:LMU19"/>
    <mergeCell ref="LMV18:LMV19"/>
    <mergeCell ref="LMW18:LMW19"/>
    <mergeCell ref="LMX18:LMX19"/>
    <mergeCell ref="LMY18:LMY19"/>
    <mergeCell ref="LMP18:LMP19"/>
    <mergeCell ref="LMQ18:LMQ19"/>
    <mergeCell ref="LMR18:LMR19"/>
    <mergeCell ref="LMS18:LMS19"/>
    <mergeCell ref="LMT18:LMT19"/>
    <mergeCell ref="LMK18:LMK19"/>
    <mergeCell ref="LML18:LML19"/>
    <mergeCell ref="LMM18:LMM19"/>
    <mergeCell ref="LMN18:LMN19"/>
    <mergeCell ref="LMO18:LMO19"/>
    <mergeCell ref="LMF18:LMF19"/>
    <mergeCell ref="LMG18:LMG19"/>
    <mergeCell ref="LMH18:LMH19"/>
    <mergeCell ref="LMI18:LMI19"/>
    <mergeCell ref="LMJ18:LMJ19"/>
    <mergeCell ref="LMA18:LMA19"/>
    <mergeCell ref="LMB18:LMB19"/>
    <mergeCell ref="LMC18:LMC19"/>
    <mergeCell ref="LMD18:LMD19"/>
    <mergeCell ref="LME18:LME19"/>
    <mergeCell ref="LON18:LON19"/>
    <mergeCell ref="LOO18:LOO19"/>
    <mergeCell ref="LOP18:LOP19"/>
    <mergeCell ref="LOQ18:LOQ19"/>
    <mergeCell ref="LOR18:LOR19"/>
    <mergeCell ref="LOI18:LOI19"/>
    <mergeCell ref="LOJ18:LOJ19"/>
    <mergeCell ref="LOK18:LOK19"/>
    <mergeCell ref="LOL18:LOL19"/>
    <mergeCell ref="LOM18:LOM19"/>
    <mergeCell ref="LOD18:LOD19"/>
    <mergeCell ref="LOE18:LOE19"/>
    <mergeCell ref="LOF18:LOF19"/>
    <mergeCell ref="LOG18:LOG19"/>
    <mergeCell ref="LOH18:LOH19"/>
    <mergeCell ref="LNY18:LNY19"/>
    <mergeCell ref="LNZ18:LNZ19"/>
    <mergeCell ref="LOA18:LOA19"/>
    <mergeCell ref="LOB18:LOB19"/>
    <mergeCell ref="LOC18:LOC19"/>
    <mergeCell ref="LNT18:LNT19"/>
    <mergeCell ref="LNU18:LNU19"/>
    <mergeCell ref="LNV18:LNV19"/>
    <mergeCell ref="LNW18:LNW19"/>
    <mergeCell ref="LNX18:LNX19"/>
    <mergeCell ref="LNO18:LNO19"/>
    <mergeCell ref="LNP18:LNP19"/>
    <mergeCell ref="LNQ18:LNQ19"/>
    <mergeCell ref="LNR18:LNR19"/>
    <mergeCell ref="LNS18:LNS19"/>
    <mergeCell ref="LNJ18:LNJ19"/>
    <mergeCell ref="LNK18:LNK19"/>
    <mergeCell ref="LNL18:LNL19"/>
    <mergeCell ref="LNM18:LNM19"/>
    <mergeCell ref="LNN18:LNN19"/>
    <mergeCell ref="LPW18:LPW19"/>
    <mergeCell ref="LPX18:LPX19"/>
    <mergeCell ref="LPY18:LPY19"/>
    <mergeCell ref="LPZ18:LPZ19"/>
    <mergeCell ref="LQA18:LQA19"/>
    <mergeCell ref="LPR18:LPR19"/>
    <mergeCell ref="LPS18:LPS19"/>
    <mergeCell ref="LPT18:LPT19"/>
    <mergeCell ref="LPU18:LPU19"/>
    <mergeCell ref="LPV18:LPV19"/>
    <mergeCell ref="LPM18:LPM19"/>
    <mergeCell ref="LPN18:LPN19"/>
    <mergeCell ref="LPO18:LPO19"/>
    <mergeCell ref="LPP18:LPP19"/>
    <mergeCell ref="LPQ18:LPQ19"/>
    <mergeCell ref="LPH18:LPH19"/>
    <mergeCell ref="LPI18:LPI19"/>
    <mergeCell ref="LPJ18:LPJ19"/>
    <mergeCell ref="LPK18:LPK19"/>
    <mergeCell ref="LPL18:LPL19"/>
    <mergeCell ref="LPC18:LPC19"/>
    <mergeCell ref="LPD18:LPD19"/>
    <mergeCell ref="LPE18:LPE19"/>
    <mergeCell ref="LPF18:LPF19"/>
    <mergeCell ref="LPG18:LPG19"/>
    <mergeCell ref="LOX18:LOX19"/>
    <mergeCell ref="LOY18:LOY19"/>
    <mergeCell ref="LOZ18:LOZ19"/>
    <mergeCell ref="LPA18:LPA19"/>
    <mergeCell ref="LPB18:LPB19"/>
    <mergeCell ref="LOS18:LOS19"/>
    <mergeCell ref="LOT18:LOT19"/>
    <mergeCell ref="LOU18:LOU19"/>
    <mergeCell ref="LOV18:LOV19"/>
    <mergeCell ref="LOW18:LOW19"/>
    <mergeCell ref="LRF18:LRF19"/>
    <mergeCell ref="LRG18:LRG19"/>
    <mergeCell ref="LRH18:LRH19"/>
    <mergeCell ref="LRI18:LRI19"/>
    <mergeCell ref="LRJ18:LRJ19"/>
    <mergeCell ref="LRA18:LRA19"/>
    <mergeCell ref="LRB18:LRB19"/>
    <mergeCell ref="LRC18:LRC19"/>
    <mergeCell ref="LRD18:LRD19"/>
    <mergeCell ref="LRE18:LRE19"/>
    <mergeCell ref="LQV18:LQV19"/>
    <mergeCell ref="LQW18:LQW19"/>
    <mergeCell ref="LQX18:LQX19"/>
    <mergeCell ref="LQY18:LQY19"/>
    <mergeCell ref="LQZ18:LQZ19"/>
    <mergeCell ref="LQQ18:LQQ19"/>
    <mergeCell ref="LQR18:LQR19"/>
    <mergeCell ref="LQS18:LQS19"/>
    <mergeCell ref="LQT18:LQT19"/>
    <mergeCell ref="LQU18:LQU19"/>
    <mergeCell ref="LQL18:LQL19"/>
    <mergeCell ref="LQM18:LQM19"/>
    <mergeCell ref="LQN18:LQN19"/>
    <mergeCell ref="LQO18:LQO19"/>
    <mergeCell ref="LQP18:LQP19"/>
    <mergeCell ref="LQG18:LQG19"/>
    <mergeCell ref="LQH18:LQH19"/>
    <mergeCell ref="LQI18:LQI19"/>
    <mergeCell ref="LQJ18:LQJ19"/>
    <mergeCell ref="LQK18:LQK19"/>
    <mergeCell ref="LQB18:LQB19"/>
    <mergeCell ref="LQC18:LQC19"/>
    <mergeCell ref="LQD18:LQD19"/>
    <mergeCell ref="LQE18:LQE19"/>
    <mergeCell ref="LQF18:LQF19"/>
    <mergeCell ref="LSO18:LSO19"/>
    <mergeCell ref="LSP18:LSP19"/>
    <mergeCell ref="LSQ18:LSQ19"/>
    <mergeCell ref="LSR18:LSR19"/>
    <mergeCell ref="LSS18:LSS19"/>
    <mergeCell ref="LSJ18:LSJ19"/>
    <mergeCell ref="LSK18:LSK19"/>
    <mergeCell ref="LSL18:LSL19"/>
    <mergeCell ref="LSM18:LSM19"/>
    <mergeCell ref="LSN18:LSN19"/>
    <mergeCell ref="LSE18:LSE19"/>
    <mergeCell ref="LSF18:LSF19"/>
    <mergeCell ref="LSG18:LSG19"/>
    <mergeCell ref="LSH18:LSH19"/>
    <mergeCell ref="LSI18:LSI19"/>
    <mergeCell ref="LRZ18:LRZ19"/>
    <mergeCell ref="LSA18:LSA19"/>
    <mergeCell ref="LSB18:LSB19"/>
    <mergeCell ref="LSC18:LSC19"/>
    <mergeCell ref="LSD18:LSD19"/>
    <mergeCell ref="LRU18:LRU19"/>
    <mergeCell ref="LRV18:LRV19"/>
    <mergeCell ref="LRW18:LRW19"/>
    <mergeCell ref="LRX18:LRX19"/>
    <mergeCell ref="LRY18:LRY19"/>
    <mergeCell ref="LRP18:LRP19"/>
    <mergeCell ref="LRQ18:LRQ19"/>
    <mergeCell ref="LRR18:LRR19"/>
    <mergeCell ref="LRS18:LRS19"/>
    <mergeCell ref="LRT18:LRT19"/>
    <mergeCell ref="LRK18:LRK19"/>
    <mergeCell ref="LRL18:LRL19"/>
    <mergeCell ref="LRM18:LRM19"/>
    <mergeCell ref="LRN18:LRN19"/>
    <mergeCell ref="LRO18:LRO19"/>
    <mergeCell ref="LTX18:LTX19"/>
    <mergeCell ref="LTY18:LTY19"/>
    <mergeCell ref="LTZ18:LTZ19"/>
    <mergeCell ref="LUA18:LUA19"/>
    <mergeCell ref="LUB18:LUB19"/>
    <mergeCell ref="LTS18:LTS19"/>
    <mergeCell ref="LTT18:LTT19"/>
    <mergeCell ref="LTU18:LTU19"/>
    <mergeCell ref="LTV18:LTV19"/>
    <mergeCell ref="LTW18:LTW19"/>
    <mergeCell ref="LTN18:LTN19"/>
    <mergeCell ref="LTO18:LTO19"/>
    <mergeCell ref="LTP18:LTP19"/>
    <mergeCell ref="LTQ18:LTQ19"/>
    <mergeCell ref="LTR18:LTR19"/>
    <mergeCell ref="LTI18:LTI19"/>
    <mergeCell ref="LTJ18:LTJ19"/>
    <mergeCell ref="LTK18:LTK19"/>
    <mergeCell ref="LTL18:LTL19"/>
    <mergeCell ref="LTM18:LTM19"/>
    <mergeCell ref="LTD18:LTD19"/>
    <mergeCell ref="LTE18:LTE19"/>
    <mergeCell ref="LTF18:LTF19"/>
    <mergeCell ref="LTG18:LTG19"/>
    <mergeCell ref="LTH18:LTH19"/>
    <mergeCell ref="LSY18:LSY19"/>
    <mergeCell ref="LSZ18:LSZ19"/>
    <mergeCell ref="LTA18:LTA19"/>
    <mergeCell ref="LTB18:LTB19"/>
    <mergeCell ref="LTC18:LTC19"/>
    <mergeCell ref="LST18:LST19"/>
    <mergeCell ref="LSU18:LSU19"/>
    <mergeCell ref="LSV18:LSV19"/>
    <mergeCell ref="LSW18:LSW19"/>
    <mergeCell ref="LSX18:LSX19"/>
    <mergeCell ref="LVG18:LVG19"/>
    <mergeCell ref="LVH18:LVH19"/>
    <mergeCell ref="LVI18:LVI19"/>
    <mergeCell ref="LVJ18:LVJ19"/>
    <mergeCell ref="LVK18:LVK19"/>
    <mergeCell ref="LVB18:LVB19"/>
    <mergeCell ref="LVC18:LVC19"/>
    <mergeCell ref="LVD18:LVD19"/>
    <mergeCell ref="LVE18:LVE19"/>
    <mergeCell ref="LVF18:LVF19"/>
    <mergeCell ref="LUW18:LUW19"/>
    <mergeCell ref="LUX18:LUX19"/>
    <mergeCell ref="LUY18:LUY19"/>
    <mergeCell ref="LUZ18:LUZ19"/>
    <mergeCell ref="LVA18:LVA19"/>
    <mergeCell ref="LUR18:LUR19"/>
    <mergeCell ref="LUS18:LUS19"/>
    <mergeCell ref="LUT18:LUT19"/>
    <mergeCell ref="LUU18:LUU19"/>
    <mergeCell ref="LUV18:LUV19"/>
    <mergeCell ref="LUM18:LUM19"/>
    <mergeCell ref="LUN18:LUN19"/>
    <mergeCell ref="LUO18:LUO19"/>
    <mergeCell ref="LUP18:LUP19"/>
    <mergeCell ref="LUQ18:LUQ19"/>
    <mergeCell ref="LUH18:LUH19"/>
    <mergeCell ref="LUI18:LUI19"/>
    <mergeCell ref="LUJ18:LUJ19"/>
    <mergeCell ref="LUK18:LUK19"/>
    <mergeCell ref="LUL18:LUL19"/>
    <mergeCell ref="LUC18:LUC19"/>
    <mergeCell ref="LUD18:LUD19"/>
    <mergeCell ref="LUE18:LUE19"/>
    <mergeCell ref="LUF18:LUF19"/>
    <mergeCell ref="LUG18:LUG19"/>
    <mergeCell ref="LWP18:LWP19"/>
    <mergeCell ref="LWQ18:LWQ19"/>
    <mergeCell ref="LWR18:LWR19"/>
    <mergeCell ref="LWS18:LWS19"/>
    <mergeCell ref="LWT18:LWT19"/>
    <mergeCell ref="LWK18:LWK19"/>
    <mergeCell ref="LWL18:LWL19"/>
    <mergeCell ref="LWM18:LWM19"/>
    <mergeCell ref="LWN18:LWN19"/>
    <mergeCell ref="LWO18:LWO19"/>
    <mergeCell ref="LWF18:LWF19"/>
    <mergeCell ref="LWG18:LWG19"/>
    <mergeCell ref="LWH18:LWH19"/>
    <mergeCell ref="LWI18:LWI19"/>
    <mergeCell ref="LWJ18:LWJ19"/>
    <mergeCell ref="LWA18:LWA19"/>
    <mergeCell ref="LWB18:LWB19"/>
    <mergeCell ref="LWC18:LWC19"/>
    <mergeCell ref="LWD18:LWD19"/>
    <mergeCell ref="LWE18:LWE19"/>
    <mergeCell ref="LVV18:LVV19"/>
    <mergeCell ref="LVW18:LVW19"/>
    <mergeCell ref="LVX18:LVX19"/>
    <mergeCell ref="LVY18:LVY19"/>
    <mergeCell ref="LVZ18:LVZ19"/>
    <mergeCell ref="LVQ18:LVQ19"/>
    <mergeCell ref="LVR18:LVR19"/>
    <mergeCell ref="LVS18:LVS19"/>
    <mergeCell ref="LVT18:LVT19"/>
    <mergeCell ref="LVU18:LVU19"/>
    <mergeCell ref="LVL18:LVL19"/>
    <mergeCell ref="LVM18:LVM19"/>
    <mergeCell ref="LVN18:LVN19"/>
    <mergeCell ref="LVO18:LVO19"/>
    <mergeCell ref="LVP18:LVP19"/>
    <mergeCell ref="LXY18:LXY19"/>
    <mergeCell ref="LXZ18:LXZ19"/>
    <mergeCell ref="LYA18:LYA19"/>
    <mergeCell ref="LYB18:LYB19"/>
    <mergeCell ref="LYC18:LYC19"/>
    <mergeCell ref="LXT18:LXT19"/>
    <mergeCell ref="LXU18:LXU19"/>
    <mergeCell ref="LXV18:LXV19"/>
    <mergeCell ref="LXW18:LXW19"/>
    <mergeCell ref="LXX18:LXX19"/>
    <mergeCell ref="LXO18:LXO19"/>
    <mergeCell ref="LXP18:LXP19"/>
    <mergeCell ref="LXQ18:LXQ19"/>
    <mergeCell ref="LXR18:LXR19"/>
    <mergeCell ref="LXS18:LXS19"/>
    <mergeCell ref="LXJ18:LXJ19"/>
    <mergeCell ref="LXK18:LXK19"/>
    <mergeCell ref="LXL18:LXL19"/>
    <mergeCell ref="LXM18:LXM19"/>
    <mergeCell ref="LXN18:LXN19"/>
    <mergeCell ref="LXE18:LXE19"/>
    <mergeCell ref="LXF18:LXF19"/>
    <mergeCell ref="LXG18:LXG19"/>
    <mergeCell ref="LXH18:LXH19"/>
    <mergeCell ref="LXI18:LXI19"/>
    <mergeCell ref="LWZ18:LWZ19"/>
    <mergeCell ref="LXA18:LXA19"/>
    <mergeCell ref="LXB18:LXB19"/>
    <mergeCell ref="LXC18:LXC19"/>
    <mergeCell ref="LXD18:LXD19"/>
    <mergeCell ref="LWU18:LWU19"/>
    <mergeCell ref="LWV18:LWV19"/>
    <mergeCell ref="LWW18:LWW19"/>
    <mergeCell ref="LWX18:LWX19"/>
    <mergeCell ref="LWY18:LWY19"/>
    <mergeCell ref="LZH18:LZH19"/>
    <mergeCell ref="LZI18:LZI19"/>
    <mergeCell ref="LZJ18:LZJ19"/>
    <mergeCell ref="LZK18:LZK19"/>
    <mergeCell ref="LZL18:LZL19"/>
    <mergeCell ref="LZC18:LZC19"/>
    <mergeCell ref="LZD18:LZD19"/>
    <mergeCell ref="LZE18:LZE19"/>
    <mergeCell ref="LZF18:LZF19"/>
    <mergeCell ref="LZG18:LZG19"/>
    <mergeCell ref="LYX18:LYX19"/>
    <mergeCell ref="LYY18:LYY19"/>
    <mergeCell ref="LYZ18:LYZ19"/>
    <mergeCell ref="LZA18:LZA19"/>
    <mergeCell ref="LZB18:LZB19"/>
    <mergeCell ref="LYS18:LYS19"/>
    <mergeCell ref="LYT18:LYT19"/>
    <mergeCell ref="LYU18:LYU19"/>
    <mergeCell ref="LYV18:LYV19"/>
    <mergeCell ref="LYW18:LYW19"/>
    <mergeCell ref="LYN18:LYN19"/>
    <mergeCell ref="LYO18:LYO19"/>
    <mergeCell ref="LYP18:LYP19"/>
    <mergeCell ref="LYQ18:LYQ19"/>
    <mergeCell ref="LYR18:LYR19"/>
    <mergeCell ref="LYI18:LYI19"/>
    <mergeCell ref="LYJ18:LYJ19"/>
    <mergeCell ref="LYK18:LYK19"/>
    <mergeCell ref="LYL18:LYL19"/>
    <mergeCell ref="LYM18:LYM19"/>
    <mergeCell ref="LYD18:LYD19"/>
    <mergeCell ref="LYE18:LYE19"/>
    <mergeCell ref="LYF18:LYF19"/>
    <mergeCell ref="LYG18:LYG19"/>
    <mergeCell ref="LYH18:LYH19"/>
    <mergeCell ref="MAQ18:MAQ19"/>
    <mergeCell ref="MAR18:MAR19"/>
    <mergeCell ref="MAS18:MAS19"/>
    <mergeCell ref="MAT18:MAT19"/>
    <mergeCell ref="MAU18:MAU19"/>
    <mergeCell ref="MAL18:MAL19"/>
    <mergeCell ref="MAM18:MAM19"/>
    <mergeCell ref="MAN18:MAN19"/>
    <mergeCell ref="MAO18:MAO19"/>
    <mergeCell ref="MAP18:MAP19"/>
    <mergeCell ref="MAG18:MAG19"/>
    <mergeCell ref="MAH18:MAH19"/>
    <mergeCell ref="MAI18:MAI19"/>
    <mergeCell ref="MAJ18:MAJ19"/>
    <mergeCell ref="MAK18:MAK19"/>
    <mergeCell ref="MAB18:MAB19"/>
    <mergeCell ref="MAC18:MAC19"/>
    <mergeCell ref="MAD18:MAD19"/>
    <mergeCell ref="MAE18:MAE19"/>
    <mergeCell ref="MAF18:MAF19"/>
    <mergeCell ref="LZW18:LZW19"/>
    <mergeCell ref="LZX18:LZX19"/>
    <mergeCell ref="LZY18:LZY19"/>
    <mergeCell ref="LZZ18:LZZ19"/>
    <mergeCell ref="MAA18:MAA19"/>
    <mergeCell ref="LZR18:LZR19"/>
    <mergeCell ref="LZS18:LZS19"/>
    <mergeCell ref="LZT18:LZT19"/>
    <mergeCell ref="LZU18:LZU19"/>
    <mergeCell ref="LZV18:LZV19"/>
    <mergeCell ref="LZM18:LZM19"/>
    <mergeCell ref="LZN18:LZN19"/>
    <mergeCell ref="LZO18:LZO19"/>
    <mergeCell ref="LZP18:LZP19"/>
    <mergeCell ref="LZQ18:LZQ19"/>
    <mergeCell ref="MBZ18:MBZ19"/>
    <mergeCell ref="MCA18:MCA19"/>
    <mergeCell ref="MCB18:MCB19"/>
    <mergeCell ref="MCC18:MCC19"/>
    <mergeCell ref="MCD18:MCD19"/>
    <mergeCell ref="MBU18:MBU19"/>
    <mergeCell ref="MBV18:MBV19"/>
    <mergeCell ref="MBW18:MBW19"/>
    <mergeCell ref="MBX18:MBX19"/>
    <mergeCell ref="MBY18:MBY19"/>
    <mergeCell ref="MBP18:MBP19"/>
    <mergeCell ref="MBQ18:MBQ19"/>
    <mergeCell ref="MBR18:MBR19"/>
    <mergeCell ref="MBS18:MBS19"/>
    <mergeCell ref="MBT18:MBT19"/>
    <mergeCell ref="MBK18:MBK19"/>
    <mergeCell ref="MBL18:MBL19"/>
    <mergeCell ref="MBM18:MBM19"/>
    <mergeCell ref="MBN18:MBN19"/>
    <mergeCell ref="MBO18:MBO19"/>
    <mergeCell ref="MBF18:MBF19"/>
    <mergeCell ref="MBG18:MBG19"/>
    <mergeCell ref="MBH18:MBH19"/>
    <mergeCell ref="MBI18:MBI19"/>
    <mergeCell ref="MBJ18:MBJ19"/>
    <mergeCell ref="MBA18:MBA19"/>
    <mergeCell ref="MBB18:MBB19"/>
    <mergeCell ref="MBC18:MBC19"/>
    <mergeCell ref="MBD18:MBD19"/>
    <mergeCell ref="MBE18:MBE19"/>
    <mergeCell ref="MAV18:MAV19"/>
    <mergeCell ref="MAW18:MAW19"/>
    <mergeCell ref="MAX18:MAX19"/>
    <mergeCell ref="MAY18:MAY19"/>
    <mergeCell ref="MAZ18:MAZ19"/>
    <mergeCell ref="MDI18:MDI19"/>
    <mergeCell ref="MDJ18:MDJ19"/>
    <mergeCell ref="MDK18:MDK19"/>
    <mergeCell ref="MDL18:MDL19"/>
    <mergeCell ref="MDM18:MDM19"/>
    <mergeCell ref="MDD18:MDD19"/>
    <mergeCell ref="MDE18:MDE19"/>
    <mergeCell ref="MDF18:MDF19"/>
    <mergeCell ref="MDG18:MDG19"/>
    <mergeCell ref="MDH18:MDH19"/>
    <mergeCell ref="MCY18:MCY19"/>
    <mergeCell ref="MCZ18:MCZ19"/>
    <mergeCell ref="MDA18:MDA19"/>
    <mergeCell ref="MDB18:MDB19"/>
    <mergeCell ref="MDC18:MDC19"/>
    <mergeCell ref="MCT18:MCT19"/>
    <mergeCell ref="MCU18:MCU19"/>
    <mergeCell ref="MCV18:MCV19"/>
    <mergeCell ref="MCW18:MCW19"/>
    <mergeCell ref="MCX18:MCX19"/>
    <mergeCell ref="MCO18:MCO19"/>
    <mergeCell ref="MCP18:MCP19"/>
    <mergeCell ref="MCQ18:MCQ19"/>
    <mergeCell ref="MCR18:MCR19"/>
    <mergeCell ref="MCS18:MCS19"/>
    <mergeCell ref="MCJ18:MCJ19"/>
    <mergeCell ref="MCK18:MCK19"/>
    <mergeCell ref="MCL18:MCL19"/>
    <mergeCell ref="MCM18:MCM19"/>
    <mergeCell ref="MCN18:MCN19"/>
    <mergeCell ref="MCE18:MCE19"/>
    <mergeCell ref="MCF18:MCF19"/>
    <mergeCell ref="MCG18:MCG19"/>
    <mergeCell ref="MCH18:MCH19"/>
    <mergeCell ref="MCI18:MCI19"/>
    <mergeCell ref="MER18:MER19"/>
    <mergeCell ref="MES18:MES19"/>
    <mergeCell ref="MET18:MET19"/>
    <mergeCell ref="MEU18:MEU19"/>
    <mergeCell ref="MEV18:MEV19"/>
    <mergeCell ref="MEM18:MEM19"/>
    <mergeCell ref="MEN18:MEN19"/>
    <mergeCell ref="MEO18:MEO19"/>
    <mergeCell ref="MEP18:MEP19"/>
    <mergeCell ref="MEQ18:MEQ19"/>
    <mergeCell ref="MEH18:MEH19"/>
    <mergeCell ref="MEI18:MEI19"/>
    <mergeCell ref="MEJ18:MEJ19"/>
    <mergeCell ref="MEK18:MEK19"/>
    <mergeCell ref="MEL18:MEL19"/>
    <mergeCell ref="MEC18:MEC19"/>
    <mergeCell ref="MED18:MED19"/>
    <mergeCell ref="MEE18:MEE19"/>
    <mergeCell ref="MEF18:MEF19"/>
    <mergeCell ref="MEG18:MEG19"/>
    <mergeCell ref="MDX18:MDX19"/>
    <mergeCell ref="MDY18:MDY19"/>
    <mergeCell ref="MDZ18:MDZ19"/>
    <mergeCell ref="MEA18:MEA19"/>
    <mergeCell ref="MEB18:MEB19"/>
    <mergeCell ref="MDS18:MDS19"/>
    <mergeCell ref="MDT18:MDT19"/>
    <mergeCell ref="MDU18:MDU19"/>
    <mergeCell ref="MDV18:MDV19"/>
    <mergeCell ref="MDW18:MDW19"/>
    <mergeCell ref="MDN18:MDN19"/>
    <mergeCell ref="MDO18:MDO19"/>
    <mergeCell ref="MDP18:MDP19"/>
    <mergeCell ref="MDQ18:MDQ19"/>
    <mergeCell ref="MDR18:MDR19"/>
    <mergeCell ref="MGA18:MGA19"/>
    <mergeCell ref="MGB18:MGB19"/>
    <mergeCell ref="MGC18:MGC19"/>
    <mergeCell ref="MGD18:MGD19"/>
    <mergeCell ref="MGE18:MGE19"/>
    <mergeCell ref="MFV18:MFV19"/>
    <mergeCell ref="MFW18:MFW19"/>
    <mergeCell ref="MFX18:MFX19"/>
    <mergeCell ref="MFY18:MFY19"/>
    <mergeCell ref="MFZ18:MFZ19"/>
    <mergeCell ref="MFQ18:MFQ19"/>
    <mergeCell ref="MFR18:MFR19"/>
    <mergeCell ref="MFS18:MFS19"/>
    <mergeCell ref="MFT18:MFT19"/>
    <mergeCell ref="MFU18:MFU19"/>
    <mergeCell ref="MFL18:MFL19"/>
    <mergeCell ref="MFM18:MFM19"/>
    <mergeCell ref="MFN18:MFN19"/>
    <mergeCell ref="MFO18:MFO19"/>
    <mergeCell ref="MFP18:MFP19"/>
    <mergeCell ref="MFG18:MFG19"/>
    <mergeCell ref="MFH18:MFH19"/>
    <mergeCell ref="MFI18:MFI19"/>
    <mergeCell ref="MFJ18:MFJ19"/>
    <mergeCell ref="MFK18:MFK19"/>
    <mergeCell ref="MFB18:MFB19"/>
    <mergeCell ref="MFC18:MFC19"/>
    <mergeCell ref="MFD18:MFD19"/>
    <mergeCell ref="MFE18:MFE19"/>
    <mergeCell ref="MFF18:MFF19"/>
    <mergeCell ref="MEW18:MEW19"/>
    <mergeCell ref="MEX18:MEX19"/>
    <mergeCell ref="MEY18:MEY19"/>
    <mergeCell ref="MEZ18:MEZ19"/>
    <mergeCell ref="MFA18:MFA19"/>
    <mergeCell ref="MHJ18:MHJ19"/>
    <mergeCell ref="MHK18:MHK19"/>
    <mergeCell ref="MHL18:MHL19"/>
    <mergeCell ref="MHM18:MHM19"/>
    <mergeCell ref="MHN18:MHN19"/>
    <mergeCell ref="MHE18:MHE19"/>
    <mergeCell ref="MHF18:MHF19"/>
    <mergeCell ref="MHG18:MHG19"/>
    <mergeCell ref="MHH18:MHH19"/>
    <mergeCell ref="MHI18:MHI19"/>
    <mergeCell ref="MGZ18:MGZ19"/>
    <mergeCell ref="MHA18:MHA19"/>
    <mergeCell ref="MHB18:MHB19"/>
    <mergeCell ref="MHC18:MHC19"/>
    <mergeCell ref="MHD18:MHD19"/>
    <mergeCell ref="MGU18:MGU19"/>
    <mergeCell ref="MGV18:MGV19"/>
    <mergeCell ref="MGW18:MGW19"/>
    <mergeCell ref="MGX18:MGX19"/>
    <mergeCell ref="MGY18:MGY19"/>
    <mergeCell ref="MGP18:MGP19"/>
    <mergeCell ref="MGQ18:MGQ19"/>
    <mergeCell ref="MGR18:MGR19"/>
    <mergeCell ref="MGS18:MGS19"/>
    <mergeCell ref="MGT18:MGT19"/>
    <mergeCell ref="MGK18:MGK19"/>
    <mergeCell ref="MGL18:MGL19"/>
    <mergeCell ref="MGM18:MGM19"/>
    <mergeCell ref="MGN18:MGN19"/>
    <mergeCell ref="MGO18:MGO19"/>
    <mergeCell ref="MGF18:MGF19"/>
    <mergeCell ref="MGG18:MGG19"/>
    <mergeCell ref="MGH18:MGH19"/>
    <mergeCell ref="MGI18:MGI19"/>
    <mergeCell ref="MGJ18:MGJ19"/>
    <mergeCell ref="MIS18:MIS19"/>
    <mergeCell ref="MIT18:MIT19"/>
    <mergeCell ref="MIU18:MIU19"/>
    <mergeCell ref="MIV18:MIV19"/>
    <mergeCell ref="MIW18:MIW19"/>
    <mergeCell ref="MIN18:MIN19"/>
    <mergeCell ref="MIO18:MIO19"/>
    <mergeCell ref="MIP18:MIP19"/>
    <mergeCell ref="MIQ18:MIQ19"/>
    <mergeCell ref="MIR18:MIR19"/>
    <mergeCell ref="MII18:MII19"/>
    <mergeCell ref="MIJ18:MIJ19"/>
    <mergeCell ref="MIK18:MIK19"/>
    <mergeCell ref="MIL18:MIL19"/>
    <mergeCell ref="MIM18:MIM19"/>
    <mergeCell ref="MID18:MID19"/>
    <mergeCell ref="MIE18:MIE19"/>
    <mergeCell ref="MIF18:MIF19"/>
    <mergeCell ref="MIG18:MIG19"/>
    <mergeCell ref="MIH18:MIH19"/>
    <mergeCell ref="MHY18:MHY19"/>
    <mergeCell ref="MHZ18:MHZ19"/>
    <mergeCell ref="MIA18:MIA19"/>
    <mergeCell ref="MIB18:MIB19"/>
    <mergeCell ref="MIC18:MIC19"/>
    <mergeCell ref="MHT18:MHT19"/>
    <mergeCell ref="MHU18:MHU19"/>
    <mergeCell ref="MHV18:MHV19"/>
    <mergeCell ref="MHW18:MHW19"/>
    <mergeCell ref="MHX18:MHX19"/>
    <mergeCell ref="MHO18:MHO19"/>
    <mergeCell ref="MHP18:MHP19"/>
    <mergeCell ref="MHQ18:MHQ19"/>
    <mergeCell ref="MHR18:MHR19"/>
    <mergeCell ref="MHS18:MHS19"/>
    <mergeCell ref="MKB18:MKB19"/>
    <mergeCell ref="MKC18:MKC19"/>
    <mergeCell ref="MKD18:MKD19"/>
    <mergeCell ref="MKE18:MKE19"/>
    <mergeCell ref="MKF18:MKF19"/>
    <mergeCell ref="MJW18:MJW19"/>
    <mergeCell ref="MJX18:MJX19"/>
    <mergeCell ref="MJY18:MJY19"/>
    <mergeCell ref="MJZ18:MJZ19"/>
    <mergeCell ref="MKA18:MKA19"/>
    <mergeCell ref="MJR18:MJR19"/>
    <mergeCell ref="MJS18:MJS19"/>
    <mergeCell ref="MJT18:MJT19"/>
    <mergeCell ref="MJU18:MJU19"/>
    <mergeCell ref="MJV18:MJV19"/>
    <mergeCell ref="MJM18:MJM19"/>
    <mergeCell ref="MJN18:MJN19"/>
    <mergeCell ref="MJO18:MJO19"/>
    <mergeCell ref="MJP18:MJP19"/>
    <mergeCell ref="MJQ18:MJQ19"/>
    <mergeCell ref="MJH18:MJH19"/>
    <mergeCell ref="MJI18:MJI19"/>
    <mergeCell ref="MJJ18:MJJ19"/>
    <mergeCell ref="MJK18:MJK19"/>
    <mergeCell ref="MJL18:MJL19"/>
    <mergeCell ref="MJC18:MJC19"/>
    <mergeCell ref="MJD18:MJD19"/>
    <mergeCell ref="MJE18:MJE19"/>
    <mergeCell ref="MJF18:MJF19"/>
    <mergeCell ref="MJG18:MJG19"/>
    <mergeCell ref="MIX18:MIX19"/>
    <mergeCell ref="MIY18:MIY19"/>
    <mergeCell ref="MIZ18:MIZ19"/>
    <mergeCell ref="MJA18:MJA19"/>
    <mergeCell ref="MJB18:MJB19"/>
    <mergeCell ref="MLK18:MLK19"/>
    <mergeCell ref="MLL18:MLL19"/>
    <mergeCell ref="MLM18:MLM19"/>
    <mergeCell ref="MLN18:MLN19"/>
    <mergeCell ref="MLO18:MLO19"/>
    <mergeCell ref="MLF18:MLF19"/>
    <mergeCell ref="MLG18:MLG19"/>
    <mergeCell ref="MLH18:MLH19"/>
    <mergeCell ref="MLI18:MLI19"/>
    <mergeCell ref="MLJ18:MLJ19"/>
    <mergeCell ref="MLA18:MLA19"/>
    <mergeCell ref="MLB18:MLB19"/>
    <mergeCell ref="MLC18:MLC19"/>
    <mergeCell ref="MLD18:MLD19"/>
    <mergeCell ref="MLE18:MLE19"/>
    <mergeCell ref="MKV18:MKV19"/>
    <mergeCell ref="MKW18:MKW19"/>
    <mergeCell ref="MKX18:MKX19"/>
    <mergeCell ref="MKY18:MKY19"/>
    <mergeCell ref="MKZ18:MKZ19"/>
    <mergeCell ref="MKQ18:MKQ19"/>
    <mergeCell ref="MKR18:MKR19"/>
    <mergeCell ref="MKS18:MKS19"/>
    <mergeCell ref="MKT18:MKT19"/>
    <mergeCell ref="MKU18:MKU19"/>
    <mergeCell ref="MKL18:MKL19"/>
    <mergeCell ref="MKM18:MKM19"/>
    <mergeCell ref="MKN18:MKN19"/>
    <mergeCell ref="MKO18:MKO19"/>
    <mergeCell ref="MKP18:MKP19"/>
    <mergeCell ref="MKG18:MKG19"/>
    <mergeCell ref="MKH18:MKH19"/>
    <mergeCell ref="MKI18:MKI19"/>
    <mergeCell ref="MKJ18:MKJ19"/>
    <mergeCell ref="MKK18:MKK19"/>
    <mergeCell ref="MMT18:MMT19"/>
    <mergeCell ref="MMU18:MMU19"/>
    <mergeCell ref="MMV18:MMV19"/>
    <mergeCell ref="MMW18:MMW19"/>
    <mergeCell ref="MMX18:MMX19"/>
    <mergeCell ref="MMO18:MMO19"/>
    <mergeCell ref="MMP18:MMP19"/>
    <mergeCell ref="MMQ18:MMQ19"/>
    <mergeCell ref="MMR18:MMR19"/>
    <mergeCell ref="MMS18:MMS19"/>
    <mergeCell ref="MMJ18:MMJ19"/>
    <mergeCell ref="MMK18:MMK19"/>
    <mergeCell ref="MML18:MML19"/>
    <mergeCell ref="MMM18:MMM19"/>
    <mergeCell ref="MMN18:MMN19"/>
    <mergeCell ref="MME18:MME19"/>
    <mergeCell ref="MMF18:MMF19"/>
    <mergeCell ref="MMG18:MMG19"/>
    <mergeCell ref="MMH18:MMH19"/>
    <mergeCell ref="MMI18:MMI19"/>
    <mergeCell ref="MLZ18:MLZ19"/>
    <mergeCell ref="MMA18:MMA19"/>
    <mergeCell ref="MMB18:MMB19"/>
    <mergeCell ref="MMC18:MMC19"/>
    <mergeCell ref="MMD18:MMD19"/>
    <mergeCell ref="MLU18:MLU19"/>
    <mergeCell ref="MLV18:MLV19"/>
    <mergeCell ref="MLW18:MLW19"/>
    <mergeCell ref="MLX18:MLX19"/>
    <mergeCell ref="MLY18:MLY19"/>
    <mergeCell ref="MLP18:MLP19"/>
    <mergeCell ref="MLQ18:MLQ19"/>
    <mergeCell ref="MLR18:MLR19"/>
    <mergeCell ref="MLS18:MLS19"/>
    <mergeCell ref="MLT18:MLT19"/>
    <mergeCell ref="MOC18:MOC19"/>
    <mergeCell ref="MOD18:MOD19"/>
    <mergeCell ref="MOE18:MOE19"/>
    <mergeCell ref="MOF18:MOF19"/>
    <mergeCell ref="MOG18:MOG19"/>
    <mergeCell ref="MNX18:MNX19"/>
    <mergeCell ref="MNY18:MNY19"/>
    <mergeCell ref="MNZ18:MNZ19"/>
    <mergeCell ref="MOA18:MOA19"/>
    <mergeCell ref="MOB18:MOB19"/>
    <mergeCell ref="MNS18:MNS19"/>
    <mergeCell ref="MNT18:MNT19"/>
    <mergeCell ref="MNU18:MNU19"/>
    <mergeCell ref="MNV18:MNV19"/>
    <mergeCell ref="MNW18:MNW19"/>
    <mergeCell ref="MNN18:MNN19"/>
    <mergeCell ref="MNO18:MNO19"/>
    <mergeCell ref="MNP18:MNP19"/>
    <mergeCell ref="MNQ18:MNQ19"/>
    <mergeCell ref="MNR18:MNR19"/>
    <mergeCell ref="MNI18:MNI19"/>
    <mergeCell ref="MNJ18:MNJ19"/>
    <mergeCell ref="MNK18:MNK19"/>
    <mergeCell ref="MNL18:MNL19"/>
    <mergeCell ref="MNM18:MNM19"/>
    <mergeCell ref="MND18:MND19"/>
    <mergeCell ref="MNE18:MNE19"/>
    <mergeCell ref="MNF18:MNF19"/>
    <mergeCell ref="MNG18:MNG19"/>
    <mergeCell ref="MNH18:MNH19"/>
    <mergeCell ref="MMY18:MMY19"/>
    <mergeCell ref="MMZ18:MMZ19"/>
    <mergeCell ref="MNA18:MNA19"/>
    <mergeCell ref="MNB18:MNB19"/>
    <mergeCell ref="MNC18:MNC19"/>
    <mergeCell ref="MPL18:MPL19"/>
    <mergeCell ref="MPM18:MPM19"/>
    <mergeCell ref="MPN18:MPN19"/>
    <mergeCell ref="MPO18:MPO19"/>
    <mergeCell ref="MPP18:MPP19"/>
    <mergeCell ref="MPG18:MPG19"/>
    <mergeCell ref="MPH18:MPH19"/>
    <mergeCell ref="MPI18:MPI19"/>
    <mergeCell ref="MPJ18:MPJ19"/>
    <mergeCell ref="MPK18:MPK19"/>
    <mergeCell ref="MPB18:MPB19"/>
    <mergeCell ref="MPC18:MPC19"/>
    <mergeCell ref="MPD18:MPD19"/>
    <mergeCell ref="MPE18:MPE19"/>
    <mergeCell ref="MPF18:MPF19"/>
    <mergeCell ref="MOW18:MOW19"/>
    <mergeCell ref="MOX18:MOX19"/>
    <mergeCell ref="MOY18:MOY19"/>
    <mergeCell ref="MOZ18:MOZ19"/>
    <mergeCell ref="MPA18:MPA19"/>
    <mergeCell ref="MOR18:MOR19"/>
    <mergeCell ref="MOS18:MOS19"/>
    <mergeCell ref="MOT18:MOT19"/>
    <mergeCell ref="MOU18:MOU19"/>
    <mergeCell ref="MOV18:MOV19"/>
    <mergeCell ref="MOM18:MOM19"/>
    <mergeCell ref="MON18:MON19"/>
    <mergeCell ref="MOO18:MOO19"/>
    <mergeCell ref="MOP18:MOP19"/>
    <mergeCell ref="MOQ18:MOQ19"/>
    <mergeCell ref="MOH18:MOH19"/>
    <mergeCell ref="MOI18:MOI19"/>
    <mergeCell ref="MOJ18:MOJ19"/>
    <mergeCell ref="MOK18:MOK19"/>
    <mergeCell ref="MOL18:MOL19"/>
    <mergeCell ref="MQU18:MQU19"/>
    <mergeCell ref="MQV18:MQV19"/>
    <mergeCell ref="MQW18:MQW19"/>
    <mergeCell ref="MQX18:MQX19"/>
    <mergeCell ref="MQY18:MQY19"/>
    <mergeCell ref="MQP18:MQP19"/>
    <mergeCell ref="MQQ18:MQQ19"/>
    <mergeCell ref="MQR18:MQR19"/>
    <mergeCell ref="MQS18:MQS19"/>
    <mergeCell ref="MQT18:MQT19"/>
    <mergeCell ref="MQK18:MQK19"/>
    <mergeCell ref="MQL18:MQL19"/>
    <mergeCell ref="MQM18:MQM19"/>
    <mergeCell ref="MQN18:MQN19"/>
    <mergeCell ref="MQO18:MQO19"/>
    <mergeCell ref="MQF18:MQF19"/>
    <mergeCell ref="MQG18:MQG19"/>
    <mergeCell ref="MQH18:MQH19"/>
    <mergeCell ref="MQI18:MQI19"/>
    <mergeCell ref="MQJ18:MQJ19"/>
    <mergeCell ref="MQA18:MQA19"/>
    <mergeCell ref="MQB18:MQB19"/>
    <mergeCell ref="MQC18:MQC19"/>
    <mergeCell ref="MQD18:MQD19"/>
    <mergeCell ref="MQE18:MQE19"/>
    <mergeCell ref="MPV18:MPV19"/>
    <mergeCell ref="MPW18:MPW19"/>
    <mergeCell ref="MPX18:MPX19"/>
    <mergeCell ref="MPY18:MPY19"/>
    <mergeCell ref="MPZ18:MPZ19"/>
    <mergeCell ref="MPQ18:MPQ19"/>
    <mergeCell ref="MPR18:MPR19"/>
    <mergeCell ref="MPS18:MPS19"/>
    <mergeCell ref="MPT18:MPT19"/>
    <mergeCell ref="MPU18:MPU19"/>
    <mergeCell ref="MSD18:MSD19"/>
    <mergeCell ref="MSE18:MSE19"/>
    <mergeCell ref="MSF18:MSF19"/>
    <mergeCell ref="MSG18:MSG19"/>
    <mergeCell ref="MSH18:MSH19"/>
    <mergeCell ref="MRY18:MRY19"/>
    <mergeCell ref="MRZ18:MRZ19"/>
    <mergeCell ref="MSA18:MSA19"/>
    <mergeCell ref="MSB18:MSB19"/>
    <mergeCell ref="MSC18:MSC19"/>
    <mergeCell ref="MRT18:MRT19"/>
    <mergeCell ref="MRU18:MRU19"/>
    <mergeCell ref="MRV18:MRV19"/>
    <mergeCell ref="MRW18:MRW19"/>
    <mergeCell ref="MRX18:MRX19"/>
    <mergeCell ref="MRO18:MRO19"/>
    <mergeCell ref="MRP18:MRP19"/>
    <mergeCell ref="MRQ18:MRQ19"/>
    <mergeCell ref="MRR18:MRR19"/>
    <mergeCell ref="MRS18:MRS19"/>
    <mergeCell ref="MRJ18:MRJ19"/>
    <mergeCell ref="MRK18:MRK19"/>
    <mergeCell ref="MRL18:MRL19"/>
    <mergeCell ref="MRM18:MRM19"/>
    <mergeCell ref="MRN18:MRN19"/>
    <mergeCell ref="MRE18:MRE19"/>
    <mergeCell ref="MRF18:MRF19"/>
    <mergeCell ref="MRG18:MRG19"/>
    <mergeCell ref="MRH18:MRH19"/>
    <mergeCell ref="MRI18:MRI19"/>
    <mergeCell ref="MQZ18:MQZ19"/>
    <mergeCell ref="MRA18:MRA19"/>
    <mergeCell ref="MRB18:MRB19"/>
    <mergeCell ref="MRC18:MRC19"/>
    <mergeCell ref="MRD18:MRD19"/>
    <mergeCell ref="MTM18:MTM19"/>
    <mergeCell ref="MTN18:MTN19"/>
    <mergeCell ref="MTO18:MTO19"/>
    <mergeCell ref="MTP18:MTP19"/>
    <mergeCell ref="MTQ18:MTQ19"/>
    <mergeCell ref="MTH18:MTH19"/>
    <mergeCell ref="MTI18:MTI19"/>
    <mergeCell ref="MTJ18:MTJ19"/>
    <mergeCell ref="MTK18:MTK19"/>
    <mergeCell ref="MTL18:MTL19"/>
    <mergeCell ref="MTC18:MTC19"/>
    <mergeCell ref="MTD18:MTD19"/>
    <mergeCell ref="MTE18:MTE19"/>
    <mergeCell ref="MTF18:MTF19"/>
    <mergeCell ref="MTG18:MTG19"/>
    <mergeCell ref="MSX18:MSX19"/>
    <mergeCell ref="MSY18:MSY19"/>
    <mergeCell ref="MSZ18:MSZ19"/>
    <mergeCell ref="MTA18:MTA19"/>
    <mergeCell ref="MTB18:MTB19"/>
    <mergeCell ref="MSS18:MSS19"/>
    <mergeCell ref="MST18:MST19"/>
    <mergeCell ref="MSU18:MSU19"/>
    <mergeCell ref="MSV18:MSV19"/>
    <mergeCell ref="MSW18:MSW19"/>
    <mergeCell ref="MSN18:MSN19"/>
    <mergeCell ref="MSO18:MSO19"/>
    <mergeCell ref="MSP18:MSP19"/>
    <mergeCell ref="MSQ18:MSQ19"/>
    <mergeCell ref="MSR18:MSR19"/>
    <mergeCell ref="MSI18:MSI19"/>
    <mergeCell ref="MSJ18:MSJ19"/>
    <mergeCell ref="MSK18:MSK19"/>
    <mergeCell ref="MSL18:MSL19"/>
    <mergeCell ref="MSM18:MSM19"/>
    <mergeCell ref="MUV18:MUV19"/>
    <mergeCell ref="MUW18:MUW19"/>
    <mergeCell ref="MUX18:MUX19"/>
    <mergeCell ref="MUY18:MUY19"/>
    <mergeCell ref="MUZ18:MUZ19"/>
    <mergeCell ref="MUQ18:MUQ19"/>
    <mergeCell ref="MUR18:MUR19"/>
    <mergeCell ref="MUS18:MUS19"/>
    <mergeCell ref="MUT18:MUT19"/>
    <mergeCell ref="MUU18:MUU19"/>
    <mergeCell ref="MUL18:MUL19"/>
    <mergeCell ref="MUM18:MUM19"/>
    <mergeCell ref="MUN18:MUN19"/>
    <mergeCell ref="MUO18:MUO19"/>
    <mergeCell ref="MUP18:MUP19"/>
    <mergeCell ref="MUG18:MUG19"/>
    <mergeCell ref="MUH18:MUH19"/>
    <mergeCell ref="MUI18:MUI19"/>
    <mergeCell ref="MUJ18:MUJ19"/>
    <mergeCell ref="MUK18:MUK19"/>
    <mergeCell ref="MUB18:MUB19"/>
    <mergeCell ref="MUC18:MUC19"/>
    <mergeCell ref="MUD18:MUD19"/>
    <mergeCell ref="MUE18:MUE19"/>
    <mergeCell ref="MUF18:MUF19"/>
    <mergeCell ref="MTW18:MTW19"/>
    <mergeCell ref="MTX18:MTX19"/>
    <mergeCell ref="MTY18:MTY19"/>
    <mergeCell ref="MTZ18:MTZ19"/>
    <mergeCell ref="MUA18:MUA19"/>
    <mergeCell ref="MTR18:MTR19"/>
    <mergeCell ref="MTS18:MTS19"/>
    <mergeCell ref="MTT18:MTT19"/>
    <mergeCell ref="MTU18:MTU19"/>
    <mergeCell ref="MTV18:MTV19"/>
    <mergeCell ref="MWE18:MWE19"/>
    <mergeCell ref="MWF18:MWF19"/>
    <mergeCell ref="MWG18:MWG19"/>
    <mergeCell ref="MWH18:MWH19"/>
    <mergeCell ref="MWI18:MWI19"/>
    <mergeCell ref="MVZ18:MVZ19"/>
    <mergeCell ref="MWA18:MWA19"/>
    <mergeCell ref="MWB18:MWB19"/>
    <mergeCell ref="MWC18:MWC19"/>
    <mergeCell ref="MWD18:MWD19"/>
    <mergeCell ref="MVU18:MVU19"/>
    <mergeCell ref="MVV18:MVV19"/>
    <mergeCell ref="MVW18:MVW19"/>
    <mergeCell ref="MVX18:MVX19"/>
    <mergeCell ref="MVY18:MVY19"/>
    <mergeCell ref="MVP18:MVP19"/>
    <mergeCell ref="MVQ18:MVQ19"/>
    <mergeCell ref="MVR18:MVR19"/>
    <mergeCell ref="MVS18:MVS19"/>
    <mergeCell ref="MVT18:MVT19"/>
    <mergeCell ref="MVK18:MVK19"/>
    <mergeCell ref="MVL18:MVL19"/>
    <mergeCell ref="MVM18:MVM19"/>
    <mergeCell ref="MVN18:MVN19"/>
    <mergeCell ref="MVO18:MVO19"/>
    <mergeCell ref="MVF18:MVF19"/>
    <mergeCell ref="MVG18:MVG19"/>
    <mergeCell ref="MVH18:MVH19"/>
    <mergeCell ref="MVI18:MVI19"/>
    <mergeCell ref="MVJ18:MVJ19"/>
    <mergeCell ref="MVA18:MVA19"/>
    <mergeCell ref="MVB18:MVB19"/>
    <mergeCell ref="MVC18:MVC19"/>
    <mergeCell ref="MVD18:MVD19"/>
    <mergeCell ref="MVE18:MVE19"/>
    <mergeCell ref="MXN18:MXN19"/>
    <mergeCell ref="MXO18:MXO19"/>
    <mergeCell ref="MXP18:MXP19"/>
    <mergeCell ref="MXQ18:MXQ19"/>
    <mergeCell ref="MXR18:MXR19"/>
    <mergeCell ref="MXI18:MXI19"/>
    <mergeCell ref="MXJ18:MXJ19"/>
    <mergeCell ref="MXK18:MXK19"/>
    <mergeCell ref="MXL18:MXL19"/>
    <mergeCell ref="MXM18:MXM19"/>
    <mergeCell ref="MXD18:MXD19"/>
    <mergeCell ref="MXE18:MXE19"/>
    <mergeCell ref="MXF18:MXF19"/>
    <mergeCell ref="MXG18:MXG19"/>
    <mergeCell ref="MXH18:MXH19"/>
    <mergeCell ref="MWY18:MWY19"/>
    <mergeCell ref="MWZ18:MWZ19"/>
    <mergeCell ref="MXA18:MXA19"/>
    <mergeCell ref="MXB18:MXB19"/>
    <mergeCell ref="MXC18:MXC19"/>
    <mergeCell ref="MWT18:MWT19"/>
    <mergeCell ref="MWU18:MWU19"/>
    <mergeCell ref="MWV18:MWV19"/>
    <mergeCell ref="MWW18:MWW19"/>
    <mergeCell ref="MWX18:MWX19"/>
    <mergeCell ref="MWO18:MWO19"/>
    <mergeCell ref="MWP18:MWP19"/>
    <mergeCell ref="MWQ18:MWQ19"/>
    <mergeCell ref="MWR18:MWR19"/>
    <mergeCell ref="MWS18:MWS19"/>
    <mergeCell ref="MWJ18:MWJ19"/>
    <mergeCell ref="MWK18:MWK19"/>
    <mergeCell ref="MWL18:MWL19"/>
    <mergeCell ref="MWM18:MWM19"/>
    <mergeCell ref="MWN18:MWN19"/>
    <mergeCell ref="MYW18:MYW19"/>
    <mergeCell ref="MYX18:MYX19"/>
    <mergeCell ref="MYY18:MYY19"/>
    <mergeCell ref="MYZ18:MYZ19"/>
    <mergeCell ref="MZA18:MZA19"/>
    <mergeCell ref="MYR18:MYR19"/>
    <mergeCell ref="MYS18:MYS19"/>
    <mergeCell ref="MYT18:MYT19"/>
    <mergeCell ref="MYU18:MYU19"/>
    <mergeCell ref="MYV18:MYV19"/>
    <mergeCell ref="MYM18:MYM19"/>
    <mergeCell ref="MYN18:MYN19"/>
    <mergeCell ref="MYO18:MYO19"/>
    <mergeCell ref="MYP18:MYP19"/>
    <mergeCell ref="MYQ18:MYQ19"/>
    <mergeCell ref="MYH18:MYH19"/>
    <mergeCell ref="MYI18:MYI19"/>
    <mergeCell ref="MYJ18:MYJ19"/>
    <mergeCell ref="MYK18:MYK19"/>
    <mergeCell ref="MYL18:MYL19"/>
    <mergeCell ref="MYC18:MYC19"/>
    <mergeCell ref="MYD18:MYD19"/>
    <mergeCell ref="MYE18:MYE19"/>
    <mergeCell ref="MYF18:MYF19"/>
    <mergeCell ref="MYG18:MYG19"/>
    <mergeCell ref="MXX18:MXX19"/>
    <mergeCell ref="MXY18:MXY19"/>
    <mergeCell ref="MXZ18:MXZ19"/>
    <mergeCell ref="MYA18:MYA19"/>
    <mergeCell ref="MYB18:MYB19"/>
    <mergeCell ref="MXS18:MXS19"/>
    <mergeCell ref="MXT18:MXT19"/>
    <mergeCell ref="MXU18:MXU19"/>
    <mergeCell ref="MXV18:MXV19"/>
    <mergeCell ref="MXW18:MXW19"/>
    <mergeCell ref="NAF18:NAF19"/>
    <mergeCell ref="NAG18:NAG19"/>
    <mergeCell ref="NAH18:NAH19"/>
    <mergeCell ref="NAI18:NAI19"/>
    <mergeCell ref="NAJ18:NAJ19"/>
    <mergeCell ref="NAA18:NAA19"/>
    <mergeCell ref="NAB18:NAB19"/>
    <mergeCell ref="NAC18:NAC19"/>
    <mergeCell ref="NAD18:NAD19"/>
    <mergeCell ref="NAE18:NAE19"/>
    <mergeCell ref="MZV18:MZV19"/>
    <mergeCell ref="MZW18:MZW19"/>
    <mergeCell ref="MZX18:MZX19"/>
    <mergeCell ref="MZY18:MZY19"/>
    <mergeCell ref="MZZ18:MZZ19"/>
    <mergeCell ref="MZQ18:MZQ19"/>
    <mergeCell ref="MZR18:MZR19"/>
    <mergeCell ref="MZS18:MZS19"/>
    <mergeCell ref="MZT18:MZT19"/>
    <mergeCell ref="MZU18:MZU19"/>
    <mergeCell ref="MZL18:MZL19"/>
    <mergeCell ref="MZM18:MZM19"/>
    <mergeCell ref="MZN18:MZN19"/>
    <mergeCell ref="MZO18:MZO19"/>
    <mergeCell ref="MZP18:MZP19"/>
    <mergeCell ref="MZG18:MZG19"/>
    <mergeCell ref="MZH18:MZH19"/>
    <mergeCell ref="MZI18:MZI19"/>
    <mergeCell ref="MZJ18:MZJ19"/>
    <mergeCell ref="MZK18:MZK19"/>
    <mergeCell ref="MZB18:MZB19"/>
    <mergeCell ref="MZC18:MZC19"/>
    <mergeCell ref="MZD18:MZD19"/>
    <mergeCell ref="MZE18:MZE19"/>
    <mergeCell ref="MZF18:MZF19"/>
    <mergeCell ref="NBO18:NBO19"/>
    <mergeCell ref="NBP18:NBP19"/>
    <mergeCell ref="NBQ18:NBQ19"/>
    <mergeCell ref="NBR18:NBR19"/>
    <mergeCell ref="NBS18:NBS19"/>
    <mergeCell ref="NBJ18:NBJ19"/>
    <mergeCell ref="NBK18:NBK19"/>
    <mergeCell ref="NBL18:NBL19"/>
    <mergeCell ref="NBM18:NBM19"/>
    <mergeCell ref="NBN18:NBN19"/>
    <mergeCell ref="NBE18:NBE19"/>
    <mergeCell ref="NBF18:NBF19"/>
    <mergeCell ref="NBG18:NBG19"/>
    <mergeCell ref="NBH18:NBH19"/>
    <mergeCell ref="NBI18:NBI19"/>
    <mergeCell ref="NAZ18:NAZ19"/>
    <mergeCell ref="NBA18:NBA19"/>
    <mergeCell ref="NBB18:NBB19"/>
    <mergeCell ref="NBC18:NBC19"/>
    <mergeCell ref="NBD18:NBD19"/>
    <mergeCell ref="NAU18:NAU19"/>
    <mergeCell ref="NAV18:NAV19"/>
    <mergeCell ref="NAW18:NAW19"/>
    <mergeCell ref="NAX18:NAX19"/>
    <mergeCell ref="NAY18:NAY19"/>
    <mergeCell ref="NAP18:NAP19"/>
    <mergeCell ref="NAQ18:NAQ19"/>
    <mergeCell ref="NAR18:NAR19"/>
    <mergeCell ref="NAS18:NAS19"/>
    <mergeCell ref="NAT18:NAT19"/>
    <mergeCell ref="NAK18:NAK19"/>
    <mergeCell ref="NAL18:NAL19"/>
    <mergeCell ref="NAM18:NAM19"/>
    <mergeCell ref="NAN18:NAN19"/>
    <mergeCell ref="NAO18:NAO19"/>
    <mergeCell ref="NCX18:NCX19"/>
    <mergeCell ref="NCY18:NCY19"/>
    <mergeCell ref="NCZ18:NCZ19"/>
    <mergeCell ref="NDA18:NDA19"/>
    <mergeCell ref="NDB18:NDB19"/>
    <mergeCell ref="NCS18:NCS19"/>
    <mergeCell ref="NCT18:NCT19"/>
    <mergeCell ref="NCU18:NCU19"/>
    <mergeCell ref="NCV18:NCV19"/>
    <mergeCell ref="NCW18:NCW19"/>
    <mergeCell ref="NCN18:NCN19"/>
    <mergeCell ref="NCO18:NCO19"/>
    <mergeCell ref="NCP18:NCP19"/>
    <mergeCell ref="NCQ18:NCQ19"/>
    <mergeCell ref="NCR18:NCR19"/>
    <mergeCell ref="NCI18:NCI19"/>
    <mergeCell ref="NCJ18:NCJ19"/>
    <mergeCell ref="NCK18:NCK19"/>
    <mergeCell ref="NCL18:NCL19"/>
    <mergeCell ref="NCM18:NCM19"/>
    <mergeCell ref="NCD18:NCD19"/>
    <mergeCell ref="NCE18:NCE19"/>
    <mergeCell ref="NCF18:NCF19"/>
    <mergeCell ref="NCG18:NCG19"/>
    <mergeCell ref="NCH18:NCH19"/>
    <mergeCell ref="NBY18:NBY19"/>
    <mergeCell ref="NBZ18:NBZ19"/>
    <mergeCell ref="NCA18:NCA19"/>
    <mergeCell ref="NCB18:NCB19"/>
    <mergeCell ref="NCC18:NCC19"/>
    <mergeCell ref="NBT18:NBT19"/>
    <mergeCell ref="NBU18:NBU19"/>
    <mergeCell ref="NBV18:NBV19"/>
    <mergeCell ref="NBW18:NBW19"/>
    <mergeCell ref="NBX18:NBX19"/>
    <mergeCell ref="NEG18:NEG19"/>
    <mergeCell ref="NEH18:NEH19"/>
    <mergeCell ref="NEI18:NEI19"/>
    <mergeCell ref="NEJ18:NEJ19"/>
    <mergeCell ref="NEK18:NEK19"/>
    <mergeCell ref="NEB18:NEB19"/>
    <mergeCell ref="NEC18:NEC19"/>
    <mergeCell ref="NED18:NED19"/>
    <mergeCell ref="NEE18:NEE19"/>
    <mergeCell ref="NEF18:NEF19"/>
    <mergeCell ref="NDW18:NDW19"/>
    <mergeCell ref="NDX18:NDX19"/>
    <mergeCell ref="NDY18:NDY19"/>
    <mergeCell ref="NDZ18:NDZ19"/>
    <mergeCell ref="NEA18:NEA19"/>
    <mergeCell ref="NDR18:NDR19"/>
    <mergeCell ref="NDS18:NDS19"/>
    <mergeCell ref="NDT18:NDT19"/>
    <mergeCell ref="NDU18:NDU19"/>
    <mergeCell ref="NDV18:NDV19"/>
    <mergeCell ref="NDM18:NDM19"/>
    <mergeCell ref="NDN18:NDN19"/>
    <mergeCell ref="NDO18:NDO19"/>
    <mergeCell ref="NDP18:NDP19"/>
    <mergeCell ref="NDQ18:NDQ19"/>
    <mergeCell ref="NDH18:NDH19"/>
    <mergeCell ref="NDI18:NDI19"/>
    <mergeCell ref="NDJ18:NDJ19"/>
    <mergeCell ref="NDK18:NDK19"/>
    <mergeCell ref="NDL18:NDL19"/>
    <mergeCell ref="NDC18:NDC19"/>
    <mergeCell ref="NDD18:NDD19"/>
    <mergeCell ref="NDE18:NDE19"/>
    <mergeCell ref="NDF18:NDF19"/>
    <mergeCell ref="NDG18:NDG19"/>
    <mergeCell ref="NFP18:NFP19"/>
    <mergeCell ref="NFQ18:NFQ19"/>
    <mergeCell ref="NFR18:NFR19"/>
    <mergeCell ref="NFS18:NFS19"/>
    <mergeCell ref="NFT18:NFT19"/>
    <mergeCell ref="NFK18:NFK19"/>
    <mergeCell ref="NFL18:NFL19"/>
    <mergeCell ref="NFM18:NFM19"/>
    <mergeCell ref="NFN18:NFN19"/>
    <mergeCell ref="NFO18:NFO19"/>
    <mergeCell ref="NFF18:NFF19"/>
    <mergeCell ref="NFG18:NFG19"/>
    <mergeCell ref="NFH18:NFH19"/>
    <mergeCell ref="NFI18:NFI19"/>
    <mergeCell ref="NFJ18:NFJ19"/>
    <mergeCell ref="NFA18:NFA19"/>
    <mergeCell ref="NFB18:NFB19"/>
    <mergeCell ref="NFC18:NFC19"/>
    <mergeCell ref="NFD18:NFD19"/>
    <mergeCell ref="NFE18:NFE19"/>
    <mergeCell ref="NEV18:NEV19"/>
    <mergeCell ref="NEW18:NEW19"/>
    <mergeCell ref="NEX18:NEX19"/>
    <mergeCell ref="NEY18:NEY19"/>
    <mergeCell ref="NEZ18:NEZ19"/>
    <mergeCell ref="NEQ18:NEQ19"/>
    <mergeCell ref="NER18:NER19"/>
    <mergeCell ref="NES18:NES19"/>
    <mergeCell ref="NET18:NET19"/>
    <mergeCell ref="NEU18:NEU19"/>
    <mergeCell ref="NEL18:NEL19"/>
    <mergeCell ref="NEM18:NEM19"/>
    <mergeCell ref="NEN18:NEN19"/>
    <mergeCell ref="NEO18:NEO19"/>
    <mergeCell ref="NEP18:NEP19"/>
    <mergeCell ref="NGY18:NGY19"/>
    <mergeCell ref="NGZ18:NGZ19"/>
    <mergeCell ref="NHA18:NHA19"/>
    <mergeCell ref="NHB18:NHB19"/>
    <mergeCell ref="NHC18:NHC19"/>
    <mergeCell ref="NGT18:NGT19"/>
    <mergeCell ref="NGU18:NGU19"/>
    <mergeCell ref="NGV18:NGV19"/>
    <mergeCell ref="NGW18:NGW19"/>
    <mergeCell ref="NGX18:NGX19"/>
    <mergeCell ref="NGO18:NGO19"/>
    <mergeCell ref="NGP18:NGP19"/>
    <mergeCell ref="NGQ18:NGQ19"/>
    <mergeCell ref="NGR18:NGR19"/>
    <mergeCell ref="NGS18:NGS19"/>
    <mergeCell ref="NGJ18:NGJ19"/>
    <mergeCell ref="NGK18:NGK19"/>
    <mergeCell ref="NGL18:NGL19"/>
    <mergeCell ref="NGM18:NGM19"/>
    <mergeCell ref="NGN18:NGN19"/>
    <mergeCell ref="NGE18:NGE19"/>
    <mergeCell ref="NGF18:NGF19"/>
    <mergeCell ref="NGG18:NGG19"/>
    <mergeCell ref="NGH18:NGH19"/>
    <mergeCell ref="NGI18:NGI19"/>
    <mergeCell ref="NFZ18:NFZ19"/>
    <mergeCell ref="NGA18:NGA19"/>
    <mergeCell ref="NGB18:NGB19"/>
    <mergeCell ref="NGC18:NGC19"/>
    <mergeCell ref="NGD18:NGD19"/>
    <mergeCell ref="NFU18:NFU19"/>
    <mergeCell ref="NFV18:NFV19"/>
    <mergeCell ref="NFW18:NFW19"/>
    <mergeCell ref="NFX18:NFX19"/>
    <mergeCell ref="NFY18:NFY19"/>
    <mergeCell ref="NIH18:NIH19"/>
    <mergeCell ref="NII18:NII19"/>
    <mergeCell ref="NIJ18:NIJ19"/>
    <mergeCell ref="NIK18:NIK19"/>
    <mergeCell ref="NIL18:NIL19"/>
    <mergeCell ref="NIC18:NIC19"/>
    <mergeCell ref="NID18:NID19"/>
    <mergeCell ref="NIE18:NIE19"/>
    <mergeCell ref="NIF18:NIF19"/>
    <mergeCell ref="NIG18:NIG19"/>
    <mergeCell ref="NHX18:NHX19"/>
    <mergeCell ref="NHY18:NHY19"/>
    <mergeCell ref="NHZ18:NHZ19"/>
    <mergeCell ref="NIA18:NIA19"/>
    <mergeCell ref="NIB18:NIB19"/>
    <mergeCell ref="NHS18:NHS19"/>
    <mergeCell ref="NHT18:NHT19"/>
    <mergeCell ref="NHU18:NHU19"/>
    <mergeCell ref="NHV18:NHV19"/>
    <mergeCell ref="NHW18:NHW19"/>
    <mergeCell ref="NHN18:NHN19"/>
    <mergeCell ref="NHO18:NHO19"/>
    <mergeCell ref="NHP18:NHP19"/>
    <mergeCell ref="NHQ18:NHQ19"/>
    <mergeCell ref="NHR18:NHR19"/>
    <mergeCell ref="NHI18:NHI19"/>
    <mergeCell ref="NHJ18:NHJ19"/>
    <mergeCell ref="NHK18:NHK19"/>
    <mergeCell ref="NHL18:NHL19"/>
    <mergeCell ref="NHM18:NHM19"/>
    <mergeCell ref="NHD18:NHD19"/>
    <mergeCell ref="NHE18:NHE19"/>
    <mergeCell ref="NHF18:NHF19"/>
    <mergeCell ref="NHG18:NHG19"/>
    <mergeCell ref="NHH18:NHH19"/>
    <mergeCell ref="NJQ18:NJQ19"/>
    <mergeCell ref="NJR18:NJR19"/>
    <mergeCell ref="NJS18:NJS19"/>
    <mergeCell ref="NJT18:NJT19"/>
    <mergeCell ref="NJU18:NJU19"/>
    <mergeCell ref="NJL18:NJL19"/>
    <mergeCell ref="NJM18:NJM19"/>
    <mergeCell ref="NJN18:NJN19"/>
    <mergeCell ref="NJO18:NJO19"/>
    <mergeCell ref="NJP18:NJP19"/>
    <mergeCell ref="NJG18:NJG19"/>
    <mergeCell ref="NJH18:NJH19"/>
    <mergeCell ref="NJI18:NJI19"/>
    <mergeCell ref="NJJ18:NJJ19"/>
    <mergeCell ref="NJK18:NJK19"/>
    <mergeCell ref="NJB18:NJB19"/>
    <mergeCell ref="NJC18:NJC19"/>
    <mergeCell ref="NJD18:NJD19"/>
    <mergeCell ref="NJE18:NJE19"/>
    <mergeCell ref="NJF18:NJF19"/>
    <mergeCell ref="NIW18:NIW19"/>
    <mergeCell ref="NIX18:NIX19"/>
    <mergeCell ref="NIY18:NIY19"/>
    <mergeCell ref="NIZ18:NIZ19"/>
    <mergeCell ref="NJA18:NJA19"/>
    <mergeCell ref="NIR18:NIR19"/>
    <mergeCell ref="NIS18:NIS19"/>
    <mergeCell ref="NIT18:NIT19"/>
    <mergeCell ref="NIU18:NIU19"/>
    <mergeCell ref="NIV18:NIV19"/>
    <mergeCell ref="NIM18:NIM19"/>
    <mergeCell ref="NIN18:NIN19"/>
    <mergeCell ref="NIO18:NIO19"/>
    <mergeCell ref="NIP18:NIP19"/>
    <mergeCell ref="NIQ18:NIQ19"/>
    <mergeCell ref="NKZ18:NKZ19"/>
    <mergeCell ref="NLA18:NLA19"/>
    <mergeCell ref="NLB18:NLB19"/>
    <mergeCell ref="NLC18:NLC19"/>
    <mergeCell ref="NLD18:NLD19"/>
    <mergeCell ref="NKU18:NKU19"/>
    <mergeCell ref="NKV18:NKV19"/>
    <mergeCell ref="NKW18:NKW19"/>
    <mergeCell ref="NKX18:NKX19"/>
    <mergeCell ref="NKY18:NKY19"/>
    <mergeCell ref="NKP18:NKP19"/>
    <mergeCell ref="NKQ18:NKQ19"/>
    <mergeCell ref="NKR18:NKR19"/>
    <mergeCell ref="NKS18:NKS19"/>
    <mergeCell ref="NKT18:NKT19"/>
    <mergeCell ref="NKK18:NKK19"/>
    <mergeCell ref="NKL18:NKL19"/>
    <mergeCell ref="NKM18:NKM19"/>
    <mergeCell ref="NKN18:NKN19"/>
    <mergeCell ref="NKO18:NKO19"/>
    <mergeCell ref="NKF18:NKF19"/>
    <mergeCell ref="NKG18:NKG19"/>
    <mergeCell ref="NKH18:NKH19"/>
    <mergeCell ref="NKI18:NKI19"/>
    <mergeCell ref="NKJ18:NKJ19"/>
    <mergeCell ref="NKA18:NKA19"/>
    <mergeCell ref="NKB18:NKB19"/>
    <mergeCell ref="NKC18:NKC19"/>
    <mergeCell ref="NKD18:NKD19"/>
    <mergeCell ref="NKE18:NKE19"/>
    <mergeCell ref="NJV18:NJV19"/>
    <mergeCell ref="NJW18:NJW19"/>
    <mergeCell ref="NJX18:NJX19"/>
    <mergeCell ref="NJY18:NJY19"/>
    <mergeCell ref="NJZ18:NJZ19"/>
    <mergeCell ref="NMI18:NMI19"/>
    <mergeCell ref="NMJ18:NMJ19"/>
    <mergeCell ref="NMK18:NMK19"/>
    <mergeCell ref="NML18:NML19"/>
    <mergeCell ref="NMM18:NMM19"/>
    <mergeCell ref="NMD18:NMD19"/>
    <mergeCell ref="NME18:NME19"/>
    <mergeCell ref="NMF18:NMF19"/>
    <mergeCell ref="NMG18:NMG19"/>
    <mergeCell ref="NMH18:NMH19"/>
    <mergeCell ref="NLY18:NLY19"/>
    <mergeCell ref="NLZ18:NLZ19"/>
    <mergeCell ref="NMA18:NMA19"/>
    <mergeCell ref="NMB18:NMB19"/>
    <mergeCell ref="NMC18:NMC19"/>
    <mergeCell ref="NLT18:NLT19"/>
    <mergeCell ref="NLU18:NLU19"/>
    <mergeCell ref="NLV18:NLV19"/>
    <mergeCell ref="NLW18:NLW19"/>
    <mergeCell ref="NLX18:NLX19"/>
    <mergeCell ref="NLO18:NLO19"/>
    <mergeCell ref="NLP18:NLP19"/>
    <mergeCell ref="NLQ18:NLQ19"/>
    <mergeCell ref="NLR18:NLR19"/>
    <mergeCell ref="NLS18:NLS19"/>
    <mergeCell ref="NLJ18:NLJ19"/>
    <mergeCell ref="NLK18:NLK19"/>
    <mergeCell ref="NLL18:NLL19"/>
    <mergeCell ref="NLM18:NLM19"/>
    <mergeCell ref="NLN18:NLN19"/>
    <mergeCell ref="NLE18:NLE19"/>
    <mergeCell ref="NLF18:NLF19"/>
    <mergeCell ref="NLG18:NLG19"/>
    <mergeCell ref="NLH18:NLH19"/>
    <mergeCell ref="NLI18:NLI19"/>
    <mergeCell ref="NNR18:NNR19"/>
    <mergeCell ref="NNS18:NNS19"/>
    <mergeCell ref="NNT18:NNT19"/>
    <mergeCell ref="NNU18:NNU19"/>
    <mergeCell ref="NNV18:NNV19"/>
    <mergeCell ref="NNM18:NNM19"/>
    <mergeCell ref="NNN18:NNN19"/>
    <mergeCell ref="NNO18:NNO19"/>
    <mergeCell ref="NNP18:NNP19"/>
    <mergeCell ref="NNQ18:NNQ19"/>
    <mergeCell ref="NNH18:NNH19"/>
    <mergeCell ref="NNI18:NNI19"/>
    <mergeCell ref="NNJ18:NNJ19"/>
    <mergeCell ref="NNK18:NNK19"/>
    <mergeCell ref="NNL18:NNL19"/>
    <mergeCell ref="NNC18:NNC19"/>
    <mergeCell ref="NND18:NND19"/>
    <mergeCell ref="NNE18:NNE19"/>
    <mergeCell ref="NNF18:NNF19"/>
    <mergeCell ref="NNG18:NNG19"/>
    <mergeCell ref="NMX18:NMX19"/>
    <mergeCell ref="NMY18:NMY19"/>
    <mergeCell ref="NMZ18:NMZ19"/>
    <mergeCell ref="NNA18:NNA19"/>
    <mergeCell ref="NNB18:NNB19"/>
    <mergeCell ref="NMS18:NMS19"/>
    <mergeCell ref="NMT18:NMT19"/>
    <mergeCell ref="NMU18:NMU19"/>
    <mergeCell ref="NMV18:NMV19"/>
    <mergeCell ref="NMW18:NMW19"/>
    <mergeCell ref="NMN18:NMN19"/>
    <mergeCell ref="NMO18:NMO19"/>
    <mergeCell ref="NMP18:NMP19"/>
    <mergeCell ref="NMQ18:NMQ19"/>
    <mergeCell ref="NMR18:NMR19"/>
    <mergeCell ref="NPA18:NPA19"/>
    <mergeCell ref="NPB18:NPB19"/>
    <mergeCell ref="NPC18:NPC19"/>
    <mergeCell ref="NPD18:NPD19"/>
    <mergeCell ref="NPE18:NPE19"/>
    <mergeCell ref="NOV18:NOV19"/>
    <mergeCell ref="NOW18:NOW19"/>
    <mergeCell ref="NOX18:NOX19"/>
    <mergeCell ref="NOY18:NOY19"/>
    <mergeCell ref="NOZ18:NOZ19"/>
    <mergeCell ref="NOQ18:NOQ19"/>
    <mergeCell ref="NOR18:NOR19"/>
    <mergeCell ref="NOS18:NOS19"/>
    <mergeCell ref="NOT18:NOT19"/>
    <mergeCell ref="NOU18:NOU19"/>
    <mergeCell ref="NOL18:NOL19"/>
    <mergeCell ref="NOM18:NOM19"/>
    <mergeCell ref="NON18:NON19"/>
    <mergeCell ref="NOO18:NOO19"/>
    <mergeCell ref="NOP18:NOP19"/>
    <mergeCell ref="NOG18:NOG19"/>
    <mergeCell ref="NOH18:NOH19"/>
    <mergeCell ref="NOI18:NOI19"/>
    <mergeCell ref="NOJ18:NOJ19"/>
    <mergeCell ref="NOK18:NOK19"/>
    <mergeCell ref="NOB18:NOB19"/>
    <mergeCell ref="NOC18:NOC19"/>
    <mergeCell ref="NOD18:NOD19"/>
    <mergeCell ref="NOE18:NOE19"/>
    <mergeCell ref="NOF18:NOF19"/>
    <mergeCell ref="NNW18:NNW19"/>
    <mergeCell ref="NNX18:NNX19"/>
    <mergeCell ref="NNY18:NNY19"/>
    <mergeCell ref="NNZ18:NNZ19"/>
    <mergeCell ref="NOA18:NOA19"/>
    <mergeCell ref="NQJ18:NQJ19"/>
    <mergeCell ref="NQK18:NQK19"/>
    <mergeCell ref="NQL18:NQL19"/>
    <mergeCell ref="NQM18:NQM19"/>
    <mergeCell ref="NQN18:NQN19"/>
    <mergeCell ref="NQE18:NQE19"/>
    <mergeCell ref="NQF18:NQF19"/>
    <mergeCell ref="NQG18:NQG19"/>
    <mergeCell ref="NQH18:NQH19"/>
    <mergeCell ref="NQI18:NQI19"/>
    <mergeCell ref="NPZ18:NPZ19"/>
    <mergeCell ref="NQA18:NQA19"/>
    <mergeCell ref="NQB18:NQB19"/>
    <mergeCell ref="NQC18:NQC19"/>
    <mergeCell ref="NQD18:NQD19"/>
    <mergeCell ref="NPU18:NPU19"/>
    <mergeCell ref="NPV18:NPV19"/>
    <mergeCell ref="NPW18:NPW19"/>
    <mergeCell ref="NPX18:NPX19"/>
    <mergeCell ref="NPY18:NPY19"/>
    <mergeCell ref="NPP18:NPP19"/>
    <mergeCell ref="NPQ18:NPQ19"/>
    <mergeCell ref="NPR18:NPR19"/>
    <mergeCell ref="NPS18:NPS19"/>
    <mergeCell ref="NPT18:NPT19"/>
    <mergeCell ref="NPK18:NPK19"/>
    <mergeCell ref="NPL18:NPL19"/>
    <mergeCell ref="NPM18:NPM19"/>
    <mergeCell ref="NPN18:NPN19"/>
    <mergeCell ref="NPO18:NPO19"/>
    <mergeCell ref="NPF18:NPF19"/>
    <mergeCell ref="NPG18:NPG19"/>
    <mergeCell ref="NPH18:NPH19"/>
    <mergeCell ref="NPI18:NPI19"/>
    <mergeCell ref="NPJ18:NPJ19"/>
    <mergeCell ref="NRS18:NRS19"/>
    <mergeCell ref="NRT18:NRT19"/>
    <mergeCell ref="NRU18:NRU19"/>
    <mergeCell ref="NRV18:NRV19"/>
    <mergeCell ref="NRW18:NRW19"/>
    <mergeCell ref="NRN18:NRN19"/>
    <mergeCell ref="NRO18:NRO19"/>
    <mergeCell ref="NRP18:NRP19"/>
    <mergeCell ref="NRQ18:NRQ19"/>
    <mergeCell ref="NRR18:NRR19"/>
    <mergeCell ref="NRI18:NRI19"/>
    <mergeCell ref="NRJ18:NRJ19"/>
    <mergeCell ref="NRK18:NRK19"/>
    <mergeCell ref="NRL18:NRL19"/>
    <mergeCell ref="NRM18:NRM19"/>
    <mergeCell ref="NRD18:NRD19"/>
    <mergeCell ref="NRE18:NRE19"/>
    <mergeCell ref="NRF18:NRF19"/>
    <mergeCell ref="NRG18:NRG19"/>
    <mergeCell ref="NRH18:NRH19"/>
    <mergeCell ref="NQY18:NQY19"/>
    <mergeCell ref="NQZ18:NQZ19"/>
    <mergeCell ref="NRA18:NRA19"/>
    <mergeCell ref="NRB18:NRB19"/>
    <mergeCell ref="NRC18:NRC19"/>
    <mergeCell ref="NQT18:NQT19"/>
    <mergeCell ref="NQU18:NQU19"/>
    <mergeCell ref="NQV18:NQV19"/>
    <mergeCell ref="NQW18:NQW19"/>
    <mergeCell ref="NQX18:NQX19"/>
    <mergeCell ref="NQO18:NQO19"/>
    <mergeCell ref="NQP18:NQP19"/>
    <mergeCell ref="NQQ18:NQQ19"/>
    <mergeCell ref="NQR18:NQR19"/>
    <mergeCell ref="NQS18:NQS19"/>
    <mergeCell ref="NTB18:NTB19"/>
    <mergeCell ref="NTC18:NTC19"/>
    <mergeCell ref="NTD18:NTD19"/>
    <mergeCell ref="NTE18:NTE19"/>
    <mergeCell ref="NTF18:NTF19"/>
    <mergeCell ref="NSW18:NSW19"/>
    <mergeCell ref="NSX18:NSX19"/>
    <mergeCell ref="NSY18:NSY19"/>
    <mergeCell ref="NSZ18:NSZ19"/>
    <mergeCell ref="NTA18:NTA19"/>
    <mergeCell ref="NSR18:NSR19"/>
    <mergeCell ref="NSS18:NSS19"/>
    <mergeCell ref="NST18:NST19"/>
    <mergeCell ref="NSU18:NSU19"/>
    <mergeCell ref="NSV18:NSV19"/>
    <mergeCell ref="NSM18:NSM19"/>
    <mergeCell ref="NSN18:NSN19"/>
    <mergeCell ref="NSO18:NSO19"/>
    <mergeCell ref="NSP18:NSP19"/>
    <mergeCell ref="NSQ18:NSQ19"/>
    <mergeCell ref="NSH18:NSH19"/>
    <mergeCell ref="NSI18:NSI19"/>
    <mergeCell ref="NSJ18:NSJ19"/>
    <mergeCell ref="NSK18:NSK19"/>
    <mergeCell ref="NSL18:NSL19"/>
    <mergeCell ref="NSC18:NSC19"/>
    <mergeCell ref="NSD18:NSD19"/>
    <mergeCell ref="NSE18:NSE19"/>
    <mergeCell ref="NSF18:NSF19"/>
    <mergeCell ref="NSG18:NSG19"/>
    <mergeCell ref="NRX18:NRX19"/>
    <mergeCell ref="NRY18:NRY19"/>
    <mergeCell ref="NRZ18:NRZ19"/>
    <mergeCell ref="NSA18:NSA19"/>
    <mergeCell ref="NSB18:NSB19"/>
    <mergeCell ref="NUK18:NUK19"/>
    <mergeCell ref="NUL18:NUL19"/>
    <mergeCell ref="NUM18:NUM19"/>
    <mergeCell ref="NUN18:NUN19"/>
    <mergeCell ref="NUO18:NUO19"/>
    <mergeCell ref="NUF18:NUF19"/>
    <mergeCell ref="NUG18:NUG19"/>
    <mergeCell ref="NUH18:NUH19"/>
    <mergeCell ref="NUI18:NUI19"/>
    <mergeCell ref="NUJ18:NUJ19"/>
    <mergeCell ref="NUA18:NUA19"/>
    <mergeCell ref="NUB18:NUB19"/>
    <mergeCell ref="NUC18:NUC19"/>
    <mergeCell ref="NUD18:NUD19"/>
    <mergeCell ref="NUE18:NUE19"/>
    <mergeCell ref="NTV18:NTV19"/>
    <mergeCell ref="NTW18:NTW19"/>
    <mergeCell ref="NTX18:NTX19"/>
    <mergeCell ref="NTY18:NTY19"/>
    <mergeCell ref="NTZ18:NTZ19"/>
    <mergeCell ref="NTQ18:NTQ19"/>
    <mergeCell ref="NTR18:NTR19"/>
    <mergeCell ref="NTS18:NTS19"/>
    <mergeCell ref="NTT18:NTT19"/>
    <mergeCell ref="NTU18:NTU19"/>
    <mergeCell ref="NTL18:NTL19"/>
    <mergeCell ref="NTM18:NTM19"/>
    <mergeCell ref="NTN18:NTN19"/>
    <mergeCell ref="NTO18:NTO19"/>
    <mergeCell ref="NTP18:NTP19"/>
    <mergeCell ref="NTG18:NTG19"/>
    <mergeCell ref="NTH18:NTH19"/>
    <mergeCell ref="NTI18:NTI19"/>
    <mergeCell ref="NTJ18:NTJ19"/>
    <mergeCell ref="NTK18:NTK19"/>
    <mergeCell ref="NVT18:NVT19"/>
    <mergeCell ref="NVU18:NVU19"/>
    <mergeCell ref="NVV18:NVV19"/>
    <mergeCell ref="NVW18:NVW19"/>
    <mergeCell ref="NVX18:NVX19"/>
    <mergeCell ref="NVO18:NVO19"/>
    <mergeCell ref="NVP18:NVP19"/>
    <mergeCell ref="NVQ18:NVQ19"/>
    <mergeCell ref="NVR18:NVR19"/>
    <mergeCell ref="NVS18:NVS19"/>
    <mergeCell ref="NVJ18:NVJ19"/>
    <mergeCell ref="NVK18:NVK19"/>
    <mergeCell ref="NVL18:NVL19"/>
    <mergeCell ref="NVM18:NVM19"/>
    <mergeCell ref="NVN18:NVN19"/>
    <mergeCell ref="NVE18:NVE19"/>
    <mergeCell ref="NVF18:NVF19"/>
    <mergeCell ref="NVG18:NVG19"/>
    <mergeCell ref="NVH18:NVH19"/>
    <mergeCell ref="NVI18:NVI19"/>
    <mergeCell ref="NUZ18:NUZ19"/>
    <mergeCell ref="NVA18:NVA19"/>
    <mergeCell ref="NVB18:NVB19"/>
    <mergeCell ref="NVC18:NVC19"/>
    <mergeCell ref="NVD18:NVD19"/>
    <mergeCell ref="NUU18:NUU19"/>
    <mergeCell ref="NUV18:NUV19"/>
    <mergeCell ref="NUW18:NUW19"/>
    <mergeCell ref="NUX18:NUX19"/>
    <mergeCell ref="NUY18:NUY19"/>
    <mergeCell ref="NUP18:NUP19"/>
    <mergeCell ref="NUQ18:NUQ19"/>
    <mergeCell ref="NUR18:NUR19"/>
    <mergeCell ref="NUS18:NUS19"/>
    <mergeCell ref="NUT18:NUT19"/>
    <mergeCell ref="NXC18:NXC19"/>
    <mergeCell ref="NXD18:NXD19"/>
    <mergeCell ref="NXE18:NXE19"/>
    <mergeCell ref="NXF18:NXF19"/>
    <mergeCell ref="NXG18:NXG19"/>
    <mergeCell ref="NWX18:NWX19"/>
    <mergeCell ref="NWY18:NWY19"/>
    <mergeCell ref="NWZ18:NWZ19"/>
    <mergeCell ref="NXA18:NXA19"/>
    <mergeCell ref="NXB18:NXB19"/>
    <mergeCell ref="NWS18:NWS19"/>
    <mergeCell ref="NWT18:NWT19"/>
    <mergeCell ref="NWU18:NWU19"/>
    <mergeCell ref="NWV18:NWV19"/>
    <mergeCell ref="NWW18:NWW19"/>
    <mergeCell ref="NWN18:NWN19"/>
    <mergeCell ref="NWO18:NWO19"/>
    <mergeCell ref="NWP18:NWP19"/>
    <mergeCell ref="NWQ18:NWQ19"/>
    <mergeCell ref="NWR18:NWR19"/>
    <mergeCell ref="NWI18:NWI19"/>
    <mergeCell ref="NWJ18:NWJ19"/>
    <mergeCell ref="NWK18:NWK19"/>
    <mergeCell ref="NWL18:NWL19"/>
    <mergeCell ref="NWM18:NWM19"/>
    <mergeCell ref="NWD18:NWD19"/>
    <mergeCell ref="NWE18:NWE19"/>
    <mergeCell ref="NWF18:NWF19"/>
    <mergeCell ref="NWG18:NWG19"/>
    <mergeCell ref="NWH18:NWH19"/>
    <mergeCell ref="NVY18:NVY19"/>
    <mergeCell ref="NVZ18:NVZ19"/>
    <mergeCell ref="NWA18:NWA19"/>
    <mergeCell ref="NWB18:NWB19"/>
    <mergeCell ref="NWC18:NWC19"/>
    <mergeCell ref="NYL18:NYL19"/>
    <mergeCell ref="NYM18:NYM19"/>
    <mergeCell ref="NYN18:NYN19"/>
    <mergeCell ref="NYO18:NYO19"/>
    <mergeCell ref="NYP18:NYP19"/>
    <mergeCell ref="NYG18:NYG19"/>
    <mergeCell ref="NYH18:NYH19"/>
    <mergeCell ref="NYI18:NYI19"/>
    <mergeCell ref="NYJ18:NYJ19"/>
    <mergeCell ref="NYK18:NYK19"/>
    <mergeCell ref="NYB18:NYB19"/>
    <mergeCell ref="NYC18:NYC19"/>
    <mergeCell ref="NYD18:NYD19"/>
    <mergeCell ref="NYE18:NYE19"/>
    <mergeCell ref="NYF18:NYF19"/>
    <mergeCell ref="NXW18:NXW19"/>
    <mergeCell ref="NXX18:NXX19"/>
    <mergeCell ref="NXY18:NXY19"/>
    <mergeCell ref="NXZ18:NXZ19"/>
    <mergeCell ref="NYA18:NYA19"/>
    <mergeCell ref="NXR18:NXR19"/>
    <mergeCell ref="NXS18:NXS19"/>
    <mergeCell ref="NXT18:NXT19"/>
    <mergeCell ref="NXU18:NXU19"/>
    <mergeCell ref="NXV18:NXV19"/>
    <mergeCell ref="NXM18:NXM19"/>
    <mergeCell ref="NXN18:NXN19"/>
    <mergeCell ref="NXO18:NXO19"/>
    <mergeCell ref="NXP18:NXP19"/>
    <mergeCell ref="NXQ18:NXQ19"/>
    <mergeCell ref="NXH18:NXH19"/>
    <mergeCell ref="NXI18:NXI19"/>
    <mergeCell ref="NXJ18:NXJ19"/>
    <mergeCell ref="NXK18:NXK19"/>
    <mergeCell ref="NXL18:NXL19"/>
    <mergeCell ref="NZU18:NZU19"/>
    <mergeCell ref="NZV18:NZV19"/>
    <mergeCell ref="NZW18:NZW19"/>
    <mergeCell ref="NZX18:NZX19"/>
    <mergeCell ref="NZY18:NZY19"/>
    <mergeCell ref="NZP18:NZP19"/>
    <mergeCell ref="NZQ18:NZQ19"/>
    <mergeCell ref="NZR18:NZR19"/>
    <mergeCell ref="NZS18:NZS19"/>
    <mergeCell ref="NZT18:NZT19"/>
    <mergeCell ref="NZK18:NZK19"/>
    <mergeCell ref="NZL18:NZL19"/>
    <mergeCell ref="NZM18:NZM19"/>
    <mergeCell ref="NZN18:NZN19"/>
    <mergeCell ref="NZO18:NZO19"/>
    <mergeCell ref="NZF18:NZF19"/>
    <mergeCell ref="NZG18:NZG19"/>
    <mergeCell ref="NZH18:NZH19"/>
    <mergeCell ref="NZI18:NZI19"/>
    <mergeCell ref="NZJ18:NZJ19"/>
    <mergeCell ref="NZA18:NZA19"/>
    <mergeCell ref="NZB18:NZB19"/>
    <mergeCell ref="NZC18:NZC19"/>
    <mergeCell ref="NZD18:NZD19"/>
    <mergeCell ref="NZE18:NZE19"/>
    <mergeCell ref="NYV18:NYV19"/>
    <mergeCell ref="NYW18:NYW19"/>
    <mergeCell ref="NYX18:NYX19"/>
    <mergeCell ref="NYY18:NYY19"/>
    <mergeCell ref="NYZ18:NYZ19"/>
    <mergeCell ref="NYQ18:NYQ19"/>
    <mergeCell ref="NYR18:NYR19"/>
    <mergeCell ref="NYS18:NYS19"/>
    <mergeCell ref="NYT18:NYT19"/>
    <mergeCell ref="NYU18:NYU19"/>
    <mergeCell ref="OBD18:OBD19"/>
    <mergeCell ref="OBE18:OBE19"/>
    <mergeCell ref="OBF18:OBF19"/>
    <mergeCell ref="OBG18:OBG19"/>
    <mergeCell ref="OBH18:OBH19"/>
    <mergeCell ref="OAY18:OAY19"/>
    <mergeCell ref="OAZ18:OAZ19"/>
    <mergeCell ref="OBA18:OBA19"/>
    <mergeCell ref="OBB18:OBB19"/>
    <mergeCell ref="OBC18:OBC19"/>
    <mergeCell ref="OAT18:OAT19"/>
    <mergeCell ref="OAU18:OAU19"/>
    <mergeCell ref="OAV18:OAV19"/>
    <mergeCell ref="OAW18:OAW19"/>
    <mergeCell ref="OAX18:OAX19"/>
    <mergeCell ref="OAO18:OAO19"/>
    <mergeCell ref="OAP18:OAP19"/>
    <mergeCell ref="OAQ18:OAQ19"/>
    <mergeCell ref="OAR18:OAR19"/>
    <mergeCell ref="OAS18:OAS19"/>
    <mergeCell ref="OAJ18:OAJ19"/>
    <mergeCell ref="OAK18:OAK19"/>
    <mergeCell ref="OAL18:OAL19"/>
    <mergeCell ref="OAM18:OAM19"/>
    <mergeCell ref="OAN18:OAN19"/>
    <mergeCell ref="OAE18:OAE19"/>
    <mergeCell ref="OAF18:OAF19"/>
    <mergeCell ref="OAG18:OAG19"/>
    <mergeCell ref="OAH18:OAH19"/>
    <mergeCell ref="OAI18:OAI19"/>
    <mergeCell ref="NZZ18:NZZ19"/>
    <mergeCell ref="OAA18:OAA19"/>
    <mergeCell ref="OAB18:OAB19"/>
    <mergeCell ref="OAC18:OAC19"/>
    <mergeCell ref="OAD18:OAD19"/>
    <mergeCell ref="OCM18:OCM19"/>
    <mergeCell ref="OCN18:OCN19"/>
    <mergeCell ref="OCO18:OCO19"/>
    <mergeCell ref="OCP18:OCP19"/>
    <mergeCell ref="OCQ18:OCQ19"/>
    <mergeCell ref="OCH18:OCH19"/>
    <mergeCell ref="OCI18:OCI19"/>
    <mergeCell ref="OCJ18:OCJ19"/>
    <mergeCell ref="OCK18:OCK19"/>
    <mergeCell ref="OCL18:OCL19"/>
    <mergeCell ref="OCC18:OCC19"/>
    <mergeCell ref="OCD18:OCD19"/>
    <mergeCell ref="OCE18:OCE19"/>
    <mergeCell ref="OCF18:OCF19"/>
    <mergeCell ref="OCG18:OCG19"/>
    <mergeCell ref="OBX18:OBX19"/>
    <mergeCell ref="OBY18:OBY19"/>
    <mergeCell ref="OBZ18:OBZ19"/>
    <mergeCell ref="OCA18:OCA19"/>
    <mergeCell ref="OCB18:OCB19"/>
    <mergeCell ref="OBS18:OBS19"/>
    <mergeCell ref="OBT18:OBT19"/>
    <mergeCell ref="OBU18:OBU19"/>
    <mergeCell ref="OBV18:OBV19"/>
    <mergeCell ref="OBW18:OBW19"/>
    <mergeCell ref="OBN18:OBN19"/>
    <mergeCell ref="OBO18:OBO19"/>
    <mergeCell ref="OBP18:OBP19"/>
    <mergeCell ref="OBQ18:OBQ19"/>
    <mergeCell ref="OBR18:OBR19"/>
    <mergeCell ref="OBI18:OBI19"/>
    <mergeCell ref="OBJ18:OBJ19"/>
    <mergeCell ref="OBK18:OBK19"/>
    <mergeCell ref="OBL18:OBL19"/>
    <mergeCell ref="OBM18:OBM19"/>
    <mergeCell ref="ODV18:ODV19"/>
    <mergeCell ref="ODW18:ODW19"/>
    <mergeCell ref="ODX18:ODX19"/>
    <mergeCell ref="ODY18:ODY19"/>
    <mergeCell ref="ODZ18:ODZ19"/>
    <mergeCell ref="ODQ18:ODQ19"/>
    <mergeCell ref="ODR18:ODR19"/>
    <mergeCell ref="ODS18:ODS19"/>
    <mergeCell ref="ODT18:ODT19"/>
    <mergeCell ref="ODU18:ODU19"/>
    <mergeCell ref="ODL18:ODL19"/>
    <mergeCell ref="ODM18:ODM19"/>
    <mergeCell ref="ODN18:ODN19"/>
    <mergeCell ref="ODO18:ODO19"/>
    <mergeCell ref="ODP18:ODP19"/>
    <mergeCell ref="ODG18:ODG19"/>
    <mergeCell ref="ODH18:ODH19"/>
    <mergeCell ref="ODI18:ODI19"/>
    <mergeCell ref="ODJ18:ODJ19"/>
    <mergeCell ref="ODK18:ODK19"/>
    <mergeCell ref="ODB18:ODB19"/>
    <mergeCell ref="ODC18:ODC19"/>
    <mergeCell ref="ODD18:ODD19"/>
    <mergeCell ref="ODE18:ODE19"/>
    <mergeCell ref="ODF18:ODF19"/>
    <mergeCell ref="OCW18:OCW19"/>
    <mergeCell ref="OCX18:OCX19"/>
    <mergeCell ref="OCY18:OCY19"/>
    <mergeCell ref="OCZ18:OCZ19"/>
    <mergeCell ref="ODA18:ODA19"/>
    <mergeCell ref="OCR18:OCR19"/>
    <mergeCell ref="OCS18:OCS19"/>
    <mergeCell ref="OCT18:OCT19"/>
    <mergeCell ref="OCU18:OCU19"/>
    <mergeCell ref="OCV18:OCV19"/>
    <mergeCell ref="OFE18:OFE19"/>
    <mergeCell ref="OFF18:OFF19"/>
    <mergeCell ref="OFG18:OFG19"/>
    <mergeCell ref="OFH18:OFH19"/>
    <mergeCell ref="OFI18:OFI19"/>
    <mergeCell ref="OEZ18:OEZ19"/>
    <mergeCell ref="OFA18:OFA19"/>
    <mergeCell ref="OFB18:OFB19"/>
    <mergeCell ref="OFC18:OFC19"/>
    <mergeCell ref="OFD18:OFD19"/>
    <mergeCell ref="OEU18:OEU19"/>
    <mergeCell ref="OEV18:OEV19"/>
    <mergeCell ref="OEW18:OEW19"/>
    <mergeCell ref="OEX18:OEX19"/>
    <mergeCell ref="OEY18:OEY19"/>
    <mergeCell ref="OEP18:OEP19"/>
    <mergeCell ref="OEQ18:OEQ19"/>
    <mergeCell ref="OER18:OER19"/>
    <mergeCell ref="OES18:OES19"/>
    <mergeCell ref="OET18:OET19"/>
    <mergeCell ref="OEK18:OEK19"/>
    <mergeCell ref="OEL18:OEL19"/>
    <mergeCell ref="OEM18:OEM19"/>
    <mergeCell ref="OEN18:OEN19"/>
    <mergeCell ref="OEO18:OEO19"/>
    <mergeCell ref="OEF18:OEF19"/>
    <mergeCell ref="OEG18:OEG19"/>
    <mergeCell ref="OEH18:OEH19"/>
    <mergeCell ref="OEI18:OEI19"/>
    <mergeCell ref="OEJ18:OEJ19"/>
    <mergeCell ref="OEA18:OEA19"/>
    <mergeCell ref="OEB18:OEB19"/>
    <mergeCell ref="OEC18:OEC19"/>
    <mergeCell ref="OED18:OED19"/>
    <mergeCell ref="OEE18:OEE19"/>
    <mergeCell ref="OGN18:OGN19"/>
    <mergeCell ref="OGO18:OGO19"/>
    <mergeCell ref="OGP18:OGP19"/>
    <mergeCell ref="OGQ18:OGQ19"/>
    <mergeCell ref="OGR18:OGR19"/>
    <mergeCell ref="OGI18:OGI19"/>
    <mergeCell ref="OGJ18:OGJ19"/>
    <mergeCell ref="OGK18:OGK19"/>
    <mergeCell ref="OGL18:OGL19"/>
    <mergeCell ref="OGM18:OGM19"/>
    <mergeCell ref="OGD18:OGD19"/>
    <mergeCell ref="OGE18:OGE19"/>
    <mergeCell ref="OGF18:OGF19"/>
    <mergeCell ref="OGG18:OGG19"/>
    <mergeCell ref="OGH18:OGH19"/>
    <mergeCell ref="OFY18:OFY19"/>
    <mergeCell ref="OFZ18:OFZ19"/>
    <mergeCell ref="OGA18:OGA19"/>
    <mergeCell ref="OGB18:OGB19"/>
    <mergeCell ref="OGC18:OGC19"/>
    <mergeCell ref="OFT18:OFT19"/>
    <mergeCell ref="OFU18:OFU19"/>
    <mergeCell ref="OFV18:OFV19"/>
    <mergeCell ref="OFW18:OFW19"/>
    <mergeCell ref="OFX18:OFX19"/>
    <mergeCell ref="OFO18:OFO19"/>
    <mergeCell ref="OFP18:OFP19"/>
    <mergeCell ref="OFQ18:OFQ19"/>
    <mergeCell ref="OFR18:OFR19"/>
    <mergeCell ref="OFS18:OFS19"/>
    <mergeCell ref="OFJ18:OFJ19"/>
    <mergeCell ref="OFK18:OFK19"/>
    <mergeCell ref="OFL18:OFL19"/>
    <mergeCell ref="OFM18:OFM19"/>
    <mergeCell ref="OFN18:OFN19"/>
    <mergeCell ref="OHW18:OHW19"/>
    <mergeCell ref="OHX18:OHX19"/>
    <mergeCell ref="OHY18:OHY19"/>
    <mergeCell ref="OHZ18:OHZ19"/>
    <mergeCell ref="OIA18:OIA19"/>
    <mergeCell ref="OHR18:OHR19"/>
    <mergeCell ref="OHS18:OHS19"/>
    <mergeCell ref="OHT18:OHT19"/>
    <mergeCell ref="OHU18:OHU19"/>
    <mergeCell ref="OHV18:OHV19"/>
    <mergeCell ref="OHM18:OHM19"/>
    <mergeCell ref="OHN18:OHN19"/>
    <mergeCell ref="OHO18:OHO19"/>
    <mergeCell ref="OHP18:OHP19"/>
    <mergeCell ref="OHQ18:OHQ19"/>
    <mergeCell ref="OHH18:OHH19"/>
    <mergeCell ref="OHI18:OHI19"/>
    <mergeCell ref="OHJ18:OHJ19"/>
    <mergeCell ref="OHK18:OHK19"/>
    <mergeCell ref="OHL18:OHL19"/>
    <mergeCell ref="OHC18:OHC19"/>
    <mergeCell ref="OHD18:OHD19"/>
    <mergeCell ref="OHE18:OHE19"/>
    <mergeCell ref="OHF18:OHF19"/>
    <mergeCell ref="OHG18:OHG19"/>
    <mergeCell ref="OGX18:OGX19"/>
    <mergeCell ref="OGY18:OGY19"/>
    <mergeCell ref="OGZ18:OGZ19"/>
    <mergeCell ref="OHA18:OHA19"/>
    <mergeCell ref="OHB18:OHB19"/>
    <mergeCell ref="OGS18:OGS19"/>
    <mergeCell ref="OGT18:OGT19"/>
    <mergeCell ref="OGU18:OGU19"/>
    <mergeCell ref="OGV18:OGV19"/>
    <mergeCell ref="OGW18:OGW19"/>
    <mergeCell ref="OJF18:OJF19"/>
    <mergeCell ref="OJG18:OJG19"/>
    <mergeCell ref="OJH18:OJH19"/>
    <mergeCell ref="OJI18:OJI19"/>
    <mergeCell ref="OJJ18:OJJ19"/>
    <mergeCell ref="OJA18:OJA19"/>
    <mergeCell ref="OJB18:OJB19"/>
    <mergeCell ref="OJC18:OJC19"/>
    <mergeCell ref="OJD18:OJD19"/>
    <mergeCell ref="OJE18:OJE19"/>
    <mergeCell ref="OIV18:OIV19"/>
    <mergeCell ref="OIW18:OIW19"/>
    <mergeCell ref="OIX18:OIX19"/>
    <mergeCell ref="OIY18:OIY19"/>
    <mergeCell ref="OIZ18:OIZ19"/>
    <mergeCell ref="OIQ18:OIQ19"/>
    <mergeCell ref="OIR18:OIR19"/>
    <mergeCell ref="OIS18:OIS19"/>
    <mergeCell ref="OIT18:OIT19"/>
    <mergeCell ref="OIU18:OIU19"/>
    <mergeCell ref="OIL18:OIL19"/>
    <mergeCell ref="OIM18:OIM19"/>
    <mergeCell ref="OIN18:OIN19"/>
    <mergeCell ref="OIO18:OIO19"/>
    <mergeCell ref="OIP18:OIP19"/>
    <mergeCell ref="OIG18:OIG19"/>
    <mergeCell ref="OIH18:OIH19"/>
    <mergeCell ref="OII18:OII19"/>
    <mergeCell ref="OIJ18:OIJ19"/>
    <mergeCell ref="OIK18:OIK19"/>
    <mergeCell ref="OIB18:OIB19"/>
    <mergeCell ref="OIC18:OIC19"/>
    <mergeCell ref="OID18:OID19"/>
    <mergeCell ref="OIE18:OIE19"/>
    <mergeCell ref="OIF18:OIF19"/>
    <mergeCell ref="OKO18:OKO19"/>
    <mergeCell ref="OKP18:OKP19"/>
    <mergeCell ref="OKQ18:OKQ19"/>
    <mergeCell ref="OKR18:OKR19"/>
    <mergeCell ref="OKS18:OKS19"/>
    <mergeCell ref="OKJ18:OKJ19"/>
    <mergeCell ref="OKK18:OKK19"/>
    <mergeCell ref="OKL18:OKL19"/>
    <mergeCell ref="OKM18:OKM19"/>
    <mergeCell ref="OKN18:OKN19"/>
    <mergeCell ref="OKE18:OKE19"/>
    <mergeCell ref="OKF18:OKF19"/>
    <mergeCell ref="OKG18:OKG19"/>
    <mergeCell ref="OKH18:OKH19"/>
    <mergeCell ref="OKI18:OKI19"/>
    <mergeCell ref="OJZ18:OJZ19"/>
    <mergeCell ref="OKA18:OKA19"/>
    <mergeCell ref="OKB18:OKB19"/>
    <mergeCell ref="OKC18:OKC19"/>
    <mergeCell ref="OKD18:OKD19"/>
    <mergeCell ref="OJU18:OJU19"/>
    <mergeCell ref="OJV18:OJV19"/>
    <mergeCell ref="OJW18:OJW19"/>
    <mergeCell ref="OJX18:OJX19"/>
    <mergeCell ref="OJY18:OJY19"/>
    <mergeCell ref="OJP18:OJP19"/>
    <mergeCell ref="OJQ18:OJQ19"/>
    <mergeCell ref="OJR18:OJR19"/>
    <mergeCell ref="OJS18:OJS19"/>
    <mergeCell ref="OJT18:OJT19"/>
    <mergeCell ref="OJK18:OJK19"/>
    <mergeCell ref="OJL18:OJL19"/>
    <mergeCell ref="OJM18:OJM19"/>
    <mergeCell ref="OJN18:OJN19"/>
    <mergeCell ref="OJO18:OJO19"/>
    <mergeCell ref="OLX18:OLX19"/>
    <mergeCell ref="OLY18:OLY19"/>
    <mergeCell ref="OLZ18:OLZ19"/>
    <mergeCell ref="OMA18:OMA19"/>
    <mergeCell ref="OMB18:OMB19"/>
    <mergeCell ref="OLS18:OLS19"/>
    <mergeCell ref="OLT18:OLT19"/>
    <mergeCell ref="OLU18:OLU19"/>
    <mergeCell ref="OLV18:OLV19"/>
    <mergeCell ref="OLW18:OLW19"/>
    <mergeCell ref="OLN18:OLN19"/>
    <mergeCell ref="OLO18:OLO19"/>
    <mergeCell ref="OLP18:OLP19"/>
    <mergeCell ref="OLQ18:OLQ19"/>
    <mergeCell ref="OLR18:OLR19"/>
    <mergeCell ref="OLI18:OLI19"/>
    <mergeCell ref="OLJ18:OLJ19"/>
    <mergeCell ref="OLK18:OLK19"/>
    <mergeCell ref="OLL18:OLL19"/>
    <mergeCell ref="OLM18:OLM19"/>
    <mergeCell ref="OLD18:OLD19"/>
    <mergeCell ref="OLE18:OLE19"/>
    <mergeCell ref="OLF18:OLF19"/>
    <mergeCell ref="OLG18:OLG19"/>
    <mergeCell ref="OLH18:OLH19"/>
    <mergeCell ref="OKY18:OKY19"/>
    <mergeCell ref="OKZ18:OKZ19"/>
    <mergeCell ref="OLA18:OLA19"/>
    <mergeCell ref="OLB18:OLB19"/>
    <mergeCell ref="OLC18:OLC19"/>
    <mergeCell ref="OKT18:OKT19"/>
    <mergeCell ref="OKU18:OKU19"/>
    <mergeCell ref="OKV18:OKV19"/>
    <mergeCell ref="OKW18:OKW19"/>
    <mergeCell ref="OKX18:OKX19"/>
    <mergeCell ref="ONG18:ONG19"/>
    <mergeCell ref="ONH18:ONH19"/>
    <mergeCell ref="ONI18:ONI19"/>
    <mergeCell ref="ONJ18:ONJ19"/>
    <mergeCell ref="ONK18:ONK19"/>
    <mergeCell ref="ONB18:ONB19"/>
    <mergeCell ref="ONC18:ONC19"/>
    <mergeCell ref="OND18:OND19"/>
    <mergeCell ref="ONE18:ONE19"/>
    <mergeCell ref="ONF18:ONF19"/>
    <mergeCell ref="OMW18:OMW19"/>
    <mergeCell ref="OMX18:OMX19"/>
    <mergeCell ref="OMY18:OMY19"/>
    <mergeCell ref="OMZ18:OMZ19"/>
    <mergeCell ref="ONA18:ONA19"/>
    <mergeCell ref="OMR18:OMR19"/>
    <mergeCell ref="OMS18:OMS19"/>
    <mergeCell ref="OMT18:OMT19"/>
    <mergeCell ref="OMU18:OMU19"/>
    <mergeCell ref="OMV18:OMV19"/>
    <mergeCell ref="OMM18:OMM19"/>
    <mergeCell ref="OMN18:OMN19"/>
    <mergeCell ref="OMO18:OMO19"/>
    <mergeCell ref="OMP18:OMP19"/>
    <mergeCell ref="OMQ18:OMQ19"/>
    <mergeCell ref="OMH18:OMH19"/>
    <mergeCell ref="OMI18:OMI19"/>
    <mergeCell ref="OMJ18:OMJ19"/>
    <mergeCell ref="OMK18:OMK19"/>
    <mergeCell ref="OML18:OML19"/>
    <mergeCell ref="OMC18:OMC19"/>
    <mergeCell ref="OMD18:OMD19"/>
    <mergeCell ref="OME18:OME19"/>
    <mergeCell ref="OMF18:OMF19"/>
    <mergeCell ref="OMG18:OMG19"/>
    <mergeCell ref="OOP18:OOP19"/>
    <mergeCell ref="OOQ18:OOQ19"/>
    <mergeCell ref="OOR18:OOR19"/>
    <mergeCell ref="OOS18:OOS19"/>
    <mergeCell ref="OOT18:OOT19"/>
    <mergeCell ref="OOK18:OOK19"/>
    <mergeCell ref="OOL18:OOL19"/>
    <mergeCell ref="OOM18:OOM19"/>
    <mergeCell ref="OON18:OON19"/>
    <mergeCell ref="OOO18:OOO19"/>
    <mergeCell ref="OOF18:OOF19"/>
    <mergeCell ref="OOG18:OOG19"/>
    <mergeCell ref="OOH18:OOH19"/>
    <mergeCell ref="OOI18:OOI19"/>
    <mergeCell ref="OOJ18:OOJ19"/>
    <mergeCell ref="OOA18:OOA19"/>
    <mergeCell ref="OOB18:OOB19"/>
    <mergeCell ref="OOC18:OOC19"/>
    <mergeCell ref="OOD18:OOD19"/>
    <mergeCell ref="OOE18:OOE19"/>
    <mergeCell ref="ONV18:ONV19"/>
    <mergeCell ref="ONW18:ONW19"/>
    <mergeCell ref="ONX18:ONX19"/>
    <mergeCell ref="ONY18:ONY19"/>
    <mergeCell ref="ONZ18:ONZ19"/>
    <mergeCell ref="ONQ18:ONQ19"/>
    <mergeCell ref="ONR18:ONR19"/>
    <mergeCell ref="ONS18:ONS19"/>
    <mergeCell ref="ONT18:ONT19"/>
    <mergeCell ref="ONU18:ONU19"/>
    <mergeCell ref="ONL18:ONL19"/>
    <mergeCell ref="ONM18:ONM19"/>
    <mergeCell ref="ONN18:ONN19"/>
    <mergeCell ref="ONO18:ONO19"/>
    <mergeCell ref="ONP18:ONP19"/>
    <mergeCell ref="OPY18:OPY19"/>
    <mergeCell ref="OPZ18:OPZ19"/>
    <mergeCell ref="OQA18:OQA19"/>
    <mergeCell ref="OQB18:OQB19"/>
    <mergeCell ref="OQC18:OQC19"/>
    <mergeCell ref="OPT18:OPT19"/>
    <mergeCell ref="OPU18:OPU19"/>
    <mergeCell ref="OPV18:OPV19"/>
    <mergeCell ref="OPW18:OPW19"/>
    <mergeCell ref="OPX18:OPX19"/>
    <mergeCell ref="OPO18:OPO19"/>
    <mergeCell ref="OPP18:OPP19"/>
    <mergeCell ref="OPQ18:OPQ19"/>
    <mergeCell ref="OPR18:OPR19"/>
    <mergeCell ref="OPS18:OPS19"/>
    <mergeCell ref="OPJ18:OPJ19"/>
    <mergeCell ref="OPK18:OPK19"/>
    <mergeCell ref="OPL18:OPL19"/>
    <mergeCell ref="OPM18:OPM19"/>
    <mergeCell ref="OPN18:OPN19"/>
    <mergeCell ref="OPE18:OPE19"/>
    <mergeCell ref="OPF18:OPF19"/>
    <mergeCell ref="OPG18:OPG19"/>
    <mergeCell ref="OPH18:OPH19"/>
    <mergeCell ref="OPI18:OPI19"/>
    <mergeCell ref="OOZ18:OOZ19"/>
    <mergeCell ref="OPA18:OPA19"/>
    <mergeCell ref="OPB18:OPB19"/>
    <mergeCell ref="OPC18:OPC19"/>
    <mergeCell ref="OPD18:OPD19"/>
    <mergeCell ref="OOU18:OOU19"/>
    <mergeCell ref="OOV18:OOV19"/>
    <mergeCell ref="OOW18:OOW19"/>
    <mergeCell ref="OOX18:OOX19"/>
    <mergeCell ref="OOY18:OOY19"/>
    <mergeCell ref="ORH18:ORH19"/>
    <mergeCell ref="ORI18:ORI19"/>
    <mergeCell ref="ORJ18:ORJ19"/>
    <mergeCell ref="ORK18:ORK19"/>
    <mergeCell ref="ORL18:ORL19"/>
    <mergeCell ref="ORC18:ORC19"/>
    <mergeCell ref="ORD18:ORD19"/>
    <mergeCell ref="ORE18:ORE19"/>
    <mergeCell ref="ORF18:ORF19"/>
    <mergeCell ref="ORG18:ORG19"/>
    <mergeCell ref="OQX18:OQX19"/>
    <mergeCell ref="OQY18:OQY19"/>
    <mergeCell ref="OQZ18:OQZ19"/>
    <mergeCell ref="ORA18:ORA19"/>
    <mergeCell ref="ORB18:ORB19"/>
    <mergeCell ref="OQS18:OQS19"/>
    <mergeCell ref="OQT18:OQT19"/>
    <mergeCell ref="OQU18:OQU19"/>
    <mergeCell ref="OQV18:OQV19"/>
    <mergeCell ref="OQW18:OQW19"/>
    <mergeCell ref="OQN18:OQN19"/>
    <mergeCell ref="OQO18:OQO19"/>
    <mergeCell ref="OQP18:OQP19"/>
    <mergeCell ref="OQQ18:OQQ19"/>
    <mergeCell ref="OQR18:OQR19"/>
    <mergeCell ref="OQI18:OQI19"/>
    <mergeCell ref="OQJ18:OQJ19"/>
    <mergeCell ref="OQK18:OQK19"/>
    <mergeCell ref="OQL18:OQL19"/>
    <mergeCell ref="OQM18:OQM19"/>
    <mergeCell ref="OQD18:OQD19"/>
    <mergeCell ref="OQE18:OQE19"/>
    <mergeCell ref="OQF18:OQF19"/>
    <mergeCell ref="OQG18:OQG19"/>
    <mergeCell ref="OQH18:OQH19"/>
    <mergeCell ref="OSQ18:OSQ19"/>
    <mergeCell ref="OSR18:OSR19"/>
    <mergeCell ref="OSS18:OSS19"/>
    <mergeCell ref="OST18:OST19"/>
    <mergeCell ref="OSU18:OSU19"/>
    <mergeCell ref="OSL18:OSL19"/>
    <mergeCell ref="OSM18:OSM19"/>
    <mergeCell ref="OSN18:OSN19"/>
    <mergeCell ref="OSO18:OSO19"/>
    <mergeCell ref="OSP18:OSP19"/>
    <mergeCell ref="OSG18:OSG19"/>
    <mergeCell ref="OSH18:OSH19"/>
    <mergeCell ref="OSI18:OSI19"/>
    <mergeCell ref="OSJ18:OSJ19"/>
    <mergeCell ref="OSK18:OSK19"/>
    <mergeCell ref="OSB18:OSB19"/>
    <mergeCell ref="OSC18:OSC19"/>
    <mergeCell ref="OSD18:OSD19"/>
    <mergeCell ref="OSE18:OSE19"/>
    <mergeCell ref="OSF18:OSF19"/>
    <mergeCell ref="ORW18:ORW19"/>
    <mergeCell ref="ORX18:ORX19"/>
    <mergeCell ref="ORY18:ORY19"/>
    <mergeCell ref="ORZ18:ORZ19"/>
    <mergeCell ref="OSA18:OSA19"/>
    <mergeCell ref="ORR18:ORR19"/>
    <mergeCell ref="ORS18:ORS19"/>
    <mergeCell ref="ORT18:ORT19"/>
    <mergeCell ref="ORU18:ORU19"/>
    <mergeCell ref="ORV18:ORV19"/>
    <mergeCell ref="ORM18:ORM19"/>
    <mergeCell ref="ORN18:ORN19"/>
    <mergeCell ref="ORO18:ORO19"/>
    <mergeCell ref="ORP18:ORP19"/>
    <mergeCell ref="ORQ18:ORQ19"/>
    <mergeCell ref="OTZ18:OTZ19"/>
    <mergeCell ref="OUA18:OUA19"/>
    <mergeCell ref="OUB18:OUB19"/>
    <mergeCell ref="OUC18:OUC19"/>
    <mergeCell ref="OUD18:OUD19"/>
    <mergeCell ref="OTU18:OTU19"/>
    <mergeCell ref="OTV18:OTV19"/>
    <mergeCell ref="OTW18:OTW19"/>
    <mergeCell ref="OTX18:OTX19"/>
    <mergeCell ref="OTY18:OTY19"/>
    <mergeCell ref="OTP18:OTP19"/>
    <mergeCell ref="OTQ18:OTQ19"/>
    <mergeCell ref="OTR18:OTR19"/>
    <mergeCell ref="OTS18:OTS19"/>
    <mergeCell ref="OTT18:OTT19"/>
    <mergeCell ref="OTK18:OTK19"/>
    <mergeCell ref="OTL18:OTL19"/>
    <mergeCell ref="OTM18:OTM19"/>
    <mergeCell ref="OTN18:OTN19"/>
    <mergeCell ref="OTO18:OTO19"/>
    <mergeCell ref="OTF18:OTF19"/>
    <mergeCell ref="OTG18:OTG19"/>
    <mergeCell ref="OTH18:OTH19"/>
    <mergeCell ref="OTI18:OTI19"/>
    <mergeCell ref="OTJ18:OTJ19"/>
    <mergeCell ref="OTA18:OTA19"/>
    <mergeCell ref="OTB18:OTB19"/>
    <mergeCell ref="OTC18:OTC19"/>
    <mergeCell ref="OTD18:OTD19"/>
    <mergeCell ref="OTE18:OTE19"/>
    <mergeCell ref="OSV18:OSV19"/>
    <mergeCell ref="OSW18:OSW19"/>
    <mergeCell ref="OSX18:OSX19"/>
    <mergeCell ref="OSY18:OSY19"/>
    <mergeCell ref="OSZ18:OSZ19"/>
    <mergeCell ref="OVI18:OVI19"/>
    <mergeCell ref="OVJ18:OVJ19"/>
    <mergeCell ref="OVK18:OVK19"/>
    <mergeCell ref="OVL18:OVL19"/>
    <mergeCell ref="OVM18:OVM19"/>
    <mergeCell ref="OVD18:OVD19"/>
    <mergeCell ref="OVE18:OVE19"/>
    <mergeCell ref="OVF18:OVF19"/>
    <mergeCell ref="OVG18:OVG19"/>
    <mergeCell ref="OVH18:OVH19"/>
    <mergeCell ref="OUY18:OUY19"/>
    <mergeCell ref="OUZ18:OUZ19"/>
    <mergeCell ref="OVA18:OVA19"/>
    <mergeCell ref="OVB18:OVB19"/>
    <mergeCell ref="OVC18:OVC19"/>
    <mergeCell ref="OUT18:OUT19"/>
    <mergeCell ref="OUU18:OUU19"/>
    <mergeCell ref="OUV18:OUV19"/>
    <mergeCell ref="OUW18:OUW19"/>
    <mergeCell ref="OUX18:OUX19"/>
    <mergeCell ref="OUO18:OUO19"/>
    <mergeCell ref="OUP18:OUP19"/>
    <mergeCell ref="OUQ18:OUQ19"/>
    <mergeCell ref="OUR18:OUR19"/>
    <mergeCell ref="OUS18:OUS19"/>
    <mergeCell ref="OUJ18:OUJ19"/>
    <mergeCell ref="OUK18:OUK19"/>
    <mergeCell ref="OUL18:OUL19"/>
    <mergeCell ref="OUM18:OUM19"/>
    <mergeCell ref="OUN18:OUN19"/>
    <mergeCell ref="OUE18:OUE19"/>
    <mergeCell ref="OUF18:OUF19"/>
    <mergeCell ref="OUG18:OUG19"/>
    <mergeCell ref="OUH18:OUH19"/>
    <mergeCell ref="OUI18:OUI19"/>
    <mergeCell ref="OWR18:OWR19"/>
    <mergeCell ref="OWS18:OWS19"/>
    <mergeCell ref="OWT18:OWT19"/>
    <mergeCell ref="OWU18:OWU19"/>
    <mergeCell ref="OWV18:OWV19"/>
    <mergeCell ref="OWM18:OWM19"/>
    <mergeCell ref="OWN18:OWN19"/>
    <mergeCell ref="OWO18:OWO19"/>
    <mergeCell ref="OWP18:OWP19"/>
    <mergeCell ref="OWQ18:OWQ19"/>
    <mergeCell ref="OWH18:OWH19"/>
    <mergeCell ref="OWI18:OWI19"/>
    <mergeCell ref="OWJ18:OWJ19"/>
    <mergeCell ref="OWK18:OWK19"/>
    <mergeCell ref="OWL18:OWL19"/>
    <mergeCell ref="OWC18:OWC19"/>
    <mergeCell ref="OWD18:OWD19"/>
    <mergeCell ref="OWE18:OWE19"/>
    <mergeCell ref="OWF18:OWF19"/>
    <mergeCell ref="OWG18:OWG19"/>
    <mergeCell ref="OVX18:OVX19"/>
    <mergeCell ref="OVY18:OVY19"/>
    <mergeCell ref="OVZ18:OVZ19"/>
    <mergeCell ref="OWA18:OWA19"/>
    <mergeCell ref="OWB18:OWB19"/>
    <mergeCell ref="OVS18:OVS19"/>
    <mergeCell ref="OVT18:OVT19"/>
    <mergeCell ref="OVU18:OVU19"/>
    <mergeCell ref="OVV18:OVV19"/>
    <mergeCell ref="OVW18:OVW19"/>
    <mergeCell ref="OVN18:OVN19"/>
    <mergeCell ref="OVO18:OVO19"/>
    <mergeCell ref="OVP18:OVP19"/>
    <mergeCell ref="OVQ18:OVQ19"/>
    <mergeCell ref="OVR18:OVR19"/>
    <mergeCell ref="OYA18:OYA19"/>
    <mergeCell ref="OYB18:OYB19"/>
    <mergeCell ref="OYC18:OYC19"/>
    <mergeCell ref="OYD18:OYD19"/>
    <mergeCell ref="OYE18:OYE19"/>
    <mergeCell ref="OXV18:OXV19"/>
    <mergeCell ref="OXW18:OXW19"/>
    <mergeCell ref="OXX18:OXX19"/>
    <mergeCell ref="OXY18:OXY19"/>
    <mergeCell ref="OXZ18:OXZ19"/>
    <mergeCell ref="OXQ18:OXQ19"/>
    <mergeCell ref="OXR18:OXR19"/>
    <mergeCell ref="OXS18:OXS19"/>
    <mergeCell ref="OXT18:OXT19"/>
    <mergeCell ref="OXU18:OXU19"/>
    <mergeCell ref="OXL18:OXL19"/>
    <mergeCell ref="OXM18:OXM19"/>
    <mergeCell ref="OXN18:OXN19"/>
    <mergeCell ref="OXO18:OXO19"/>
    <mergeCell ref="OXP18:OXP19"/>
    <mergeCell ref="OXG18:OXG19"/>
    <mergeCell ref="OXH18:OXH19"/>
    <mergeCell ref="OXI18:OXI19"/>
    <mergeCell ref="OXJ18:OXJ19"/>
    <mergeCell ref="OXK18:OXK19"/>
    <mergeCell ref="OXB18:OXB19"/>
    <mergeCell ref="OXC18:OXC19"/>
    <mergeCell ref="OXD18:OXD19"/>
    <mergeCell ref="OXE18:OXE19"/>
    <mergeCell ref="OXF18:OXF19"/>
    <mergeCell ref="OWW18:OWW19"/>
    <mergeCell ref="OWX18:OWX19"/>
    <mergeCell ref="OWY18:OWY19"/>
    <mergeCell ref="OWZ18:OWZ19"/>
    <mergeCell ref="OXA18:OXA19"/>
    <mergeCell ref="OZJ18:OZJ19"/>
    <mergeCell ref="OZK18:OZK19"/>
    <mergeCell ref="OZL18:OZL19"/>
    <mergeCell ref="OZM18:OZM19"/>
    <mergeCell ref="OZN18:OZN19"/>
    <mergeCell ref="OZE18:OZE19"/>
    <mergeCell ref="OZF18:OZF19"/>
    <mergeCell ref="OZG18:OZG19"/>
    <mergeCell ref="OZH18:OZH19"/>
    <mergeCell ref="OZI18:OZI19"/>
    <mergeCell ref="OYZ18:OYZ19"/>
    <mergeCell ref="OZA18:OZA19"/>
    <mergeCell ref="OZB18:OZB19"/>
    <mergeCell ref="OZC18:OZC19"/>
    <mergeCell ref="OZD18:OZD19"/>
    <mergeCell ref="OYU18:OYU19"/>
    <mergeCell ref="OYV18:OYV19"/>
    <mergeCell ref="OYW18:OYW19"/>
    <mergeCell ref="OYX18:OYX19"/>
    <mergeCell ref="OYY18:OYY19"/>
    <mergeCell ref="OYP18:OYP19"/>
    <mergeCell ref="OYQ18:OYQ19"/>
    <mergeCell ref="OYR18:OYR19"/>
    <mergeCell ref="OYS18:OYS19"/>
    <mergeCell ref="OYT18:OYT19"/>
    <mergeCell ref="OYK18:OYK19"/>
    <mergeCell ref="OYL18:OYL19"/>
    <mergeCell ref="OYM18:OYM19"/>
    <mergeCell ref="OYN18:OYN19"/>
    <mergeCell ref="OYO18:OYO19"/>
    <mergeCell ref="OYF18:OYF19"/>
    <mergeCell ref="OYG18:OYG19"/>
    <mergeCell ref="OYH18:OYH19"/>
    <mergeCell ref="OYI18:OYI19"/>
    <mergeCell ref="OYJ18:OYJ19"/>
    <mergeCell ref="PAS18:PAS19"/>
    <mergeCell ref="PAT18:PAT19"/>
    <mergeCell ref="PAU18:PAU19"/>
    <mergeCell ref="PAV18:PAV19"/>
    <mergeCell ref="PAW18:PAW19"/>
    <mergeCell ref="PAN18:PAN19"/>
    <mergeCell ref="PAO18:PAO19"/>
    <mergeCell ref="PAP18:PAP19"/>
    <mergeCell ref="PAQ18:PAQ19"/>
    <mergeCell ref="PAR18:PAR19"/>
    <mergeCell ref="PAI18:PAI19"/>
    <mergeCell ref="PAJ18:PAJ19"/>
    <mergeCell ref="PAK18:PAK19"/>
    <mergeCell ref="PAL18:PAL19"/>
    <mergeCell ref="PAM18:PAM19"/>
    <mergeCell ref="PAD18:PAD19"/>
    <mergeCell ref="PAE18:PAE19"/>
    <mergeCell ref="PAF18:PAF19"/>
    <mergeCell ref="PAG18:PAG19"/>
    <mergeCell ref="PAH18:PAH19"/>
    <mergeCell ref="OZY18:OZY19"/>
    <mergeCell ref="OZZ18:OZZ19"/>
    <mergeCell ref="PAA18:PAA19"/>
    <mergeCell ref="PAB18:PAB19"/>
    <mergeCell ref="PAC18:PAC19"/>
    <mergeCell ref="OZT18:OZT19"/>
    <mergeCell ref="OZU18:OZU19"/>
    <mergeCell ref="OZV18:OZV19"/>
    <mergeCell ref="OZW18:OZW19"/>
    <mergeCell ref="OZX18:OZX19"/>
    <mergeCell ref="OZO18:OZO19"/>
    <mergeCell ref="OZP18:OZP19"/>
    <mergeCell ref="OZQ18:OZQ19"/>
    <mergeCell ref="OZR18:OZR19"/>
    <mergeCell ref="OZS18:OZS19"/>
    <mergeCell ref="PCB18:PCB19"/>
    <mergeCell ref="PCC18:PCC19"/>
    <mergeCell ref="PCD18:PCD19"/>
    <mergeCell ref="PCE18:PCE19"/>
    <mergeCell ref="PCF18:PCF19"/>
    <mergeCell ref="PBW18:PBW19"/>
    <mergeCell ref="PBX18:PBX19"/>
    <mergeCell ref="PBY18:PBY19"/>
    <mergeCell ref="PBZ18:PBZ19"/>
    <mergeCell ref="PCA18:PCA19"/>
    <mergeCell ref="PBR18:PBR19"/>
    <mergeCell ref="PBS18:PBS19"/>
    <mergeCell ref="PBT18:PBT19"/>
    <mergeCell ref="PBU18:PBU19"/>
    <mergeCell ref="PBV18:PBV19"/>
    <mergeCell ref="PBM18:PBM19"/>
    <mergeCell ref="PBN18:PBN19"/>
    <mergeCell ref="PBO18:PBO19"/>
    <mergeCell ref="PBP18:PBP19"/>
    <mergeCell ref="PBQ18:PBQ19"/>
    <mergeCell ref="PBH18:PBH19"/>
    <mergeCell ref="PBI18:PBI19"/>
    <mergeCell ref="PBJ18:PBJ19"/>
    <mergeCell ref="PBK18:PBK19"/>
    <mergeCell ref="PBL18:PBL19"/>
    <mergeCell ref="PBC18:PBC19"/>
    <mergeCell ref="PBD18:PBD19"/>
    <mergeCell ref="PBE18:PBE19"/>
    <mergeCell ref="PBF18:PBF19"/>
    <mergeCell ref="PBG18:PBG19"/>
    <mergeCell ref="PAX18:PAX19"/>
    <mergeCell ref="PAY18:PAY19"/>
    <mergeCell ref="PAZ18:PAZ19"/>
    <mergeCell ref="PBA18:PBA19"/>
    <mergeCell ref="PBB18:PBB19"/>
    <mergeCell ref="PDK18:PDK19"/>
    <mergeCell ref="PDL18:PDL19"/>
    <mergeCell ref="PDM18:PDM19"/>
    <mergeCell ref="PDN18:PDN19"/>
    <mergeCell ref="PDO18:PDO19"/>
    <mergeCell ref="PDF18:PDF19"/>
    <mergeCell ref="PDG18:PDG19"/>
    <mergeCell ref="PDH18:PDH19"/>
    <mergeCell ref="PDI18:PDI19"/>
    <mergeCell ref="PDJ18:PDJ19"/>
    <mergeCell ref="PDA18:PDA19"/>
    <mergeCell ref="PDB18:PDB19"/>
    <mergeCell ref="PDC18:PDC19"/>
    <mergeCell ref="PDD18:PDD19"/>
    <mergeCell ref="PDE18:PDE19"/>
    <mergeCell ref="PCV18:PCV19"/>
    <mergeCell ref="PCW18:PCW19"/>
    <mergeCell ref="PCX18:PCX19"/>
    <mergeCell ref="PCY18:PCY19"/>
    <mergeCell ref="PCZ18:PCZ19"/>
    <mergeCell ref="PCQ18:PCQ19"/>
    <mergeCell ref="PCR18:PCR19"/>
    <mergeCell ref="PCS18:PCS19"/>
    <mergeCell ref="PCT18:PCT19"/>
    <mergeCell ref="PCU18:PCU19"/>
    <mergeCell ref="PCL18:PCL19"/>
    <mergeCell ref="PCM18:PCM19"/>
    <mergeCell ref="PCN18:PCN19"/>
    <mergeCell ref="PCO18:PCO19"/>
    <mergeCell ref="PCP18:PCP19"/>
    <mergeCell ref="PCG18:PCG19"/>
    <mergeCell ref="PCH18:PCH19"/>
    <mergeCell ref="PCI18:PCI19"/>
    <mergeCell ref="PCJ18:PCJ19"/>
    <mergeCell ref="PCK18:PCK19"/>
    <mergeCell ref="PET18:PET19"/>
    <mergeCell ref="PEU18:PEU19"/>
    <mergeCell ref="PEV18:PEV19"/>
    <mergeCell ref="PEW18:PEW19"/>
    <mergeCell ref="PEX18:PEX19"/>
    <mergeCell ref="PEO18:PEO19"/>
    <mergeCell ref="PEP18:PEP19"/>
    <mergeCell ref="PEQ18:PEQ19"/>
    <mergeCell ref="PER18:PER19"/>
    <mergeCell ref="PES18:PES19"/>
    <mergeCell ref="PEJ18:PEJ19"/>
    <mergeCell ref="PEK18:PEK19"/>
    <mergeCell ref="PEL18:PEL19"/>
    <mergeCell ref="PEM18:PEM19"/>
    <mergeCell ref="PEN18:PEN19"/>
    <mergeCell ref="PEE18:PEE19"/>
    <mergeCell ref="PEF18:PEF19"/>
    <mergeCell ref="PEG18:PEG19"/>
    <mergeCell ref="PEH18:PEH19"/>
    <mergeCell ref="PEI18:PEI19"/>
    <mergeCell ref="PDZ18:PDZ19"/>
    <mergeCell ref="PEA18:PEA19"/>
    <mergeCell ref="PEB18:PEB19"/>
    <mergeCell ref="PEC18:PEC19"/>
    <mergeCell ref="PED18:PED19"/>
    <mergeCell ref="PDU18:PDU19"/>
    <mergeCell ref="PDV18:PDV19"/>
    <mergeCell ref="PDW18:PDW19"/>
    <mergeCell ref="PDX18:PDX19"/>
    <mergeCell ref="PDY18:PDY19"/>
    <mergeCell ref="PDP18:PDP19"/>
    <mergeCell ref="PDQ18:PDQ19"/>
    <mergeCell ref="PDR18:PDR19"/>
    <mergeCell ref="PDS18:PDS19"/>
    <mergeCell ref="PDT18:PDT19"/>
    <mergeCell ref="PGC18:PGC19"/>
    <mergeCell ref="PGD18:PGD19"/>
    <mergeCell ref="PGE18:PGE19"/>
    <mergeCell ref="PGF18:PGF19"/>
    <mergeCell ref="PGG18:PGG19"/>
    <mergeCell ref="PFX18:PFX19"/>
    <mergeCell ref="PFY18:PFY19"/>
    <mergeCell ref="PFZ18:PFZ19"/>
    <mergeCell ref="PGA18:PGA19"/>
    <mergeCell ref="PGB18:PGB19"/>
    <mergeCell ref="PFS18:PFS19"/>
    <mergeCell ref="PFT18:PFT19"/>
    <mergeCell ref="PFU18:PFU19"/>
    <mergeCell ref="PFV18:PFV19"/>
    <mergeCell ref="PFW18:PFW19"/>
    <mergeCell ref="PFN18:PFN19"/>
    <mergeCell ref="PFO18:PFO19"/>
    <mergeCell ref="PFP18:PFP19"/>
    <mergeCell ref="PFQ18:PFQ19"/>
    <mergeCell ref="PFR18:PFR19"/>
    <mergeCell ref="PFI18:PFI19"/>
    <mergeCell ref="PFJ18:PFJ19"/>
    <mergeCell ref="PFK18:PFK19"/>
    <mergeCell ref="PFL18:PFL19"/>
    <mergeCell ref="PFM18:PFM19"/>
    <mergeCell ref="PFD18:PFD19"/>
    <mergeCell ref="PFE18:PFE19"/>
    <mergeCell ref="PFF18:PFF19"/>
    <mergeCell ref="PFG18:PFG19"/>
    <mergeCell ref="PFH18:PFH19"/>
    <mergeCell ref="PEY18:PEY19"/>
    <mergeCell ref="PEZ18:PEZ19"/>
    <mergeCell ref="PFA18:PFA19"/>
    <mergeCell ref="PFB18:PFB19"/>
    <mergeCell ref="PFC18:PFC19"/>
    <mergeCell ref="PHL18:PHL19"/>
    <mergeCell ref="PHM18:PHM19"/>
    <mergeCell ref="PHN18:PHN19"/>
    <mergeCell ref="PHO18:PHO19"/>
    <mergeCell ref="PHP18:PHP19"/>
    <mergeCell ref="PHG18:PHG19"/>
    <mergeCell ref="PHH18:PHH19"/>
    <mergeCell ref="PHI18:PHI19"/>
    <mergeCell ref="PHJ18:PHJ19"/>
    <mergeCell ref="PHK18:PHK19"/>
    <mergeCell ref="PHB18:PHB19"/>
    <mergeCell ref="PHC18:PHC19"/>
    <mergeCell ref="PHD18:PHD19"/>
    <mergeCell ref="PHE18:PHE19"/>
    <mergeCell ref="PHF18:PHF19"/>
    <mergeCell ref="PGW18:PGW19"/>
    <mergeCell ref="PGX18:PGX19"/>
    <mergeCell ref="PGY18:PGY19"/>
    <mergeCell ref="PGZ18:PGZ19"/>
    <mergeCell ref="PHA18:PHA19"/>
    <mergeCell ref="PGR18:PGR19"/>
    <mergeCell ref="PGS18:PGS19"/>
    <mergeCell ref="PGT18:PGT19"/>
    <mergeCell ref="PGU18:PGU19"/>
    <mergeCell ref="PGV18:PGV19"/>
    <mergeCell ref="PGM18:PGM19"/>
    <mergeCell ref="PGN18:PGN19"/>
    <mergeCell ref="PGO18:PGO19"/>
    <mergeCell ref="PGP18:PGP19"/>
    <mergeCell ref="PGQ18:PGQ19"/>
    <mergeCell ref="PGH18:PGH19"/>
    <mergeCell ref="PGI18:PGI19"/>
    <mergeCell ref="PGJ18:PGJ19"/>
    <mergeCell ref="PGK18:PGK19"/>
    <mergeCell ref="PGL18:PGL19"/>
    <mergeCell ref="PIU18:PIU19"/>
    <mergeCell ref="PIV18:PIV19"/>
    <mergeCell ref="PIW18:PIW19"/>
    <mergeCell ref="PIX18:PIX19"/>
    <mergeCell ref="PIY18:PIY19"/>
    <mergeCell ref="PIP18:PIP19"/>
    <mergeCell ref="PIQ18:PIQ19"/>
    <mergeCell ref="PIR18:PIR19"/>
    <mergeCell ref="PIS18:PIS19"/>
    <mergeCell ref="PIT18:PIT19"/>
    <mergeCell ref="PIK18:PIK19"/>
    <mergeCell ref="PIL18:PIL19"/>
    <mergeCell ref="PIM18:PIM19"/>
    <mergeCell ref="PIN18:PIN19"/>
    <mergeCell ref="PIO18:PIO19"/>
    <mergeCell ref="PIF18:PIF19"/>
    <mergeCell ref="PIG18:PIG19"/>
    <mergeCell ref="PIH18:PIH19"/>
    <mergeCell ref="PII18:PII19"/>
    <mergeCell ref="PIJ18:PIJ19"/>
    <mergeCell ref="PIA18:PIA19"/>
    <mergeCell ref="PIB18:PIB19"/>
    <mergeCell ref="PIC18:PIC19"/>
    <mergeCell ref="PID18:PID19"/>
    <mergeCell ref="PIE18:PIE19"/>
    <mergeCell ref="PHV18:PHV19"/>
    <mergeCell ref="PHW18:PHW19"/>
    <mergeCell ref="PHX18:PHX19"/>
    <mergeCell ref="PHY18:PHY19"/>
    <mergeCell ref="PHZ18:PHZ19"/>
    <mergeCell ref="PHQ18:PHQ19"/>
    <mergeCell ref="PHR18:PHR19"/>
    <mergeCell ref="PHS18:PHS19"/>
    <mergeCell ref="PHT18:PHT19"/>
    <mergeCell ref="PHU18:PHU19"/>
    <mergeCell ref="PKD18:PKD19"/>
    <mergeCell ref="PKE18:PKE19"/>
    <mergeCell ref="PKF18:PKF19"/>
    <mergeCell ref="PKG18:PKG19"/>
    <mergeCell ref="PKH18:PKH19"/>
    <mergeCell ref="PJY18:PJY19"/>
    <mergeCell ref="PJZ18:PJZ19"/>
    <mergeCell ref="PKA18:PKA19"/>
    <mergeCell ref="PKB18:PKB19"/>
    <mergeCell ref="PKC18:PKC19"/>
    <mergeCell ref="PJT18:PJT19"/>
    <mergeCell ref="PJU18:PJU19"/>
    <mergeCell ref="PJV18:PJV19"/>
    <mergeCell ref="PJW18:PJW19"/>
    <mergeCell ref="PJX18:PJX19"/>
    <mergeCell ref="PJO18:PJO19"/>
    <mergeCell ref="PJP18:PJP19"/>
    <mergeCell ref="PJQ18:PJQ19"/>
    <mergeCell ref="PJR18:PJR19"/>
    <mergeCell ref="PJS18:PJS19"/>
    <mergeCell ref="PJJ18:PJJ19"/>
    <mergeCell ref="PJK18:PJK19"/>
    <mergeCell ref="PJL18:PJL19"/>
    <mergeCell ref="PJM18:PJM19"/>
    <mergeCell ref="PJN18:PJN19"/>
    <mergeCell ref="PJE18:PJE19"/>
    <mergeCell ref="PJF18:PJF19"/>
    <mergeCell ref="PJG18:PJG19"/>
    <mergeCell ref="PJH18:PJH19"/>
    <mergeCell ref="PJI18:PJI19"/>
    <mergeCell ref="PIZ18:PIZ19"/>
    <mergeCell ref="PJA18:PJA19"/>
    <mergeCell ref="PJB18:PJB19"/>
    <mergeCell ref="PJC18:PJC19"/>
    <mergeCell ref="PJD18:PJD19"/>
    <mergeCell ref="PLM18:PLM19"/>
    <mergeCell ref="PLN18:PLN19"/>
    <mergeCell ref="PLO18:PLO19"/>
    <mergeCell ref="PLP18:PLP19"/>
    <mergeCell ref="PLQ18:PLQ19"/>
    <mergeCell ref="PLH18:PLH19"/>
    <mergeCell ref="PLI18:PLI19"/>
    <mergeCell ref="PLJ18:PLJ19"/>
    <mergeCell ref="PLK18:PLK19"/>
    <mergeCell ref="PLL18:PLL19"/>
    <mergeCell ref="PLC18:PLC19"/>
    <mergeCell ref="PLD18:PLD19"/>
    <mergeCell ref="PLE18:PLE19"/>
    <mergeCell ref="PLF18:PLF19"/>
    <mergeCell ref="PLG18:PLG19"/>
    <mergeCell ref="PKX18:PKX19"/>
    <mergeCell ref="PKY18:PKY19"/>
    <mergeCell ref="PKZ18:PKZ19"/>
    <mergeCell ref="PLA18:PLA19"/>
    <mergeCell ref="PLB18:PLB19"/>
    <mergeCell ref="PKS18:PKS19"/>
    <mergeCell ref="PKT18:PKT19"/>
    <mergeCell ref="PKU18:PKU19"/>
    <mergeCell ref="PKV18:PKV19"/>
    <mergeCell ref="PKW18:PKW19"/>
    <mergeCell ref="PKN18:PKN19"/>
    <mergeCell ref="PKO18:PKO19"/>
    <mergeCell ref="PKP18:PKP19"/>
    <mergeCell ref="PKQ18:PKQ19"/>
    <mergeCell ref="PKR18:PKR19"/>
    <mergeCell ref="PKI18:PKI19"/>
    <mergeCell ref="PKJ18:PKJ19"/>
    <mergeCell ref="PKK18:PKK19"/>
    <mergeCell ref="PKL18:PKL19"/>
    <mergeCell ref="PKM18:PKM19"/>
    <mergeCell ref="PMV18:PMV19"/>
    <mergeCell ref="PMW18:PMW19"/>
    <mergeCell ref="PMX18:PMX19"/>
    <mergeCell ref="PMY18:PMY19"/>
    <mergeCell ref="PMZ18:PMZ19"/>
    <mergeCell ref="PMQ18:PMQ19"/>
    <mergeCell ref="PMR18:PMR19"/>
    <mergeCell ref="PMS18:PMS19"/>
    <mergeCell ref="PMT18:PMT19"/>
    <mergeCell ref="PMU18:PMU19"/>
    <mergeCell ref="PML18:PML19"/>
    <mergeCell ref="PMM18:PMM19"/>
    <mergeCell ref="PMN18:PMN19"/>
    <mergeCell ref="PMO18:PMO19"/>
    <mergeCell ref="PMP18:PMP19"/>
    <mergeCell ref="PMG18:PMG19"/>
    <mergeCell ref="PMH18:PMH19"/>
    <mergeCell ref="PMI18:PMI19"/>
    <mergeCell ref="PMJ18:PMJ19"/>
    <mergeCell ref="PMK18:PMK19"/>
    <mergeCell ref="PMB18:PMB19"/>
    <mergeCell ref="PMC18:PMC19"/>
    <mergeCell ref="PMD18:PMD19"/>
    <mergeCell ref="PME18:PME19"/>
    <mergeCell ref="PMF18:PMF19"/>
    <mergeCell ref="PLW18:PLW19"/>
    <mergeCell ref="PLX18:PLX19"/>
    <mergeCell ref="PLY18:PLY19"/>
    <mergeCell ref="PLZ18:PLZ19"/>
    <mergeCell ref="PMA18:PMA19"/>
    <mergeCell ref="PLR18:PLR19"/>
    <mergeCell ref="PLS18:PLS19"/>
    <mergeCell ref="PLT18:PLT19"/>
    <mergeCell ref="PLU18:PLU19"/>
    <mergeCell ref="PLV18:PLV19"/>
    <mergeCell ref="POE18:POE19"/>
    <mergeCell ref="POF18:POF19"/>
    <mergeCell ref="POG18:POG19"/>
    <mergeCell ref="POH18:POH19"/>
    <mergeCell ref="POI18:POI19"/>
    <mergeCell ref="PNZ18:PNZ19"/>
    <mergeCell ref="POA18:POA19"/>
    <mergeCell ref="POB18:POB19"/>
    <mergeCell ref="POC18:POC19"/>
    <mergeCell ref="POD18:POD19"/>
    <mergeCell ref="PNU18:PNU19"/>
    <mergeCell ref="PNV18:PNV19"/>
    <mergeCell ref="PNW18:PNW19"/>
    <mergeCell ref="PNX18:PNX19"/>
    <mergeCell ref="PNY18:PNY19"/>
    <mergeCell ref="PNP18:PNP19"/>
    <mergeCell ref="PNQ18:PNQ19"/>
    <mergeCell ref="PNR18:PNR19"/>
    <mergeCell ref="PNS18:PNS19"/>
    <mergeCell ref="PNT18:PNT19"/>
    <mergeCell ref="PNK18:PNK19"/>
    <mergeCell ref="PNL18:PNL19"/>
    <mergeCell ref="PNM18:PNM19"/>
    <mergeCell ref="PNN18:PNN19"/>
    <mergeCell ref="PNO18:PNO19"/>
    <mergeCell ref="PNF18:PNF19"/>
    <mergeCell ref="PNG18:PNG19"/>
    <mergeCell ref="PNH18:PNH19"/>
    <mergeCell ref="PNI18:PNI19"/>
    <mergeCell ref="PNJ18:PNJ19"/>
    <mergeCell ref="PNA18:PNA19"/>
    <mergeCell ref="PNB18:PNB19"/>
    <mergeCell ref="PNC18:PNC19"/>
    <mergeCell ref="PND18:PND19"/>
    <mergeCell ref="PNE18:PNE19"/>
    <mergeCell ref="PPN18:PPN19"/>
    <mergeCell ref="PPO18:PPO19"/>
    <mergeCell ref="PPP18:PPP19"/>
    <mergeCell ref="PPQ18:PPQ19"/>
    <mergeCell ref="PPR18:PPR19"/>
    <mergeCell ref="PPI18:PPI19"/>
    <mergeCell ref="PPJ18:PPJ19"/>
    <mergeCell ref="PPK18:PPK19"/>
    <mergeCell ref="PPL18:PPL19"/>
    <mergeCell ref="PPM18:PPM19"/>
    <mergeCell ref="PPD18:PPD19"/>
    <mergeCell ref="PPE18:PPE19"/>
    <mergeCell ref="PPF18:PPF19"/>
    <mergeCell ref="PPG18:PPG19"/>
    <mergeCell ref="PPH18:PPH19"/>
    <mergeCell ref="POY18:POY19"/>
    <mergeCell ref="POZ18:POZ19"/>
    <mergeCell ref="PPA18:PPA19"/>
    <mergeCell ref="PPB18:PPB19"/>
    <mergeCell ref="PPC18:PPC19"/>
    <mergeCell ref="POT18:POT19"/>
    <mergeCell ref="POU18:POU19"/>
    <mergeCell ref="POV18:POV19"/>
    <mergeCell ref="POW18:POW19"/>
    <mergeCell ref="POX18:POX19"/>
    <mergeCell ref="POO18:POO19"/>
    <mergeCell ref="POP18:POP19"/>
    <mergeCell ref="POQ18:POQ19"/>
    <mergeCell ref="POR18:POR19"/>
    <mergeCell ref="POS18:POS19"/>
    <mergeCell ref="POJ18:POJ19"/>
    <mergeCell ref="POK18:POK19"/>
    <mergeCell ref="POL18:POL19"/>
    <mergeCell ref="POM18:POM19"/>
    <mergeCell ref="PON18:PON19"/>
    <mergeCell ref="PQW18:PQW19"/>
    <mergeCell ref="PQX18:PQX19"/>
    <mergeCell ref="PQY18:PQY19"/>
    <mergeCell ref="PQZ18:PQZ19"/>
    <mergeCell ref="PRA18:PRA19"/>
    <mergeCell ref="PQR18:PQR19"/>
    <mergeCell ref="PQS18:PQS19"/>
    <mergeCell ref="PQT18:PQT19"/>
    <mergeCell ref="PQU18:PQU19"/>
    <mergeCell ref="PQV18:PQV19"/>
    <mergeCell ref="PQM18:PQM19"/>
    <mergeCell ref="PQN18:PQN19"/>
    <mergeCell ref="PQO18:PQO19"/>
    <mergeCell ref="PQP18:PQP19"/>
    <mergeCell ref="PQQ18:PQQ19"/>
    <mergeCell ref="PQH18:PQH19"/>
    <mergeCell ref="PQI18:PQI19"/>
    <mergeCell ref="PQJ18:PQJ19"/>
    <mergeCell ref="PQK18:PQK19"/>
    <mergeCell ref="PQL18:PQL19"/>
    <mergeCell ref="PQC18:PQC19"/>
    <mergeCell ref="PQD18:PQD19"/>
    <mergeCell ref="PQE18:PQE19"/>
    <mergeCell ref="PQF18:PQF19"/>
    <mergeCell ref="PQG18:PQG19"/>
    <mergeCell ref="PPX18:PPX19"/>
    <mergeCell ref="PPY18:PPY19"/>
    <mergeCell ref="PPZ18:PPZ19"/>
    <mergeCell ref="PQA18:PQA19"/>
    <mergeCell ref="PQB18:PQB19"/>
    <mergeCell ref="PPS18:PPS19"/>
    <mergeCell ref="PPT18:PPT19"/>
    <mergeCell ref="PPU18:PPU19"/>
    <mergeCell ref="PPV18:PPV19"/>
    <mergeCell ref="PPW18:PPW19"/>
    <mergeCell ref="PSF18:PSF19"/>
    <mergeCell ref="PSG18:PSG19"/>
    <mergeCell ref="PSH18:PSH19"/>
    <mergeCell ref="PSI18:PSI19"/>
    <mergeCell ref="PSJ18:PSJ19"/>
    <mergeCell ref="PSA18:PSA19"/>
    <mergeCell ref="PSB18:PSB19"/>
    <mergeCell ref="PSC18:PSC19"/>
    <mergeCell ref="PSD18:PSD19"/>
    <mergeCell ref="PSE18:PSE19"/>
    <mergeCell ref="PRV18:PRV19"/>
    <mergeCell ref="PRW18:PRW19"/>
    <mergeCell ref="PRX18:PRX19"/>
    <mergeCell ref="PRY18:PRY19"/>
    <mergeCell ref="PRZ18:PRZ19"/>
    <mergeCell ref="PRQ18:PRQ19"/>
    <mergeCell ref="PRR18:PRR19"/>
    <mergeCell ref="PRS18:PRS19"/>
    <mergeCell ref="PRT18:PRT19"/>
    <mergeCell ref="PRU18:PRU19"/>
    <mergeCell ref="PRL18:PRL19"/>
    <mergeCell ref="PRM18:PRM19"/>
    <mergeCell ref="PRN18:PRN19"/>
    <mergeCell ref="PRO18:PRO19"/>
    <mergeCell ref="PRP18:PRP19"/>
    <mergeCell ref="PRG18:PRG19"/>
    <mergeCell ref="PRH18:PRH19"/>
    <mergeCell ref="PRI18:PRI19"/>
    <mergeCell ref="PRJ18:PRJ19"/>
    <mergeCell ref="PRK18:PRK19"/>
    <mergeCell ref="PRB18:PRB19"/>
    <mergeCell ref="PRC18:PRC19"/>
    <mergeCell ref="PRD18:PRD19"/>
    <mergeCell ref="PRE18:PRE19"/>
    <mergeCell ref="PRF18:PRF19"/>
    <mergeCell ref="PTO18:PTO19"/>
    <mergeCell ref="PTP18:PTP19"/>
    <mergeCell ref="PTQ18:PTQ19"/>
    <mergeCell ref="PTR18:PTR19"/>
    <mergeCell ref="PTS18:PTS19"/>
    <mergeCell ref="PTJ18:PTJ19"/>
    <mergeCell ref="PTK18:PTK19"/>
    <mergeCell ref="PTL18:PTL19"/>
    <mergeCell ref="PTM18:PTM19"/>
    <mergeCell ref="PTN18:PTN19"/>
    <mergeCell ref="PTE18:PTE19"/>
    <mergeCell ref="PTF18:PTF19"/>
    <mergeCell ref="PTG18:PTG19"/>
    <mergeCell ref="PTH18:PTH19"/>
    <mergeCell ref="PTI18:PTI19"/>
    <mergeCell ref="PSZ18:PSZ19"/>
    <mergeCell ref="PTA18:PTA19"/>
    <mergeCell ref="PTB18:PTB19"/>
    <mergeCell ref="PTC18:PTC19"/>
    <mergeCell ref="PTD18:PTD19"/>
    <mergeCell ref="PSU18:PSU19"/>
    <mergeCell ref="PSV18:PSV19"/>
    <mergeCell ref="PSW18:PSW19"/>
    <mergeCell ref="PSX18:PSX19"/>
    <mergeCell ref="PSY18:PSY19"/>
    <mergeCell ref="PSP18:PSP19"/>
    <mergeCell ref="PSQ18:PSQ19"/>
    <mergeCell ref="PSR18:PSR19"/>
    <mergeCell ref="PSS18:PSS19"/>
    <mergeCell ref="PST18:PST19"/>
    <mergeCell ref="PSK18:PSK19"/>
    <mergeCell ref="PSL18:PSL19"/>
    <mergeCell ref="PSM18:PSM19"/>
    <mergeCell ref="PSN18:PSN19"/>
    <mergeCell ref="PSO18:PSO19"/>
    <mergeCell ref="PUX18:PUX19"/>
    <mergeCell ref="PUY18:PUY19"/>
    <mergeCell ref="PUZ18:PUZ19"/>
    <mergeCell ref="PVA18:PVA19"/>
    <mergeCell ref="PVB18:PVB19"/>
    <mergeCell ref="PUS18:PUS19"/>
    <mergeCell ref="PUT18:PUT19"/>
    <mergeCell ref="PUU18:PUU19"/>
    <mergeCell ref="PUV18:PUV19"/>
    <mergeCell ref="PUW18:PUW19"/>
    <mergeCell ref="PUN18:PUN19"/>
    <mergeCell ref="PUO18:PUO19"/>
    <mergeCell ref="PUP18:PUP19"/>
    <mergeCell ref="PUQ18:PUQ19"/>
    <mergeCell ref="PUR18:PUR19"/>
    <mergeCell ref="PUI18:PUI19"/>
    <mergeCell ref="PUJ18:PUJ19"/>
    <mergeCell ref="PUK18:PUK19"/>
    <mergeCell ref="PUL18:PUL19"/>
    <mergeCell ref="PUM18:PUM19"/>
    <mergeCell ref="PUD18:PUD19"/>
    <mergeCell ref="PUE18:PUE19"/>
    <mergeCell ref="PUF18:PUF19"/>
    <mergeCell ref="PUG18:PUG19"/>
    <mergeCell ref="PUH18:PUH19"/>
    <mergeCell ref="PTY18:PTY19"/>
    <mergeCell ref="PTZ18:PTZ19"/>
    <mergeCell ref="PUA18:PUA19"/>
    <mergeCell ref="PUB18:PUB19"/>
    <mergeCell ref="PUC18:PUC19"/>
    <mergeCell ref="PTT18:PTT19"/>
    <mergeCell ref="PTU18:PTU19"/>
    <mergeCell ref="PTV18:PTV19"/>
    <mergeCell ref="PTW18:PTW19"/>
    <mergeCell ref="PTX18:PTX19"/>
    <mergeCell ref="PWG18:PWG19"/>
    <mergeCell ref="PWH18:PWH19"/>
    <mergeCell ref="PWI18:PWI19"/>
    <mergeCell ref="PWJ18:PWJ19"/>
    <mergeCell ref="PWK18:PWK19"/>
    <mergeCell ref="PWB18:PWB19"/>
    <mergeCell ref="PWC18:PWC19"/>
    <mergeCell ref="PWD18:PWD19"/>
    <mergeCell ref="PWE18:PWE19"/>
    <mergeCell ref="PWF18:PWF19"/>
    <mergeCell ref="PVW18:PVW19"/>
    <mergeCell ref="PVX18:PVX19"/>
    <mergeCell ref="PVY18:PVY19"/>
    <mergeCell ref="PVZ18:PVZ19"/>
    <mergeCell ref="PWA18:PWA19"/>
    <mergeCell ref="PVR18:PVR19"/>
    <mergeCell ref="PVS18:PVS19"/>
    <mergeCell ref="PVT18:PVT19"/>
    <mergeCell ref="PVU18:PVU19"/>
    <mergeCell ref="PVV18:PVV19"/>
    <mergeCell ref="PVM18:PVM19"/>
    <mergeCell ref="PVN18:PVN19"/>
    <mergeCell ref="PVO18:PVO19"/>
    <mergeCell ref="PVP18:PVP19"/>
    <mergeCell ref="PVQ18:PVQ19"/>
    <mergeCell ref="PVH18:PVH19"/>
    <mergeCell ref="PVI18:PVI19"/>
    <mergeCell ref="PVJ18:PVJ19"/>
    <mergeCell ref="PVK18:PVK19"/>
    <mergeCell ref="PVL18:PVL19"/>
    <mergeCell ref="PVC18:PVC19"/>
    <mergeCell ref="PVD18:PVD19"/>
    <mergeCell ref="PVE18:PVE19"/>
    <mergeCell ref="PVF18:PVF19"/>
    <mergeCell ref="PVG18:PVG19"/>
    <mergeCell ref="PXP18:PXP19"/>
    <mergeCell ref="PXQ18:PXQ19"/>
    <mergeCell ref="PXR18:PXR19"/>
    <mergeCell ref="PXS18:PXS19"/>
    <mergeCell ref="PXT18:PXT19"/>
    <mergeCell ref="PXK18:PXK19"/>
    <mergeCell ref="PXL18:PXL19"/>
    <mergeCell ref="PXM18:PXM19"/>
    <mergeCell ref="PXN18:PXN19"/>
    <mergeCell ref="PXO18:PXO19"/>
    <mergeCell ref="PXF18:PXF19"/>
    <mergeCell ref="PXG18:PXG19"/>
    <mergeCell ref="PXH18:PXH19"/>
    <mergeCell ref="PXI18:PXI19"/>
    <mergeCell ref="PXJ18:PXJ19"/>
    <mergeCell ref="PXA18:PXA19"/>
    <mergeCell ref="PXB18:PXB19"/>
    <mergeCell ref="PXC18:PXC19"/>
    <mergeCell ref="PXD18:PXD19"/>
    <mergeCell ref="PXE18:PXE19"/>
    <mergeCell ref="PWV18:PWV19"/>
    <mergeCell ref="PWW18:PWW19"/>
    <mergeCell ref="PWX18:PWX19"/>
    <mergeCell ref="PWY18:PWY19"/>
    <mergeCell ref="PWZ18:PWZ19"/>
    <mergeCell ref="PWQ18:PWQ19"/>
    <mergeCell ref="PWR18:PWR19"/>
    <mergeCell ref="PWS18:PWS19"/>
    <mergeCell ref="PWT18:PWT19"/>
    <mergeCell ref="PWU18:PWU19"/>
    <mergeCell ref="PWL18:PWL19"/>
    <mergeCell ref="PWM18:PWM19"/>
    <mergeCell ref="PWN18:PWN19"/>
    <mergeCell ref="PWO18:PWO19"/>
    <mergeCell ref="PWP18:PWP19"/>
    <mergeCell ref="PYY18:PYY19"/>
    <mergeCell ref="PYZ18:PYZ19"/>
    <mergeCell ref="PZA18:PZA19"/>
    <mergeCell ref="PZB18:PZB19"/>
    <mergeCell ref="PZC18:PZC19"/>
    <mergeCell ref="PYT18:PYT19"/>
    <mergeCell ref="PYU18:PYU19"/>
    <mergeCell ref="PYV18:PYV19"/>
    <mergeCell ref="PYW18:PYW19"/>
    <mergeCell ref="PYX18:PYX19"/>
    <mergeCell ref="PYO18:PYO19"/>
    <mergeCell ref="PYP18:PYP19"/>
    <mergeCell ref="PYQ18:PYQ19"/>
    <mergeCell ref="PYR18:PYR19"/>
    <mergeCell ref="PYS18:PYS19"/>
    <mergeCell ref="PYJ18:PYJ19"/>
    <mergeCell ref="PYK18:PYK19"/>
    <mergeCell ref="PYL18:PYL19"/>
    <mergeCell ref="PYM18:PYM19"/>
    <mergeCell ref="PYN18:PYN19"/>
    <mergeCell ref="PYE18:PYE19"/>
    <mergeCell ref="PYF18:PYF19"/>
    <mergeCell ref="PYG18:PYG19"/>
    <mergeCell ref="PYH18:PYH19"/>
    <mergeCell ref="PYI18:PYI19"/>
    <mergeCell ref="PXZ18:PXZ19"/>
    <mergeCell ref="PYA18:PYA19"/>
    <mergeCell ref="PYB18:PYB19"/>
    <mergeCell ref="PYC18:PYC19"/>
    <mergeCell ref="PYD18:PYD19"/>
    <mergeCell ref="PXU18:PXU19"/>
    <mergeCell ref="PXV18:PXV19"/>
    <mergeCell ref="PXW18:PXW19"/>
    <mergeCell ref="PXX18:PXX19"/>
    <mergeCell ref="PXY18:PXY19"/>
    <mergeCell ref="QAH18:QAH19"/>
    <mergeCell ref="QAI18:QAI19"/>
    <mergeCell ref="QAJ18:QAJ19"/>
    <mergeCell ref="QAK18:QAK19"/>
    <mergeCell ref="QAL18:QAL19"/>
    <mergeCell ref="QAC18:QAC19"/>
    <mergeCell ref="QAD18:QAD19"/>
    <mergeCell ref="QAE18:QAE19"/>
    <mergeCell ref="QAF18:QAF19"/>
    <mergeCell ref="QAG18:QAG19"/>
    <mergeCell ref="PZX18:PZX19"/>
    <mergeCell ref="PZY18:PZY19"/>
    <mergeCell ref="PZZ18:PZZ19"/>
    <mergeCell ref="QAA18:QAA19"/>
    <mergeCell ref="QAB18:QAB19"/>
    <mergeCell ref="PZS18:PZS19"/>
    <mergeCell ref="PZT18:PZT19"/>
    <mergeCell ref="PZU18:PZU19"/>
    <mergeCell ref="PZV18:PZV19"/>
    <mergeCell ref="PZW18:PZW19"/>
    <mergeCell ref="PZN18:PZN19"/>
    <mergeCell ref="PZO18:PZO19"/>
    <mergeCell ref="PZP18:PZP19"/>
    <mergeCell ref="PZQ18:PZQ19"/>
    <mergeCell ref="PZR18:PZR19"/>
    <mergeCell ref="PZI18:PZI19"/>
    <mergeCell ref="PZJ18:PZJ19"/>
    <mergeCell ref="PZK18:PZK19"/>
    <mergeCell ref="PZL18:PZL19"/>
    <mergeCell ref="PZM18:PZM19"/>
    <mergeCell ref="PZD18:PZD19"/>
    <mergeCell ref="PZE18:PZE19"/>
    <mergeCell ref="PZF18:PZF19"/>
    <mergeCell ref="PZG18:PZG19"/>
    <mergeCell ref="PZH18:PZH19"/>
    <mergeCell ref="QBQ18:QBQ19"/>
    <mergeCell ref="QBR18:QBR19"/>
    <mergeCell ref="QBS18:QBS19"/>
    <mergeCell ref="QBT18:QBT19"/>
    <mergeCell ref="QBU18:QBU19"/>
    <mergeCell ref="QBL18:QBL19"/>
    <mergeCell ref="QBM18:QBM19"/>
    <mergeCell ref="QBN18:QBN19"/>
    <mergeCell ref="QBO18:QBO19"/>
    <mergeCell ref="QBP18:QBP19"/>
    <mergeCell ref="QBG18:QBG19"/>
    <mergeCell ref="QBH18:QBH19"/>
    <mergeCell ref="QBI18:QBI19"/>
    <mergeCell ref="QBJ18:QBJ19"/>
    <mergeCell ref="QBK18:QBK19"/>
    <mergeCell ref="QBB18:QBB19"/>
    <mergeCell ref="QBC18:QBC19"/>
    <mergeCell ref="QBD18:QBD19"/>
    <mergeCell ref="QBE18:QBE19"/>
    <mergeCell ref="QBF18:QBF19"/>
    <mergeCell ref="QAW18:QAW19"/>
    <mergeCell ref="QAX18:QAX19"/>
    <mergeCell ref="QAY18:QAY19"/>
    <mergeCell ref="QAZ18:QAZ19"/>
    <mergeCell ref="QBA18:QBA19"/>
    <mergeCell ref="QAR18:QAR19"/>
    <mergeCell ref="QAS18:QAS19"/>
    <mergeCell ref="QAT18:QAT19"/>
    <mergeCell ref="QAU18:QAU19"/>
    <mergeCell ref="QAV18:QAV19"/>
    <mergeCell ref="QAM18:QAM19"/>
    <mergeCell ref="QAN18:QAN19"/>
    <mergeCell ref="QAO18:QAO19"/>
    <mergeCell ref="QAP18:QAP19"/>
    <mergeCell ref="QAQ18:QAQ19"/>
    <mergeCell ref="QCZ18:QCZ19"/>
    <mergeCell ref="QDA18:QDA19"/>
    <mergeCell ref="QDB18:QDB19"/>
    <mergeCell ref="QDC18:QDC19"/>
    <mergeCell ref="QDD18:QDD19"/>
    <mergeCell ref="QCU18:QCU19"/>
    <mergeCell ref="QCV18:QCV19"/>
    <mergeCell ref="QCW18:QCW19"/>
    <mergeCell ref="QCX18:QCX19"/>
    <mergeCell ref="QCY18:QCY19"/>
    <mergeCell ref="QCP18:QCP19"/>
    <mergeCell ref="QCQ18:QCQ19"/>
    <mergeCell ref="QCR18:QCR19"/>
    <mergeCell ref="QCS18:QCS19"/>
    <mergeCell ref="QCT18:QCT19"/>
    <mergeCell ref="QCK18:QCK19"/>
    <mergeCell ref="QCL18:QCL19"/>
    <mergeCell ref="QCM18:QCM19"/>
    <mergeCell ref="QCN18:QCN19"/>
    <mergeCell ref="QCO18:QCO19"/>
    <mergeCell ref="QCF18:QCF19"/>
    <mergeCell ref="QCG18:QCG19"/>
    <mergeCell ref="QCH18:QCH19"/>
    <mergeCell ref="QCI18:QCI19"/>
    <mergeCell ref="QCJ18:QCJ19"/>
    <mergeCell ref="QCA18:QCA19"/>
    <mergeCell ref="QCB18:QCB19"/>
    <mergeCell ref="QCC18:QCC19"/>
    <mergeCell ref="QCD18:QCD19"/>
    <mergeCell ref="QCE18:QCE19"/>
    <mergeCell ref="QBV18:QBV19"/>
    <mergeCell ref="QBW18:QBW19"/>
    <mergeCell ref="QBX18:QBX19"/>
    <mergeCell ref="QBY18:QBY19"/>
    <mergeCell ref="QBZ18:QBZ19"/>
    <mergeCell ref="QEI18:QEI19"/>
    <mergeCell ref="QEJ18:QEJ19"/>
    <mergeCell ref="QEK18:QEK19"/>
    <mergeCell ref="QEL18:QEL19"/>
    <mergeCell ref="QEM18:QEM19"/>
    <mergeCell ref="QED18:QED19"/>
    <mergeCell ref="QEE18:QEE19"/>
    <mergeCell ref="QEF18:QEF19"/>
    <mergeCell ref="QEG18:QEG19"/>
    <mergeCell ref="QEH18:QEH19"/>
    <mergeCell ref="QDY18:QDY19"/>
    <mergeCell ref="QDZ18:QDZ19"/>
    <mergeCell ref="QEA18:QEA19"/>
    <mergeCell ref="QEB18:QEB19"/>
    <mergeCell ref="QEC18:QEC19"/>
    <mergeCell ref="QDT18:QDT19"/>
    <mergeCell ref="QDU18:QDU19"/>
    <mergeCell ref="QDV18:QDV19"/>
    <mergeCell ref="QDW18:QDW19"/>
    <mergeCell ref="QDX18:QDX19"/>
    <mergeCell ref="QDO18:QDO19"/>
    <mergeCell ref="QDP18:QDP19"/>
    <mergeCell ref="QDQ18:QDQ19"/>
    <mergeCell ref="QDR18:QDR19"/>
    <mergeCell ref="QDS18:QDS19"/>
    <mergeCell ref="QDJ18:QDJ19"/>
    <mergeCell ref="QDK18:QDK19"/>
    <mergeCell ref="QDL18:QDL19"/>
    <mergeCell ref="QDM18:QDM19"/>
    <mergeCell ref="QDN18:QDN19"/>
    <mergeCell ref="QDE18:QDE19"/>
    <mergeCell ref="QDF18:QDF19"/>
    <mergeCell ref="QDG18:QDG19"/>
    <mergeCell ref="QDH18:QDH19"/>
    <mergeCell ref="QDI18:QDI19"/>
    <mergeCell ref="QFR18:QFR19"/>
    <mergeCell ref="QFS18:QFS19"/>
    <mergeCell ref="QFT18:QFT19"/>
    <mergeCell ref="QFU18:QFU19"/>
    <mergeCell ref="QFV18:QFV19"/>
    <mergeCell ref="QFM18:QFM19"/>
    <mergeCell ref="QFN18:QFN19"/>
    <mergeCell ref="QFO18:QFO19"/>
    <mergeCell ref="QFP18:QFP19"/>
    <mergeCell ref="QFQ18:QFQ19"/>
    <mergeCell ref="QFH18:QFH19"/>
    <mergeCell ref="QFI18:QFI19"/>
    <mergeCell ref="QFJ18:QFJ19"/>
    <mergeCell ref="QFK18:QFK19"/>
    <mergeCell ref="QFL18:QFL19"/>
    <mergeCell ref="QFC18:QFC19"/>
    <mergeCell ref="QFD18:QFD19"/>
    <mergeCell ref="QFE18:QFE19"/>
    <mergeCell ref="QFF18:QFF19"/>
    <mergeCell ref="QFG18:QFG19"/>
    <mergeCell ref="QEX18:QEX19"/>
    <mergeCell ref="QEY18:QEY19"/>
    <mergeCell ref="QEZ18:QEZ19"/>
    <mergeCell ref="QFA18:QFA19"/>
    <mergeCell ref="QFB18:QFB19"/>
    <mergeCell ref="QES18:QES19"/>
    <mergeCell ref="QET18:QET19"/>
    <mergeCell ref="QEU18:QEU19"/>
    <mergeCell ref="QEV18:QEV19"/>
    <mergeCell ref="QEW18:QEW19"/>
    <mergeCell ref="QEN18:QEN19"/>
    <mergeCell ref="QEO18:QEO19"/>
    <mergeCell ref="QEP18:QEP19"/>
    <mergeCell ref="QEQ18:QEQ19"/>
    <mergeCell ref="QER18:QER19"/>
    <mergeCell ref="QHA18:QHA19"/>
    <mergeCell ref="QHB18:QHB19"/>
    <mergeCell ref="QHC18:QHC19"/>
    <mergeCell ref="QHD18:QHD19"/>
    <mergeCell ref="QHE18:QHE19"/>
    <mergeCell ref="QGV18:QGV19"/>
    <mergeCell ref="QGW18:QGW19"/>
    <mergeCell ref="QGX18:QGX19"/>
    <mergeCell ref="QGY18:QGY19"/>
    <mergeCell ref="QGZ18:QGZ19"/>
    <mergeCell ref="QGQ18:QGQ19"/>
    <mergeCell ref="QGR18:QGR19"/>
    <mergeCell ref="QGS18:QGS19"/>
    <mergeCell ref="QGT18:QGT19"/>
    <mergeCell ref="QGU18:QGU19"/>
    <mergeCell ref="QGL18:QGL19"/>
    <mergeCell ref="QGM18:QGM19"/>
    <mergeCell ref="QGN18:QGN19"/>
    <mergeCell ref="QGO18:QGO19"/>
    <mergeCell ref="QGP18:QGP19"/>
    <mergeCell ref="QGG18:QGG19"/>
    <mergeCell ref="QGH18:QGH19"/>
    <mergeCell ref="QGI18:QGI19"/>
    <mergeCell ref="QGJ18:QGJ19"/>
    <mergeCell ref="QGK18:QGK19"/>
    <mergeCell ref="QGB18:QGB19"/>
    <mergeCell ref="QGC18:QGC19"/>
    <mergeCell ref="QGD18:QGD19"/>
    <mergeCell ref="QGE18:QGE19"/>
    <mergeCell ref="QGF18:QGF19"/>
    <mergeCell ref="QFW18:QFW19"/>
    <mergeCell ref="QFX18:QFX19"/>
    <mergeCell ref="QFY18:QFY19"/>
    <mergeCell ref="QFZ18:QFZ19"/>
    <mergeCell ref="QGA18:QGA19"/>
    <mergeCell ref="QIJ18:QIJ19"/>
    <mergeCell ref="QIK18:QIK19"/>
    <mergeCell ref="QIL18:QIL19"/>
    <mergeCell ref="QIM18:QIM19"/>
    <mergeCell ref="QIN18:QIN19"/>
    <mergeCell ref="QIE18:QIE19"/>
    <mergeCell ref="QIF18:QIF19"/>
    <mergeCell ref="QIG18:QIG19"/>
    <mergeCell ref="QIH18:QIH19"/>
    <mergeCell ref="QII18:QII19"/>
    <mergeCell ref="QHZ18:QHZ19"/>
    <mergeCell ref="QIA18:QIA19"/>
    <mergeCell ref="QIB18:QIB19"/>
    <mergeCell ref="QIC18:QIC19"/>
    <mergeCell ref="QID18:QID19"/>
    <mergeCell ref="QHU18:QHU19"/>
    <mergeCell ref="QHV18:QHV19"/>
    <mergeCell ref="QHW18:QHW19"/>
    <mergeCell ref="QHX18:QHX19"/>
    <mergeCell ref="QHY18:QHY19"/>
    <mergeCell ref="QHP18:QHP19"/>
    <mergeCell ref="QHQ18:QHQ19"/>
    <mergeCell ref="QHR18:QHR19"/>
    <mergeCell ref="QHS18:QHS19"/>
    <mergeCell ref="QHT18:QHT19"/>
    <mergeCell ref="QHK18:QHK19"/>
    <mergeCell ref="QHL18:QHL19"/>
    <mergeCell ref="QHM18:QHM19"/>
    <mergeCell ref="QHN18:QHN19"/>
    <mergeCell ref="QHO18:QHO19"/>
    <mergeCell ref="QHF18:QHF19"/>
    <mergeCell ref="QHG18:QHG19"/>
    <mergeCell ref="QHH18:QHH19"/>
    <mergeCell ref="QHI18:QHI19"/>
    <mergeCell ref="QHJ18:QHJ19"/>
    <mergeCell ref="QJS18:QJS19"/>
    <mergeCell ref="QJT18:QJT19"/>
    <mergeCell ref="QJU18:QJU19"/>
    <mergeCell ref="QJV18:QJV19"/>
    <mergeCell ref="QJW18:QJW19"/>
    <mergeCell ref="QJN18:QJN19"/>
    <mergeCell ref="QJO18:QJO19"/>
    <mergeCell ref="QJP18:QJP19"/>
    <mergeCell ref="QJQ18:QJQ19"/>
    <mergeCell ref="QJR18:QJR19"/>
    <mergeCell ref="QJI18:QJI19"/>
    <mergeCell ref="QJJ18:QJJ19"/>
    <mergeCell ref="QJK18:QJK19"/>
    <mergeCell ref="QJL18:QJL19"/>
    <mergeCell ref="QJM18:QJM19"/>
    <mergeCell ref="QJD18:QJD19"/>
    <mergeCell ref="QJE18:QJE19"/>
    <mergeCell ref="QJF18:QJF19"/>
    <mergeCell ref="QJG18:QJG19"/>
    <mergeCell ref="QJH18:QJH19"/>
    <mergeCell ref="QIY18:QIY19"/>
    <mergeCell ref="QIZ18:QIZ19"/>
    <mergeCell ref="QJA18:QJA19"/>
    <mergeCell ref="QJB18:QJB19"/>
    <mergeCell ref="QJC18:QJC19"/>
    <mergeCell ref="QIT18:QIT19"/>
    <mergeCell ref="QIU18:QIU19"/>
    <mergeCell ref="QIV18:QIV19"/>
    <mergeCell ref="QIW18:QIW19"/>
    <mergeCell ref="QIX18:QIX19"/>
    <mergeCell ref="QIO18:QIO19"/>
    <mergeCell ref="QIP18:QIP19"/>
    <mergeCell ref="QIQ18:QIQ19"/>
    <mergeCell ref="QIR18:QIR19"/>
    <mergeCell ref="QIS18:QIS19"/>
    <mergeCell ref="QLB18:QLB19"/>
    <mergeCell ref="QLC18:QLC19"/>
    <mergeCell ref="QLD18:QLD19"/>
    <mergeCell ref="QLE18:QLE19"/>
    <mergeCell ref="QLF18:QLF19"/>
    <mergeCell ref="QKW18:QKW19"/>
    <mergeCell ref="QKX18:QKX19"/>
    <mergeCell ref="QKY18:QKY19"/>
    <mergeCell ref="QKZ18:QKZ19"/>
    <mergeCell ref="QLA18:QLA19"/>
    <mergeCell ref="QKR18:QKR19"/>
    <mergeCell ref="QKS18:QKS19"/>
    <mergeCell ref="QKT18:QKT19"/>
    <mergeCell ref="QKU18:QKU19"/>
    <mergeCell ref="QKV18:QKV19"/>
    <mergeCell ref="QKM18:QKM19"/>
    <mergeCell ref="QKN18:QKN19"/>
    <mergeCell ref="QKO18:QKO19"/>
    <mergeCell ref="QKP18:QKP19"/>
    <mergeCell ref="QKQ18:QKQ19"/>
    <mergeCell ref="QKH18:QKH19"/>
    <mergeCell ref="QKI18:QKI19"/>
    <mergeCell ref="QKJ18:QKJ19"/>
    <mergeCell ref="QKK18:QKK19"/>
    <mergeCell ref="QKL18:QKL19"/>
    <mergeCell ref="QKC18:QKC19"/>
    <mergeCell ref="QKD18:QKD19"/>
    <mergeCell ref="QKE18:QKE19"/>
    <mergeCell ref="QKF18:QKF19"/>
    <mergeCell ref="QKG18:QKG19"/>
    <mergeCell ref="QJX18:QJX19"/>
    <mergeCell ref="QJY18:QJY19"/>
    <mergeCell ref="QJZ18:QJZ19"/>
    <mergeCell ref="QKA18:QKA19"/>
    <mergeCell ref="QKB18:QKB19"/>
    <mergeCell ref="QMK18:QMK19"/>
    <mergeCell ref="QML18:QML19"/>
    <mergeCell ref="QMM18:QMM19"/>
    <mergeCell ref="QMN18:QMN19"/>
    <mergeCell ref="QMO18:QMO19"/>
    <mergeCell ref="QMF18:QMF19"/>
    <mergeCell ref="QMG18:QMG19"/>
    <mergeCell ref="QMH18:QMH19"/>
    <mergeCell ref="QMI18:QMI19"/>
    <mergeCell ref="QMJ18:QMJ19"/>
    <mergeCell ref="QMA18:QMA19"/>
    <mergeCell ref="QMB18:QMB19"/>
    <mergeCell ref="QMC18:QMC19"/>
    <mergeCell ref="QMD18:QMD19"/>
    <mergeCell ref="QME18:QME19"/>
    <mergeCell ref="QLV18:QLV19"/>
    <mergeCell ref="QLW18:QLW19"/>
    <mergeCell ref="QLX18:QLX19"/>
    <mergeCell ref="QLY18:QLY19"/>
    <mergeCell ref="QLZ18:QLZ19"/>
    <mergeCell ref="QLQ18:QLQ19"/>
    <mergeCell ref="QLR18:QLR19"/>
    <mergeCell ref="QLS18:QLS19"/>
    <mergeCell ref="QLT18:QLT19"/>
    <mergeCell ref="QLU18:QLU19"/>
    <mergeCell ref="QLL18:QLL19"/>
    <mergeCell ref="QLM18:QLM19"/>
    <mergeCell ref="QLN18:QLN19"/>
    <mergeCell ref="QLO18:QLO19"/>
    <mergeCell ref="QLP18:QLP19"/>
    <mergeCell ref="QLG18:QLG19"/>
    <mergeCell ref="QLH18:QLH19"/>
    <mergeCell ref="QLI18:QLI19"/>
    <mergeCell ref="QLJ18:QLJ19"/>
    <mergeCell ref="QLK18:QLK19"/>
    <mergeCell ref="QNT18:QNT19"/>
    <mergeCell ref="QNU18:QNU19"/>
    <mergeCell ref="QNV18:QNV19"/>
    <mergeCell ref="QNW18:QNW19"/>
    <mergeCell ref="QNX18:QNX19"/>
    <mergeCell ref="QNO18:QNO19"/>
    <mergeCell ref="QNP18:QNP19"/>
    <mergeCell ref="QNQ18:QNQ19"/>
    <mergeCell ref="QNR18:QNR19"/>
    <mergeCell ref="QNS18:QNS19"/>
    <mergeCell ref="QNJ18:QNJ19"/>
    <mergeCell ref="QNK18:QNK19"/>
    <mergeCell ref="QNL18:QNL19"/>
    <mergeCell ref="QNM18:QNM19"/>
    <mergeCell ref="QNN18:QNN19"/>
    <mergeCell ref="QNE18:QNE19"/>
    <mergeCell ref="QNF18:QNF19"/>
    <mergeCell ref="QNG18:QNG19"/>
    <mergeCell ref="QNH18:QNH19"/>
    <mergeCell ref="QNI18:QNI19"/>
    <mergeCell ref="QMZ18:QMZ19"/>
    <mergeCell ref="QNA18:QNA19"/>
    <mergeCell ref="QNB18:QNB19"/>
    <mergeCell ref="QNC18:QNC19"/>
    <mergeCell ref="QND18:QND19"/>
    <mergeCell ref="QMU18:QMU19"/>
    <mergeCell ref="QMV18:QMV19"/>
    <mergeCell ref="QMW18:QMW19"/>
    <mergeCell ref="QMX18:QMX19"/>
    <mergeCell ref="QMY18:QMY19"/>
    <mergeCell ref="QMP18:QMP19"/>
    <mergeCell ref="QMQ18:QMQ19"/>
    <mergeCell ref="QMR18:QMR19"/>
    <mergeCell ref="QMS18:QMS19"/>
    <mergeCell ref="QMT18:QMT19"/>
    <mergeCell ref="QPC18:QPC19"/>
    <mergeCell ref="QPD18:QPD19"/>
    <mergeCell ref="QPE18:QPE19"/>
    <mergeCell ref="QPF18:QPF19"/>
    <mergeCell ref="QPG18:QPG19"/>
    <mergeCell ref="QOX18:QOX19"/>
    <mergeCell ref="QOY18:QOY19"/>
    <mergeCell ref="QOZ18:QOZ19"/>
    <mergeCell ref="QPA18:QPA19"/>
    <mergeCell ref="QPB18:QPB19"/>
    <mergeCell ref="QOS18:QOS19"/>
    <mergeCell ref="QOT18:QOT19"/>
    <mergeCell ref="QOU18:QOU19"/>
    <mergeCell ref="QOV18:QOV19"/>
    <mergeCell ref="QOW18:QOW19"/>
    <mergeCell ref="QON18:QON19"/>
    <mergeCell ref="QOO18:QOO19"/>
    <mergeCell ref="QOP18:QOP19"/>
    <mergeCell ref="QOQ18:QOQ19"/>
    <mergeCell ref="QOR18:QOR19"/>
    <mergeCell ref="QOI18:QOI19"/>
    <mergeCell ref="QOJ18:QOJ19"/>
    <mergeCell ref="QOK18:QOK19"/>
    <mergeCell ref="QOL18:QOL19"/>
    <mergeCell ref="QOM18:QOM19"/>
    <mergeCell ref="QOD18:QOD19"/>
    <mergeCell ref="QOE18:QOE19"/>
    <mergeCell ref="QOF18:QOF19"/>
    <mergeCell ref="QOG18:QOG19"/>
    <mergeCell ref="QOH18:QOH19"/>
    <mergeCell ref="QNY18:QNY19"/>
    <mergeCell ref="QNZ18:QNZ19"/>
    <mergeCell ref="QOA18:QOA19"/>
    <mergeCell ref="QOB18:QOB19"/>
    <mergeCell ref="QOC18:QOC19"/>
    <mergeCell ref="QQL18:QQL19"/>
    <mergeCell ref="QQM18:QQM19"/>
    <mergeCell ref="QQN18:QQN19"/>
    <mergeCell ref="QQO18:QQO19"/>
    <mergeCell ref="QQP18:QQP19"/>
    <mergeCell ref="QQG18:QQG19"/>
    <mergeCell ref="QQH18:QQH19"/>
    <mergeCell ref="QQI18:QQI19"/>
    <mergeCell ref="QQJ18:QQJ19"/>
    <mergeCell ref="QQK18:QQK19"/>
    <mergeCell ref="QQB18:QQB19"/>
    <mergeCell ref="QQC18:QQC19"/>
    <mergeCell ref="QQD18:QQD19"/>
    <mergeCell ref="QQE18:QQE19"/>
    <mergeCell ref="QQF18:QQF19"/>
    <mergeCell ref="QPW18:QPW19"/>
    <mergeCell ref="QPX18:QPX19"/>
    <mergeCell ref="QPY18:QPY19"/>
    <mergeCell ref="QPZ18:QPZ19"/>
    <mergeCell ref="QQA18:QQA19"/>
    <mergeCell ref="QPR18:QPR19"/>
    <mergeCell ref="QPS18:QPS19"/>
    <mergeCell ref="QPT18:QPT19"/>
    <mergeCell ref="QPU18:QPU19"/>
    <mergeCell ref="QPV18:QPV19"/>
    <mergeCell ref="QPM18:QPM19"/>
    <mergeCell ref="QPN18:QPN19"/>
    <mergeCell ref="QPO18:QPO19"/>
    <mergeCell ref="QPP18:QPP19"/>
    <mergeCell ref="QPQ18:QPQ19"/>
    <mergeCell ref="QPH18:QPH19"/>
    <mergeCell ref="QPI18:QPI19"/>
    <mergeCell ref="QPJ18:QPJ19"/>
    <mergeCell ref="QPK18:QPK19"/>
    <mergeCell ref="QPL18:QPL19"/>
    <mergeCell ref="QRU18:QRU19"/>
    <mergeCell ref="QRV18:QRV19"/>
    <mergeCell ref="QRW18:QRW19"/>
    <mergeCell ref="QRX18:QRX19"/>
    <mergeCell ref="QRY18:QRY19"/>
    <mergeCell ref="QRP18:QRP19"/>
    <mergeCell ref="QRQ18:QRQ19"/>
    <mergeCell ref="QRR18:QRR19"/>
    <mergeCell ref="QRS18:QRS19"/>
    <mergeCell ref="QRT18:QRT19"/>
    <mergeCell ref="QRK18:QRK19"/>
    <mergeCell ref="QRL18:QRL19"/>
    <mergeCell ref="QRM18:QRM19"/>
    <mergeCell ref="QRN18:QRN19"/>
    <mergeCell ref="QRO18:QRO19"/>
    <mergeCell ref="QRF18:QRF19"/>
    <mergeCell ref="QRG18:QRG19"/>
    <mergeCell ref="QRH18:QRH19"/>
    <mergeCell ref="QRI18:QRI19"/>
    <mergeCell ref="QRJ18:QRJ19"/>
    <mergeCell ref="QRA18:QRA19"/>
    <mergeCell ref="QRB18:QRB19"/>
    <mergeCell ref="QRC18:QRC19"/>
    <mergeCell ref="QRD18:QRD19"/>
    <mergeCell ref="QRE18:QRE19"/>
    <mergeCell ref="QQV18:QQV19"/>
    <mergeCell ref="QQW18:QQW19"/>
    <mergeCell ref="QQX18:QQX19"/>
    <mergeCell ref="QQY18:QQY19"/>
    <mergeCell ref="QQZ18:QQZ19"/>
    <mergeCell ref="QQQ18:QQQ19"/>
    <mergeCell ref="QQR18:QQR19"/>
    <mergeCell ref="QQS18:QQS19"/>
    <mergeCell ref="QQT18:QQT19"/>
    <mergeCell ref="QQU18:QQU19"/>
    <mergeCell ref="QTD18:QTD19"/>
    <mergeCell ref="QTE18:QTE19"/>
    <mergeCell ref="QTF18:QTF19"/>
    <mergeCell ref="QTG18:QTG19"/>
    <mergeCell ref="QTH18:QTH19"/>
    <mergeCell ref="QSY18:QSY19"/>
    <mergeCell ref="QSZ18:QSZ19"/>
    <mergeCell ref="QTA18:QTA19"/>
    <mergeCell ref="QTB18:QTB19"/>
    <mergeCell ref="QTC18:QTC19"/>
    <mergeCell ref="QST18:QST19"/>
    <mergeCell ref="QSU18:QSU19"/>
    <mergeCell ref="QSV18:QSV19"/>
    <mergeCell ref="QSW18:QSW19"/>
    <mergeCell ref="QSX18:QSX19"/>
    <mergeCell ref="QSO18:QSO19"/>
    <mergeCell ref="QSP18:QSP19"/>
    <mergeCell ref="QSQ18:QSQ19"/>
    <mergeCell ref="QSR18:QSR19"/>
    <mergeCell ref="QSS18:QSS19"/>
    <mergeCell ref="QSJ18:QSJ19"/>
    <mergeCell ref="QSK18:QSK19"/>
    <mergeCell ref="QSL18:QSL19"/>
    <mergeCell ref="QSM18:QSM19"/>
    <mergeCell ref="QSN18:QSN19"/>
    <mergeCell ref="QSE18:QSE19"/>
    <mergeCell ref="QSF18:QSF19"/>
    <mergeCell ref="QSG18:QSG19"/>
    <mergeCell ref="QSH18:QSH19"/>
    <mergeCell ref="QSI18:QSI19"/>
    <mergeCell ref="QRZ18:QRZ19"/>
    <mergeCell ref="QSA18:QSA19"/>
    <mergeCell ref="QSB18:QSB19"/>
    <mergeCell ref="QSC18:QSC19"/>
    <mergeCell ref="QSD18:QSD19"/>
    <mergeCell ref="QUM18:QUM19"/>
    <mergeCell ref="QUN18:QUN19"/>
    <mergeCell ref="QUO18:QUO19"/>
    <mergeCell ref="QUP18:QUP19"/>
    <mergeCell ref="QUQ18:QUQ19"/>
    <mergeCell ref="QUH18:QUH19"/>
    <mergeCell ref="QUI18:QUI19"/>
    <mergeCell ref="QUJ18:QUJ19"/>
    <mergeCell ref="QUK18:QUK19"/>
    <mergeCell ref="QUL18:QUL19"/>
    <mergeCell ref="QUC18:QUC19"/>
    <mergeCell ref="QUD18:QUD19"/>
    <mergeCell ref="QUE18:QUE19"/>
    <mergeCell ref="QUF18:QUF19"/>
    <mergeCell ref="QUG18:QUG19"/>
    <mergeCell ref="QTX18:QTX19"/>
    <mergeCell ref="QTY18:QTY19"/>
    <mergeCell ref="QTZ18:QTZ19"/>
    <mergeCell ref="QUA18:QUA19"/>
    <mergeCell ref="QUB18:QUB19"/>
    <mergeCell ref="QTS18:QTS19"/>
    <mergeCell ref="QTT18:QTT19"/>
    <mergeCell ref="QTU18:QTU19"/>
    <mergeCell ref="QTV18:QTV19"/>
    <mergeCell ref="QTW18:QTW19"/>
    <mergeCell ref="QTN18:QTN19"/>
    <mergeCell ref="QTO18:QTO19"/>
    <mergeCell ref="QTP18:QTP19"/>
    <mergeCell ref="QTQ18:QTQ19"/>
    <mergeCell ref="QTR18:QTR19"/>
    <mergeCell ref="QTI18:QTI19"/>
    <mergeCell ref="QTJ18:QTJ19"/>
    <mergeCell ref="QTK18:QTK19"/>
    <mergeCell ref="QTL18:QTL19"/>
    <mergeCell ref="QTM18:QTM19"/>
    <mergeCell ref="QVV18:QVV19"/>
    <mergeCell ref="QVW18:QVW19"/>
    <mergeCell ref="QVX18:QVX19"/>
    <mergeCell ref="QVY18:QVY19"/>
    <mergeCell ref="QVZ18:QVZ19"/>
    <mergeCell ref="QVQ18:QVQ19"/>
    <mergeCell ref="QVR18:QVR19"/>
    <mergeCell ref="QVS18:QVS19"/>
    <mergeCell ref="QVT18:QVT19"/>
    <mergeCell ref="QVU18:QVU19"/>
    <mergeCell ref="QVL18:QVL19"/>
    <mergeCell ref="QVM18:QVM19"/>
    <mergeCell ref="QVN18:QVN19"/>
    <mergeCell ref="QVO18:QVO19"/>
    <mergeCell ref="QVP18:QVP19"/>
    <mergeCell ref="QVG18:QVG19"/>
    <mergeCell ref="QVH18:QVH19"/>
    <mergeCell ref="QVI18:QVI19"/>
    <mergeCell ref="QVJ18:QVJ19"/>
    <mergeCell ref="QVK18:QVK19"/>
    <mergeCell ref="QVB18:QVB19"/>
    <mergeCell ref="QVC18:QVC19"/>
    <mergeCell ref="QVD18:QVD19"/>
    <mergeCell ref="QVE18:QVE19"/>
    <mergeCell ref="QVF18:QVF19"/>
    <mergeCell ref="QUW18:QUW19"/>
    <mergeCell ref="QUX18:QUX19"/>
    <mergeCell ref="QUY18:QUY19"/>
    <mergeCell ref="QUZ18:QUZ19"/>
    <mergeCell ref="QVA18:QVA19"/>
    <mergeCell ref="QUR18:QUR19"/>
    <mergeCell ref="QUS18:QUS19"/>
    <mergeCell ref="QUT18:QUT19"/>
    <mergeCell ref="QUU18:QUU19"/>
    <mergeCell ref="QUV18:QUV19"/>
    <mergeCell ref="QXE18:QXE19"/>
    <mergeCell ref="QXF18:QXF19"/>
    <mergeCell ref="QXG18:QXG19"/>
    <mergeCell ref="QXH18:QXH19"/>
    <mergeCell ref="QXI18:QXI19"/>
    <mergeCell ref="QWZ18:QWZ19"/>
    <mergeCell ref="QXA18:QXA19"/>
    <mergeCell ref="QXB18:QXB19"/>
    <mergeCell ref="QXC18:QXC19"/>
    <mergeCell ref="QXD18:QXD19"/>
    <mergeCell ref="QWU18:QWU19"/>
    <mergeCell ref="QWV18:QWV19"/>
    <mergeCell ref="QWW18:QWW19"/>
    <mergeCell ref="QWX18:QWX19"/>
    <mergeCell ref="QWY18:QWY19"/>
    <mergeCell ref="QWP18:QWP19"/>
    <mergeCell ref="QWQ18:QWQ19"/>
    <mergeCell ref="QWR18:QWR19"/>
    <mergeCell ref="QWS18:QWS19"/>
    <mergeCell ref="QWT18:QWT19"/>
    <mergeCell ref="QWK18:QWK19"/>
    <mergeCell ref="QWL18:QWL19"/>
    <mergeCell ref="QWM18:QWM19"/>
    <mergeCell ref="QWN18:QWN19"/>
    <mergeCell ref="QWO18:QWO19"/>
    <mergeCell ref="QWF18:QWF19"/>
    <mergeCell ref="QWG18:QWG19"/>
    <mergeCell ref="QWH18:QWH19"/>
    <mergeCell ref="QWI18:QWI19"/>
    <mergeCell ref="QWJ18:QWJ19"/>
    <mergeCell ref="QWA18:QWA19"/>
    <mergeCell ref="QWB18:QWB19"/>
    <mergeCell ref="QWC18:QWC19"/>
    <mergeCell ref="QWD18:QWD19"/>
    <mergeCell ref="QWE18:QWE19"/>
    <mergeCell ref="QYN18:QYN19"/>
    <mergeCell ref="QYO18:QYO19"/>
    <mergeCell ref="QYP18:QYP19"/>
    <mergeCell ref="QYQ18:QYQ19"/>
    <mergeCell ref="QYR18:QYR19"/>
    <mergeCell ref="QYI18:QYI19"/>
    <mergeCell ref="QYJ18:QYJ19"/>
    <mergeCell ref="QYK18:QYK19"/>
    <mergeCell ref="QYL18:QYL19"/>
    <mergeCell ref="QYM18:QYM19"/>
    <mergeCell ref="QYD18:QYD19"/>
    <mergeCell ref="QYE18:QYE19"/>
    <mergeCell ref="QYF18:QYF19"/>
    <mergeCell ref="QYG18:QYG19"/>
    <mergeCell ref="QYH18:QYH19"/>
    <mergeCell ref="QXY18:QXY19"/>
    <mergeCell ref="QXZ18:QXZ19"/>
    <mergeCell ref="QYA18:QYA19"/>
    <mergeCell ref="QYB18:QYB19"/>
    <mergeCell ref="QYC18:QYC19"/>
    <mergeCell ref="QXT18:QXT19"/>
    <mergeCell ref="QXU18:QXU19"/>
    <mergeCell ref="QXV18:QXV19"/>
    <mergeCell ref="QXW18:QXW19"/>
    <mergeCell ref="QXX18:QXX19"/>
    <mergeCell ref="QXO18:QXO19"/>
    <mergeCell ref="QXP18:QXP19"/>
    <mergeCell ref="QXQ18:QXQ19"/>
    <mergeCell ref="QXR18:QXR19"/>
    <mergeCell ref="QXS18:QXS19"/>
    <mergeCell ref="QXJ18:QXJ19"/>
    <mergeCell ref="QXK18:QXK19"/>
    <mergeCell ref="QXL18:QXL19"/>
    <mergeCell ref="QXM18:QXM19"/>
    <mergeCell ref="QXN18:QXN19"/>
    <mergeCell ref="QZW18:QZW19"/>
    <mergeCell ref="QZX18:QZX19"/>
    <mergeCell ref="QZY18:QZY19"/>
    <mergeCell ref="QZZ18:QZZ19"/>
    <mergeCell ref="RAA18:RAA19"/>
    <mergeCell ref="QZR18:QZR19"/>
    <mergeCell ref="QZS18:QZS19"/>
    <mergeCell ref="QZT18:QZT19"/>
    <mergeCell ref="QZU18:QZU19"/>
    <mergeCell ref="QZV18:QZV19"/>
    <mergeCell ref="QZM18:QZM19"/>
    <mergeCell ref="QZN18:QZN19"/>
    <mergeCell ref="QZO18:QZO19"/>
    <mergeCell ref="QZP18:QZP19"/>
    <mergeCell ref="QZQ18:QZQ19"/>
    <mergeCell ref="QZH18:QZH19"/>
    <mergeCell ref="QZI18:QZI19"/>
    <mergeCell ref="QZJ18:QZJ19"/>
    <mergeCell ref="QZK18:QZK19"/>
    <mergeCell ref="QZL18:QZL19"/>
    <mergeCell ref="QZC18:QZC19"/>
    <mergeCell ref="QZD18:QZD19"/>
    <mergeCell ref="QZE18:QZE19"/>
    <mergeCell ref="QZF18:QZF19"/>
    <mergeCell ref="QZG18:QZG19"/>
    <mergeCell ref="QYX18:QYX19"/>
    <mergeCell ref="QYY18:QYY19"/>
    <mergeCell ref="QYZ18:QYZ19"/>
    <mergeCell ref="QZA18:QZA19"/>
    <mergeCell ref="QZB18:QZB19"/>
    <mergeCell ref="QYS18:QYS19"/>
    <mergeCell ref="QYT18:QYT19"/>
    <mergeCell ref="QYU18:QYU19"/>
    <mergeCell ref="QYV18:QYV19"/>
    <mergeCell ref="QYW18:QYW19"/>
    <mergeCell ref="RBF18:RBF19"/>
    <mergeCell ref="RBG18:RBG19"/>
    <mergeCell ref="RBH18:RBH19"/>
    <mergeCell ref="RBI18:RBI19"/>
    <mergeCell ref="RBJ18:RBJ19"/>
    <mergeCell ref="RBA18:RBA19"/>
    <mergeCell ref="RBB18:RBB19"/>
    <mergeCell ref="RBC18:RBC19"/>
    <mergeCell ref="RBD18:RBD19"/>
    <mergeCell ref="RBE18:RBE19"/>
    <mergeCell ref="RAV18:RAV19"/>
    <mergeCell ref="RAW18:RAW19"/>
    <mergeCell ref="RAX18:RAX19"/>
    <mergeCell ref="RAY18:RAY19"/>
    <mergeCell ref="RAZ18:RAZ19"/>
    <mergeCell ref="RAQ18:RAQ19"/>
    <mergeCell ref="RAR18:RAR19"/>
    <mergeCell ref="RAS18:RAS19"/>
    <mergeCell ref="RAT18:RAT19"/>
    <mergeCell ref="RAU18:RAU19"/>
    <mergeCell ref="RAL18:RAL19"/>
    <mergeCell ref="RAM18:RAM19"/>
    <mergeCell ref="RAN18:RAN19"/>
    <mergeCell ref="RAO18:RAO19"/>
    <mergeCell ref="RAP18:RAP19"/>
    <mergeCell ref="RAG18:RAG19"/>
    <mergeCell ref="RAH18:RAH19"/>
    <mergeCell ref="RAI18:RAI19"/>
    <mergeCell ref="RAJ18:RAJ19"/>
    <mergeCell ref="RAK18:RAK19"/>
    <mergeCell ref="RAB18:RAB19"/>
    <mergeCell ref="RAC18:RAC19"/>
    <mergeCell ref="RAD18:RAD19"/>
    <mergeCell ref="RAE18:RAE19"/>
    <mergeCell ref="RAF18:RAF19"/>
    <mergeCell ref="RCO18:RCO19"/>
    <mergeCell ref="RCP18:RCP19"/>
    <mergeCell ref="RCQ18:RCQ19"/>
    <mergeCell ref="RCR18:RCR19"/>
    <mergeCell ref="RCS18:RCS19"/>
    <mergeCell ref="RCJ18:RCJ19"/>
    <mergeCell ref="RCK18:RCK19"/>
    <mergeCell ref="RCL18:RCL19"/>
    <mergeCell ref="RCM18:RCM19"/>
    <mergeCell ref="RCN18:RCN19"/>
    <mergeCell ref="RCE18:RCE19"/>
    <mergeCell ref="RCF18:RCF19"/>
    <mergeCell ref="RCG18:RCG19"/>
    <mergeCell ref="RCH18:RCH19"/>
    <mergeCell ref="RCI18:RCI19"/>
    <mergeCell ref="RBZ18:RBZ19"/>
    <mergeCell ref="RCA18:RCA19"/>
    <mergeCell ref="RCB18:RCB19"/>
    <mergeCell ref="RCC18:RCC19"/>
    <mergeCell ref="RCD18:RCD19"/>
    <mergeCell ref="RBU18:RBU19"/>
    <mergeCell ref="RBV18:RBV19"/>
    <mergeCell ref="RBW18:RBW19"/>
    <mergeCell ref="RBX18:RBX19"/>
    <mergeCell ref="RBY18:RBY19"/>
    <mergeCell ref="RBP18:RBP19"/>
    <mergeCell ref="RBQ18:RBQ19"/>
    <mergeCell ref="RBR18:RBR19"/>
    <mergeCell ref="RBS18:RBS19"/>
    <mergeCell ref="RBT18:RBT19"/>
    <mergeCell ref="RBK18:RBK19"/>
    <mergeCell ref="RBL18:RBL19"/>
    <mergeCell ref="RBM18:RBM19"/>
    <mergeCell ref="RBN18:RBN19"/>
    <mergeCell ref="RBO18:RBO19"/>
    <mergeCell ref="RDX18:RDX19"/>
    <mergeCell ref="RDY18:RDY19"/>
    <mergeCell ref="RDZ18:RDZ19"/>
    <mergeCell ref="REA18:REA19"/>
    <mergeCell ref="REB18:REB19"/>
    <mergeCell ref="RDS18:RDS19"/>
    <mergeCell ref="RDT18:RDT19"/>
    <mergeCell ref="RDU18:RDU19"/>
    <mergeCell ref="RDV18:RDV19"/>
    <mergeCell ref="RDW18:RDW19"/>
    <mergeCell ref="RDN18:RDN19"/>
    <mergeCell ref="RDO18:RDO19"/>
    <mergeCell ref="RDP18:RDP19"/>
    <mergeCell ref="RDQ18:RDQ19"/>
    <mergeCell ref="RDR18:RDR19"/>
    <mergeCell ref="RDI18:RDI19"/>
    <mergeCell ref="RDJ18:RDJ19"/>
    <mergeCell ref="RDK18:RDK19"/>
    <mergeCell ref="RDL18:RDL19"/>
    <mergeCell ref="RDM18:RDM19"/>
    <mergeCell ref="RDD18:RDD19"/>
    <mergeCell ref="RDE18:RDE19"/>
    <mergeCell ref="RDF18:RDF19"/>
    <mergeCell ref="RDG18:RDG19"/>
    <mergeCell ref="RDH18:RDH19"/>
    <mergeCell ref="RCY18:RCY19"/>
    <mergeCell ref="RCZ18:RCZ19"/>
    <mergeCell ref="RDA18:RDA19"/>
    <mergeCell ref="RDB18:RDB19"/>
    <mergeCell ref="RDC18:RDC19"/>
    <mergeCell ref="RCT18:RCT19"/>
    <mergeCell ref="RCU18:RCU19"/>
    <mergeCell ref="RCV18:RCV19"/>
    <mergeCell ref="RCW18:RCW19"/>
    <mergeCell ref="RCX18:RCX19"/>
    <mergeCell ref="RFG18:RFG19"/>
    <mergeCell ref="RFH18:RFH19"/>
    <mergeCell ref="RFI18:RFI19"/>
    <mergeCell ref="RFJ18:RFJ19"/>
    <mergeCell ref="RFK18:RFK19"/>
    <mergeCell ref="RFB18:RFB19"/>
    <mergeCell ref="RFC18:RFC19"/>
    <mergeCell ref="RFD18:RFD19"/>
    <mergeCell ref="RFE18:RFE19"/>
    <mergeCell ref="RFF18:RFF19"/>
    <mergeCell ref="REW18:REW19"/>
    <mergeCell ref="REX18:REX19"/>
    <mergeCell ref="REY18:REY19"/>
    <mergeCell ref="REZ18:REZ19"/>
    <mergeCell ref="RFA18:RFA19"/>
    <mergeCell ref="RER18:RER19"/>
    <mergeCell ref="RES18:RES19"/>
    <mergeCell ref="RET18:RET19"/>
    <mergeCell ref="REU18:REU19"/>
    <mergeCell ref="REV18:REV19"/>
    <mergeCell ref="REM18:REM19"/>
    <mergeCell ref="REN18:REN19"/>
    <mergeCell ref="REO18:REO19"/>
    <mergeCell ref="REP18:REP19"/>
    <mergeCell ref="REQ18:REQ19"/>
    <mergeCell ref="REH18:REH19"/>
    <mergeCell ref="REI18:REI19"/>
    <mergeCell ref="REJ18:REJ19"/>
    <mergeCell ref="REK18:REK19"/>
    <mergeCell ref="REL18:REL19"/>
    <mergeCell ref="REC18:REC19"/>
    <mergeCell ref="RED18:RED19"/>
    <mergeCell ref="REE18:REE19"/>
    <mergeCell ref="REF18:REF19"/>
    <mergeCell ref="REG18:REG19"/>
    <mergeCell ref="RGP18:RGP19"/>
    <mergeCell ref="RGQ18:RGQ19"/>
    <mergeCell ref="RGR18:RGR19"/>
    <mergeCell ref="RGS18:RGS19"/>
    <mergeCell ref="RGT18:RGT19"/>
    <mergeCell ref="RGK18:RGK19"/>
    <mergeCell ref="RGL18:RGL19"/>
    <mergeCell ref="RGM18:RGM19"/>
    <mergeCell ref="RGN18:RGN19"/>
    <mergeCell ref="RGO18:RGO19"/>
    <mergeCell ref="RGF18:RGF19"/>
    <mergeCell ref="RGG18:RGG19"/>
    <mergeCell ref="RGH18:RGH19"/>
    <mergeCell ref="RGI18:RGI19"/>
    <mergeCell ref="RGJ18:RGJ19"/>
    <mergeCell ref="RGA18:RGA19"/>
    <mergeCell ref="RGB18:RGB19"/>
    <mergeCell ref="RGC18:RGC19"/>
    <mergeCell ref="RGD18:RGD19"/>
    <mergeCell ref="RGE18:RGE19"/>
    <mergeCell ref="RFV18:RFV19"/>
    <mergeCell ref="RFW18:RFW19"/>
    <mergeCell ref="RFX18:RFX19"/>
    <mergeCell ref="RFY18:RFY19"/>
    <mergeCell ref="RFZ18:RFZ19"/>
    <mergeCell ref="RFQ18:RFQ19"/>
    <mergeCell ref="RFR18:RFR19"/>
    <mergeCell ref="RFS18:RFS19"/>
    <mergeCell ref="RFT18:RFT19"/>
    <mergeCell ref="RFU18:RFU19"/>
    <mergeCell ref="RFL18:RFL19"/>
    <mergeCell ref="RFM18:RFM19"/>
    <mergeCell ref="RFN18:RFN19"/>
    <mergeCell ref="RFO18:RFO19"/>
    <mergeCell ref="RFP18:RFP19"/>
    <mergeCell ref="RHY18:RHY19"/>
    <mergeCell ref="RHZ18:RHZ19"/>
    <mergeCell ref="RIA18:RIA19"/>
    <mergeCell ref="RIB18:RIB19"/>
    <mergeCell ref="RIC18:RIC19"/>
    <mergeCell ref="RHT18:RHT19"/>
    <mergeCell ref="RHU18:RHU19"/>
    <mergeCell ref="RHV18:RHV19"/>
    <mergeCell ref="RHW18:RHW19"/>
    <mergeCell ref="RHX18:RHX19"/>
    <mergeCell ref="RHO18:RHO19"/>
    <mergeCell ref="RHP18:RHP19"/>
    <mergeCell ref="RHQ18:RHQ19"/>
    <mergeCell ref="RHR18:RHR19"/>
    <mergeCell ref="RHS18:RHS19"/>
    <mergeCell ref="RHJ18:RHJ19"/>
    <mergeCell ref="RHK18:RHK19"/>
    <mergeCell ref="RHL18:RHL19"/>
    <mergeCell ref="RHM18:RHM19"/>
    <mergeCell ref="RHN18:RHN19"/>
    <mergeCell ref="RHE18:RHE19"/>
    <mergeCell ref="RHF18:RHF19"/>
    <mergeCell ref="RHG18:RHG19"/>
    <mergeCell ref="RHH18:RHH19"/>
    <mergeCell ref="RHI18:RHI19"/>
    <mergeCell ref="RGZ18:RGZ19"/>
    <mergeCell ref="RHA18:RHA19"/>
    <mergeCell ref="RHB18:RHB19"/>
    <mergeCell ref="RHC18:RHC19"/>
    <mergeCell ref="RHD18:RHD19"/>
    <mergeCell ref="RGU18:RGU19"/>
    <mergeCell ref="RGV18:RGV19"/>
    <mergeCell ref="RGW18:RGW19"/>
    <mergeCell ref="RGX18:RGX19"/>
    <mergeCell ref="RGY18:RGY19"/>
    <mergeCell ref="RJH18:RJH19"/>
    <mergeCell ref="RJI18:RJI19"/>
    <mergeCell ref="RJJ18:RJJ19"/>
    <mergeCell ref="RJK18:RJK19"/>
    <mergeCell ref="RJL18:RJL19"/>
    <mergeCell ref="RJC18:RJC19"/>
    <mergeCell ref="RJD18:RJD19"/>
    <mergeCell ref="RJE18:RJE19"/>
    <mergeCell ref="RJF18:RJF19"/>
    <mergeCell ref="RJG18:RJG19"/>
    <mergeCell ref="RIX18:RIX19"/>
    <mergeCell ref="RIY18:RIY19"/>
    <mergeCell ref="RIZ18:RIZ19"/>
    <mergeCell ref="RJA18:RJA19"/>
    <mergeCell ref="RJB18:RJB19"/>
    <mergeCell ref="RIS18:RIS19"/>
    <mergeCell ref="RIT18:RIT19"/>
    <mergeCell ref="RIU18:RIU19"/>
    <mergeCell ref="RIV18:RIV19"/>
    <mergeCell ref="RIW18:RIW19"/>
    <mergeCell ref="RIN18:RIN19"/>
    <mergeCell ref="RIO18:RIO19"/>
    <mergeCell ref="RIP18:RIP19"/>
    <mergeCell ref="RIQ18:RIQ19"/>
    <mergeCell ref="RIR18:RIR19"/>
    <mergeCell ref="RII18:RII19"/>
    <mergeCell ref="RIJ18:RIJ19"/>
    <mergeCell ref="RIK18:RIK19"/>
    <mergeCell ref="RIL18:RIL19"/>
    <mergeCell ref="RIM18:RIM19"/>
    <mergeCell ref="RID18:RID19"/>
    <mergeCell ref="RIE18:RIE19"/>
    <mergeCell ref="RIF18:RIF19"/>
    <mergeCell ref="RIG18:RIG19"/>
    <mergeCell ref="RIH18:RIH19"/>
    <mergeCell ref="RKQ18:RKQ19"/>
    <mergeCell ref="RKR18:RKR19"/>
    <mergeCell ref="RKS18:RKS19"/>
    <mergeCell ref="RKT18:RKT19"/>
    <mergeCell ref="RKU18:RKU19"/>
    <mergeCell ref="RKL18:RKL19"/>
    <mergeCell ref="RKM18:RKM19"/>
    <mergeCell ref="RKN18:RKN19"/>
    <mergeCell ref="RKO18:RKO19"/>
    <mergeCell ref="RKP18:RKP19"/>
    <mergeCell ref="RKG18:RKG19"/>
    <mergeCell ref="RKH18:RKH19"/>
    <mergeCell ref="RKI18:RKI19"/>
    <mergeCell ref="RKJ18:RKJ19"/>
    <mergeCell ref="RKK18:RKK19"/>
    <mergeCell ref="RKB18:RKB19"/>
    <mergeCell ref="RKC18:RKC19"/>
    <mergeCell ref="RKD18:RKD19"/>
    <mergeCell ref="RKE18:RKE19"/>
    <mergeCell ref="RKF18:RKF19"/>
    <mergeCell ref="RJW18:RJW19"/>
    <mergeCell ref="RJX18:RJX19"/>
    <mergeCell ref="RJY18:RJY19"/>
    <mergeCell ref="RJZ18:RJZ19"/>
    <mergeCell ref="RKA18:RKA19"/>
    <mergeCell ref="RJR18:RJR19"/>
    <mergeCell ref="RJS18:RJS19"/>
    <mergeCell ref="RJT18:RJT19"/>
    <mergeCell ref="RJU18:RJU19"/>
    <mergeCell ref="RJV18:RJV19"/>
    <mergeCell ref="RJM18:RJM19"/>
    <mergeCell ref="RJN18:RJN19"/>
    <mergeCell ref="RJO18:RJO19"/>
    <mergeCell ref="RJP18:RJP19"/>
    <mergeCell ref="RJQ18:RJQ19"/>
    <mergeCell ref="RLZ18:RLZ19"/>
    <mergeCell ref="RMA18:RMA19"/>
    <mergeCell ref="RMB18:RMB19"/>
    <mergeCell ref="RMC18:RMC19"/>
    <mergeCell ref="RMD18:RMD19"/>
    <mergeCell ref="RLU18:RLU19"/>
    <mergeCell ref="RLV18:RLV19"/>
    <mergeCell ref="RLW18:RLW19"/>
    <mergeCell ref="RLX18:RLX19"/>
    <mergeCell ref="RLY18:RLY19"/>
    <mergeCell ref="RLP18:RLP19"/>
    <mergeCell ref="RLQ18:RLQ19"/>
    <mergeCell ref="RLR18:RLR19"/>
    <mergeCell ref="RLS18:RLS19"/>
    <mergeCell ref="RLT18:RLT19"/>
    <mergeCell ref="RLK18:RLK19"/>
    <mergeCell ref="RLL18:RLL19"/>
    <mergeCell ref="RLM18:RLM19"/>
    <mergeCell ref="RLN18:RLN19"/>
    <mergeCell ref="RLO18:RLO19"/>
    <mergeCell ref="RLF18:RLF19"/>
    <mergeCell ref="RLG18:RLG19"/>
    <mergeCell ref="RLH18:RLH19"/>
    <mergeCell ref="RLI18:RLI19"/>
    <mergeCell ref="RLJ18:RLJ19"/>
    <mergeCell ref="RLA18:RLA19"/>
    <mergeCell ref="RLB18:RLB19"/>
    <mergeCell ref="RLC18:RLC19"/>
    <mergeCell ref="RLD18:RLD19"/>
    <mergeCell ref="RLE18:RLE19"/>
    <mergeCell ref="RKV18:RKV19"/>
    <mergeCell ref="RKW18:RKW19"/>
    <mergeCell ref="RKX18:RKX19"/>
    <mergeCell ref="RKY18:RKY19"/>
    <mergeCell ref="RKZ18:RKZ19"/>
    <mergeCell ref="RNI18:RNI19"/>
    <mergeCell ref="RNJ18:RNJ19"/>
    <mergeCell ref="RNK18:RNK19"/>
    <mergeCell ref="RNL18:RNL19"/>
    <mergeCell ref="RNM18:RNM19"/>
    <mergeCell ref="RND18:RND19"/>
    <mergeCell ref="RNE18:RNE19"/>
    <mergeCell ref="RNF18:RNF19"/>
    <mergeCell ref="RNG18:RNG19"/>
    <mergeCell ref="RNH18:RNH19"/>
    <mergeCell ref="RMY18:RMY19"/>
    <mergeCell ref="RMZ18:RMZ19"/>
    <mergeCell ref="RNA18:RNA19"/>
    <mergeCell ref="RNB18:RNB19"/>
    <mergeCell ref="RNC18:RNC19"/>
    <mergeCell ref="RMT18:RMT19"/>
    <mergeCell ref="RMU18:RMU19"/>
    <mergeCell ref="RMV18:RMV19"/>
    <mergeCell ref="RMW18:RMW19"/>
    <mergeCell ref="RMX18:RMX19"/>
    <mergeCell ref="RMO18:RMO19"/>
    <mergeCell ref="RMP18:RMP19"/>
    <mergeCell ref="RMQ18:RMQ19"/>
    <mergeCell ref="RMR18:RMR19"/>
    <mergeCell ref="RMS18:RMS19"/>
    <mergeCell ref="RMJ18:RMJ19"/>
    <mergeCell ref="RMK18:RMK19"/>
    <mergeCell ref="RML18:RML19"/>
    <mergeCell ref="RMM18:RMM19"/>
    <mergeCell ref="RMN18:RMN19"/>
    <mergeCell ref="RME18:RME19"/>
    <mergeCell ref="RMF18:RMF19"/>
    <mergeCell ref="RMG18:RMG19"/>
    <mergeCell ref="RMH18:RMH19"/>
    <mergeCell ref="RMI18:RMI19"/>
    <mergeCell ref="ROR18:ROR19"/>
    <mergeCell ref="ROS18:ROS19"/>
    <mergeCell ref="ROT18:ROT19"/>
    <mergeCell ref="ROU18:ROU19"/>
    <mergeCell ref="ROV18:ROV19"/>
    <mergeCell ref="ROM18:ROM19"/>
    <mergeCell ref="RON18:RON19"/>
    <mergeCell ref="ROO18:ROO19"/>
    <mergeCell ref="ROP18:ROP19"/>
    <mergeCell ref="ROQ18:ROQ19"/>
    <mergeCell ref="ROH18:ROH19"/>
    <mergeCell ref="ROI18:ROI19"/>
    <mergeCell ref="ROJ18:ROJ19"/>
    <mergeCell ref="ROK18:ROK19"/>
    <mergeCell ref="ROL18:ROL19"/>
    <mergeCell ref="ROC18:ROC19"/>
    <mergeCell ref="ROD18:ROD19"/>
    <mergeCell ref="ROE18:ROE19"/>
    <mergeCell ref="ROF18:ROF19"/>
    <mergeCell ref="ROG18:ROG19"/>
    <mergeCell ref="RNX18:RNX19"/>
    <mergeCell ref="RNY18:RNY19"/>
    <mergeCell ref="RNZ18:RNZ19"/>
    <mergeCell ref="ROA18:ROA19"/>
    <mergeCell ref="ROB18:ROB19"/>
    <mergeCell ref="RNS18:RNS19"/>
    <mergeCell ref="RNT18:RNT19"/>
    <mergeCell ref="RNU18:RNU19"/>
    <mergeCell ref="RNV18:RNV19"/>
    <mergeCell ref="RNW18:RNW19"/>
    <mergeCell ref="RNN18:RNN19"/>
    <mergeCell ref="RNO18:RNO19"/>
    <mergeCell ref="RNP18:RNP19"/>
    <mergeCell ref="RNQ18:RNQ19"/>
    <mergeCell ref="RNR18:RNR19"/>
    <mergeCell ref="RQA18:RQA19"/>
    <mergeCell ref="RQB18:RQB19"/>
    <mergeCell ref="RQC18:RQC19"/>
    <mergeCell ref="RQD18:RQD19"/>
    <mergeCell ref="RQE18:RQE19"/>
    <mergeCell ref="RPV18:RPV19"/>
    <mergeCell ref="RPW18:RPW19"/>
    <mergeCell ref="RPX18:RPX19"/>
    <mergeCell ref="RPY18:RPY19"/>
    <mergeCell ref="RPZ18:RPZ19"/>
    <mergeCell ref="RPQ18:RPQ19"/>
    <mergeCell ref="RPR18:RPR19"/>
    <mergeCell ref="RPS18:RPS19"/>
    <mergeCell ref="RPT18:RPT19"/>
    <mergeCell ref="RPU18:RPU19"/>
    <mergeCell ref="RPL18:RPL19"/>
    <mergeCell ref="RPM18:RPM19"/>
    <mergeCell ref="RPN18:RPN19"/>
    <mergeCell ref="RPO18:RPO19"/>
    <mergeCell ref="RPP18:RPP19"/>
    <mergeCell ref="RPG18:RPG19"/>
    <mergeCell ref="RPH18:RPH19"/>
    <mergeCell ref="RPI18:RPI19"/>
    <mergeCell ref="RPJ18:RPJ19"/>
    <mergeCell ref="RPK18:RPK19"/>
    <mergeCell ref="RPB18:RPB19"/>
    <mergeCell ref="RPC18:RPC19"/>
    <mergeCell ref="RPD18:RPD19"/>
    <mergeCell ref="RPE18:RPE19"/>
    <mergeCell ref="RPF18:RPF19"/>
    <mergeCell ref="ROW18:ROW19"/>
    <mergeCell ref="ROX18:ROX19"/>
    <mergeCell ref="ROY18:ROY19"/>
    <mergeCell ref="ROZ18:ROZ19"/>
    <mergeCell ref="RPA18:RPA19"/>
    <mergeCell ref="RRJ18:RRJ19"/>
    <mergeCell ref="RRK18:RRK19"/>
    <mergeCell ref="RRL18:RRL19"/>
    <mergeCell ref="RRM18:RRM19"/>
    <mergeCell ref="RRN18:RRN19"/>
    <mergeCell ref="RRE18:RRE19"/>
    <mergeCell ref="RRF18:RRF19"/>
    <mergeCell ref="RRG18:RRG19"/>
    <mergeCell ref="RRH18:RRH19"/>
    <mergeCell ref="RRI18:RRI19"/>
    <mergeCell ref="RQZ18:RQZ19"/>
    <mergeCell ref="RRA18:RRA19"/>
    <mergeCell ref="RRB18:RRB19"/>
    <mergeCell ref="RRC18:RRC19"/>
    <mergeCell ref="RRD18:RRD19"/>
    <mergeCell ref="RQU18:RQU19"/>
    <mergeCell ref="RQV18:RQV19"/>
    <mergeCell ref="RQW18:RQW19"/>
    <mergeCell ref="RQX18:RQX19"/>
    <mergeCell ref="RQY18:RQY19"/>
    <mergeCell ref="RQP18:RQP19"/>
    <mergeCell ref="RQQ18:RQQ19"/>
    <mergeCell ref="RQR18:RQR19"/>
    <mergeCell ref="RQS18:RQS19"/>
    <mergeCell ref="RQT18:RQT19"/>
    <mergeCell ref="RQK18:RQK19"/>
    <mergeCell ref="RQL18:RQL19"/>
    <mergeCell ref="RQM18:RQM19"/>
    <mergeCell ref="RQN18:RQN19"/>
    <mergeCell ref="RQO18:RQO19"/>
    <mergeCell ref="RQF18:RQF19"/>
    <mergeCell ref="RQG18:RQG19"/>
    <mergeCell ref="RQH18:RQH19"/>
    <mergeCell ref="RQI18:RQI19"/>
    <mergeCell ref="RQJ18:RQJ19"/>
    <mergeCell ref="RSS18:RSS19"/>
    <mergeCell ref="RST18:RST19"/>
    <mergeCell ref="RSU18:RSU19"/>
    <mergeCell ref="RSV18:RSV19"/>
    <mergeCell ref="RSW18:RSW19"/>
    <mergeCell ref="RSN18:RSN19"/>
    <mergeCell ref="RSO18:RSO19"/>
    <mergeCell ref="RSP18:RSP19"/>
    <mergeCell ref="RSQ18:RSQ19"/>
    <mergeCell ref="RSR18:RSR19"/>
    <mergeCell ref="RSI18:RSI19"/>
    <mergeCell ref="RSJ18:RSJ19"/>
    <mergeCell ref="RSK18:RSK19"/>
    <mergeCell ref="RSL18:RSL19"/>
    <mergeCell ref="RSM18:RSM19"/>
    <mergeCell ref="RSD18:RSD19"/>
    <mergeCell ref="RSE18:RSE19"/>
    <mergeCell ref="RSF18:RSF19"/>
    <mergeCell ref="RSG18:RSG19"/>
    <mergeCell ref="RSH18:RSH19"/>
    <mergeCell ref="RRY18:RRY19"/>
    <mergeCell ref="RRZ18:RRZ19"/>
    <mergeCell ref="RSA18:RSA19"/>
    <mergeCell ref="RSB18:RSB19"/>
    <mergeCell ref="RSC18:RSC19"/>
    <mergeCell ref="RRT18:RRT19"/>
    <mergeCell ref="RRU18:RRU19"/>
    <mergeCell ref="RRV18:RRV19"/>
    <mergeCell ref="RRW18:RRW19"/>
    <mergeCell ref="RRX18:RRX19"/>
    <mergeCell ref="RRO18:RRO19"/>
    <mergeCell ref="RRP18:RRP19"/>
    <mergeCell ref="RRQ18:RRQ19"/>
    <mergeCell ref="RRR18:RRR19"/>
    <mergeCell ref="RRS18:RRS19"/>
    <mergeCell ref="RUB18:RUB19"/>
    <mergeCell ref="RUC18:RUC19"/>
    <mergeCell ref="RUD18:RUD19"/>
    <mergeCell ref="RUE18:RUE19"/>
    <mergeCell ref="RUF18:RUF19"/>
    <mergeCell ref="RTW18:RTW19"/>
    <mergeCell ref="RTX18:RTX19"/>
    <mergeCell ref="RTY18:RTY19"/>
    <mergeCell ref="RTZ18:RTZ19"/>
    <mergeCell ref="RUA18:RUA19"/>
    <mergeCell ref="RTR18:RTR19"/>
    <mergeCell ref="RTS18:RTS19"/>
    <mergeCell ref="RTT18:RTT19"/>
    <mergeCell ref="RTU18:RTU19"/>
    <mergeCell ref="RTV18:RTV19"/>
    <mergeCell ref="RTM18:RTM19"/>
    <mergeCell ref="RTN18:RTN19"/>
    <mergeCell ref="RTO18:RTO19"/>
    <mergeCell ref="RTP18:RTP19"/>
    <mergeCell ref="RTQ18:RTQ19"/>
    <mergeCell ref="RTH18:RTH19"/>
    <mergeCell ref="RTI18:RTI19"/>
    <mergeCell ref="RTJ18:RTJ19"/>
    <mergeCell ref="RTK18:RTK19"/>
    <mergeCell ref="RTL18:RTL19"/>
    <mergeCell ref="RTC18:RTC19"/>
    <mergeCell ref="RTD18:RTD19"/>
    <mergeCell ref="RTE18:RTE19"/>
    <mergeCell ref="RTF18:RTF19"/>
    <mergeCell ref="RTG18:RTG19"/>
    <mergeCell ref="RSX18:RSX19"/>
    <mergeCell ref="RSY18:RSY19"/>
    <mergeCell ref="RSZ18:RSZ19"/>
    <mergeCell ref="RTA18:RTA19"/>
    <mergeCell ref="RTB18:RTB19"/>
    <mergeCell ref="RVK18:RVK19"/>
    <mergeCell ref="RVL18:RVL19"/>
    <mergeCell ref="RVM18:RVM19"/>
    <mergeCell ref="RVN18:RVN19"/>
    <mergeCell ref="RVO18:RVO19"/>
    <mergeCell ref="RVF18:RVF19"/>
    <mergeCell ref="RVG18:RVG19"/>
    <mergeCell ref="RVH18:RVH19"/>
    <mergeCell ref="RVI18:RVI19"/>
    <mergeCell ref="RVJ18:RVJ19"/>
    <mergeCell ref="RVA18:RVA19"/>
    <mergeCell ref="RVB18:RVB19"/>
    <mergeCell ref="RVC18:RVC19"/>
    <mergeCell ref="RVD18:RVD19"/>
    <mergeCell ref="RVE18:RVE19"/>
    <mergeCell ref="RUV18:RUV19"/>
    <mergeCell ref="RUW18:RUW19"/>
    <mergeCell ref="RUX18:RUX19"/>
    <mergeCell ref="RUY18:RUY19"/>
    <mergeCell ref="RUZ18:RUZ19"/>
    <mergeCell ref="RUQ18:RUQ19"/>
    <mergeCell ref="RUR18:RUR19"/>
    <mergeCell ref="RUS18:RUS19"/>
    <mergeCell ref="RUT18:RUT19"/>
    <mergeCell ref="RUU18:RUU19"/>
    <mergeCell ref="RUL18:RUL19"/>
    <mergeCell ref="RUM18:RUM19"/>
    <mergeCell ref="RUN18:RUN19"/>
    <mergeCell ref="RUO18:RUO19"/>
    <mergeCell ref="RUP18:RUP19"/>
    <mergeCell ref="RUG18:RUG19"/>
    <mergeCell ref="RUH18:RUH19"/>
    <mergeCell ref="RUI18:RUI19"/>
    <mergeCell ref="RUJ18:RUJ19"/>
    <mergeCell ref="RUK18:RUK19"/>
    <mergeCell ref="RWT18:RWT19"/>
    <mergeCell ref="RWU18:RWU19"/>
    <mergeCell ref="RWV18:RWV19"/>
    <mergeCell ref="RWW18:RWW19"/>
    <mergeCell ref="RWX18:RWX19"/>
    <mergeCell ref="RWO18:RWO19"/>
    <mergeCell ref="RWP18:RWP19"/>
    <mergeCell ref="RWQ18:RWQ19"/>
    <mergeCell ref="RWR18:RWR19"/>
    <mergeCell ref="RWS18:RWS19"/>
    <mergeCell ref="RWJ18:RWJ19"/>
    <mergeCell ref="RWK18:RWK19"/>
    <mergeCell ref="RWL18:RWL19"/>
    <mergeCell ref="RWM18:RWM19"/>
    <mergeCell ref="RWN18:RWN19"/>
    <mergeCell ref="RWE18:RWE19"/>
    <mergeCell ref="RWF18:RWF19"/>
    <mergeCell ref="RWG18:RWG19"/>
    <mergeCell ref="RWH18:RWH19"/>
    <mergeCell ref="RWI18:RWI19"/>
    <mergeCell ref="RVZ18:RVZ19"/>
    <mergeCell ref="RWA18:RWA19"/>
    <mergeCell ref="RWB18:RWB19"/>
    <mergeCell ref="RWC18:RWC19"/>
    <mergeCell ref="RWD18:RWD19"/>
    <mergeCell ref="RVU18:RVU19"/>
    <mergeCell ref="RVV18:RVV19"/>
    <mergeCell ref="RVW18:RVW19"/>
    <mergeCell ref="RVX18:RVX19"/>
    <mergeCell ref="RVY18:RVY19"/>
    <mergeCell ref="RVP18:RVP19"/>
    <mergeCell ref="RVQ18:RVQ19"/>
    <mergeCell ref="RVR18:RVR19"/>
    <mergeCell ref="RVS18:RVS19"/>
    <mergeCell ref="RVT18:RVT19"/>
    <mergeCell ref="RYC18:RYC19"/>
    <mergeCell ref="RYD18:RYD19"/>
    <mergeCell ref="RYE18:RYE19"/>
    <mergeCell ref="RYF18:RYF19"/>
    <mergeCell ref="RYG18:RYG19"/>
    <mergeCell ref="RXX18:RXX19"/>
    <mergeCell ref="RXY18:RXY19"/>
    <mergeCell ref="RXZ18:RXZ19"/>
    <mergeCell ref="RYA18:RYA19"/>
    <mergeCell ref="RYB18:RYB19"/>
    <mergeCell ref="RXS18:RXS19"/>
    <mergeCell ref="RXT18:RXT19"/>
    <mergeCell ref="RXU18:RXU19"/>
    <mergeCell ref="RXV18:RXV19"/>
    <mergeCell ref="RXW18:RXW19"/>
    <mergeCell ref="RXN18:RXN19"/>
    <mergeCell ref="RXO18:RXO19"/>
    <mergeCell ref="RXP18:RXP19"/>
    <mergeCell ref="RXQ18:RXQ19"/>
    <mergeCell ref="RXR18:RXR19"/>
    <mergeCell ref="RXI18:RXI19"/>
    <mergeCell ref="RXJ18:RXJ19"/>
    <mergeCell ref="RXK18:RXK19"/>
    <mergeCell ref="RXL18:RXL19"/>
    <mergeCell ref="RXM18:RXM19"/>
    <mergeCell ref="RXD18:RXD19"/>
    <mergeCell ref="RXE18:RXE19"/>
    <mergeCell ref="RXF18:RXF19"/>
    <mergeCell ref="RXG18:RXG19"/>
    <mergeCell ref="RXH18:RXH19"/>
    <mergeCell ref="RWY18:RWY19"/>
    <mergeCell ref="RWZ18:RWZ19"/>
    <mergeCell ref="RXA18:RXA19"/>
    <mergeCell ref="RXB18:RXB19"/>
    <mergeCell ref="RXC18:RXC19"/>
    <mergeCell ref="RZL18:RZL19"/>
    <mergeCell ref="RZM18:RZM19"/>
    <mergeCell ref="RZN18:RZN19"/>
    <mergeCell ref="RZO18:RZO19"/>
    <mergeCell ref="RZP18:RZP19"/>
    <mergeCell ref="RZG18:RZG19"/>
    <mergeCell ref="RZH18:RZH19"/>
    <mergeCell ref="RZI18:RZI19"/>
    <mergeCell ref="RZJ18:RZJ19"/>
    <mergeCell ref="RZK18:RZK19"/>
    <mergeCell ref="RZB18:RZB19"/>
    <mergeCell ref="RZC18:RZC19"/>
    <mergeCell ref="RZD18:RZD19"/>
    <mergeCell ref="RZE18:RZE19"/>
    <mergeCell ref="RZF18:RZF19"/>
    <mergeCell ref="RYW18:RYW19"/>
    <mergeCell ref="RYX18:RYX19"/>
    <mergeCell ref="RYY18:RYY19"/>
    <mergeCell ref="RYZ18:RYZ19"/>
    <mergeCell ref="RZA18:RZA19"/>
    <mergeCell ref="RYR18:RYR19"/>
    <mergeCell ref="RYS18:RYS19"/>
    <mergeCell ref="RYT18:RYT19"/>
    <mergeCell ref="RYU18:RYU19"/>
    <mergeCell ref="RYV18:RYV19"/>
    <mergeCell ref="RYM18:RYM19"/>
    <mergeCell ref="RYN18:RYN19"/>
    <mergeCell ref="RYO18:RYO19"/>
    <mergeCell ref="RYP18:RYP19"/>
    <mergeCell ref="RYQ18:RYQ19"/>
    <mergeCell ref="RYH18:RYH19"/>
    <mergeCell ref="RYI18:RYI19"/>
    <mergeCell ref="RYJ18:RYJ19"/>
    <mergeCell ref="RYK18:RYK19"/>
    <mergeCell ref="RYL18:RYL19"/>
    <mergeCell ref="SAU18:SAU19"/>
    <mergeCell ref="SAV18:SAV19"/>
    <mergeCell ref="SAW18:SAW19"/>
    <mergeCell ref="SAX18:SAX19"/>
    <mergeCell ref="SAY18:SAY19"/>
    <mergeCell ref="SAP18:SAP19"/>
    <mergeCell ref="SAQ18:SAQ19"/>
    <mergeCell ref="SAR18:SAR19"/>
    <mergeCell ref="SAS18:SAS19"/>
    <mergeCell ref="SAT18:SAT19"/>
    <mergeCell ref="SAK18:SAK19"/>
    <mergeCell ref="SAL18:SAL19"/>
    <mergeCell ref="SAM18:SAM19"/>
    <mergeCell ref="SAN18:SAN19"/>
    <mergeCell ref="SAO18:SAO19"/>
    <mergeCell ref="SAF18:SAF19"/>
    <mergeCell ref="SAG18:SAG19"/>
    <mergeCell ref="SAH18:SAH19"/>
    <mergeCell ref="SAI18:SAI19"/>
    <mergeCell ref="SAJ18:SAJ19"/>
    <mergeCell ref="SAA18:SAA19"/>
    <mergeCell ref="SAB18:SAB19"/>
    <mergeCell ref="SAC18:SAC19"/>
    <mergeCell ref="SAD18:SAD19"/>
    <mergeCell ref="SAE18:SAE19"/>
    <mergeCell ref="RZV18:RZV19"/>
    <mergeCell ref="RZW18:RZW19"/>
    <mergeCell ref="RZX18:RZX19"/>
    <mergeCell ref="RZY18:RZY19"/>
    <mergeCell ref="RZZ18:RZZ19"/>
    <mergeCell ref="RZQ18:RZQ19"/>
    <mergeCell ref="RZR18:RZR19"/>
    <mergeCell ref="RZS18:RZS19"/>
    <mergeCell ref="RZT18:RZT19"/>
    <mergeCell ref="RZU18:RZU19"/>
    <mergeCell ref="SCD18:SCD19"/>
    <mergeCell ref="SCE18:SCE19"/>
    <mergeCell ref="SCF18:SCF19"/>
    <mergeCell ref="SCG18:SCG19"/>
    <mergeCell ref="SCH18:SCH19"/>
    <mergeCell ref="SBY18:SBY19"/>
    <mergeCell ref="SBZ18:SBZ19"/>
    <mergeCell ref="SCA18:SCA19"/>
    <mergeCell ref="SCB18:SCB19"/>
    <mergeCell ref="SCC18:SCC19"/>
    <mergeCell ref="SBT18:SBT19"/>
    <mergeCell ref="SBU18:SBU19"/>
    <mergeCell ref="SBV18:SBV19"/>
    <mergeCell ref="SBW18:SBW19"/>
    <mergeCell ref="SBX18:SBX19"/>
    <mergeCell ref="SBO18:SBO19"/>
    <mergeCell ref="SBP18:SBP19"/>
    <mergeCell ref="SBQ18:SBQ19"/>
    <mergeCell ref="SBR18:SBR19"/>
    <mergeCell ref="SBS18:SBS19"/>
    <mergeCell ref="SBJ18:SBJ19"/>
    <mergeCell ref="SBK18:SBK19"/>
    <mergeCell ref="SBL18:SBL19"/>
    <mergeCell ref="SBM18:SBM19"/>
    <mergeCell ref="SBN18:SBN19"/>
    <mergeCell ref="SBE18:SBE19"/>
    <mergeCell ref="SBF18:SBF19"/>
    <mergeCell ref="SBG18:SBG19"/>
    <mergeCell ref="SBH18:SBH19"/>
    <mergeCell ref="SBI18:SBI19"/>
    <mergeCell ref="SAZ18:SAZ19"/>
    <mergeCell ref="SBA18:SBA19"/>
    <mergeCell ref="SBB18:SBB19"/>
    <mergeCell ref="SBC18:SBC19"/>
    <mergeCell ref="SBD18:SBD19"/>
    <mergeCell ref="SDM18:SDM19"/>
    <mergeCell ref="SDN18:SDN19"/>
    <mergeCell ref="SDO18:SDO19"/>
    <mergeCell ref="SDP18:SDP19"/>
    <mergeCell ref="SDQ18:SDQ19"/>
    <mergeCell ref="SDH18:SDH19"/>
    <mergeCell ref="SDI18:SDI19"/>
    <mergeCell ref="SDJ18:SDJ19"/>
    <mergeCell ref="SDK18:SDK19"/>
    <mergeCell ref="SDL18:SDL19"/>
    <mergeCell ref="SDC18:SDC19"/>
    <mergeCell ref="SDD18:SDD19"/>
    <mergeCell ref="SDE18:SDE19"/>
    <mergeCell ref="SDF18:SDF19"/>
    <mergeCell ref="SDG18:SDG19"/>
    <mergeCell ref="SCX18:SCX19"/>
    <mergeCell ref="SCY18:SCY19"/>
    <mergeCell ref="SCZ18:SCZ19"/>
    <mergeCell ref="SDA18:SDA19"/>
    <mergeCell ref="SDB18:SDB19"/>
    <mergeCell ref="SCS18:SCS19"/>
    <mergeCell ref="SCT18:SCT19"/>
    <mergeCell ref="SCU18:SCU19"/>
    <mergeCell ref="SCV18:SCV19"/>
    <mergeCell ref="SCW18:SCW19"/>
    <mergeCell ref="SCN18:SCN19"/>
    <mergeCell ref="SCO18:SCO19"/>
    <mergeCell ref="SCP18:SCP19"/>
    <mergeCell ref="SCQ18:SCQ19"/>
    <mergeCell ref="SCR18:SCR19"/>
    <mergeCell ref="SCI18:SCI19"/>
    <mergeCell ref="SCJ18:SCJ19"/>
    <mergeCell ref="SCK18:SCK19"/>
    <mergeCell ref="SCL18:SCL19"/>
    <mergeCell ref="SCM18:SCM19"/>
    <mergeCell ref="SEV18:SEV19"/>
    <mergeCell ref="SEW18:SEW19"/>
    <mergeCell ref="SEX18:SEX19"/>
    <mergeCell ref="SEY18:SEY19"/>
    <mergeCell ref="SEZ18:SEZ19"/>
    <mergeCell ref="SEQ18:SEQ19"/>
    <mergeCell ref="SER18:SER19"/>
    <mergeCell ref="SES18:SES19"/>
    <mergeCell ref="SET18:SET19"/>
    <mergeCell ref="SEU18:SEU19"/>
    <mergeCell ref="SEL18:SEL19"/>
    <mergeCell ref="SEM18:SEM19"/>
    <mergeCell ref="SEN18:SEN19"/>
    <mergeCell ref="SEO18:SEO19"/>
    <mergeCell ref="SEP18:SEP19"/>
    <mergeCell ref="SEG18:SEG19"/>
    <mergeCell ref="SEH18:SEH19"/>
    <mergeCell ref="SEI18:SEI19"/>
    <mergeCell ref="SEJ18:SEJ19"/>
    <mergeCell ref="SEK18:SEK19"/>
    <mergeCell ref="SEB18:SEB19"/>
    <mergeCell ref="SEC18:SEC19"/>
    <mergeCell ref="SED18:SED19"/>
    <mergeCell ref="SEE18:SEE19"/>
    <mergeCell ref="SEF18:SEF19"/>
    <mergeCell ref="SDW18:SDW19"/>
    <mergeCell ref="SDX18:SDX19"/>
    <mergeCell ref="SDY18:SDY19"/>
    <mergeCell ref="SDZ18:SDZ19"/>
    <mergeCell ref="SEA18:SEA19"/>
    <mergeCell ref="SDR18:SDR19"/>
    <mergeCell ref="SDS18:SDS19"/>
    <mergeCell ref="SDT18:SDT19"/>
    <mergeCell ref="SDU18:SDU19"/>
    <mergeCell ref="SDV18:SDV19"/>
    <mergeCell ref="SGE18:SGE19"/>
    <mergeCell ref="SGF18:SGF19"/>
    <mergeCell ref="SGG18:SGG19"/>
    <mergeCell ref="SGH18:SGH19"/>
    <mergeCell ref="SGI18:SGI19"/>
    <mergeCell ref="SFZ18:SFZ19"/>
    <mergeCell ref="SGA18:SGA19"/>
    <mergeCell ref="SGB18:SGB19"/>
    <mergeCell ref="SGC18:SGC19"/>
    <mergeCell ref="SGD18:SGD19"/>
    <mergeCell ref="SFU18:SFU19"/>
    <mergeCell ref="SFV18:SFV19"/>
    <mergeCell ref="SFW18:SFW19"/>
    <mergeCell ref="SFX18:SFX19"/>
    <mergeCell ref="SFY18:SFY19"/>
    <mergeCell ref="SFP18:SFP19"/>
    <mergeCell ref="SFQ18:SFQ19"/>
    <mergeCell ref="SFR18:SFR19"/>
    <mergeCell ref="SFS18:SFS19"/>
    <mergeCell ref="SFT18:SFT19"/>
    <mergeCell ref="SFK18:SFK19"/>
    <mergeCell ref="SFL18:SFL19"/>
    <mergeCell ref="SFM18:SFM19"/>
    <mergeCell ref="SFN18:SFN19"/>
    <mergeCell ref="SFO18:SFO19"/>
    <mergeCell ref="SFF18:SFF19"/>
    <mergeCell ref="SFG18:SFG19"/>
    <mergeCell ref="SFH18:SFH19"/>
    <mergeCell ref="SFI18:SFI19"/>
    <mergeCell ref="SFJ18:SFJ19"/>
    <mergeCell ref="SFA18:SFA19"/>
    <mergeCell ref="SFB18:SFB19"/>
    <mergeCell ref="SFC18:SFC19"/>
    <mergeCell ref="SFD18:SFD19"/>
    <mergeCell ref="SFE18:SFE19"/>
    <mergeCell ref="SHN18:SHN19"/>
    <mergeCell ref="SHO18:SHO19"/>
    <mergeCell ref="SHP18:SHP19"/>
    <mergeCell ref="SHQ18:SHQ19"/>
    <mergeCell ref="SHR18:SHR19"/>
    <mergeCell ref="SHI18:SHI19"/>
    <mergeCell ref="SHJ18:SHJ19"/>
    <mergeCell ref="SHK18:SHK19"/>
    <mergeCell ref="SHL18:SHL19"/>
    <mergeCell ref="SHM18:SHM19"/>
    <mergeCell ref="SHD18:SHD19"/>
    <mergeCell ref="SHE18:SHE19"/>
    <mergeCell ref="SHF18:SHF19"/>
    <mergeCell ref="SHG18:SHG19"/>
    <mergeCell ref="SHH18:SHH19"/>
    <mergeCell ref="SGY18:SGY19"/>
    <mergeCell ref="SGZ18:SGZ19"/>
    <mergeCell ref="SHA18:SHA19"/>
    <mergeCell ref="SHB18:SHB19"/>
    <mergeCell ref="SHC18:SHC19"/>
    <mergeCell ref="SGT18:SGT19"/>
    <mergeCell ref="SGU18:SGU19"/>
    <mergeCell ref="SGV18:SGV19"/>
    <mergeCell ref="SGW18:SGW19"/>
    <mergeCell ref="SGX18:SGX19"/>
    <mergeCell ref="SGO18:SGO19"/>
    <mergeCell ref="SGP18:SGP19"/>
    <mergeCell ref="SGQ18:SGQ19"/>
    <mergeCell ref="SGR18:SGR19"/>
    <mergeCell ref="SGS18:SGS19"/>
    <mergeCell ref="SGJ18:SGJ19"/>
    <mergeCell ref="SGK18:SGK19"/>
    <mergeCell ref="SGL18:SGL19"/>
    <mergeCell ref="SGM18:SGM19"/>
    <mergeCell ref="SGN18:SGN19"/>
    <mergeCell ref="SIW18:SIW19"/>
    <mergeCell ref="SIX18:SIX19"/>
    <mergeCell ref="SIY18:SIY19"/>
    <mergeCell ref="SIZ18:SIZ19"/>
    <mergeCell ref="SJA18:SJA19"/>
    <mergeCell ref="SIR18:SIR19"/>
    <mergeCell ref="SIS18:SIS19"/>
    <mergeCell ref="SIT18:SIT19"/>
    <mergeCell ref="SIU18:SIU19"/>
    <mergeCell ref="SIV18:SIV19"/>
    <mergeCell ref="SIM18:SIM19"/>
    <mergeCell ref="SIN18:SIN19"/>
    <mergeCell ref="SIO18:SIO19"/>
    <mergeCell ref="SIP18:SIP19"/>
    <mergeCell ref="SIQ18:SIQ19"/>
    <mergeCell ref="SIH18:SIH19"/>
    <mergeCell ref="SII18:SII19"/>
    <mergeCell ref="SIJ18:SIJ19"/>
    <mergeCell ref="SIK18:SIK19"/>
    <mergeCell ref="SIL18:SIL19"/>
    <mergeCell ref="SIC18:SIC19"/>
    <mergeCell ref="SID18:SID19"/>
    <mergeCell ref="SIE18:SIE19"/>
    <mergeCell ref="SIF18:SIF19"/>
    <mergeCell ref="SIG18:SIG19"/>
    <mergeCell ref="SHX18:SHX19"/>
    <mergeCell ref="SHY18:SHY19"/>
    <mergeCell ref="SHZ18:SHZ19"/>
    <mergeCell ref="SIA18:SIA19"/>
    <mergeCell ref="SIB18:SIB19"/>
    <mergeCell ref="SHS18:SHS19"/>
    <mergeCell ref="SHT18:SHT19"/>
    <mergeCell ref="SHU18:SHU19"/>
    <mergeCell ref="SHV18:SHV19"/>
    <mergeCell ref="SHW18:SHW19"/>
    <mergeCell ref="SKF18:SKF19"/>
    <mergeCell ref="SKG18:SKG19"/>
    <mergeCell ref="SKH18:SKH19"/>
    <mergeCell ref="SKI18:SKI19"/>
    <mergeCell ref="SKJ18:SKJ19"/>
    <mergeCell ref="SKA18:SKA19"/>
    <mergeCell ref="SKB18:SKB19"/>
    <mergeCell ref="SKC18:SKC19"/>
    <mergeCell ref="SKD18:SKD19"/>
    <mergeCell ref="SKE18:SKE19"/>
    <mergeCell ref="SJV18:SJV19"/>
    <mergeCell ref="SJW18:SJW19"/>
    <mergeCell ref="SJX18:SJX19"/>
    <mergeCell ref="SJY18:SJY19"/>
    <mergeCell ref="SJZ18:SJZ19"/>
    <mergeCell ref="SJQ18:SJQ19"/>
    <mergeCell ref="SJR18:SJR19"/>
    <mergeCell ref="SJS18:SJS19"/>
    <mergeCell ref="SJT18:SJT19"/>
    <mergeCell ref="SJU18:SJU19"/>
    <mergeCell ref="SJL18:SJL19"/>
    <mergeCell ref="SJM18:SJM19"/>
    <mergeCell ref="SJN18:SJN19"/>
    <mergeCell ref="SJO18:SJO19"/>
    <mergeCell ref="SJP18:SJP19"/>
    <mergeCell ref="SJG18:SJG19"/>
    <mergeCell ref="SJH18:SJH19"/>
    <mergeCell ref="SJI18:SJI19"/>
    <mergeCell ref="SJJ18:SJJ19"/>
    <mergeCell ref="SJK18:SJK19"/>
    <mergeCell ref="SJB18:SJB19"/>
    <mergeCell ref="SJC18:SJC19"/>
    <mergeCell ref="SJD18:SJD19"/>
    <mergeCell ref="SJE18:SJE19"/>
    <mergeCell ref="SJF18:SJF19"/>
    <mergeCell ref="SLO18:SLO19"/>
    <mergeCell ref="SLP18:SLP19"/>
    <mergeCell ref="SLQ18:SLQ19"/>
    <mergeCell ref="SLR18:SLR19"/>
    <mergeCell ref="SLS18:SLS19"/>
    <mergeCell ref="SLJ18:SLJ19"/>
    <mergeCell ref="SLK18:SLK19"/>
    <mergeCell ref="SLL18:SLL19"/>
    <mergeCell ref="SLM18:SLM19"/>
    <mergeCell ref="SLN18:SLN19"/>
    <mergeCell ref="SLE18:SLE19"/>
    <mergeCell ref="SLF18:SLF19"/>
    <mergeCell ref="SLG18:SLG19"/>
    <mergeCell ref="SLH18:SLH19"/>
    <mergeCell ref="SLI18:SLI19"/>
    <mergeCell ref="SKZ18:SKZ19"/>
    <mergeCell ref="SLA18:SLA19"/>
    <mergeCell ref="SLB18:SLB19"/>
    <mergeCell ref="SLC18:SLC19"/>
    <mergeCell ref="SLD18:SLD19"/>
    <mergeCell ref="SKU18:SKU19"/>
    <mergeCell ref="SKV18:SKV19"/>
    <mergeCell ref="SKW18:SKW19"/>
    <mergeCell ref="SKX18:SKX19"/>
    <mergeCell ref="SKY18:SKY19"/>
    <mergeCell ref="SKP18:SKP19"/>
    <mergeCell ref="SKQ18:SKQ19"/>
    <mergeCell ref="SKR18:SKR19"/>
    <mergeCell ref="SKS18:SKS19"/>
    <mergeCell ref="SKT18:SKT19"/>
    <mergeCell ref="SKK18:SKK19"/>
    <mergeCell ref="SKL18:SKL19"/>
    <mergeCell ref="SKM18:SKM19"/>
    <mergeCell ref="SKN18:SKN19"/>
    <mergeCell ref="SKO18:SKO19"/>
    <mergeCell ref="SMX18:SMX19"/>
    <mergeCell ref="SMY18:SMY19"/>
    <mergeCell ref="SMZ18:SMZ19"/>
    <mergeCell ref="SNA18:SNA19"/>
    <mergeCell ref="SNB18:SNB19"/>
    <mergeCell ref="SMS18:SMS19"/>
    <mergeCell ref="SMT18:SMT19"/>
    <mergeCell ref="SMU18:SMU19"/>
    <mergeCell ref="SMV18:SMV19"/>
    <mergeCell ref="SMW18:SMW19"/>
    <mergeCell ref="SMN18:SMN19"/>
    <mergeCell ref="SMO18:SMO19"/>
    <mergeCell ref="SMP18:SMP19"/>
    <mergeCell ref="SMQ18:SMQ19"/>
    <mergeCell ref="SMR18:SMR19"/>
    <mergeCell ref="SMI18:SMI19"/>
    <mergeCell ref="SMJ18:SMJ19"/>
    <mergeCell ref="SMK18:SMK19"/>
    <mergeCell ref="SML18:SML19"/>
    <mergeCell ref="SMM18:SMM19"/>
    <mergeCell ref="SMD18:SMD19"/>
    <mergeCell ref="SME18:SME19"/>
    <mergeCell ref="SMF18:SMF19"/>
    <mergeCell ref="SMG18:SMG19"/>
    <mergeCell ref="SMH18:SMH19"/>
    <mergeCell ref="SLY18:SLY19"/>
    <mergeCell ref="SLZ18:SLZ19"/>
    <mergeCell ref="SMA18:SMA19"/>
    <mergeCell ref="SMB18:SMB19"/>
    <mergeCell ref="SMC18:SMC19"/>
    <mergeCell ref="SLT18:SLT19"/>
    <mergeCell ref="SLU18:SLU19"/>
    <mergeCell ref="SLV18:SLV19"/>
    <mergeCell ref="SLW18:SLW19"/>
    <mergeCell ref="SLX18:SLX19"/>
    <mergeCell ref="SOG18:SOG19"/>
    <mergeCell ref="SOH18:SOH19"/>
    <mergeCell ref="SOI18:SOI19"/>
    <mergeCell ref="SOJ18:SOJ19"/>
    <mergeCell ref="SOK18:SOK19"/>
    <mergeCell ref="SOB18:SOB19"/>
    <mergeCell ref="SOC18:SOC19"/>
    <mergeCell ref="SOD18:SOD19"/>
    <mergeCell ref="SOE18:SOE19"/>
    <mergeCell ref="SOF18:SOF19"/>
    <mergeCell ref="SNW18:SNW19"/>
    <mergeCell ref="SNX18:SNX19"/>
    <mergeCell ref="SNY18:SNY19"/>
    <mergeCell ref="SNZ18:SNZ19"/>
    <mergeCell ref="SOA18:SOA19"/>
    <mergeCell ref="SNR18:SNR19"/>
    <mergeCell ref="SNS18:SNS19"/>
    <mergeCell ref="SNT18:SNT19"/>
    <mergeCell ref="SNU18:SNU19"/>
    <mergeCell ref="SNV18:SNV19"/>
    <mergeCell ref="SNM18:SNM19"/>
    <mergeCell ref="SNN18:SNN19"/>
    <mergeCell ref="SNO18:SNO19"/>
    <mergeCell ref="SNP18:SNP19"/>
    <mergeCell ref="SNQ18:SNQ19"/>
    <mergeCell ref="SNH18:SNH19"/>
    <mergeCell ref="SNI18:SNI19"/>
    <mergeCell ref="SNJ18:SNJ19"/>
    <mergeCell ref="SNK18:SNK19"/>
    <mergeCell ref="SNL18:SNL19"/>
    <mergeCell ref="SNC18:SNC19"/>
    <mergeCell ref="SND18:SND19"/>
    <mergeCell ref="SNE18:SNE19"/>
    <mergeCell ref="SNF18:SNF19"/>
    <mergeCell ref="SNG18:SNG19"/>
    <mergeCell ref="SPP18:SPP19"/>
    <mergeCell ref="SPQ18:SPQ19"/>
    <mergeCell ref="SPR18:SPR19"/>
    <mergeCell ref="SPS18:SPS19"/>
    <mergeCell ref="SPT18:SPT19"/>
    <mergeCell ref="SPK18:SPK19"/>
    <mergeCell ref="SPL18:SPL19"/>
    <mergeCell ref="SPM18:SPM19"/>
    <mergeCell ref="SPN18:SPN19"/>
    <mergeCell ref="SPO18:SPO19"/>
    <mergeCell ref="SPF18:SPF19"/>
    <mergeCell ref="SPG18:SPG19"/>
    <mergeCell ref="SPH18:SPH19"/>
    <mergeCell ref="SPI18:SPI19"/>
    <mergeCell ref="SPJ18:SPJ19"/>
    <mergeCell ref="SPA18:SPA19"/>
    <mergeCell ref="SPB18:SPB19"/>
    <mergeCell ref="SPC18:SPC19"/>
    <mergeCell ref="SPD18:SPD19"/>
    <mergeCell ref="SPE18:SPE19"/>
    <mergeCell ref="SOV18:SOV19"/>
    <mergeCell ref="SOW18:SOW19"/>
    <mergeCell ref="SOX18:SOX19"/>
    <mergeCell ref="SOY18:SOY19"/>
    <mergeCell ref="SOZ18:SOZ19"/>
    <mergeCell ref="SOQ18:SOQ19"/>
    <mergeCell ref="SOR18:SOR19"/>
    <mergeCell ref="SOS18:SOS19"/>
    <mergeCell ref="SOT18:SOT19"/>
    <mergeCell ref="SOU18:SOU19"/>
    <mergeCell ref="SOL18:SOL19"/>
    <mergeCell ref="SOM18:SOM19"/>
    <mergeCell ref="SON18:SON19"/>
    <mergeCell ref="SOO18:SOO19"/>
    <mergeCell ref="SOP18:SOP19"/>
    <mergeCell ref="SQY18:SQY19"/>
    <mergeCell ref="SQZ18:SQZ19"/>
    <mergeCell ref="SRA18:SRA19"/>
    <mergeCell ref="SRB18:SRB19"/>
    <mergeCell ref="SRC18:SRC19"/>
    <mergeCell ref="SQT18:SQT19"/>
    <mergeCell ref="SQU18:SQU19"/>
    <mergeCell ref="SQV18:SQV19"/>
    <mergeCell ref="SQW18:SQW19"/>
    <mergeCell ref="SQX18:SQX19"/>
    <mergeCell ref="SQO18:SQO19"/>
    <mergeCell ref="SQP18:SQP19"/>
    <mergeCell ref="SQQ18:SQQ19"/>
    <mergeCell ref="SQR18:SQR19"/>
    <mergeCell ref="SQS18:SQS19"/>
    <mergeCell ref="SQJ18:SQJ19"/>
    <mergeCell ref="SQK18:SQK19"/>
    <mergeCell ref="SQL18:SQL19"/>
    <mergeCell ref="SQM18:SQM19"/>
    <mergeCell ref="SQN18:SQN19"/>
    <mergeCell ref="SQE18:SQE19"/>
    <mergeCell ref="SQF18:SQF19"/>
    <mergeCell ref="SQG18:SQG19"/>
    <mergeCell ref="SQH18:SQH19"/>
    <mergeCell ref="SQI18:SQI19"/>
    <mergeCell ref="SPZ18:SPZ19"/>
    <mergeCell ref="SQA18:SQA19"/>
    <mergeCell ref="SQB18:SQB19"/>
    <mergeCell ref="SQC18:SQC19"/>
    <mergeCell ref="SQD18:SQD19"/>
    <mergeCell ref="SPU18:SPU19"/>
    <mergeCell ref="SPV18:SPV19"/>
    <mergeCell ref="SPW18:SPW19"/>
    <mergeCell ref="SPX18:SPX19"/>
    <mergeCell ref="SPY18:SPY19"/>
    <mergeCell ref="SSH18:SSH19"/>
    <mergeCell ref="SSI18:SSI19"/>
    <mergeCell ref="SSJ18:SSJ19"/>
    <mergeCell ref="SSK18:SSK19"/>
    <mergeCell ref="SSL18:SSL19"/>
    <mergeCell ref="SSC18:SSC19"/>
    <mergeCell ref="SSD18:SSD19"/>
    <mergeCell ref="SSE18:SSE19"/>
    <mergeCell ref="SSF18:SSF19"/>
    <mergeCell ref="SSG18:SSG19"/>
    <mergeCell ref="SRX18:SRX19"/>
    <mergeCell ref="SRY18:SRY19"/>
    <mergeCell ref="SRZ18:SRZ19"/>
    <mergeCell ref="SSA18:SSA19"/>
    <mergeCell ref="SSB18:SSB19"/>
    <mergeCell ref="SRS18:SRS19"/>
    <mergeCell ref="SRT18:SRT19"/>
    <mergeCell ref="SRU18:SRU19"/>
    <mergeCell ref="SRV18:SRV19"/>
    <mergeCell ref="SRW18:SRW19"/>
    <mergeCell ref="SRN18:SRN19"/>
    <mergeCell ref="SRO18:SRO19"/>
    <mergeCell ref="SRP18:SRP19"/>
    <mergeCell ref="SRQ18:SRQ19"/>
    <mergeCell ref="SRR18:SRR19"/>
    <mergeCell ref="SRI18:SRI19"/>
    <mergeCell ref="SRJ18:SRJ19"/>
    <mergeCell ref="SRK18:SRK19"/>
    <mergeCell ref="SRL18:SRL19"/>
    <mergeCell ref="SRM18:SRM19"/>
    <mergeCell ref="SRD18:SRD19"/>
    <mergeCell ref="SRE18:SRE19"/>
    <mergeCell ref="SRF18:SRF19"/>
    <mergeCell ref="SRG18:SRG19"/>
    <mergeCell ref="SRH18:SRH19"/>
    <mergeCell ref="STQ18:STQ19"/>
    <mergeCell ref="STR18:STR19"/>
    <mergeCell ref="STS18:STS19"/>
    <mergeCell ref="STT18:STT19"/>
    <mergeCell ref="STU18:STU19"/>
    <mergeCell ref="STL18:STL19"/>
    <mergeCell ref="STM18:STM19"/>
    <mergeCell ref="STN18:STN19"/>
    <mergeCell ref="STO18:STO19"/>
    <mergeCell ref="STP18:STP19"/>
    <mergeCell ref="STG18:STG19"/>
    <mergeCell ref="STH18:STH19"/>
    <mergeCell ref="STI18:STI19"/>
    <mergeCell ref="STJ18:STJ19"/>
    <mergeCell ref="STK18:STK19"/>
    <mergeCell ref="STB18:STB19"/>
    <mergeCell ref="STC18:STC19"/>
    <mergeCell ref="STD18:STD19"/>
    <mergeCell ref="STE18:STE19"/>
    <mergeCell ref="STF18:STF19"/>
    <mergeCell ref="SSW18:SSW19"/>
    <mergeCell ref="SSX18:SSX19"/>
    <mergeCell ref="SSY18:SSY19"/>
    <mergeCell ref="SSZ18:SSZ19"/>
    <mergeCell ref="STA18:STA19"/>
    <mergeCell ref="SSR18:SSR19"/>
    <mergeCell ref="SSS18:SSS19"/>
    <mergeCell ref="SST18:SST19"/>
    <mergeCell ref="SSU18:SSU19"/>
    <mergeCell ref="SSV18:SSV19"/>
    <mergeCell ref="SSM18:SSM19"/>
    <mergeCell ref="SSN18:SSN19"/>
    <mergeCell ref="SSO18:SSO19"/>
    <mergeCell ref="SSP18:SSP19"/>
    <mergeCell ref="SSQ18:SSQ19"/>
    <mergeCell ref="SUZ18:SUZ19"/>
    <mergeCell ref="SVA18:SVA19"/>
    <mergeCell ref="SVB18:SVB19"/>
    <mergeCell ref="SVC18:SVC19"/>
    <mergeCell ref="SVD18:SVD19"/>
    <mergeCell ref="SUU18:SUU19"/>
    <mergeCell ref="SUV18:SUV19"/>
    <mergeCell ref="SUW18:SUW19"/>
    <mergeCell ref="SUX18:SUX19"/>
    <mergeCell ref="SUY18:SUY19"/>
    <mergeCell ref="SUP18:SUP19"/>
    <mergeCell ref="SUQ18:SUQ19"/>
    <mergeCell ref="SUR18:SUR19"/>
    <mergeCell ref="SUS18:SUS19"/>
    <mergeCell ref="SUT18:SUT19"/>
    <mergeCell ref="SUK18:SUK19"/>
    <mergeCell ref="SUL18:SUL19"/>
    <mergeCell ref="SUM18:SUM19"/>
    <mergeCell ref="SUN18:SUN19"/>
    <mergeCell ref="SUO18:SUO19"/>
    <mergeCell ref="SUF18:SUF19"/>
    <mergeCell ref="SUG18:SUG19"/>
    <mergeCell ref="SUH18:SUH19"/>
    <mergeCell ref="SUI18:SUI19"/>
    <mergeCell ref="SUJ18:SUJ19"/>
    <mergeCell ref="SUA18:SUA19"/>
    <mergeCell ref="SUB18:SUB19"/>
    <mergeCell ref="SUC18:SUC19"/>
    <mergeCell ref="SUD18:SUD19"/>
    <mergeCell ref="SUE18:SUE19"/>
    <mergeCell ref="STV18:STV19"/>
    <mergeCell ref="STW18:STW19"/>
    <mergeCell ref="STX18:STX19"/>
    <mergeCell ref="STY18:STY19"/>
    <mergeCell ref="STZ18:STZ19"/>
    <mergeCell ref="SWI18:SWI19"/>
    <mergeCell ref="SWJ18:SWJ19"/>
    <mergeCell ref="SWK18:SWK19"/>
    <mergeCell ref="SWL18:SWL19"/>
    <mergeCell ref="SWM18:SWM19"/>
    <mergeCell ref="SWD18:SWD19"/>
    <mergeCell ref="SWE18:SWE19"/>
    <mergeCell ref="SWF18:SWF19"/>
    <mergeCell ref="SWG18:SWG19"/>
    <mergeCell ref="SWH18:SWH19"/>
    <mergeCell ref="SVY18:SVY19"/>
    <mergeCell ref="SVZ18:SVZ19"/>
    <mergeCell ref="SWA18:SWA19"/>
    <mergeCell ref="SWB18:SWB19"/>
    <mergeCell ref="SWC18:SWC19"/>
    <mergeCell ref="SVT18:SVT19"/>
    <mergeCell ref="SVU18:SVU19"/>
    <mergeCell ref="SVV18:SVV19"/>
    <mergeCell ref="SVW18:SVW19"/>
    <mergeCell ref="SVX18:SVX19"/>
    <mergeCell ref="SVO18:SVO19"/>
    <mergeCell ref="SVP18:SVP19"/>
    <mergeCell ref="SVQ18:SVQ19"/>
    <mergeCell ref="SVR18:SVR19"/>
    <mergeCell ref="SVS18:SVS19"/>
    <mergeCell ref="SVJ18:SVJ19"/>
    <mergeCell ref="SVK18:SVK19"/>
    <mergeCell ref="SVL18:SVL19"/>
    <mergeCell ref="SVM18:SVM19"/>
    <mergeCell ref="SVN18:SVN19"/>
    <mergeCell ref="SVE18:SVE19"/>
    <mergeCell ref="SVF18:SVF19"/>
    <mergeCell ref="SVG18:SVG19"/>
    <mergeCell ref="SVH18:SVH19"/>
    <mergeCell ref="SVI18:SVI19"/>
    <mergeCell ref="SXR18:SXR19"/>
    <mergeCell ref="SXS18:SXS19"/>
    <mergeCell ref="SXT18:SXT19"/>
    <mergeCell ref="SXU18:SXU19"/>
    <mergeCell ref="SXV18:SXV19"/>
    <mergeCell ref="SXM18:SXM19"/>
    <mergeCell ref="SXN18:SXN19"/>
    <mergeCell ref="SXO18:SXO19"/>
    <mergeCell ref="SXP18:SXP19"/>
    <mergeCell ref="SXQ18:SXQ19"/>
    <mergeCell ref="SXH18:SXH19"/>
    <mergeCell ref="SXI18:SXI19"/>
    <mergeCell ref="SXJ18:SXJ19"/>
    <mergeCell ref="SXK18:SXK19"/>
    <mergeCell ref="SXL18:SXL19"/>
    <mergeCell ref="SXC18:SXC19"/>
    <mergeCell ref="SXD18:SXD19"/>
    <mergeCell ref="SXE18:SXE19"/>
    <mergeCell ref="SXF18:SXF19"/>
    <mergeCell ref="SXG18:SXG19"/>
    <mergeCell ref="SWX18:SWX19"/>
    <mergeCell ref="SWY18:SWY19"/>
    <mergeCell ref="SWZ18:SWZ19"/>
    <mergeCell ref="SXA18:SXA19"/>
    <mergeCell ref="SXB18:SXB19"/>
    <mergeCell ref="SWS18:SWS19"/>
    <mergeCell ref="SWT18:SWT19"/>
    <mergeCell ref="SWU18:SWU19"/>
    <mergeCell ref="SWV18:SWV19"/>
    <mergeCell ref="SWW18:SWW19"/>
    <mergeCell ref="SWN18:SWN19"/>
    <mergeCell ref="SWO18:SWO19"/>
    <mergeCell ref="SWP18:SWP19"/>
    <mergeCell ref="SWQ18:SWQ19"/>
    <mergeCell ref="SWR18:SWR19"/>
    <mergeCell ref="SZA18:SZA19"/>
    <mergeCell ref="SZB18:SZB19"/>
    <mergeCell ref="SZC18:SZC19"/>
    <mergeCell ref="SZD18:SZD19"/>
    <mergeCell ref="SZE18:SZE19"/>
    <mergeCell ref="SYV18:SYV19"/>
    <mergeCell ref="SYW18:SYW19"/>
    <mergeCell ref="SYX18:SYX19"/>
    <mergeCell ref="SYY18:SYY19"/>
    <mergeCell ref="SYZ18:SYZ19"/>
    <mergeCell ref="SYQ18:SYQ19"/>
    <mergeCell ref="SYR18:SYR19"/>
    <mergeCell ref="SYS18:SYS19"/>
    <mergeCell ref="SYT18:SYT19"/>
    <mergeCell ref="SYU18:SYU19"/>
    <mergeCell ref="SYL18:SYL19"/>
    <mergeCell ref="SYM18:SYM19"/>
    <mergeCell ref="SYN18:SYN19"/>
    <mergeCell ref="SYO18:SYO19"/>
    <mergeCell ref="SYP18:SYP19"/>
    <mergeCell ref="SYG18:SYG19"/>
    <mergeCell ref="SYH18:SYH19"/>
    <mergeCell ref="SYI18:SYI19"/>
    <mergeCell ref="SYJ18:SYJ19"/>
    <mergeCell ref="SYK18:SYK19"/>
    <mergeCell ref="SYB18:SYB19"/>
    <mergeCell ref="SYC18:SYC19"/>
    <mergeCell ref="SYD18:SYD19"/>
    <mergeCell ref="SYE18:SYE19"/>
    <mergeCell ref="SYF18:SYF19"/>
    <mergeCell ref="SXW18:SXW19"/>
    <mergeCell ref="SXX18:SXX19"/>
    <mergeCell ref="SXY18:SXY19"/>
    <mergeCell ref="SXZ18:SXZ19"/>
    <mergeCell ref="SYA18:SYA19"/>
    <mergeCell ref="TAJ18:TAJ19"/>
    <mergeCell ref="TAK18:TAK19"/>
    <mergeCell ref="TAL18:TAL19"/>
    <mergeCell ref="TAM18:TAM19"/>
    <mergeCell ref="TAN18:TAN19"/>
    <mergeCell ref="TAE18:TAE19"/>
    <mergeCell ref="TAF18:TAF19"/>
    <mergeCell ref="TAG18:TAG19"/>
    <mergeCell ref="TAH18:TAH19"/>
    <mergeCell ref="TAI18:TAI19"/>
    <mergeCell ref="SZZ18:SZZ19"/>
    <mergeCell ref="TAA18:TAA19"/>
    <mergeCell ref="TAB18:TAB19"/>
    <mergeCell ref="TAC18:TAC19"/>
    <mergeCell ref="TAD18:TAD19"/>
    <mergeCell ref="SZU18:SZU19"/>
    <mergeCell ref="SZV18:SZV19"/>
    <mergeCell ref="SZW18:SZW19"/>
    <mergeCell ref="SZX18:SZX19"/>
    <mergeCell ref="SZY18:SZY19"/>
    <mergeCell ref="SZP18:SZP19"/>
    <mergeCell ref="SZQ18:SZQ19"/>
    <mergeCell ref="SZR18:SZR19"/>
    <mergeCell ref="SZS18:SZS19"/>
    <mergeCell ref="SZT18:SZT19"/>
    <mergeCell ref="SZK18:SZK19"/>
    <mergeCell ref="SZL18:SZL19"/>
    <mergeCell ref="SZM18:SZM19"/>
    <mergeCell ref="SZN18:SZN19"/>
    <mergeCell ref="SZO18:SZO19"/>
    <mergeCell ref="SZF18:SZF19"/>
    <mergeCell ref="SZG18:SZG19"/>
    <mergeCell ref="SZH18:SZH19"/>
    <mergeCell ref="SZI18:SZI19"/>
    <mergeCell ref="SZJ18:SZJ19"/>
    <mergeCell ref="TBS18:TBS19"/>
    <mergeCell ref="TBT18:TBT19"/>
    <mergeCell ref="TBU18:TBU19"/>
    <mergeCell ref="TBV18:TBV19"/>
    <mergeCell ref="TBW18:TBW19"/>
    <mergeCell ref="TBN18:TBN19"/>
    <mergeCell ref="TBO18:TBO19"/>
    <mergeCell ref="TBP18:TBP19"/>
    <mergeCell ref="TBQ18:TBQ19"/>
    <mergeCell ref="TBR18:TBR19"/>
    <mergeCell ref="TBI18:TBI19"/>
    <mergeCell ref="TBJ18:TBJ19"/>
    <mergeCell ref="TBK18:TBK19"/>
    <mergeCell ref="TBL18:TBL19"/>
    <mergeCell ref="TBM18:TBM19"/>
    <mergeCell ref="TBD18:TBD19"/>
    <mergeCell ref="TBE18:TBE19"/>
    <mergeCell ref="TBF18:TBF19"/>
    <mergeCell ref="TBG18:TBG19"/>
    <mergeCell ref="TBH18:TBH19"/>
    <mergeCell ref="TAY18:TAY19"/>
    <mergeCell ref="TAZ18:TAZ19"/>
    <mergeCell ref="TBA18:TBA19"/>
    <mergeCell ref="TBB18:TBB19"/>
    <mergeCell ref="TBC18:TBC19"/>
    <mergeCell ref="TAT18:TAT19"/>
    <mergeCell ref="TAU18:TAU19"/>
    <mergeCell ref="TAV18:TAV19"/>
    <mergeCell ref="TAW18:TAW19"/>
    <mergeCell ref="TAX18:TAX19"/>
    <mergeCell ref="TAO18:TAO19"/>
    <mergeCell ref="TAP18:TAP19"/>
    <mergeCell ref="TAQ18:TAQ19"/>
    <mergeCell ref="TAR18:TAR19"/>
    <mergeCell ref="TAS18:TAS19"/>
    <mergeCell ref="TDB18:TDB19"/>
    <mergeCell ref="TDC18:TDC19"/>
    <mergeCell ref="TDD18:TDD19"/>
    <mergeCell ref="TDE18:TDE19"/>
    <mergeCell ref="TDF18:TDF19"/>
    <mergeCell ref="TCW18:TCW19"/>
    <mergeCell ref="TCX18:TCX19"/>
    <mergeCell ref="TCY18:TCY19"/>
    <mergeCell ref="TCZ18:TCZ19"/>
    <mergeCell ref="TDA18:TDA19"/>
    <mergeCell ref="TCR18:TCR19"/>
    <mergeCell ref="TCS18:TCS19"/>
    <mergeCell ref="TCT18:TCT19"/>
    <mergeCell ref="TCU18:TCU19"/>
    <mergeCell ref="TCV18:TCV19"/>
    <mergeCell ref="TCM18:TCM19"/>
    <mergeCell ref="TCN18:TCN19"/>
    <mergeCell ref="TCO18:TCO19"/>
    <mergeCell ref="TCP18:TCP19"/>
    <mergeCell ref="TCQ18:TCQ19"/>
    <mergeCell ref="TCH18:TCH19"/>
    <mergeCell ref="TCI18:TCI19"/>
    <mergeCell ref="TCJ18:TCJ19"/>
    <mergeCell ref="TCK18:TCK19"/>
    <mergeCell ref="TCL18:TCL19"/>
    <mergeCell ref="TCC18:TCC19"/>
    <mergeCell ref="TCD18:TCD19"/>
    <mergeCell ref="TCE18:TCE19"/>
    <mergeCell ref="TCF18:TCF19"/>
    <mergeCell ref="TCG18:TCG19"/>
    <mergeCell ref="TBX18:TBX19"/>
    <mergeCell ref="TBY18:TBY19"/>
    <mergeCell ref="TBZ18:TBZ19"/>
    <mergeCell ref="TCA18:TCA19"/>
    <mergeCell ref="TCB18:TCB19"/>
    <mergeCell ref="TEK18:TEK19"/>
    <mergeCell ref="TEL18:TEL19"/>
    <mergeCell ref="TEM18:TEM19"/>
    <mergeCell ref="TEN18:TEN19"/>
    <mergeCell ref="TEO18:TEO19"/>
    <mergeCell ref="TEF18:TEF19"/>
    <mergeCell ref="TEG18:TEG19"/>
    <mergeCell ref="TEH18:TEH19"/>
    <mergeCell ref="TEI18:TEI19"/>
    <mergeCell ref="TEJ18:TEJ19"/>
    <mergeCell ref="TEA18:TEA19"/>
    <mergeCell ref="TEB18:TEB19"/>
    <mergeCell ref="TEC18:TEC19"/>
    <mergeCell ref="TED18:TED19"/>
    <mergeCell ref="TEE18:TEE19"/>
    <mergeCell ref="TDV18:TDV19"/>
    <mergeCell ref="TDW18:TDW19"/>
    <mergeCell ref="TDX18:TDX19"/>
    <mergeCell ref="TDY18:TDY19"/>
    <mergeCell ref="TDZ18:TDZ19"/>
    <mergeCell ref="TDQ18:TDQ19"/>
    <mergeCell ref="TDR18:TDR19"/>
    <mergeCell ref="TDS18:TDS19"/>
    <mergeCell ref="TDT18:TDT19"/>
    <mergeCell ref="TDU18:TDU19"/>
    <mergeCell ref="TDL18:TDL19"/>
    <mergeCell ref="TDM18:TDM19"/>
    <mergeCell ref="TDN18:TDN19"/>
    <mergeCell ref="TDO18:TDO19"/>
    <mergeCell ref="TDP18:TDP19"/>
    <mergeCell ref="TDG18:TDG19"/>
    <mergeCell ref="TDH18:TDH19"/>
    <mergeCell ref="TDI18:TDI19"/>
    <mergeCell ref="TDJ18:TDJ19"/>
    <mergeCell ref="TDK18:TDK19"/>
    <mergeCell ref="TFT18:TFT19"/>
    <mergeCell ref="TFU18:TFU19"/>
    <mergeCell ref="TFV18:TFV19"/>
    <mergeCell ref="TFW18:TFW19"/>
    <mergeCell ref="TFX18:TFX19"/>
    <mergeCell ref="TFO18:TFO19"/>
    <mergeCell ref="TFP18:TFP19"/>
    <mergeCell ref="TFQ18:TFQ19"/>
    <mergeCell ref="TFR18:TFR19"/>
    <mergeCell ref="TFS18:TFS19"/>
    <mergeCell ref="TFJ18:TFJ19"/>
    <mergeCell ref="TFK18:TFK19"/>
    <mergeCell ref="TFL18:TFL19"/>
    <mergeCell ref="TFM18:TFM19"/>
    <mergeCell ref="TFN18:TFN19"/>
    <mergeCell ref="TFE18:TFE19"/>
    <mergeCell ref="TFF18:TFF19"/>
    <mergeCell ref="TFG18:TFG19"/>
    <mergeCell ref="TFH18:TFH19"/>
    <mergeCell ref="TFI18:TFI19"/>
    <mergeCell ref="TEZ18:TEZ19"/>
    <mergeCell ref="TFA18:TFA19"/>
    <mergeCell ref="TFB18:TFB19"/>
    <mergeCell ref="TFC18:TFC19"/>
    <mergeCell ref="TFD18:TFD19"/>
    <mergeCell ref="TEU18:TEU19"/>
    <mergeCell ref="TEV18:TEV19"/>
    <mergeCell ref="TEW18:TEW19"/>
    <mergeCell ref="TEX18:TEX19"/>
    <mergeCell ref="TEY18:TEY19"/>
    <mergeCell ref="TEP18:TEP19"/>
    <mergeCell ref="TEQ18:TEQ19"/>
    <mergeCell ref="TER18:TER19"/>
    <mergeCell ref="TES18:TES19"/>
    <mergeCell ref="TET18:TET19"/>
    <mergeCell ref="THC18:THC19"/>
    <mergeCell ref="THD18:THD19"/>
    <mergeCell ref="THE18:THE19"/>
    <mergeCell ref="THF18:THF19"/>
    <mergeCell ref="THG18:THG19"/>
    <mergeCell ref="TGX18:TGX19"/>
    <mergeCell ref="TGY18:TGY19"/>
    <mergeCell ref="TGZ18:TGZ19"/>
    <mergeCell ref="THA18:THA19"/>
    <mergeCell ref="THB18:THB19"/>
    <mergeCell ref="TGS18:TGS19"/>
    <mergeCell ref="TGT18:TGT19"/>
    <mergeCell ref="TGU18:TGU19"/>
    <mergeCell ref="TGV18:TGV19"/>
    <mergeCell ref="TGW18:TGW19"/>
    <mergeCell ref="TGN18:TGN19"/>
    <mergeCell ref="TGO18:TGO19"/>
    <mergeCell ref="TGP18:TGP19"/>
    <mergeCell ref="TGQ18:TGQ19"/>
    <mergeCell ref="TGR18:TGR19"/>
    <mergeCell ref="TGI18:TGI19"/>
    <mergeCell ref="TGJ18:TGJ19"/>
    <mergeCell ref="TGK18:TGK19"/>
    <mergeCell ref="TGL18:TGL19"/>
    <mergeCell ref="TGM18:TGM19"/>
    <mergeCell ref="TGD18:TGD19"/>
    <mergeCell ref="TGE18:TGE19"/>
    <mergeCell ref="TGF18:TGF19"/>
    <mergeCell ref="TGG18:TGG19"/>
    <mergeCell ref="TGH18:TGH19"/>
    <mergeCell ref="TFY18:TFY19"/>
    <mergeCell ref="TFZ18:TFZ19"/>
    <mergeCell ref="TGA18:TGA19"/>
    <mergeCell ref="TGB18:TGB19"/>
    <mergeCell ref="TGC18:TGC19"/>
    <mergeCell ref="TIL18:TIL19"/>
    <mergeCell ref="TIM18:TIM19"/>
    <mergeCell ref="TIN18:TIN19"/>
    <mergeCell ref="TIO18:TIO19"/>
    <mergeCell ref="TIP18:TIP19"/>
    <mergeCell ref="TIG18:TIG19"/>
    <mergeCell ref="TIH18:TIH19"/>
    <mergeCell ref="TII18:TII19"/>
    <mergeCell ref="TIJ18:TIJ19"/>
    <mergeCell ref="TIK18:TIK19"/>
    <mergeCell ref="TIB18:TIB19"/>
    <mergeCell ref="TIC18:TIC19"/>
    <mergeCell ref="TID18:TID19"/>
    <mergeCell ref="TIE18:TIE19"/>
    <mergeCell ref="TIF18:TIF19"/>
    <mergeCell ref="THW18:THW19"/>
    <mergeCell ref="THX18:THX19"/>
    <mergeCell ref="THY18:THY19"/>
    <mergeCell ref="THZ18:THZ19"/>
    <mergeCell ref="TIA18:TIA19"/>
    <mergeCell ref="THR18:THR19"/>
    <mergeCell ref="THS18:THS19"/>
    <mergeCell ref="THT18:THT19"/>
    <mergeCell ref="THU18:THU19"/>
    <mergeCell ref="THV18:THV19"/>
    <mergeCell ref="THM18:THM19"/>
    <mergeCell ref="THN18:THN19"/>
    <mergeCell ref="THO18:THO19"/>
    <mergeCell ref="THP18:THP19"/>
    <mergeCell ref="THQ18:THQ19"/>
    <mergeCell ref="THH18:THH19"/>
    <mergeCell ref="THI18:THI19"/>
    <mergeCell ref="THJ18:THJ19"/>
    <mergeCell ref="THK18:THK19"/>
    <mergeCell ref="THL18:THL19"/>
    <mergeCell ref="TJU18:TJU19"/>
    <mergeCell ref="TJV18:TJV19"/>
    <mergeCell ref="TJW18:TJW19"/>
    <mergeCell ref="TJX18:TJX19"/>
    <mergeCell ref="TJY18:TJY19"/>
    <mergeCell ref="TJP18:TJP19"/>
    <mergeCell ref="TJQ18:TJQ19"/>
    <mergeCell ref="TJR18:TJR19"/>
    <mergeCell ref="TJS18:TJS19"/>
    <mergeCell ref="TJT18:TJT19"/>
    <mergeCell ref="TJK18:TJK19"/>
    <mergeCell ref="TJL18:TJL19"/>
    <mergeCell ref="TJM18:TJM19"/>
    <mergeCell ref="TJN18:TJN19"/>
    <mergeCell ref="TJO18:TJO19"/>
    <mergeCell ref="TJF18:TJF19"/>
    <mergeCell ref="TJG18:TJG19"/>
    <mergeCell ref="TJH18:TJH19"/>
    <mergeCell ref="TJI18:TJI19"/>
    <mergeCell ref="TJJ18:TJJ19"/>
    <mergeCell ref="TJA18:TJA19"/>
    <mergeCell ref="TJB18:TJB19"/>
    <mergeCell ref="TJC18:TJC19"/>
    <mergeCell ref="TJD18:TJD19"/>
    <mergeCell ref="TJE18:TJE19"/>
    <mergeCell ref="TIV18:TIV19"/>
    <mergeCell ref="TIW18:TIW19"/>
    <mergeCell ref="TIX18:TIX19"/>
    <mergeCell ref="TIY18:TIY19"/>
    <mergeCell ref="TIZ18:TIZ19"/>
    <mergeCell ref="TIQ18:TIQ19"/>
    <mergeCell ref="TIR18:TIR19"/>
    <mergeCell ref="TIS18:TIS19"/>
    <mergeCell ref="TIT18:TIT19"/>
    <mergeCell ref="TIU18:TIU19"/>
    <mergeCell ref="TLD18:TLD19"/>
    <mergeCell ref="TLE18:TLE19"/>
    <mergeCell ref="TLF18:TLF19"/>
    <mergeCell ref="TLG18:TLG19"/>
    <mergeCell ref="TLH18:TLH19"/>
    <mergeCell ref="TKY18:TKY19"/>
    <mergeCell ref="TKZ18:TKZ19"/>
    <mergeCell ref="TLA18:TLA19"/>
    <mergeCell ref="TLB18:TLB19"/>
    <mergeCell ref="TLC18:TLC19"/>
    <mergeCell ref="TKT18:TKT19"/>
    <mergeCell ref="TKU18:TKU19"/>
    <mergeCell ref="TKV18:TKV19"/>
    <mergeCell ref="TKW18:TKW19"/>
    <mergeCell ref="TKX18:TKX19"/>
    <mergeCell ref="TKO18:TKO19"/>
    <mergeCell ref="TKP18:TKP19"/>
    <mergeCell ref="TKQ18:TKQ19"/>
    <mergeCell ref="TKR18:TKR19"/>
    <mergeCell ref="TKS18:TKS19"/>
    <mergeCell ref="TKJ18:TKJ19"/>
    <mergeCell ref="TKK18:TKK19"/>
    <mergeCell ref="TKL18:TKL19"/>
    <mergeCell ref="TKM18:TKM19"/>
    <mergeCell ref="TKN18:TKN19"/>
    <mergeCell ref="TKE18:TKE19"/>
    <mergeCell ref="TKF18:TKF19"/>
    <mergeCell ref="TKG18:TKG19"/>
    <mergeCell ref="TKH18:TKH19"/>
    <mergeCell ref="TKI18:TKI19"/>
    <mergeCell ref="TJZ18:TJZ19"/>
    <mergeCell ref="TKA18:TKA19"/>
    <mergeCell ref="TKB18:TKB19"/>
    <mergeCell ref="TKC18:TKC19"/>
    <mergeCell ref="TKD18:TKD19"/>
    <mergeCell ref="TMM18:TMM19"/>
    <mergeCell ref="TMN18:TMN19"/>
    <mergeCell ref="TMO18:TMO19"/>
    <mergeCell ref="TMP18:TMP19"/>
    <mergeCell ref="TMQ18:TMQ19"/>
    <mergeCell ref="TMH18:TMH19"/>
    <mergeCell ref="TMI18:TMI19"/>
    <mergeCell ref="TMJ18:TMJ19"/>
    <mergeCell ref="TMK18:TMK19"/>
    <mergeCell ref="TML18:TML19"/>
    <mergeCell ref="TMC18:TMC19"/>
    <mergeCell ref="TMD18:TMD19"/>
    <mergeCell ref="TME18:TME19"/>
    <mergeCell ref="TMF18:TMF19"/>
    <mergeCell ref="TMG18:TMG19"/>
    <mergeCell ref="TLX18:TLX19"/>
    <mergeCell ref="TLY18:TLY19"/>
    <mergeCell ref="TLZ18:TLZ19"/>
    <mergeCell ref="TMA18:TMA19"/>
    <mergeCell ref="TMB18:TMB19"/>
    <mergeCell ref="TLS18:TLS19"/>
    <mergeCell ref="TLT18:TLT19"/>
    <mergeCell ref="TLU18:TLU19"/>
    <mergeCell ref="TLV18:TLV19"/>
    <mergeCell ref="TLW18:TLW19"/>
    <mergeCell ref="TLN18:TLN19"/>
    <mergeCell ref="TLO18:TLO19"/>
    <mergeCell ref="TLP18:TLP19"/>
    <mergeCell ref="TLQ18:TLQ19"/>
    <mergeCell ref="TLR18:TLR19"/>
    <mergeCell ref="TLI18:TLI19"/>
    <mergeCell ref="TLJ18:TLJ19"/>
    <mergeCell ref="TLK18:TLK19"/>
    <mergeCell ref="TLL18:TLL19"/>
    <mergeCell ref="TLM18:TLM19"/>
    <mergeCell ref="TNV18:TNV19"/>
    <mergeCell ref="TNW18:TNW19"/>
    <mergeCell ref="TNX18:TNX19"/>
    <mergeCell ref="TNY18:TNY19"/>
    <mergeCell ref="TNZ18:TNZ19"/>
    <mergeCell ref="TNQ18:TNQ19"/>
    <mergeCell ref="TNR18:TNR19"/>
    <mergeCell ref="TNS18:TNS19"/>
    <mergeCell ref="TNT18:TNT19"/>
    <mergeCell ref="TNU18:TNU19"/>
    <mergeCell ref="TNL18:TNL19"/>
    <mergeCell ref="TNM18:TNM19"/>
    <mergeCell ref="TNN18:TNN19"/>
    <mergeCell ref="TNO18:TNO19"/>
    <mergeCell ref="TNP18:TNP19"/>
    <mergeCell ref="TNG18:TNG19"/>
    <mergeCell ref="TNH18:TNH19"/>
    <mergeCell ref="TNI18:TNI19"/>
    <mergeCell ref="TNJ18:TNJ19"/>
    <mergeCell ref="TNK18:TNK19"/>
    <mergeCell ref="TNB18:TNB19"/>
    <mergeCell ref="TNC18:TNC19"/>
    <mergeCell ref="TND18:TND19"/>
    <mergeCell ref="TNE18:TNE19"/>
    <mergeCell ref="TNF18:TNF19"/>
    <mergeCell ref="TMW18:TMW19"/>
    <mergeCell ref="TMX18:TMX19"/>
    <mergeCell ref="TMY18:TMY19"/>
    <mergeCell ref="TMZ18:TMZ19"/>
    <mergeCell ref="TNA18:TNA19"/>
    <mergeCell ref="TMR18:TMR19"/>
    <mergeCell ref="TMS18:TMS19"/>
    <mergeCell ref="TMT18:TMT19"/>
    <mergeCell ref="TMU18:TMU19"/>
    <mergeCell ref="TMV18:TMV19"/>
    <mergeCell ref="TPE18:TPE19"/>
    <mergeCell ref="TPF18:TPF19"/>
    <mergeCell ref="TPG18:TPG19"/>
    <mergeCell ref="TPH18:TPH19"/>
    <mergeCell ref="TPI18:TPI19"/>
    <mergeCell ref="TOZ18:TOZ19"/>
    <mergeCell ref="TPA18:TPA19"/>
    <mergeCell ref="TPB18:TPB19"/>
    <mergeCell ref="TPC18:TPC19"/>
    <mergeCell ref="TPD18:TPD19"/>
    <mergeCell ref="TOU18:TOU19"/>
    <mergeCell ref="TOV18:TOV19"/>
    <mergeCell ref="TOW18:TOW19"/>
    <mergeCell ref="TOX18:TOX19"/>
    <mergeCell ref="TOY18:TOY19"/>
    <mergeCell ref="TOP18:TOP19"/>
    <mergeCell ref="TOQ18:TOQ19"/>
    <mergeCell ref="TOR18:TOR19"/>
    <mergeCell ref="TOS18:TOS19"/>
    <mergeCell ref="TOT18:TOT19"/>
    <mergeCell ref="TOK18:TOK19"/>
    <mergeCell ref="TOL18:TOL19"/>
    <mergeCell ref="TOM18:TOM19"/>
    <mergeCell ref="TON18:TON19"/>
    <mergeCell ref="TOO18:TOO19"/>
    <mergeCell ref="TOF18:TOF19"/>
    <mergeCell ref="TOG18:TOG19"/>
    <mergeCell ref="TOH18:TOH19"/>
    <mergeCell ref="TOI18:TOI19"/>
    <mergeCell ref="TOJ18:TOJ19"/>
    <mergeCell ref="TOA18:TOA19"/>
    <mergeCell ref="TOB18:TOB19"/>
    <mergeCell ref="TOC18:TOC19"/>
    <mergeCell ref="TOD18:TOD19"/>
    <mergeCell ref="TOE18:TOE19"/>
    <mergeCell ref="TQN18:TQN19"/>
    <mergeCell ref="TQO18:TQO19"/>
    <mergeCell ref="TQP18:TQP19"/>
    <mergeCell ref="TQQ18:TQQ19"/>
    <mergeCell ref="TQR18:TQR19"/>
    <mergeCell ref="TQI18:TQI19"/>
    <mergeCell ref="TQJ18:TQJ19"/>
    <mergeCell ref="TQK18:TQK19"/>
    <mergeCell ref="TQL18:TQL19"/>
    <mergeCell ref="TQM18:TQM19"/>
    <mergeCell ref="TQD18:TQD19"/>
    <mergeCell ref="TQE18:TQE19"/>
    <mergeCell ref="TQF18:TQF19"/>
    <mergeCell ref="TQG18:TQG19"/>
    <mergeCell ref="TQH18:TQH19"/>
    <mergeCell ref="TPY18:TPY19"/>
    <mergeCell ref="TPZ18:TPZ19"/>
    <mergeCell ref="TQA18:TQA19"/>
    <mergeCell ref="TQB18:TQB19"/>
    <mergeCell ref="TQC18:TQC19"/>
    <mergeCell ref="TPT18:TPT19"/>
    <mergeCell ref="TPU18:TPU19"/>
    <mergeCell ref="TPV18:TPV19"/>
    <mergeCell ref="TPW18:TPW19"/>
    <mergeCell ref="TPX18:TPX19"/>
    <mergeCell ref="TPO18:TPO19"/>
    <mergeCell ref="TPP18:TPP19"/>
    <mergeCell ref="TPQ18:TPQ19"/>
    <mergeCell ref="TPR18:TPR19"/>
    <mergeCell ref="TPS18:TPS19"/>
    <mergeCell ref="TPJ18:TPJ19"/>
    <mergeCell ref="TPK18:TPK19"/>
    <mergeCell ref="TPL18:TPL19"/>
    <mergeCell ref="TPM18:TPM19"/>
    <mergeCell ref="TPN18:TPN19"/>
    <mergeCell ref="TRW18:TRW19"/>
    <mergeCell ref="TRX18:TRX19"/>
    <mergeCell ref="TRY18:TRY19"/>
    <mergeCell ref="TRZ18:TRZ19"/>
    <mergeCell ref="TSA18:TSA19"/>
    <mergeCell ref="TRR18:TRR19"/>
    <mergeCell ref="TRS18:TRS19"/>
    <mergeCell ref="TRT18:TRT19"/>
    <mergeCell ref="TRU18:TRU19"/>
    <mergeCell ref="TRV18:TRV19"/>
    <mergeCell ref="TRM18:TRM19"/>
    <mergeCell ref="TRN18:TRN19"/>
    <mergeCell ref="TRO18:TRO19"/>
    <mergeCell ref="TRP18:TRP19"/>
    <mergeCell ref="TRQ18:TRQ19"/>
    <mergeCell ref="TRH18:TRH19"/>
    <mergeCell ref="TRI18:TRI19"/>
    <mergeCell ref="TRJ18:TRJ19"/>
    <mergeCell ref="TRK18:TRK19"/>
    <mergeCell ref="TRL18:TRL19"/>
    <mergeCell ref="TRC18:TRC19"/>
    <mergeCell ref="TRD18:TRD19"/>
    <mergeCell ref="TRE18:TRE19"/>
    <mergeCell ref="TRF18:TRF19"/>
    <mergeCell ref="TRG18:TRG19"/>
    <mergeCell ref="TQX18:TQX19"/>
    <mergeCell ref="TQY18:TQY19"/>
    <mergeCell ref="TQZ18:TQZ19"/>
    <mergeCell ref="TRA18:TRA19"/>
    <mergeCell ref="TRB18:TRB19"/>
    <mergeCell ref="TQS18:TQS19"/>
    <mergeCell ref="TQT18:TQT19"/>
    <mergeCell ref="TQU18:TQU19"/>
    <mergeCell ref="TQV18:TQV19"/>
    <mergeCell ref="TQW18:TQW19"/>
    <mergeCell ref="TTF18:TTF19"/>
    <mergeCell ref="TTG18:TTG19"/>
    <mergeCell ref="TTH18:TTH19"/>
    <mergeCell ref="TTI18:TTI19"/>
    <mergeCell ref="TTJ18:TTJ19"/>
    <mergeCell ref="TTA18:TTA19"/>
    <mergeCell ref="TTB18:TTB19"/>
    <mergeCell ref="TTC18:TTC19"/>
    <mergeCell ref="TTD18:TTD19"/>
    <mergeCell ref="TTE18:TTE19"/>
    <mergeCell ref="TSV18:TSV19"/>
    <mergeCell ref="TSW18:TSW19"/>
    <mergeCell ref="TSX18:TSX19"/>
    <mergeCell ref="TSY18:TSY19"/>
    <mergeCell ref="TSZ18:TSZ19"/>
    <mergeCell ref="TSQ18:TSQ19"/>
    <mergeCell ref="TSR18:TSR19"/>
    <mergeCell ref="TSS18:TSS19"/>
    <mergeCell ref="TST18:TST19"/>
    <mergeCell ref="TSU18:TSU19"/>
    <mergeCell ref="TSL18:TSL19"/>
    <mergeCell ref="TSM18:TSM19"/>
    <mergeCell ref="TSN18:TSN19"/>
    <mergeCell ref="TSO18:TSO19"/>
    <mergeCell ref="TSP18:TSP19"/>
    <mergeCell ref="TSG18:TSG19"/>
    <mergeCell ref="TSH18:TSH19"/>
    <mergeCell ref="TSI18:TSI19"/>
    <mergeCell ref="TSJ18:TSJ19"/>
    <mergeCell ref="TSK18:TSK19"/>
    <mergeCell ref="TSB18:TSB19"/>
    <mergeCell ref="TSC18:TSC19"/>
    <mergeCell ref="TSD18:TSD19"/>
    <mergeCell ref="TSE18:TSE19"/>
    <mergeCell ref="TSF18:TSF19"/>
    <mergeCell ref="TUO18:TUO19"/>
    <mergeCell ref="TUP18:TUP19"/>
    <mergeCell ref="TUQ18:TUQ19"/>
    <mergeCell ref="TUR18:TUR19"/>
    <mergeCell ref="TUS18:TUS19"/>
    <mergeCell ref="TUJ18:TUJ19"/>
    <mergeCell ref="TUK18:TUK19"/>
    <mergeCell ref="TUL18:TUL19"/>
    <mergeCell ref="TUM18:TUM19"/>
    <mergeCell ref="TUN18:TUN19"/>
    <mergeCell ref="TUE18:TUE19"/>
    <mergeCell ref="TUF18:TUF19"/>
    <mergeCell ref="TUG18:TUG19"/>
    <mergeCell ref="TUH18:TUH19"/>
    <mergeCell ref="TUI18:TUI19"/>
    <mergeCell ref="TTZ18:TTZ19"/>
    <mergeCell ref="TUA18:TUA19"/>
    <mergeCell ref="TUB18:TUB19"/>
    <mergeCell ref="TUC18:TUC19"/>
    <mergeCell ref="TUD18:TUD19"/>
    <mergeCell ref="TTU18:TTU19"/>
    <mergeCell ref="TTV18:TTV19"/>
    <mergeCell ref="TTW18:TTW19"/>
    <mergeCell ref="TTX18:TTX19"/>
    <mergeCell ref="TTY18:TTY19"/>
    <mergeCell ref="TTP18:TTP19"/>
    <mergeCell ref="TTQ18:TTQ19"/>
    <mergeCell ref="TTR18:TTR19"/>
    <mergeCell ref="TTS18:TTS19"/>
    <mergeCell ref="TTT18:TTT19"/>
    <mergeCell ref="TTK18:TTK19"/>
    <mergeCell ref="TTL18:TTL19"/>
    <mergeCell ref="TTM18:TTM19"/>
    <mergeCell ref="TTN18:TTN19"/>
    <mergeCell ref="TTO18:TTO19"/>
    <mergeCell ref="TVX18:TVX19"/>
    <mergeCell ref="TVY18:TVY19"/>
    <mergeCell ref="TVZ18:TVZ19"/>
    <mergeCell ref="TWA18:TWA19"/>
    <mergeCell ref="TWB18:TWB19"/>
    <mergeCell ref="TVS18:TVS19"/>
    <mergeCell ref="TVT18:TVT19"/>
    <mergeCell ref="TVU18:TVU19"/>
    <mergeCell ref="TVV18:TVV19"/>
    <mergeCell ref="TVW18:TVW19"/>
    <mergeCell ref="TVN18:TVN19"/>
    <mergeCell ref="TVO18:TVO19"/>
    <mergeCell ref="TVP18:TVP19"/>
    <mergeCell ref="TVQ18:TVQ19"/>
    <mergeCell ref="TVR18:TVR19"/>
    <mergeCell ref="TVI18:TVI19"/>
    <mergeCell ref="TVJ18:TVJ19"/>
    <mergeCell ref="TVK18:TVK19"/>
    <mergeCell ref="TVL18:TVL19"/>
    <mergeCell ref="TVM18:TVM19"/>
    <mergeCell ref="TVD18:TVD19"/>
    <mergeCell ref="TVE18:TVE19"/>
    <mergeCell ref="TVF18:TVF19"/>
    <mergeCell ref="TVG18:TVG19"/>
    <mergeCell ref="TVH18:TVH19"/>
    <mergeCell ref="TUY18:TUY19"/>
    <mergeCell ref="TUZ18:TUZ19"/>
    <mergeCell ref="TVA18:TVA19"/>
    <mergeCell ref="TVB18:TVB19"/>
    <mergeCell ref="TVC18:TVC19"/>
    <mergeCell ref="TUT18:TUT19"/>
    <mergeCell ref="TUU18:TUU19"/>
    <mergeCell ref="TUV18:TUV19"/>
    <mergeCell ref="TUW18:TUW19"/>
    <mergeCell ref="TUX18:TUX19"/>
    <mergeCell ref="TXG18:TXG19"/>
    <mergeCell ref="TXH18:TXH19"/>
    <mergeCell ref="TXI18:TXI19"/>
    <mergeCell ref="TXJ18:TXJ19"/>
    <mergeCell ref="TXK18:TXK19"/>
    <mergeCell ref="TXB18:TXB19"/>
    <mergeCell ref="TXC18:TXC19"/>
    <mergeCell ref="TXD18:TXD19"/>
    <mergeCell ref="TXE18:TXE19"/>
    <mergeCell ref="TXF18:TXF19"/>
    <mergeCell ref="TWW18:TWW19"/>
    <mergeCell ref="TWX18:TWX19"/>
    <mergeCell ref="TWY18:TWY19"/>
    <mergeCell ref="TWZ18:TWZ19"/>
    <mergeCell ref="TXA18:TXA19"/>
    <mergeCell ref="TWR18:TWR19"/>
    <mergeCell ref="TWS18:TWS19"/>
    <mergeCell ref="TWT18:TWT19"/>
    <mergeCell ref="TWU18:TWU19"/>
    <mergeCell ref="TWV18:TWV19"/>
    <mergeCell ref="TWM18:TWM19"/>
    <mergeCell ref="TWN18:TWN19"/>
    <mergeCell ref="TWO18:TWO19"/>
    <mergeCell ref="TWP18:TWP19"/>
    <mergeCell ref="TWQ18:TWQ19"/>
    <mergeCell ref="TWH18:TWH19"/>
    <mergeCell ref="TWI18:TWI19"/>
    <mergeCell ref="TWJ18:TWJ19"/>
    <mergeCell ref="TWK18:TWK19"/>
    <mergeCell ref="TWL18:TWL19"/>
    <mergeCell ref="TWC18:TWC19"/>
    <mergeCell ref="TWD18:TWD19"/>
    <mergeCell ref="TWE18:TWE19"/>
    <mergeCell ref="TWF18:TWF19"/>
    <mergeCell ref="TWG18:TWG19"/>
    <mergeCell ref="TYP18:TYP19"/>
    <mergeCell ref="TYQ18:TYQ19"/>
    <mergeCell ref="TYR18:TYR19"/>
    <mergeCell ref="TYS18:TYS19"/>
    <mergeCell ref="TYT18:TYT19"/>
    <mergeCell ref="TYK18:TYK19"/>
    <mergeCell ref="TYL18:TYL19"/>
    <mergeCell ref="TYM18:TYM19"/>
    <mergeCell ref="TYN18:TYN19"/>
    <mergeCell ref="TYO18:TYO19"/>
    <mergeCell ref="TYF18:TYF19"/>
    <mergeCell ref="TYG18:TYG19"/>
    <mergeCell ref="TYH18:TYH19"/>
    <mergeCell ref="TYI18:TYI19"/>
    <mergeCell ref="TYJ18:TYJ19"/>
    <mergeCell ref="TYA18:TYA19"/>
    <mergeCell ref="TYB18:TYB19"/>
    <mergeCell ref="TYC18:TYC19"/>
    <mergeCell ref="TYD18:TYD19"/>
    <mergeCell ref="TYE18:TYE19"/>
    <mergeCell ref="TXV18:TXV19"/>
    <mergeCell ref="TXW18:TXW19"/>
    <mergeCell ref="TXX18:TXX19"/>
    <mergeCell ref="TXY18:TXY19"/>
    <mergeCell ref="TXZ18:TXZ19"/>
    <mergeCell ref="TXQ18:TXQ19"/>
    <mergeCell ref="TXR18:TXR19"/>
    <mergeCell ref="TXS18:TXS19"/>
    <mergeCell ref="TXT18:TXT19"/>
    <mergeCell ref="TXU18:TXU19"/>
    <mergeCell ref="TXL18:TXL19"/>
    <mergeCell ref="TXM18:TXM19"/>
    <mergeCell ref="TXN18:TXN19"/>
    <mergeCell ref="TXO18:TXO19"/>
    <mergeCell ref="TXP18:TXP19"/>
    <mergeCell ref="TZY18:TZY19"/>
    <mergeCell ref="TZZ18:TZZ19"/>
    <mergeCell ref="UAA18:UAA19"/>
    <mergeCell ref="UAB18:UAB19"/>
    <mergeCell ref="UAC18:UAC19"/>
    <mergeCell ref="TZT18:TZT19"/>
    <mergeCell ref="TZU18:TZU19"/>
    <mergeCell ref="TZV18:TZV19"/>
    <mergeCell ref="TZW18:TZW19"/>
    <mergeCell ref="TZX18:TZX19"/>
    <mergeCell ref="TZO18:TZO19"/>
    <mergeCell ref="TZP18:TZP19"/>
    <mergeCell ref="TZQ18:TZQ19"/>
    <mergeCell ref="TZR18:TZR19"/>
    <mergeCell ref="TZS18:TZS19"/>
    <mergeCell ref="TZJ18:TZJ19"/>
    <mergeCell ref="TZK18:TZK19"/>
    <mergeCell ref="TZL18:TZL19"/>
    <mergeCell ref="TZM18:TZM19"/>
    <mergeCell ref="TZN18:TZN19"/>
    <mergeCell ref="TZE18:TZE19"/>
    <mergeCell ref="TZF18:TZF19"/>
    <mergeCell ref="TZG18:TZG19"/>
    <mergeCell ref="TZH18:TZH19"/>
    <mergeCell ref="TZI18:TZI19"/>
    <mergeCell ref="TYZ18:TYZ19"/>
    <mergeCell ref="TZA18:TZA19"/>
    <mergeCell ref="TZB18:TZB19"/>
    <mergeCell ref="TZC18:TZC19"/>
    <mergeCell ref="TZD18:TZD19"/>
    <mergeCell ref="TYU18:TYU19"/>
    <mergeCell ref="TYV18:TYV19"/>
    <mergeCell ref="TYW18:TYW19"/>
    <mergeCell ref="TYX18:TYX19"/>
    <mergeCell ref="TYY18:TYY19"/>
    <mergeCell ref="UBH18:UBH19"/>
    <mergeCell ref="UBI18:UBI19"/>
    <mergeCell ref="UBJ18:UBJ19"/>
    <mergeCell ref="UBK18:UBK19"/>
    <mergeCell ref="UBL18:UBL19"/>
    <mergeCell ref="UBC18:UBC19"/>
    <mergeCell ref="UBD18:UBD19"/>
    <mergeCell ref="UBE18:UBE19"/>
    <mergeCell ref="UBF18:UBF19"/>
    <mergeCell ref="UBG18:UBG19"/>
    <mergeCell ref="UAX18:UAX19"/>
    <mergeCell ref="UAY18:UAY19"/>
    <mergeCell ref="UAZ18:UAZ19"/>
    <mergeCell ref="UBA18:UBA19"/>
    <mergeCell ref="UBB18:UBB19"/>
    <mergeCell ref="UAS18:UAS19"/>
    <mergeCell ref="UAT18:UAT19"/>
    <mergeCell ref="UAU18:UAU19"/>
    <mergeCell ref="UAV18:UAV19"/>
    <mergeCell ref="UAW18:UAW19"/>
    <mergeCell ref="UAN18:UAN19"/>
    <mergeCell ref="UAO18:UAO19"/>
    <mergeCell ref="UAP18:UAP19"/>
    <mergeCell ref="UAQ18:UAQ19"/>
    <mergeCell ref="UAR18:UAR19"/>
    <mergeCell ref="UAI18:UAI19"/>
    <mergeCell ref="UAJ18:UAJ19"/>
    <mergeCell ref="UAK18:UAK19"/>
    <mergeCell ref="UAL18:UAL19"/>
    <mergeCell ref="UAM18:UAM19"/>
    <mergeCell ref="UAD18:UAD19"/>
    <mergeCell ref="UAE18:UAE19"/>
    <mergeCell ref="UAF18:UAF19"/>
    <mergeCell ref="UAG18:UAG19"/>
    <mergeCell ref="UAH18:UAH19"/>
    <mergeCell ref="UCQ18:UCQ19"/>
    <mergeCell ref="UCR18:UCR19"/>
    <mergeCell ref="UCS18:UCS19"/>
    <mergeCell ref="UCT18:UCT19"/>
    <mergeCell ref="UCU18:UCU19"/>
    <mergeCell ref="UCL18:UCL19"/>
    <mergeCell ref="UCM18:UCM19"/>
    <mergeCell ref="UCN18:UCN19"/>
    <mergeCell ref="UCO18:UCO19"/>
    <mergeCell ref="UCP18:UCP19"/>
    <mergeCell ref="UCG18:UCG19"/>
    <mergeCell ref="UCH18:UCH19"/>
    <mergeCell ref="UCI18:UCI19"/>
    <mergeCell ref="UCJ18:UCJ19"/>
    <mergeCell ref="UCK18:UCK19"/>
    <mergeCell ref="UCB18:UCB19"/>
    <mergeCell ref="UCC18:UCC19"/>
    <mergeCell ref="UCD18:UCD19"/>
    <mergeCell ref="UCE18:UCE19"/>
    <mergeCell ref="UCF18:UCF19"/>
    <mergeCell ref="UBW18:UBW19"/>
    <mergeCell ref="UBX18:UBX19"/>
    <mergeCell ref="UBY18:UBY19"/>
    <mergeCell ref="UBZ18:UBZ19"/>
    <mergeCell ref="UCA18:UCA19"/>
    <mergeCell ref="UBR18:UBR19"/>
    <mergeCell ref="UBS18:UBS19"/>
    <mergeCell ref="UBT18:UBT19"/>
    <mergeCell ref="UBU18:UBU19"/>
    <mergeCell ref="UBV18:UBV19"/>
    <mergeCell ref="UBM18:UBM19"/>
    <mergeCell ref="UBN18:UBN19"/>
    <mergeCell ref="UBO18:UBO19"/>
    <mergeCell ref="UBP18:UBP19"/>
    <mergeCell ref="UBQ18:UBQ19"/>
    <mergeCell ref="UDZ18:UDZ19"/>
    <mergeCell ref="UEA18:UEA19"/>
    <mergeCell ref="UEB18:UEB19"/>
    <mergeCell ref="UEC18:UEC19"/>
    <mergeCell ref="UED18:UED19"/>
    <mergeCell ref="UDU18:UDU19"/>
    <mergeCell ref="UDV18:UDV19"/>
    <mergeCell ref="UDW18:UDW19"/>
    <mergeCell ref="UDX18:UDX19"/>
    <mergeCell ref="UDY18:UDY19"/>
    <mergeCell ref="UDP18:UDP19"/>
    <mergeCell ref="UDQ18:UDQ19"/>
    <mergeCell ref="UDR18:UDR19"/>
    <mergeCell ref="UDS18:UDS19"/>
    <mergeCell ref="UDT18:UDT19"/>
    <mergeCell ref="UDK18:UDK19"/>
    <mergeCell ref="UDL18:UDL19"/>
    <mergeCell ref="UDM18:UDM19"/>
    <mergeCell ref="UDN18:UDN19"/>
    <mergeCell ref="UDO18:UDO19"/>
    <mergeCell ref="UDF18:UDF19"/>
    <mergeCell ref="UDG18:UDG19"/>
    <mergeCell ref="UDH18:UDH19"/>
    <mergeCell ref="UDI18:UDI19"/>
    <mergeCell ref="UDJ18:UDJ19"/>
    <mergeCell ref="UDA18:UDA19"/>
    <mergeCell ref="UDB18:UDB19"/>
    <mergeCell ref="UDC18:UDC19"/>
    <mergeCell ref="UDD18:UDD19"/>
    <mergeCell ref="UDE18:UDE19"/>
    <mergeCell ref="UCV18:UCV19"/>
    <mergeCell ref="UCW18:UCW19"/>
    <mergeCell ref="UCX18:UCX19"/>
    <mergeCell ref="UCY18:UCY19"/>
    <mergeCell ref="UCZ18:UCZ19"/>
    <mergeCell ref="UFI18:UFI19"/>
    <mergeCell ref="UFJ18:UFJ19"/>
    <mergeCell ref="UFK18:UFK19"/>
    <mergeCell ref="UFL18:UFL19"/>
    <mergeCell ref="UFM18:UFM19"/>
    <mergeCell ref="UFD18:UFD19"/>
    <mergeCell ref="UFE18:UFE19"/>
    <mergeCell ref="UFF18:UFF19"/>
    <mergeCell ref="UFG18:UFG19"/>
    <mergeCell ref="UFH18:UFH19"/>
    <mergeCell ref="UEY18:UEY19"/>
    <mergeCell ref="UEZ18:UEZ19"/>
    <mergeCell ref="UFA18:UFA19"/>
    <mergeCell ref="UFB18:UFB19"/>
    <mergeCell ref="UFC18:UFC19"/>
    <mergeCell ref="UET18:UET19"/>
    <mergeCell ref="UEU18:UEU19"/>
    <mergeCell ref="UEV18:UEV19"/>
    <mergeCell ref="UEW18:UEW19"/>
    <mergeCell ref="UEX18:UEX19"/>
    <mergeCell ref="UEO18:UEO19"/>
    <mergeCell ref="UEP18:UEP19"/>
    <mergeCell ref="UEQ18:UEQ19"/>
    <mergeCell ref="UER18:UER19"/>
    <mergeCell ref="UES18:UES19"/>
    <mergeCell ref="UEJ18:UEJ19"/>
    <mergeCell ref="UEK18:UEK19"/>
    <mergeCell ref="UEL18:UEL19"/>
    <mergeCell ref="UEM18:UEM19"/>
    <mergeCell ref="UEN18:UEN19"/>
    <mergeCell ref="UEE18:UEE19"/>
    <mergeCell ref="UEF18:UEF19"/>
    <mergeCell ref="UEG18:UEG19"/>
    <mergeCell ref="UEH18:UEH19"/>
    <mergeCell ref="UEI18:UEI19"/>
    <mergeCell ref="UGR18:UGR19"/>
    <mergeCell ref="UGS18:UGS19"/>
    <mergeCell ref="UGT18:UGT19"/>
    <mergeCell ref="UGU18:UGU19"/>
    <mergeCell ref="UGV18:UGV19"/>
    <mergeCell ref="UGM18:UGM19"/>
    <mergeCell ref="UGN18:UGN19"/>
    <mergeCell ref="UGO18:UGO19"/>
    <mergeCell ref="UGP18:UGP19"/>
    <mergeCell ref="UGQ18:UGQ19"/>
    <mergeCell ref="UGH18:UGH19"/>
    <mergeCell ref="UGI18:UGI19"/>
    <mergeCell ref="UGJ18:UGJ19"/>
    <mergeCell ref="UGK18:UGK19"/>
    <mergeCell ref="UGL18:UGL19"/>
    <mergeCell ref="UGC18:UGC19"/>
    <mergeCell ref="UGD18:UGD19"/>
    <mergeCell ref="UGE18:UGE19"/>
    <mergeCell ref="UGF18:UGF19"/>
    <mergeCell ref="UGG18:UGG19"/>
    <mergeCell ref="UFX18:UFX19"/>
    <mergeCell ref="UFY18:UFY19"/>
    <mergeCell ref="UFZ18:UFZ19"/>
    <mergeCell ref="UGA18:UGA19"/>
    <mergeCell ref="UGB18:UGB19"/>
    <mergeCell ref="UFS18:UFS19"/>
    <mergeCell ref="UFT18:UFT19"/>
    <mergeCell ref="UFU18:UFU19"/>
    <mergeCell ref="UFV18:UFV19"/>
    <mergeCell ref="UFW18:UFW19"/>
    <mergeCell ref="UFN18:UFN19"/>
    <mergeCell ref="UFO18:UFO19"/>
    <mergeCell ref="UFP18:UFP19"/>
    <mergeCell ref="UFQ18:UFQ19"/>
    <mergeCell ref="UFR18:UFR19"/>
    <mergeCell ref="UIA18:UIA19"/>
    <mergeCell ref="UIB18:UIB19"/>
    <mergeCell ref="UIC18:UIC19"/>
    <mergeCell ref="UID18:UID19"/>
    <mergeCell ref="UIE18:UIE19"/>
    <mergeCell ref="UHV18:UHV19"/>
    <mergeCell ref="UHW18:UHW19"/>
    <mergeCell ref="UHX18:UHX19"/>
    <mergeCell ref="UHY18:UHY19"/>
    <mergeCell ref="UHZ18:UHZ19"/>
    <mergeCell ref="UHQ18:UHQ19"/>
    <mergeCell ref="UHR18:UHR19"/>
    <mergeCell ref="UHS18:UHS19"/>
    <mergeCell ref="UHT18:UHT19"/>
    <mergeCell ref="UHU18:UHU19"/>
    <mergeCell ref="UHL18:UHL19"/>
    <mergeCell ref="UHM18:UHM19"/>
    <mergeCell ref="UHN18:UHN19"/>
    <mergeCell ref="UHO18:UHO19"/>
    <mergeCell ref="UHP18:UHP19"/>
    <mergeCell ref="UHG18:UHG19"/>
    <mergeCell ref="UHH18:UHH19"/>
    <mergeCell ref="UHI18:UHI19"/>
    <mergeCell ref="UHJ18:UHJ19"/>
    <mergeCell ref="UHK18:UHK19"/>
    <mergeCell ref="UHB18:UHB19"/>
    <mergeCell ref="UHC18:UHC19"/>
    <mergeCell ref="UHD18:UHD19"/>
    <mergeCell ref="UHE18:UHE19"/>
    <mergeCell ref="UHF18:UHF19"/>
    <mergeCell ref="UGW18:UGW19"/>
    <mergeCell ref="UGX18:UGX19"/>
    <mergeCell ref="UGY18:UGY19"/>
    <mergeCell ref="UGZ18:UGZ19"/>
    <mergeCell ref="UHA18:UHA19"/>
    <mergeCell ref="UJJ18:UJJ19"/>
    <mergeCell ref="UJK18:UJK19"/>
    <mergeCell ref="UJL18:UJL19"/>
    <mergeCell ref="UJM18:UJM19"/>
    <mergeCell ref="UJN18:UJN19"/>
    <mergeCell ref="UJE18:UJE19"/>
    <mergeCell ref="UJF18:UJF19"/>
    <mergeCell ref="UJG18:UJG19"/>
    <mergeCell ref="UJH18:UJH19"/>
    <mergeCell ref="UJI18:UJI19"/>
    <mergeCell ref="UIZ18:UIZ19"/>
    <mergeCell ref="UJA18:UJA19"/>
    <mergeCell ref="UJB18:UJB19"/>
    <mergeCell ref="UJC18:UJC19"/>
    <mergeCell ref="UJD18:UJD19"/>
    <mergeCell ref="UIU18:UIU19"/>
    <mergeCell ref="UIV18:UIV19"/>
    <mergeCell ref="UIW18:UIW19"/>
    <mergeCell ref="UIX18:UIX19"/>
    <mergeCell ref="UIY18:UIY19"/>
    <mergeCell ref="UIP18:UIP19"/>
    <mergeCell ref="UIQ18:UIQ19"/>
    <mergeCell ref="UIR18:UIR19"/>
    <mergeCell ref="UIS18:UIS19"/>
    <mergeCell ref="UIT18:UIT19"/>
    <mergeCell ref="UIK18:UIK19"/>
    <mergeCell ref="UIL18:UIL19"/>
    <mergeCell ref="UIM18:UIM19"/>
    <mergeCell ref="UIN18:UIN19"/>
    <mergeCell ref="UIO18:UIO19"/>
    <mergeCell ref="UIF18:UIF19"/>
    <mergeCell ref="UIG18:UIG19"/>
    <mergeCell ref="UIH18:UIH19"/>
    <mergeCell ref="UII18:UII19"/>
    <mergeCell ref="UIJ18:UIJ19"/>
    <mergeCell ref="UKS18:UKS19"/>
    <mergeCell ref="UKT18:UKT19"/>
    <mergeCell ref="UKU18:UKU19"/>
    <mergeCell ref="UKV18:UKV19"/>
    <mergeCell ref="UKW18:UKW19"/>
    <mergeCell ref="UKN18:UKN19"/>
    <mergeCell ref="UKO18:UKO19"/>
    <mergeCell ref="UKP18:UKP19"/>
    <mergeCell ref="UKQ18:UKQ19"/>
    <mergeCell ref="UKR18:UKR19"/>
    <mergeCell ref="UKI18:UKI19"/>
    <mergeCell ref="UKJ18:UKJ19"/>
    <mergeCell ref="UKK18:UKK19"/>
    <mergeCell ref="UKL18:UKL19"/>
    <mergeCell ref="UKM18:UKM19"/>
    <mergeCell ref="UKD18:UKD19"/>
    <mergeCell ref="UKE18:UKE19"/>
    <mergeCell ref="UKF18:UKF19"/>
    <mergeCell ref="UKG18:UKG19"/>
    <mergeCell ref="UKH18:UKH19"/>
    <mergeCell ref="UJY18:UJY19"/>
    <mergeCell ref="UJZ18:UJZ19"/>
    <mergeCell ref="UKA18:UKA19"/>
    <mergeCell ref="UKB18:UKB19"/>
    <mergeCell ref="UKC18:UKC19"/>
    <mergeCell ref="UJT18:UJT19"/>
    <mergeCell ref="UJU18:UJU19"/>
    <mergeCell ref="UJV18:UJV19"/>
    <mergeCell ref="UJW18:UJW19"/>
    <mergeCell ref="UJX18:UJX19"/>
    <mergeCell ref="UJO18:UJO19"/>
    <mergeCell ref="UJP18:UJP19"/>
    <mergeCell ref="UJQ18:UJQ19"/>
    <mergeCell ref="UJR18:UJR19"/>
    <mergeCell ref="UJS18:UJS19"/>
    <mergeCell ref="UMB18:UMB19"/>
    <mergeCell ref="UMC18:UMC19"/>
    <mergeCell ref="UMD18:UMD19"/>
    <mergeCell ref="UME18:UME19"/>
    <mergeCell ref="UMF18:UMF19"/>
    <mergeCell ref="ULW18:ULW19"/>
    <mergeCell ref="ULX18:ULX19"/>
    <mergeCell ref="ULY18:ULY19"/>
    <mergeCell ref="ULZ18:ULZ19"/>
    <mergeCell ref="UMA18:UMA19"/>
    <mergeCell ref="ULR18:ULR19"/>
    <mergeCell ref="ULS18:ULS19"/>
    <mergeCell ref="ULT18:ULT19"/>
    <mergeCell ref="ULU18:ULU19"/>
    <mergeCell ref="ULV18:ULV19"/>
    <mergeCell ref="ULM18:ULM19"/>
    <mergeCell ref="ULN18:ULN19"/>
    <mergeCell ref="ULO18:ULO19"/>
    <mergeCell ref="ULP18:ULP19"/>
    <mergeCell ref="ULQ18:ULQ19"/>
    <mergeCell ref="ULH18:ULH19"/>
    <mergeCell ref="ULI18:ULI19"/>
    <mergeCell ref="ULJ18:ULJ19"/>
    <mergeCell ref="ULK18:ULK19"/>
    <mergeCell ref="ULL18:ULL19"/>
    <mergeCell ref="ULC18:ULC19"/>
    <mergeCell ref="ULD18:ULD19"/>
    <mergeCell ref="ULE18:ULE19"/>
    <mergeCell ref="ULF18:ULF19"/>
    <mergeCell ref="ULG18:ULG19"/>
    <mergeCell ref="UKX18:UKX19"/>
    <mergeCell ref="UKY18:UKY19"/>
    <mergeCell ref="UKZ18:UKZ19"/>
    <mergeCell ref="ULA18:ULA19"/>
    <mergeCell ref="ULB18:ULB19"/>
    <mergeCell ref="UNK18:UNK19"/>
    <mergeCell ref="UNL18:UNL19"/>
    <mergeCell ref="UNM18:UNM19"/>
    <mergeCell ref="UNN18:UNN19"/>
    <mergeCell ref="UNO18:UNO19"/>
    <mergeCell ref="UNF18:UNF19"/>
    <mergeCell ref="UNG18:UNG19"/>
    <mergeCell ref="UNH18:UNH19"/>
    <mergeCell ref="UNI18:UNI19"/>
    <mergeCell ref="UNJ18:UNJ19"/>
    <mergeCell ref="UNA18:UNA19"/>
    <mergeCell ref="UNB18:UNB19"/>
    <mergeCell ref="UNC18:UNC19"/>
    <mergeCell ref="UND18:UND19"/>
    <mergeCell ref="UNE18:UNE19"/>
    <mergeCell ref="UMV18:UMV19"/>
    <mergeCell ref="UMW18:UMW19"/>
    <mergeCell ref="UMX18:UMX19"/>
    <mergeCell ref="UMY18:UMY19"/>
    <mergeCell ref="UMZ18:UMZ19"/>
    <mergeCell ref="UMQ18:UMQ19"/>
    <mergeCell ref="UMR18:UMR19"/>
    <mergeCell ref="UMS18:UMS19"/>
    <mergeCell ref="UMT18:UMT19"/>
    <mergeCell ref="UMU18:UMU19"/>
    <mergeCell ref="UML18:UML19"/>
    <mergeCell ref="UMM18:UMM19"/>
    <mergeCell ref="UMN18:UMN19"/>
    <mergeCell ref="UMO18:UMO19"/>
    <mergeCell ref="UMP18:UMP19"/>
    <mergeCell ref="UMG18:UMG19"/>
    <mergeCell ref="UMH18:UMH19"/>
    <mergeCell ref="UMI18:UMI19"/>
    <mergeCell ref="UMJ18:UMJ19"/>
    <mergeCell ref="UMK18:UMK19"/>
    <mergeCell ref="UOT18:UOT19"/>
    <mergeCell ref="UOU18:UOU19"/>
    <mergeCell ref="UOV18:UOV19"/>
    <mergeCell ref="UOW18:UOW19"/>
    <mergeCell ref="UOX18:UOX19"/>
    <mergeCell ref="UOO18:UOO19"/>
    <mergeCell ref="UOP18:UOP19"/>
    <mergeCell ref="UOQ18:UOQ19"/>
    <mergeCell ref="UOR18:UOR19"/>
    <mergeCell ref="UOS18:UOS19"/>
    <mergeCell ref="UOJ18:UOJ19"/>
    <mergeCell ref="UOK18:UOK19"/>
    <mergeCell ref="UOL18:UOL19"/>
    <mergeCell ref="UOM18:UOM19"/>
    <mergeCell ref="UON18:UON19"/>
    <mergeCell ref="UOE18:UOE19"/>
    <mergeCell ref="UOF18:UOF19"/>
    <mergeCell ref="UOG18:UOG19"/>
    <mergeCell ref="UOH18:UOH19"/>
    <mergeCell ref="UOI18:UOI19"/>
    <mergeCell ref="UNZ18:UNZ19"/>
    <mergeCell ref="UOA18:UOA19"/>
    <mergeCell ref="UOB18:UOB19"/>
    <mergeCell ref="UOC18:UOC19"/>
    <mergeCell ref="UOD18:UOD19"/>
    <mergeCell ref="UNU18:UNU19"/>
    <mergeCell ref="UNV18:UNV19"/>
    <mergeCell ref="UNW18:UNW19"/>
    <mergeCell ref="UNX18:UNX19"/>
    <mergeCell ref="UNY18:UNY19"/>
    <mergeCell ref="UNP18:UNP19"/>
    <mergeCell ref="UNQ18:UNQ19"/>
    <mergeCell ref="UNR18:UNR19"/>
    <mergeCell ref="UNS18:UNS19"/>
    <mergeCell ref="UNT18:UNT19"/>
    <mergeCell ref="UQC18:UQC19"/>
    <mergeCell ref="UQD18:UQD19"/>
    <mergeCell ref="UQE18:UQE19"/>
    <mergeCell ref="UQF18:UQF19"/>
    <mergeCell ref="UQG18:UQG19"/>
    <mergeCell ref="UPX18:UPX19"/>
    <mergeCell ref="UPY18:UPY19"/>
    <mergeCell ref="UPZ18:UPZ19"/>
    <mergeCell ref="UQA18:UQA19"/>
    <mergeCell ref="UQB18:UQB19"/>
    <mergeCell ref="UPS18:UPS19"/>
    <mergeCell ref="UPT18:UPT19"/>
    <mergeCell ref="UPU18:UPU19"/>
    <mergeCell ref="UPV18:UPV19"/>
    <mergeCell ref="UPW18:UPW19"/>
    <mergeCell ref="UPN18:UPN19"/>
    <mergeCell ref="UPO18:UPO19"/>
    <mergeCell ref="UPP18:UPP19"/>
    <mergeCell ref="UPQ18:UPQ19"/>
    <mergeCell ref="UPR18:UPR19"/>
    <mergeCell ref="UPI18:UPI19"/>
    <mergeCell ref="UPJ18:UPJ19"/>
    <mergeCell ref="UPK18:UPK19"/>
    <mergeCell ref="UPL18:UPL19"/>
    <mergeCell ref="UPM18:UPM19"/>
    <mergeCell ref="UPD18:UPD19"/>
    <mergeCell ref="UPE18:UPE19"/>
    <mergeCell ref="UPF18:UPF19"/>
    <mergeCell ref="UPG18:UPG19"/>
    <mergeCell ref="UPH18:UPH19"/>
    <mergeCell ref="UOY18:UOY19"/>
    <mergeCell ref="UOZ18:UOZ19"/>
    <mergeCell ref="UPA18:UPA19"/>
    <mergeCell ref="UPB18:UPB19"/>
    <mergeCell ref="UPC18:UPC19"/>
    <mergeCell ref="URL18:URL19"/>
    <mergeCell ref="URM18:URM19"/>
    <mergeCell ref="URN18:URN19"/>
    <mergeCell ref="URO18:URO19"/>
    <mergeCell ref="URP18:URP19"/>
    <mergeCell ref="URG18:URG19"/>
    <mergeCell ref="URH18:URH19"/>
    <mergeCell ref="URI18:URI19"/>
    <mergeCell ref="URJ18:URJ19"/>
    <mergeCell ref="URK18:URK19"/>
    <mergeCell ref="URB18:URB19"/>
    <mergeCell ref="URC18:URC19"/>
    <mergeCell ref="URD18:URD19"/>
    <mergeCell ref="URE18:URE19"/>
    <mergeCell ref="URF18:URF19"/>
    <mergeCell ref="UQW18:UQW19"/>
    <mergeCell ref="UQX18:UQX19"/>
    <mergeCell ref="UQY18:UQY19"/>
    <mergeCell ref="UQZ18:UQZ19"/>
    <mergeCell ref="URA18:URA19"/>
    <mergeCell ref="UQR18:UQR19"/>
    <mergeCell ref="UQS18:UQS19"/>
    <mergeCell ref="UQT18:UQT19"/>
    <mergeCell ref="UQU18:UQU19"/>
    <mergeCell ref="UQV18:UQV19"/>
    <mergeCell ref="UQM18:UQM19"/>
    <mergeCell ref="UQN18:UQN19"/>
    <mergeCell ref="UQO18:UQO19"/>
    <mergeCell ref="UQP18:UQP19"/>
    <mergeCell ref="UQQ18:UQQ19"/>
    <mergeCell ref="UQH18:UQH19"/>
    <mergeCell ref="UQI18:UQI19"/>
    <mergeCell ref="UQJ18:UQJ19"/>
    <mergeCell ref="UQK18:UQK19"/>
    <mergeCell ref="UQL18:UQL19"/>
    <mergeCell ref="USU18:USU19"/>
    <mergeCell ref="USV18:USV19"/>
    <mergeCell ref="USW18:USW19"/>
    <mergeCell ref="USX18:USX19"/>
    <mergeCell ref="USY18:USY19"/>
    <mergeCell ref="USP18:USP19"/>
    <mergeCell ref="USQ18:USQ19"/>
    <mergeCell ref="USR18:USR19"/>
    <mergeCell ref="USS18:USS19"/>
    <mergeCell ref="UST18:UST19"/>
    <mergeCell ref="USK18:USK19"/>
    <mergeCell ref="USL18:USL19"/>
    <mergeCell ref="USM18:USM19"/>
    <mergeCell ref="USN18:USN19"/>
    <mergeCell ref="USO18:USO19"/>
    <mergeCell ref="USF18:USF19"/>
    <mergeCell ref="USG18:USG19"/>
    <mergeCell ref="USH18:USH19"/>
    <mergeCell ref="USI18:USI19"/>
    <mergeCell ref="USJ18:USJ19"/>
    <mergeCell ref="USA18:USA19"/>
    <mergeCell ref="USB18:USB19"/>
    <mergeCell ref="USC18:USC19"/>
    <mergeCell ref="USD18:USD19"/>
    <mergeCell ref="USE18:USE19"/>
    <mergeCell ref="URV18:URV19"/>
    <mergeCell ref="URW18:URW19"/>
    <mergeCell ref="URX18:URX19"/>
    <mergeCell ref="URY18:URY19"/>
    <mergeCell ref="URZ18:URZ19"/>
    <mergeCell ref="URQ18:URQ19"/>
    <mergeCell ref="URR18:URR19"/>
    <mergeCell ref="URS18:URS19"/>
    <mergeCell ref="URT18:URT19"/>
    <mergeCell ref="URU18:URU19"/>
    <mergeCell ref="UUD18:UUD19"/>
    <mergeCell ref="UUE18:UUE19"/>
    <mergeCell ref="UUF18:UUF19"/>
    <mergeCell ref="UUG18:UUG19"/>
    <mergeCell ref="UUH18:UUH19"/>
    <mergeCell ref="UTY18:UTY19"/>
    <mergeCell ref="UTZ18:UTZ19"/>
    <mergeCell ref="UUA18:UUA19"/>
    <mergeCell ref="UUB18:UUB19"/>
    <mergeCell ref="UUC18:UUC19"/>
    <mergeCell ref="UTT18:UTT19"/>
    <mergeCell ref="UTU18:UTU19"/>
    <mergeCell ref="UTV18:UTV19"/>
    <mergeCell ref="UTW18:UTW19"/>
    <mergeCell ref="UTX18:UTX19"/>
    <mergeCell ref="UTO18:UTO19"/>
    <mergeCell ref="UTP18:UTP19"/>
    <mergeCell ref="UTQ18:UTQ19"/>
    <mergeCell ref="UTR18:UTR19"/>
    <mergeCell ref="UTS18:UTS19"/>
    <mergeCell ref="UTJ18:UTJ19"/>
    <mergeCell ref="UTK18:UTK19"/>
    <mergeCell ref="UTL18:UTL19"/>
    <mergeCell ref="UTM18:UTM19"/>
    <mergeCell ref="UTN18:UTN19"/>
    <mergeCell ref="UTE18:UTE19"/>
    <mergeCell ref="UTF18:UTF19"/>
    <mergeCell ref="UTG18:UTG19"/>
    <mergeCell ref="UTH18:UTH19"/>
    <mergeCell ref="UTI18:UTI19"/>
    <mergeCell ref="USZ18:USZ19"/>
    <mergeCell ref="UTA18:UTA19"/>
    <mergeCell ref="UTB18:UTB19"/>
    <mergeCell ref="UTC18:UTC19"/>
    <mergeCell ref="UTD18:UTD19"/>
    <mergeCell ref="UVM18:UVM19"/>
    <mergeCell ref="UVN18:UVN19"/>
    <mergeCell ref="UVO18:UVO19"/>
    <mergeCell ref="UVP18:UVP19"/>
    <mergeCell ref="UVQ18:UVQ19"/>
    <mergeCell ref="UVH18:UVH19"/>
    <mergeCell ref="UVI18:UVI19"/>
    <mergeCell ref="UVJ18:UVJ19"/>
    <mergeCell ref="UVK18:UVK19"/>
    <mergeCell ref="UVL18:UVL19"/>
    <mergeCell ref="UVC18:UVC19"/>
    <mergeCell ref="UVD18:UVD19"/>
    <mergeCell ref="UVE18:UVE19"/>
    <mergeCell ref="UVF18:UVF19"/>
    <mergeCell ref="UVG18:UVG19"/>
    <mergeCell ref="UUX18:UUX19"/>
    <mergeCell ref="UUY18:UUY19"/>
    <mergeCell ref="UUZ18:UUZ19"/>
    <mergeCell ref="UVA18:UVA19"/>
    <mergeCell ref="UVB18:UVB19"/>
    <mergeCell ref="UUS18:UUS19"/>
    <mergeCell ref="UUT18:UUT19"/>
    <mergeCell ref="UUU18:UUU19"/>
    <mergeCell ref="UUV18:UUV19"/>
    <mergeCell ref="UUW18:UUW19"/>
    <mergeCell ref="UUN18:UUN19"/>
    <mergeCell ref="UUO18:UUO19"/>
    <mergeCell ref="UUP18:UUP19"/>
    <mergeCell ref="UUQ18:UUQ19"/>
    <mergeCell ref="UUR18:UUR19"/>
    <mergeCell ref="UUI18:UUI19"/>
    <mergeCell ref="UUJ18:UUJ19"/>
    <mergeCell ref="UUK18:UUK19"/>
    <mergeCell ref="UUL18:UUL19"/>
    <mergeCell ref="UUM18:UUM19"/>
    <mergeCell ref="UWV18:UWV19"/>
    <mergeCell ref="UWW18:UWW19"/>
    <mergeCell ref="UWX18:UWX19"/>
    <mergeCell ref="UWY18:UWY19"/>
    <mergeCell ref="UWZ18:UWZ19"/>
    <mergeCell ref="UWQ18:UWQ19"/>
    <mergeCell ref="UWR18:UWR19"/>
    <mergeCell ref="UWS18:UWS19"/>
    <mergeCell ref="UWT18:UWT19"/>
    <mergeCell ref="UWU18:UWU19"/>
    <mergeCell ref="UWL18:UWL19"/>
    <mergeCell ref="UWM18:UWM19"/>
    <mergeCell ref="UWN18:UWN19"/>
    <mergeCell ref="UWO18:UWO19"/>
    <mergeCell ref="UWP18:UWP19"/>
    <mergeCell ref="UWG18:UWG19"/>
    <mergeCell ref="UWH18:UWH19"/>
    <mergeCell ref="UWI18:UWI19"/>
    <mergeCell ref="UWJ18:UWJ19"/>
    <mergeCell ref="UWK18:UWK19"/>
    <mergeCell ref="UWB18:UWB19"/>
    <mergeCell ref="UWC18:UWC19"/>
    <mergeCell ref="UWD18:UWD19"/>
    <mergeCell ref="UWE18:UWE19"/>
    <mergeCell ref="UWF18:UWF19"/>
    <mergeCell ref="UVW18:UVW19"/>
    <mergeCell ref="UVX18:UVX19"/>
    <mergeCell ref="UVY18:UVY19"/>
    <mergeCell ref="UVZ18:UVZ19"/>
    <mergeCell ref="UWA18:UWA19"/>
    <mergeCell ref="UVR18:UVR19"/>
    <mergeCell ref="UVS18:UVS19"/>
    <mergeCell ref="UVT18:UVT19"/>
    <mergeCell ref="UVU18:UVU19"/>
    <mergeCell ref="UVV18:UVV19"/>
    <mergeCell ref="UYE18:UYE19"/>
    <mergeCell ref="UYF18:UYF19"/>
    <mergeCell ref="UYG18:UYG19"/>
    <mergeCell ref="UYH18:UYH19"/>
    <mergeCell ref="UYI18:UYI19"/>
    <mergeCell ref="UXZ18:UXZ19"/>
    <mergeCell ref="UYA18:UYA19"/>
    <mergeCell ref="UYB18:UYB19"/>
    <mergeCell ref="UYC18:UYC19"/>
    <mergeCell ref="UYD18:UYD19"/>
    <mergeCell ref="UXU18:UXU19"/>
    <mergeCell ref="UXV18:UXV19"/>
    <mergeCell ref="UXW18:UXW19"/>
    <mergeCell ref="UXX18:UXX19"/>
    <mergeCell ref="UXY18:UXY19"/>
    <mergeCell ref="UXP18:UXP19"/>
    <mergeCell ref="UXQ18:UXQ19"/>
    <mergeCell ref="UXR18:UXR19"/>
    <mergeCell ref="UXS18:UXS19"/>
    <mergeCell ref="UXT18:UXT19"/>
    <mergeCell ref="UXK18:UXK19"/>
    <mergeCell ref="UXL18:UXL19"/>
    <mergeCell ref="UXM18:UXM19"/>
    <mergeCell ref="UXN18:UXN19"/>
    <mergeCell ref="UXO18:UXO19"/>
    <mergeCell ref="UXF18:UXF19"/>
    <mergeCell ref="UXG18:UXG19"/>
    <mergeCell ref="UXH18:UXH19"/>
    <mergeCell ref="UXI18:UXI19"/>
    <mergeCell ref="UXJ18:UXJ19"/>
    <mergeCell ref="UXA18:UXA19"/>
    <mergeCell ref="UXB18:UXB19"/>
    <mergeCell ref="UXC18:UXC19"/>
    <mergeCell ref="UXD18:UXD19"/>
    <mergeCell ref="UXE18:UXE19"/>
    <mergeCell ref="UZN18:UZN19"/>
    <mergeCell ref="UZO18:UZO19"/>
    <mergeCell ref="UZP18:UZP19"/>
    <mergeCell ref="UZQ18:UZQ19"/>
    <mergeCell ref="UZR18:UZR19"/>
    <mergeCell ref="UZI18:UZI19"/>
    <mergeCell ref="UZJ18:UZJ19"/>
    <mergeCell ref="UZK18:UZK19"/>
    <mergeCell ref="UZL18:UZL19"/>
    <mergeCell ref="UZM18:UZM19"/>
    <mergeCell ref="UZD18:UZD19"/>
    <mergeCell ref="UZE18:UZE19"/>
    <mergeCell ref="UZF18:UZF19"/>
    <mergeCell ref="UZG18:UZG19"/>
    <mergeCell ref="UZH18:UZH19"/>
    <mergeCell ref="UYY18:UYY19"/>
    <mergeCell ref="UYZ18:UYZ19"/>
    <mergeCell ref="UZA18:UZA19"/>
    <mergeCell ref="UZB18:UZB19"/>
    <mergeCell ref="UZC18:UZC19"/>
    <mergeCell ref="UYT18:UYT19"/>
    <mergeCell ref="UYU18:UYU19"/>
    <mergeCell ref="UYV18:UYV19"/>
    <mergeCell ref="UYW18:UYW19"/>
    <mergeCell ref="UYX18:UYX19"/>
    <mergeCell ref="UYO18:UYO19"/>
    <mergeCell ref="UYP18:UYP19"/>
    <mergeCell ref="UYQ18:UYQ19"/>
    <mergeCell ref="UYR18:UYR19"/>
    <mergeCell ref="UYS18:UYS19"/>
    <mergeCell ref="UYJ18:UYJ19"/>
    <mergeCell ref="UYK18:UYK19"/>
    <mergeCell ref="UYL18:UYL19"/>
    <mergeCell ref="UYM18:UYM19"/>
    <mergeCell ref="UYN18:UYN19"/>
    <mergeCell ref="VAW18:VAW19"/>
    <mergeCell ref="VAX18:VAX19"/>
    <mergeCell ref="VAY18:VAY19"/>
    <mergeCell ref="VAZ18:VAZ19"/>
    <mergeCell ref="VBA18:VBA19"/>
    <mergeCell ref="VAR18:VAR19"/>
    <mergeCell ref="VAS18:VAS19"/>
    <mergeCell ref="VAT18:VAT19"/>
    <mergeCell ref="VAU18:VAU19"/>
    <mergeCell ref="VAV18:VAV19"/>
    <mergeCell ref="VAM18:VAM19"/>
    <mergeCell ref="VAN18:VAN19"/>
    <mergeCell ref="VAO18:VAO19"/>
    <mergeCell ref="VAP18:VAP19"/>
    <mergeCell ref="VAQ18:VAQ19"/>
    <mergeCell ref="VAH18:VAH19"/>
    <mergeCell ref="VAI18:VAI19"/>
    <mergeCell ref="VAJ18:VAJ19"/>
    <mergeCell ref="VAK18:VAK19"/>
    <mergeCell ref="VAL18:VAL19"/>
    <mergeCell ref="VAC18:VAC19"/>
    <mergeCell ref="VAD18:VAD19"/>
    <mergeCell ref="VAE18:VAE19"/>
    <mergeCell ref="VAF18:VAF19"/>
    <mergeCell ref="VAG18:VAG19"/>
    <mergeCell ref="UZX18:UZX19"/>
    <mergeCell ref="UZY18:UZY19"/>
    <mergeCell ref="UZZ18:UZZ19"/>
    <mergeCell ref="VAA18:VAA19"/>
    <mergeCell ref="VAB18:VAB19"/>
    <mergeCell ref="UZS18:UZS19"/>
    <mergeCell ref="UZT18:UZT19"/>
    <mergeCell ref="UZU18:UZU19"/>
    <mergeCell ref="UZV18:UZV19"/>
    <mergeCell ref="UZW18:UZW19"/>
    <mergeCell ref="VCF18:VCF19"/>
    <mergeCell ref="VCG18:VCG19"/>
    <mergeCell ref="VCH18:VCH19"/>
    <mergeCell ref="VCI18:VCI19"/>
    <mergeCell ref="VCJ18:VCJ19"/>
    <mergeCell ref="VCA18:VCA19"/>
    <mergeCell ref="VCB18:VCB19"/>
    <mergeCell ref="VCC18:VCC19"/>
    <mergeCell ref="VCD18:VCD19"/>
    <mergeCell ref="VCE18:VCE19"/>
    <mergeCell ref="VBV18:VBV19"/>
    <mergeCell ref="VBW18:VBW19"/>
    <mergeCell ref="VBX18:VBX19"/>
    <mergeCell ref="VBY18:VBY19"/>
    <mergeCell ref="VBZ18:VBZ19"/>
    <mergeCell ref="VBQ18:VBQ19"/>
    <mergeCell ref="VBR18:VBR19"/>
    <mergeCell ref="VBS18:VBS19"/>
    <mergeCell ref="VBT18:VBT19"/>
    <mergeCell ref="VBU18:VBU19"/>
    <mergeCell ref="VBL18:VBL19"/>
    <mergeCell ref="VBM18:VBM19"/>
    <mergeCell ref="VBN18:VBN19"/>
    <mergeCell ref="VBO18:VBO19"/>
    <mergeCell ref="VBP18:VBP19"/>
    <mergeCell ref="VBG18:VBG19"/>
    <mergeCell ref="VBH18:VBH19"/>
    <mergeCell ref="VBI18:VBI19"/>
    <mergeCell ref="VBJ18:VBJ19"/>
    <mergeCell ref="VBK18:VBK19"/>
    <mergeCell ref="VBB18:VBB19"/>
    <mergeCell ref="VBC18:VBC19"/>
    <mergeCell ref="VBD18:VBD19"/>
    <mergeCell ref="VBE18:VBE19"/>
    <mergeCell ref="VBF18:VBF19"/>
    <mergeCell ref="VDO18:VDO19"/>
    <mergeCell ref="VDP18:VDP19"/>
    <mergeCell ref="VDQ18:VDQ19"/>
    <mergeCell ref="VDR18:VDR19"/>
    <mergeCell ref="VDS18:VDS19"/>
    <mergeCell ref="VDJ18:VDJ19"/>
    <mergeCell ref="VDK18:VDK19"/>
    <mergeCell ref="VDL18:VDL19"/>
    <mergeCell ref="VDM18:VDM19"/>
    <mergeCell ref="VDN18:VDN19"/>
    <mergeCell ref="VDE18:VDE19"/>
    <mergeCell ref="VDF18:VDF19"/>
    <mergeCell ref="VDG18:VDG19"/>
    <mergeCell ref="VDH18:VDH19"/>
    <mergeCell ref="VDI18:VDI19"/>
    <mergeCell ref="VCZ18:VCZ19"/>
    <mergeCell ref="VDA18:VDA19"/>
    <mergeCell ref="VDB18:VDB19"/>
    <mergeCell ref="VDC18:VDC19"/>
    <mergeCell ref="VDD18:VDD19"/>
    <mergeCell ref="VCU18:VCU19"/>
    <mergeCell ref="VCV18:VCV19"/>
    <mergeCell ref="VCW18:VCW19"/>
    <mergeCell ref="VCX18:VCX19"/>
    <mergeCell ref="VCY18:VCY19"/>
    <mergeCell ref="VCP18:VCP19"/>
    <mergeCell ref="VCQ18:VCQ19"/>
    <mergeCell ref="VCR18:VCR19"/>
    <mergeCell ref="VCS18:VCS19"/>
    <mergeCell ref="VCT18:VCT19"/>
    <mergeCell ref="VCK18:VCK19"/>
    <mergeCell ref="VCL18:VCL19"/>
    <mergeCell ref="VCM18:VCM19"/>
    <mergeCell ref="VCN18:VCN19"/>
    <mergeCell ref="VCO18:VCO19"/>
    <mergeCell ref="VEX18:VEX19"/>
    <mergeCell ref="VEY18:VEY19"/>
    <mergeCell ref="VEZ18:VEZ19"/>
    <mergeCell ref="VFA18:VFA19"/>
    <mergeCell ref="VFB18:VFB19"/>
    <mergeCell ref="VES18:VES19"/>
    <mergeCell ref="VET18:VET19"/>
    <mergeCell ref="VEU18:VEU19"/>
    <mergeCell ref="VEV18:VEV19"/>
    <mergeCell ref="VEW18:VEW19"/>
    <mergeCell ref="VEN18:VEN19"/>
    <mergeCell ref="VEO18:VEO19"/>
    <mergeCell ref="VEP18:VEP19"/>
    <mergeCell ref="VEQ18:VEQ19"/>
    <mergeCell ref="VER18:VER19"/>
    <mergeCell ref="VEI18:VEI19"/>
    <mergeCell ref="VEJ18:VEJ19"/>
    <mergeCell ref="VEK18:VEK19"/>
    <mergeCell ref="VEL18:VEL19"/>
    <mergeCell ref="VEM18:VEM19"/>
    <mergeCell ref="VED18:VED19"/>
    <mergeCell ref="VEE18:VEE19"/>
    <mergeCell ref="VEF18:VEF19"/>
    <mergeCell ref="VEG18:VEG19"/>
    <mergeCell ref="VEH18:VEH19"/>
    <mergeCell ref="VDY18:VDY19"/>
    <mergeCell ref="VDZ18:VDZ19"/>
    <mergeCell ref="VEA18:VEA19"/>
    <mergeCell ref="VEB18:VEB19"/>
    <mergeCell ref="VEC18:VEC19"/>
    <mergeCell ref="VDT18:VDT19"/>
    <mergeCell ref="VDU18:VDU19"/>
    <mergeCell ref="VDV18:VDV19"/>
    <mergeCell ref="VDW18:VDW19"/>
    <mergeCell ref="VDX18:VDX19"/>
    <mergeCell ref="VGG18:VGG19"/>
    <mergeCell ref="VGH18:VGH19"/>
    <mergeCell ref="VGI18:VGI19"/>
    <mergeCell ref="VGJ18:VGJ19"/>
    <mergeCell ref="VGK18:VGK19"/>
    <mergeCell ref="VGB18:VGB19"/>
    <mergeCell ref="VGC18:VGC19"/>
    <mergeCell ref="VGD18:VGD19"/>
    <mergeCell ref="VGE18:VGE19"/>
    <mergeCell ref="VGF18:VGF19"/>
    <mergeCell ref="VFW18:VFW19"/>
    <mergeCell ref="VFX18:VFX19"/>
    <mergeCell ref="VFY18:VFY19"/>
    <mergeCell ref="VFZ18:VFZ19"/>
    <mergeCell ref="VGA18:VGA19"/>
    <mergeCell ref="VFR18:VFR19"/>
    <mergeCell ref="VFS18:VFS19"/>
    <mergeCell ref="VFT18:VFT19"/>
    <mergeCell ref="VFU18:VFU19"/>
    <mergeCell ref="VFV18:VFV19"/>
    <mergeCell ref="VFM18:VFM19"/>
    <mergeCell ref="VFN18:VFN19"/>
    <mergeCell ref="VFO18:VFO19"/>
    <mergeCell ref="VFP18:VFP19"/>
    <mergeCell ref="VFQ18:VFQ19"/>
    <mergeCell ref="VFH18:VFH19"/>
    <mergeCell ref="VFI18:VFI19"/>
    <mergeCell ref="VFJ18:VFJ19"/>
    <mergeCell ref="VFK18:VFK19"/>
    <mergeCell ref="VFL18:VFL19"/>
    <mergeCell ref="VFC18:VFC19"/>
    <mergeCell ref="VFD18:VFD19"/>
    <mergeCell ref="VFE18:VFE19"/>
    <mergeCell ref="VFF18:VFF19"/>
    <mergeCell ref="VFG18:VFG19"/>
    <mergeCell ref="VHP18:VHP19"/>
    <mergeCell ref="VHQ18:VHQ19"/>
    <mergeCell ref="VHR18:VHR19"/>
    <mergeCell ref="VHS18:VHS19"/>
    <mergeCell ref="VHT18:VHT19"/>
    <mergeCell ref="VHK18:VHK19"/>
    <mergeCell ref="VHL18:VHL19"/>
    <mergeCell ref="VHM18:VHM19"/>
    <mergeCell ref="VHN18:VHN19"/>
    <mergeCell ref="VHO18:VHO19"/>
    <mergeCell ref="VHF18:VHF19"/>
    <mergeCell ref="VHG18:VHG19"/>
    <mergeCell ref="VHH18:VHH19"/>
    <mergeCell ref="VHI18:VHI19"/>
    <mergeCell ref="VHJ18:VHJ19"/>
    <mergeCell ref="VHA18:VHA19"/>
    <mergeCell ref="VHB18:VHB19"/>
    <mergeCell ref="VHC18:VHC19"/>
    <mergeCell ref="VHD18:VHD19"/>
    <mergeCell ref="VHE18:VHE19"/>
    <mergeCell ref="VGV18:VGV19"/>
    <mergeCell ref="VGW18:VGW19"/>
    <mergeCell ref="VGX18:VGX19"/>
    <mergeCell ref="VGY18:VGY19"/>
    <mergeCell ref="VGZ18:VGZ19"/>
    <mergeCell ref="VGQ18:VGQ19"/>
    <mergeCell ref="VGR18:VGR19"/>
    <mergeCell ref="VGS18:VGS19"/>
    <mergeCell ref="VGT18:VGT19"/>
    <mergeCell ref="VGU18:VGU19"/>
    <mergeCell ref="VGL18:VGL19"/>
    <mergeCell ref="VGM18:VGM19"/>
    <mergeCell ref="VGN18:VGN19"/>
    <mergeCell ref="VGO18:VGO19"/>
    <mergeCell ref="VGP18:VGP19"/>
    <mergeCell ref="VIY18:VIY19"/>
    <mergeCell ref="VIZ18:VIZ19"/>
    <mergeCell ref="VJA18:VJA19"/>
    <mergeCell ref="VJB18:VJB19"/>
    <mergeCell ref="VJC18:VJC19"/>
    <mergeCell ref="VIT18:VIT19"/>
    <mergeCell ref="VIU18:VIU19"/>
    <mergeCell ref="VIV18:VIV19"/>
    <mergeCell ref="VIW18:VIW19"/>
    <mergeCell ref="VIX18:VIX19"/>
    <mergeCell ref="VIO18:VIO19"/>
    <mergeCell ref="VIP18:VIP19"/>
    <mergeCell ref="VIQ18:VIQ19"/>
    <mergeCell ref="VIR18:VIR19"/>
    <mergeCell ref="VIS18:VIS19"/>
    <mergeCell ref="VIJ18:VIJ19"/>
    <mergeCell ref="VIK18:VIK19"/>
    <mergeCell ref="VIL18:VIL19"/>
    <mergeCell ref="VIM18:VIM19"/>
    <mergeCell ref="VIN18:VIN19"/>
    <mergeCell ref="VIE18:VIE19"/>
    <mergeCell ref="VIF18:VIF19"/>
    <mergeCell ref="VIG18:VIG19"/>
    <mergeCell ref="VIH18:VIH19"/>
    <mergeCell ref="VII18:VII19"/>
    <mergeCell ref="VHZ18:VHZ19"/>
    <mergeCell ref="VIA18:VIA19"/>
    <mergeCell ref="VIB18:VIB19"/>
    <mergeCell ref="VIC18:VIC19"/>
    <mergeCell ref="VID18:VID19"/>
    <mergeCell ref="VHU18:VHU19"/>
    <mergeCell ref="VHV18:VHV19"/>
    <mergeCell ref="VHW18:VHW19"/>
    <mergeCell ref="VHX18:VHX19"/>
    <mergeCell ref="VHY18:VHY19"/>
    <mergeCell ref="VKH18:VKH19"/>
    <mergeCell ref="VKI18:VKI19"/>
    <mergeCell ref="VKJ18:VKJ19"/>
    <mergeCell ref="VKK18:VKK19"/>
    <mergeCell ref="VKL18:VKL19"/>
    <mergeCell ref="VKC18:VKC19"/>
    <mergeCell ref="VKD18:VKD19"/>
    <mergeCell ref="VKE18:VKE19"/>
    <mergeCell ref="VKF18:VKF19"/>
    <mergeCell ref="VKG18:VKG19"/>
    <mergeCell ref="VJX18:VJX19"/>
    <mergeCell ref="VJY18:VJY19"/>
    <mergeCell ref="VJZ18:VJZ19"/>
    <mergeCell ref="VKA18:VKA19"/>
    <mergeCell ref="VKB18:VKB19"/>
    <mergeCell ref="VJS18:VJS19"/>
    <mergeCell ref="VJT18:VJT19"/>
    <mergeCell ref="VJU18:VJU19"/>
    <mergeCell ref="VJV18:VJV19"/>
    <mergeCell ref="VJW18:VJW19"/>
    <mergeCell ref="VJN18:VJN19"/>
    <mergeCell ref="VJO18:VJO19"/>
    <mergeCell ref="VJP18:VJP19"/>
    <mergeCell ref="VJQ18:VJQ19"/>
    <mergeCell ref="VJR18:VJR19"/>
    <mergeCell ref="VJI18:VJI19"/>
    <mergeCell ref="VJJ18:VJJ19"/>
    <mergeCell ref="VJK18:VJK19"/>
    <mergeCell ref="VJL18:VJL19"/>
    <mergeCell ref="VJM18:VJM19"/>
    <mergeCell ref="VJD18:VJD19"/>
    <mergeCell ref="VJE18:VJE19"/>
    <mergeCell ref="VJF18:VJF19"/>
    <mergeCell ref="VJG18:VJG19"/>
    <mergeCell ref="VJH18:VJH19"/>
    <mergeCell ref="VLQ18:VLQ19"/>
    <mergeCell ref="VLR18:VLR19"/>
    <mergeCell ref="VLS18:VLS19"/>
    <mergeCell ref="VLT18:VLT19"/>
    <mergeCell ref="VLU18:VLU19"/>
    <mergeCell ref="VLL18:VLL19"/>
    <mergeCell ref="VLM18:VLM19"/>
    <mergeCell ref="VLN18:VLN19"/>
    <mergeCell ref="VLO18:VLO19"/>
    <mergeCell ref="VLP18:VLP19"/>
    <mergeCell ref="VLG18:VLG19"/>
    <mergeCell ref="VLH18:VLH19"/>
    <mergeCell ref="VLI18:VLI19"/>
    <mergeCell ref="VLJ18:VLJ19"/>
    <mergeCell ref="VLK18:VLK19"/>
    <mergeCell ref="VLB18:VLB19"/>
    <mergeCell ref="VLC18:VLC19"/>
    <mergeCell ref="VLD18:VLD19"/>
    <mergeCell ref="VLE18:VLE19"/>
    <mergeCell ref="VLF18:VLF19"/>
    <mergeCell ref="VKW18:VKW19"/>
    <mergeCell ref="VKX18:VKX19"/>
    <mergeCell ref="VKY18:VKY19"/>
    <mergeCell ref="VKZ18:VKZ19"/>
    <mergeCell ref="VLA18:VLA19"/>
    <mergeCell ref="VKR18:VKR19"/>
    <mergeCell ref="VKS18:VKS19"/>
    <mergeCell ref="VKT18:VKT19"/>
    <mergeCell ref="VKU18:VKU19"/>
    <mergeCell ref="VKV18:VKV19"/>
    <mergeCell ref="VKM18:VKM19"/>
    <mergeCell ref="VKN18:VKN19"/>
    <mergeCell ref="VKO18:VKO19"/>
    <mergeCell ref="VKP18:VKP19"/>
    <mergeCell ref="VKQ18:VKQ19"/>
    <mergeCell ref="VMZ18:VMZ19"/>
    <mergeCell ref="VNA18:VNA19"/>
    <mergeCell ref="VNB18:VNB19"/>
    <mergeCell ref="VNC18:VNC19"/>
    <mergeCell ref="VND18:VND19"/>
    <mergeCell ref="VMU18:VMU19"/>
    <mergeCell ref="VMV18:VMV19"/>
    <mergeCell ref="VMW18:VMW19"/>
    <mergeCell ref="VMX18:VMX19"/>
    <mergeCell ref="VMY18:VMY19"/>
    <mergeCell ref="VMP18:VMP19"/>
    <mergeCell ref="VMQ18:VMQ19"/>
    <mergeCell ref="VMR18:VMR19"/>
    <mergeCell ref="VMS18:VMS19"/>
    <mergeCell ref="VMT18:VMT19"/>
    <mergeCell ref="VMK18:VMK19"/>
    <mergeCell ref="VML18:VML19"/>
    <mergeCell ref="VMM18:VMM19"/>
    <mergeCell ref="VMN18:VMN19"/>
    <mergeCell ref="VMO18:VMO19"/>
    <mergeCell ref="VMF18:VMF19"/>
    <mergeCell ref="VMG18:VMG19"/>
    <mergeCell ref="VMH18:VMH19"/>
    <mergeCell ref="VMI18:VMI19"/>
    <mergeCell ref="VMJ18:VMJ19"/>
    <mergeCell ref="VMA18:VMA19"/>
    <mergeCell ref="VMB18:VMB19"/>
    <mergeCell ref="VMC18:VMC19"/>
    <mergeCell ref="VMD18:VMD19"/>
    <mergeCell ref="VME18:VME19"/>
    <mergeCell ref="VLV18:VLV19"/>
    <mergeCell ref="VLW18:VLW19"/>
    <mergeCell ref="VLX18:VLX19"/>
    <mergeCell ref="VLY18:VLY19"/>
    <mergeCell ref="VLZ18:VLZ19"/>
    <mergeCell ref="VOI18:VOI19"/>
    <mergeCell ref="VOJ18:VOJ19"/>
    <mergeCell ref="VOK18:VOK19"/>
    <mergeCell ref="VOL18:VOL19"/>
    <mergeCell ref="VOM18:VOM19"/>
    <mergeCell ref="VOD18:VOD19"/>
    <mergeCell ref="VOE18:VOE19"/>
    <mergeCell ref="VOF18:VOF19"/>
    <mergeCell ref="VOG18:VOG19"/>
    <mergeCell ref="VOH18:VOH19"/>
    <mergeCell ref="VNY18:VNY19"/>
    <mergeCell ref="VNZ18:VNZ19"/>
    <mergeCell ref="VOA18:VOA19"/>
    <mergeCell ref="VOB18:VOB19"/>
    <mergeCell ref="VOC18:VOC19"/>
    <mergeCell ref="VNT18:VNT19"/>
    <mergeCell ref="VNU18:VNU19"/>
    <mergeCell ref="VNV18:VNV19"/>
    <mergeCell ref="VNW18:VNW19"/>
    <mergeCell ref="VNX18:VNX19"/>
    <mergeCell ref="VNO18:VNO19"/>
    <mergeCell ref="VNP18:VNP19"/>
    <mergeCell ref="VNQ18:VNQ19"/>
    <mergeCell ref="VNR18:VNR19"/>
    <mergeCell ref="VNS18:VNS19"/>
    <mergeCell ref="VNJ18:VNJ19"/>
    <mergeCell ref="VNK18:VNK19"/>
    <mergeCell ref="VNL18:VNL19"/>
    <mergeCell ref="VNM18:VNM19"/>
    <mergeCell ref="VNN18:VNN19"/>
    <mergeCell ref="VNE18:VNE19"/>
    <mergeCell ref="VNF18:VNF19"/>
    <mergeCell ref="VNG18:VNG19"/>
    <mergeCell ref="VNH18:VNH19"/>
    <mergeCell ref="VNI18:VNI19"/>
    <mergeCell ref="VPR18:VPR19"/>
    <mergeCell ref="VPS18:VPS19"/>
    <mergeCell ref="VPT18:VPT19"/>
    <mergeCell ref="VPU18:VPU19"/>
    <mergeCell ref="VPV18:VPV19"/>
    <mergeCell ref="VPM18:VPM19"/>
    <mergeCell ref="VPN18:VPN19"/>
    <mergeCell ref="VPO18:VPO19"/>
    <mergeCell ref="VPP18:VPP19"/>
    <mergeCell ref="VPQ18:VPQ19"/>
    <mergeCell ref="VPH18:VPH19"/>
    <mergeCell ref="VPI18:VPI19"/>
    <mergeCell ref="VPJ18:VPJ19"/>
    <mergeCell ref="VPK18:VPK19"/>
    <mergeCell ref="VPL18:VPL19"/>
    <mergeCell ref="VPC18:VPC19"/>
    <mergeCell ref="VPD18:VPD19"/>
    <mergeCell ref="VPE18:VPE19"/>
    <mergeCell ref="VPF18:VPF19"/>
    <mergeCell ref="VPG18:VPG19"/>
    <mergeCell ref="VOX18:VOX19"/>
    <mergeCell ref="VOY18:VOY19"/>
    <mergeCell ref="VOZ18:VOZ19"/>
    <mergeCell ref="VPA18:VPA19"/>
    <mergeCell ref="VPB18:VPB19"/>
    <mergeCell ref="VOS18:VOS19"/>
    <mergeCell ref="VOT18:VOT19"/>
    <mergeCell ref="VOU18:VOU19"/>
    <mergeCell ref="VOV18:VOV19"/>
    <mergeCell ref="VOW18:VOW19"/>
    <mergeCell ref="VON18:VON19"/>
    <mergeCell ref="VOO18:VOO19"/>
    <mergeCell ref="VOP18:VOP19"/>
    <mergeCell ref="VOQ18:VOQ19"/>
    <mergeCell ref="VOR18:VOR19"/>
    <mergeCell ref="VRA18:VRA19"/>
    <mergeCell ref="VRB18:VRB19"/>
    <mergeCell ref="VRC18:VRC19"/>
    <mergeCell ref="VRD18:VRD19"/>
    <mergeCell ref="VRE18:VRE19"/>
    <mergeCell ref="VQV18:VQV19"/>
    <mergeCell ref="VQW18:VQW19"/>
    <mergeCell ref="VQX18:VQX19"/>
    <mergeCell ref="VQY18:VQY19"/>
    <mergeCell ref="VQZ18:VQZ19"/>
    <mergeCell ref="VQQ18:VQQ19"/>
    <mergeCell ref="VQR18:VQR19"/>
    <mergeCell ref="VQS18:VQS19"/>
    <mergeCell ref="VQT18:VQT19"/>
    <mergeCell ref="VQU18:VQU19"/>
    <mergeCell ref="VQL18:VQL19"/>
    <mergeCell ref="VQM18:VQM19"/>
    <mergeCell ref="VQN18:VQN19"/>
    <mergeCell ref="VQO18:VQO19"/>
    <mergeCell ref="VQP18:VQP19"/>
    <mergeCell ref="VQG18:VQG19"/>
    <mergeCell ref="VQH18:VQH19"/>
    <mergeCell ref="VQI18:VQI19"/>
    <mergeCell ref="VQJ18:VQJ19"/>
    <mergeCell ref="VQK18:VQK19"/>
    <mergeCell ref="VQB18:VQB19"/>
    <mergeCell ref="VQC18:VQC19"/>
    <mergeCell ref="VQD18:VQD19"/>
    <mergeCell ref="VQE18:VQE19"/>
    <mergeCell ref="VQF18:VQF19"/>
    <mergeCell ref="VPW18:VPW19"/>
    <mergeCell ref="VPX18:VPX19"/>
    <mergeCell ref="VPY18:VPY19"/>
    <mergeCell ref="VPZ18:VPZ19"/>
    <mergeCell ref="VQA18:VQA19"/>
    <mergeCell ref="VSJ18:VSJ19"/>
    <mergeCell ref="VSK18:VSK19"/>
    <mergeCell ref="VSL18:VSL19"/>
    <mergeCell ref="VSM18:VSM19"/>
    <mergeCell ref="VSN18:VSN19"/>
    <mergeCell ref="VSE18:VSE19"/>
    <mergeCell ref="VSF18:VSF19"/>
    <mergeCell ref="VSG18:VSG19"/>
    <mergeCell ref="VSH18:VSH19"/>
    <mergeCell ref="VSI18:VSI19"/>
    <mergeCell ref="VRZ18:VRZ19"/>
    <mergeCell ref="VSA18:VSA19"/>
    <mergeCell ref="VSB18:VSB19"/>
    <mergeCell ref="VSC18:VSC19"/>
    <mergeCell ref="VSD18:VSD19"/>
    <mergeCell ref="VRU18:VRU19"/>
    <mergeCell ref="VRV18:VRV19"/>
    <mergeCell ref="VRW18:VRW19"/>
    <mergeCell ref="VRX18:VRX19"/>
    <mergeCell ref="VRY18:VRY19"/>
    <mergeCell ref="VRP18:VRP19"/>
    <mergeCell ref="VRQ18:VRQ19"/>
    <mergeCell ref="VRR18:VRR19"/>
    <mergeCell ref="VRS18:VRS19"/>
    <mergeCell ref="VRT18:VRT19"/>
    <mergeCell ref="VRK18:VRK19"/>
    <mergeCell ref="VRL18:VRL19"/>
    <mergeCell ref="VRM18:VRM19"/>
    <mergeCell ref="VRN18:VRN19"/>
    <mergeCell ref="VRO18:VRO19"/>
    <mergeCell ref="VRF18:VRF19"/>
    <mergeCell ref="VRG18:VRG19"/>
    <mergeCell ref="VRH18:VRH19"/>
    <mergeCell ref="VRI18:VRI19"/>
    <mergeCell ref="VRJ18:VRJ19"/>
    <mergeCell ref="VTS18:VTS19"/>
    <mergeCell ref="VTT18:VTT19"/>
    <mergeCell ref="VTU18:VTU19"/>
    <mergeCell ref="VTV18:VTV19"/>
    <mergeCell ref="VTW18:VTW19"/>
    <mergeCell ref="VTN18:VTN19"/>
    <mergeCell ref="VTO18:VTO19"/>
    <mergeCell ref="VTP18:VTP19"/>
    <mergeCell ref="VTQ18:VTQ19"/>
    <mergeCell ref="VTR18:VTR19"/>
    <mergeCell ref="VTI18:VTI19"/>
    <mergeCell ref="VTJ18:VTJ19"/>
    <mergeCell ref="VTK18:VTK19"/>
    <mergeCell ref="VTL18:VTL19"/>
    <mergeCell ref="VTM18:VTM19"/>
    <mergeCell ref="VTD18:VTD19"/>
    <mergeCell ref="VTE18:VTE19"/>
    <mergeCell ref="VTF18:VTF19"/>
    <mergeCell ref="VTG18:VTG19"/>
    <mergeCell ref="VTH18:VTH19"/>
    <mergeCell ref="VSY18:VSY19"/>
    <mergeCell ref="VSZ18:VSZ19"/>
    <mergeCell ref="VTA18:VTA19"/>
    <mergeCell ref="VTB18:VTB19"/>
    <mergeCell ref="VTC18:VTC19"/>
    <mergeCell ref="VST18:VST19"/>
    <mergeCell ref="VSU18:VSU19"/>
    <mergeCell ref="VSV18:VSV19"/>
    <mergeCell ref="VSW18:VSW19"/>
    <mergeCell ref="VSX18:VSX19"/>
    <mergeCell ref="VSO18:VSO19"/>
    <mergeCell ref="VSP18:VSP19"/>
    <mergeCell ref="VSQ18:VSQ19"/>
    <mergeCell ref="VSR18:VSR19"/>
    <mergeCell ref="VSS18:VSS19"/>
    <mergeCell ref="VVB18:VVB19"/>
    <mergeCell ref="VVC18:VVC19"/>
    <mergeCell ref="VVD18:VVD19"/>
    <mergeCell ref="VVE18:VVE19"/>
    <mergeCell ref="VVF18:VVF19"/>
    <mergeCell ref="VUW18:VUW19"/>
    <mergeCell ref="VUX18:VUX19"/>
    <mergeCell ref="VUY18:VUY19"/>
    <mergeCell ref="VUZ18:VUZ19"/>
    <mergeCell ref="VVA18:VVA19"/>
    <mergeCell ref="VUR18:VUR19"/>
    <mergeCell ref="VUS18:VUS19"/>
    <mergeCell ref="VUT18:VUT19"/>
    <mergeCell ref="VUU18:VUU19"/>
    <mergeCell ref="VUV18:VUV19"/>
    <mergeCell ref="VUM18:VUM19"/>
    <mergeCell ref="VUN18:VUN19"/>
    <mergeCell ref="VUO18:VUO19"/>
    <mergeCell ref="VUP18:VUP19"/>
    <mergeCell ref="VUQ18:VUQ19"/>
    <mergeCell ref="VUH18:VUH19"/>
    <mergeCell ref="VUI18:VUI19"/>
    <mergeCell ref="VUJ18:VUJ19"/>
    <mergeCell ref="VUK18:VUK19"/>
    <mergeCell ref="VUL18:VUL19"/>
    <mergeCell ref="VUC18:VUC19"/>
    <mergeCell ref="VUD18:VUD19"/>
    <mergeCell ref="VUE18:VUE19"/>
    <mergeCell ref="VUF18:VUF19"/>
    <mergeCell ref="VUG18:VUG19"/>
    <mergeCell ref="VTX18:VTX19"/>
    <mergeCell ref="VTY18:VTY19"/>
    <mergeCell ref="VTZ18:VTZ19"/>
    <mergeCell ref="VUA18:VUA19"/>
    <mergeCell ref="VUB18:VUB19"/>
    <mergeCell ref="VWK18:VWK19"/>
    <mergeCell ref="VWL18:VWL19"/>
    <mergeCell ref="VWM18:VWM19"/>
    <mergeCell ref="VWN18:VWN19"/>
    <mergeCell ref="VWO18:VWO19"/>
    <mergeCell ref="VWF18:VWF19"/>
    <mergeCell ref="VWG18:VWG19"/>
    <mergeCell ref="VWH18:VWH19"/>
    <mergeCell ref="VWI18:VWI19"/>
    <mergeCell ref="VWJ18:VWJ19"/>
    <mergeCell ref="VWA18:VWA19"/>
    <mergeCell ref="VWB18:VWB19"/>
    <mergeCell ref="VWC18:VWC19"/>
    <mergeCell ref="VWD18:VWD19"/>
    <mergeCell ref="VWE18:VWE19"/>
    <mergeCell ref="VVV18:VVV19"/>
    <mergeCell ref="VVW18:VVW19"/>
    <mergeCell ref="VVX18:VVX19"/>
    <mergeCell ref="VVY18:VVY19"/>
    <mergeCell ref="VVZ18:VVZ19"/>
    <mergeCell ref="VVQ18:VVQ19"/>
    <mergeCell ref="VVR18:VVR19"/>
    <mergeCell ref="VVS18:VVS19"/>
    <mergeCell ref="VVT18:VVT19"/>
    <mergeCell ref="VVU18:VVU19"/>
    <mergeCell ref="VVL18:VVL19"/>
    <mergeCell ref="VVM18:VVM19"/>
    <mergeCell ref="VVN18:VVN19"/>
    <mergeCell ref="VVO18:VVO19"/>
    <mergeCell ref="VVP18:VVP19"/>
    <mergeCell ref="VVG18:VVG19"/>
    <mergeCell ref="VVH18:VVH19"/>
    <mergeCell ref="VVI18:VVI19"/>
    <mergeCell ref="VVJ18:VVJ19"/>
    <mergeCell ref="VVK18:VVK19"/>
    <mergeCell ref="VXT18:VXT19"/>
    <mergeCell ref="VXU18:VXU19"/>
    <mergeCell ref="VXV18:VXV19"/>
    <mergeCell ref="VXW18:VXW19"/>
    <mergeCell ref="VXX18:VXX19"/>
    <mergeCell ref="VXO18:VXO19"/>
    <mergeCell ref="VXP18:VXP19"/>
    <mergeCell ref="VXQ18:VXQ19"/>
    <mergeCell ref="VXR18:VXR19"/>
    <mergeCell ref="VXS18:VXS19"/>
    <mergeCell ref="VXJ18:VXJ19"/>
    <mergeCell ref="VXK18:VXK19"/>
    <mergeCell ref="VXL18:VXL19"/>
    <mergeCell ref="VXM18:VXM19"/>
    <mergeCell ref="VXN18:VXN19"/>
    <mergeCell ref="VXE18:VXE19"/>
    <mergeCell ref="VXF18:VXF19"/>
    <mergeCell ref="VXG18:VXG19"/>
    <mergeCell ref="VXH18:VXH19"/>
    <mergeCell ref="VXI18:VXI19"/>
    <mergeCell ref="VWZ18:VWZ19"/>
    <mergeCell ref="VXA18:VXA19"/>
    <mergeCell ref="VXB18:VXB19"/>
    <mergeCell ref="VXC18:VXC19"/>
    <mergeCell ref="VXD18:VXD19"/>
    <mergeCell ref="VWU18:VWU19"/>
    <mergeCell ref="VWV18:VWV19"/>
    <mergeCell ref="VWW18:VWW19"/>
    <mergeCell ref="VWX18:VWX19"/>
    <mergeCell ref="VWY18:VWY19"/>
    <mergeCell ref="VWP18:VWP19"/>
    <mergeCell ref="VWQ18:VWQ19"/>
    <mergeCell ref="VWR18:VWR19"/>
    <mergeCell ref="VWS18:VWS19"/>
    <mergeCell ref="VWT18:VWT19"/>
    <mergeCell ref="VZC18:VZC19"/>
    <mergeCell ref="VZD18:VZD19"/>
    <mergeCell ref="VZE18:VZE19"/>
    <mergeCell ref="VZF18:VZF19"/>
    <mergeCell ref="VZG18:VZG19"/>
    <mergeCell ref="VYX18:VYX19"/>
    <mergeCell ref="VYY18:VYY19"/>
    <mergeCell ref="VYZ18:VYZ19"/>
    <mergeCell ref="VZA18:VZA19"/>
    <mergeCell ref="VZB18:VZB19"/>
    <mergeCell ref="VYS18:VYS19"/>
    <mergeCell ref="VYT18:VYT19"/>
    <mergeCell ref="VYU18:VYU19"/>
    <mergeCell ref="VYV18:VYV19"/>
    <mergeCell ref="VYW18:VYW19"/>
    <mergeCell ref="VYN18:VYN19"/>
    <mergeCell ref="VYO18:VYO19"/>
    <mergeCell ref="VYP18:VYP19"/>
    <mergeCell ref="VYQ18:VYQ19"/>
    <mergeCell ref="VYR18:VYR19"/>
    <mergeCell ref="VYI18:VYI19"/>
    <mergeCell ref="VYJ18:VYJ19"/>
    <mergeCell ref="VYK18:VYK19"/>
    <mergeCell ref="VYL18:VYL19"/>
    <mergeCell ref="VYM18:VYM19"/>
    <mergeCell ref="VYD18:VYD19"/>
    <mergeCell ref="VYE18:VYE19"/>
    <mergeCell ref="VYF18:VYF19"/>
    <mergeCell ref="VYG18:VYG19"/>
    <mergeCell ref="VYH18:VYH19"/>
    <mergeCell ref="VXY18:VXY19"/>
    <mergeCell ref="VXZ18:VXZ19"/>
    <mergeCell ref="VYA18:VYA19"/>
    <mergeCell ref="VYB18:VYB19"/>
    <mergeCell ref="VYC18:VYC19"/>
    <mergeCell ref="WAL18:WAL19"/>
    <mergeCell ref="WAM18:WAM19"/>
    <mergeCell ref="WAN18:WAN19"/>
    <mergeCell ref="WAO18:WAO19"/>
    <mergeCell ref="WAP18:WAP19"/>
    <mergeCell ref="WAG18:WAG19"/>
    <mergeCell ref="WAH18:WAH19"/>
    <mergeCell ref="WAI18:WAI19"/>
    <mergeCell ref="WAJ18:WAJ19"/>
    <mergeCell ref="WAK18:WAK19"/>
    <mergeCell ref="WAB18:WAB19"/>
    <mergeCell ref="WAC18:WAC19"/>
    <mergeCell ref="WAD18:WAD19"/>
    <mergeCell ref="WAE18:WAE19"/>
    <mergeCell ref="WAF18:WAF19"/>
    <mergeCell ref="VZW18:VZW19"/>
    <mergeCell ref="VZX18:VZX19"/>
    <mergeCell ref="VZY18:VZY19"/>
    <mergeCell ref="VZZ18:VZZ19"/>
    <mergeCell ref="WAA18:WAA19"/>
    <mergeCell ref="VZR18:VZR19"/>
    <mergeCell ref="VZS18:VZS19"/>
    <mergeCell ref="VZT18:VZT19"/>
    <mergeCell ref="VZU18:VZU19"/>
    <mergeCell ref="VZV18:VZV19"/>
    <mergeCell ref="VZM18:VZM19"/>
    <mergeCell ref="VZN18:VZN19"/>
    <mergeCell ref="VZO18:VZO19"/>
    <mergeCell ref="VZP18:VZP19"/>
    <mergeCell ref="VZQ18:VZQ19"/>
    <mergeCell ref="VZH18:VZH19"/>
    <mergeCell ref="VZI18:VZI19"/>
    <mergeCell ref="VZJ18:VZJ19"/>
    <mergeCell ref="VZK18:VZK19"/>
    <mergeCell ref="VZL18:VZL19"/>
    <mergeCell ref="WBU18:WBU19"/>
    <mergeCell ref="WBV18:WBV19"/>
    <mergeCell ref="WBW18:WBW19"/>
    <mergeCell ref="WBX18:WBX19"/>
    <mergeCell ref="WBY18:WBY19"/>
    <mergeCell ref="WBP18:WBP19"/>
    <mergeCell ref="WBQ18:WBQ19"/>
    <mergeCell ref="WBR18:WBR19"/>
    <mergeCell ref="WBS18:WBS19"/>
    <mergeCell ref="WBT18:WBT19"/>
    <mergeCell ref="WBK18:WBK19"/>
    <mergeCell ref="WBL18:WBL19"/>
    <mergeCell ref="WBM18:WBM19"/>
    <mergeCell ref="WBN18:WBN19"/>
    <mergeCell ref="WBO18:WBO19"/>
    <mergeCell ref="WBF18:WBF19"/>
    <mergeCell ref="WBG18:WBG19"/>
    <mergeCell ref="WBH18:WBH19"/>
    <mergeCell ref="WBI18:WBI19"/>
    <mergeCell ref="WBJ18:WBJ19"/>
    <mergeCell ref="WBA18:WBA19"/>
    <mergeCell ref="WBB18:WBB19"/>
    <mergeCell ref="WBC18:WBC19"/>
    <mergeCell ref="WBD18:WBD19"/>
    <mergeCell ref="WBE18:WBE19"/>
    <mergeCell ref="WAV18:WAV19"/>
    <mergeCell ref="WAW18:WAW19"/>
    <mergeCell ref="WAX18:WAX19"/>
    <mergeCell ref="WAY18:WAY19"/>
    <mergeCell ref="WAZ18:WAZ19"/>
    <mergeCell ref="WAQ18:WAQ19"/>
    <mergeCell ref="WAR18:WAR19"/>
    <mergeCell ref="WAS18:WAS19"/>
    <mergeCell ref="WAT18:WAT19"/>
    <mergeCell ref="WAU18:WAU19"/>
    <mergeCell ref="WDD18:WDD19"/>
    <mergeCell ref="WDE18:WDE19"/>
    <mergeCell ref="WDF18:WDF19"/>
    <mergeCell ref="WDG18:WDG19"/>
    <mergeCell ref="WDH18:WDH19"/>
    <mergeCell ref="WCY18:WCY19"/>
    <mergeCell ref="WCZ18:WCZ19"/>
    <mergeCell ref="WDA18:WDA19"/>
    <mergeCell ref="WDB18:WDB19"/>
    <mergeCell ref="WDC18:WDC19"/>
    <mergeCell ref="WCT18:WCT19"/>
    <mergeCell ref="WCU18:WCU19"/>
    <mergeCell ref="WCV18:WCV19"/>
    <mergeCell ref="WCW18:WCW19"/>
    <mergeCell ref="WCX18:WCX19"/>
    <mergeCell ref="WCO18:WCO19"/>
    <mergeCell ref="WCP18:WCP19"/>
    <mergeCell ref="WCQ18:WCQ19"/>
    <mergeCell ref="WCR18:WCR19"/>
    <mergeCell ref="WCS18:WCS19"/>
    <mergeCell ref="WCJ18:WCJ19"/>
    <mergeCell ref="WCK18:WCK19"/>
    <mergeCell ref="WCL18:WCL19"/>
    <mergeCell ref="WCM18:WCM19"/>
    <mergeCell ref="WCN18:WCN19"/>
    <mergeCell ref="WCE18:WCE19"/>
    <mergeCell ref="WCF18:WCF19"/>
    <mergeCell ref="WCG18:WCG19"/>
    <mergeCell ref="WCH18:WCH19"/>
    <mergeCell ref="WCI18:WCI19"/>
    <mergeCell ref="WBZ18:WBZ19"/>
    <mergeCell ref="WCA18:WCA19"/>
    <mergeCell ref="WCB18:WCB19"/>
    <mergeCell ref="WCC18:WCC19"/>
    <mergeCell ref="WCD18:WCD19"/>
    <mergeCell ref="WEM18:WEM19"/>
    <mergeCell ref="WEN18:WEN19"/>
    <mergeCell ref="WEO18:WEO19"/>
    <mergeCell ref="WEP18:WEP19"/>
    <mergeCell ref="WEQ18:WEQ19"/>
    <mergeCell ref="WEH18:WEH19"/>
    <mergeCell ref="WEI18:WEI19"/>
    <mergeCell ref="WEJ18:WEJ19"/>
    <mergeCell ref="WEK18:WEK19"/>
    <mergeCell ref="WEL18:WEL19"/>
    <mergeCell ref="WEC18:WEC19"/>
    <mergeCell ref="WED18:WED19"/>
    <mergeCell ref="WEE18:WEE19"/>
    <mergeCell ref="WEF18:WEF19"/>
    <mergeCell ref="WEG18:WEG19"/>
    <mergeCell ref="WDX18:WDX19"/>
    <mergeCell ref="WDY18:WDY19"/>
    <mergeCell ref="WDZ18:WDZ19"/>
    <mergeCell ref="WEA18:WEA19"/>
    <mergeCell ref="WEB18:WEB19"/>
    <mergeCell ref="WDS18:WDS19"/>
    <mergeCell ref="WDT18:WDT19"/>
    <mergeCell ref="WDU18:WDU19"/>
    <mergeCell ref="WDV18:WDV19"/>
    <mergeCell ref="WDW18:WDW19"/>
    <mergeCell ref="WDN18:WDN19"/>
    <mergeCell ref="WDO18:WDO19"/>
    <mergeCell ref="WDP18:WDP19"/>
    <mergeCell ref="WDQ18:WDQ19"/>
    <mergeCell ref="WDR18:WDR19"/>
    <mergeCell ref="WDI18:WDI19"/>
    <mergeCell ref="WDJ18:WDJ19"/>
    <mergeCell ref="WDK18:WDK19"/>
    <mergeCell ref="WDL18:WDL19"/>
    <mergeCell ref="WDM18:WDM19"/>
    <mergeCell ref="WFV18:WFV19"/>
    <mergeCell ref="WFW18:WFW19"/>
    <mergeCell ref="WFX18:WFX19"/>
    <mergeCell ref="WFY18:WFY19"/>
    <mergeCell ref="WFZ18:WFZ19"/>
    <mergeCell ref="WFQ18:WFQ19"/>
    <mergeCell ref="WFR18:WFR19"/>
    <mergeCell ref="WFS18:WFS19"/>
    <mergeCell ref="WFT18:WFT19"/>
    <mergeCell ref="WFU18:WFU19"/>
    <mergeCell ref="WFL18:WFL19"/>
    <mergeCell ref="WFM18:WFM19"/>
    <mergeCell ref="WFN18:WFN19"/>
    <mergeCell ref="WFO18:WFO19"/>
    <mergeCell ref="WFP18:WFP19"/>
    <mergeCell ref="WFG18:WFG19"/>
    <mergeCell ref="WFH18:WFH19"/>
    <mergeCell ref="WFI18:WFI19"/>
    <mergeCell ref="WFJ18:WFJ19"/>
    <mergeCell ref="WFK18:WFK19"/>
    <mergeCell ref="WFB18:WFB19"/>
    <mergeCell ref="WFC18:WFC19"/>
    <mergeCell ref="WFD18:WFD19"/>
    <mergeCell ref="WFE18:WFE19"/>
    <mergeCell ref="WFF18:WFF19"/>
    <mergeCell ref="WEW18:WEW19"/>
    <mergeCell ref="WEX18:WEX19"/>
    <mergeCell ref="WEY18:WEY19"/>
    <mergeCell ref="WEZ18:WEZ19"/>
    <mergeCell ref="WFA18:WFA19"/>
    <mergeCell ref="WER18:WER19"/>
    <mergeCell ref="WES18:WES19"/>
    <mergeCell ref="WET18:WET19"/>
    <mergeCell ref="WEU18:WEU19"/>
    <mergeCell ref="WEV18:WEV19"/>
    <mergeCell ref="WHE18:WHE19"/>
    <mergeCell ref="WHF18:WHF19"/>
    <mergeCell ref="WHG18:WHG19"/>
    <mergeCell ref="WHH18:WHH19"/>
    <mergeCell ref="WHI18:WHI19"/>
    <mergeCell ref="WGZ18:WGZ19"/>
    <mergeCell ref="WHA18:WHA19"/>
    <mergeCell ref="WHB18:WHB19"/>
    <mergeCell ref="WHC18:WHC19"/>
    <mergeCell ref="WHD18:WHD19"/>
    <mergeCell ref="WGU18:WGU19"/>
    <mergeCell ref="WGV18:WGV19"/>
    <mergeCell ref="WGW18:WGW19"/>
    <mergeCell ref="WGX18:WGX19"/>
    <mergeCell ref="WGY18:WGY19"/>
    <mergeCell ref="WGP18:WGP19"/>
    <mergeCell ref="WGQ18:WGQ19"/>
    <mergeCell ref="WGR18:WGR19"/>
    <mergeCell ref="WGS18:WGS19"/>
    <mergeCell ref="WGT18:WGT19"/>
    <mergeCell ref="WGK18:WGK19"/>
    <mergeCell ref="WGL18:WGL19"/>
    <mergeCell ref="WGM18:WGM19"/>
    <mergeCell ref="WGN18:WGN19"/>
    <mergeCell ref="WGO18:WGO19"/>
    <mergeCell ref="WGF18:WGF19"/>
    <mergeCell ref="WGG18:WGG19"/>
    <mergeCell ref="WGH18:WGH19"/>
    <mergeCell ref="WGI18:WGI19"/>
    <mergeCell ref="WGJ18:WGJ19"/>
    <mergeCell ref="WGA18:WGA19"/>
    <mergeCell ref="WGB18:WGB19"/>
    <mergeCell ref="WGC18:WGC19"/>
    <mergeCell ref="WGD18:WGD19"/>
    <mergeCell ref="WGE18:WGE19"/>
    <mergeCell ref="WIN18:WIN19"/>
    <mergeCell ref="WIO18:WIO19"/>
    <mergeCell ref="WIP18:WIP19"/>
    <mergeCell ref="WIQ18:WIQ19"/>
    <mergeCell ref="WIR18:WIR19"/>
    <mergeCell ref="WII18:WII19"/>
    <mergeCell ref="WIJ18:WIJ19"/>
    <mergeCell ref="WIK18:WIK19"/>
    <mergeCell ref="WIL18:WIL19"/>
    <mergeCell ref="WIM18:WIM19"/>
    <mergeCell ref="WID18:WID19"/>
    <mergeCell ref="WIE18:WIE19"/>
    <mergeCell ref="WIF18:WIF19"/>
    <mergeCell ref="WIG18:WIG19"/>
    <mergeCell ref="WIH18:WIH19"/>
    <mergeCell ref="WHY18:WHY19"/>
    <mergeCell ref="WHZ18:WHZ19"/>
    <mergeCell ref="WIA18:WIA19"/>
    <mergeCell ref="WIB18:WIB19"/>
    <mergeCell ref="WIC18:WIC19"/>
    <mergeCell ref="WHT18:WHT19"/>
    <mergeCell ref="WHU18:WHU19"/>
    <mergeCell ref="WHV18:WHV19"/>
    <mergeCell ref="WHW18:WHW19"/>
    <mergeCell ref="WHX18:WHX19"/>
    <mergeCell ref="WHO18:WHO19"/>
    <mergeCell ref="WHP18:WHP19"/>
    <mergeCell ref="WHQ18:WHQ19"/>
    <mergeCell ref="WHR18:WHR19"/>
    <mergeCell ref="WHS18:WHS19"/>
    <mergeCell ref="WHJ18:WHJ19"/>
    <mergeCell ref="WHK18:WHK19"/>
    <mergeCell ref="WHL18:WHL19"/>
    <mergeCell ref="WHM18:WHM19"/>
    <mergeCell ref="WHN18:WHN19"/>
    <mergeCell ref="WJW18:WJW19"/>
    <mergeCell ref="WJX18:WJX19"/>
    <mergeCell ref="WJY18:WJY19"/>
    <mergeCell ref="WJZ18:WJZ19"/>
    <mergeCell ref="WKA18:WKA19"/>
    <mergeCell ref="WJR18:WJR19"/>
    <mergeCell ref="WJS18:WJS19"/>
    <mergeCell ref="WJT18:WJT19"/>
    <mergeCell ref="WJU18:WJU19"/>
    <mergeCell ref="WJV18:WJV19"/>
    <mergeCell ref="WJM18:WJM19"/>
    <mergeCell ref="WJN18:WJN19"/>
    <mergeCell ref="WJO18:WJO19"/>
    <mergeCell ref="WJP18:WJP19"/>
    <mergeCell ref="WJQ18:WJQ19"/>
    <mergeCell ref="WJH18:WJH19"/>
    <mergeCell ref="WJI18:WJI19"/>
    <mergeCell ref="WJJ18:WJJ19"/>
    <mergeCell ref="WJK18:WJK19"/>
    <mergeCell ref="WJL18:WJL19"/>
    <mergeCell ref="WJC18:WJC19"/>
    <mergeCell ref="WJD18:WJD19"/>
    <mergeCell ref="WJE18:WJE19"/>
    <mergeCell ref="WJF18:WJF19"/>
    <mergeCell ref="WJG18:WJG19"/>
    <mergeCell ref="WIX18:WIX19"/>
    <mergeCell ref="WIY18:WIY19"/>
    <mergeCell ref="WIZ18:WIZ19"/>
    <mergeCell ref="WJA18:WJA19"/>
    <mergeCell ref="WJB18:WJB19"/>
    <mergeCell ref="WIS18:WIS19"/>
    <mergeCell ref="WIT18:WIT19"/>
    <mergeCell ref="WIU18:WIU19"/>
    <mergeCell ref="WIV18:WIV19"/>
    <mergeCell ref="WIW18:WIW19"/>
    <mergeCell ref="WLF18:WLF19"/>
    <mergeCell ref="WLG18:WLG19"/>
    <mergeCell ref="WLH18:WLH19"/>
    <mergeCell ref="WLI18:WLI19"/>
    <mergeCell ref="WLJ18:WLJ19"/>
    <mergeCell ref="WLA18:WLA19"/>
    <mergeCell ref="WLB18:WLB19"/>
    <mergeCell ref="WLC18:WLC19"/>
    <mergeCell ref="WLD18:WLD19"/>
    <mergeCell ref="WLE18:WLE19"/>
    <mergeCell ref="WKV18:WKV19"/>
    <mergeCell ref="WKW18:WKW19"/>
    <mergeCell ref="WKX18:WKX19"/>
    <mergeCell ref="WKY18:WKY19"/>
    <mergeCell ref="WKZ18:WKZ19"/>
    <mergeCell ref="WKQ18:WKQ19"/>
    <mergeCell ref="WKR18:WKR19"/>
    <mergeCell ref="WKS18:WKS19"/>
    <mergeCell ref="WKT18:WKT19"/>
    <mergeCell ref="WKU18:WKU19"/>
    <mergeCell ref="WKL18:WKL19"/>
    <mergeCell ref="WKM18:WKM19"/>
    <mergeCell ref="WKN18:WKN19"/>
    <mergeCell ref="WKO18:WKO19"/>
    <mergeCell ref="WKP18:WKP19"/>
    <mergeCell ref="WKG18:WKG19"/>
    <mergeCell ref="WKH18:WKH19"/>
    <mergeCell ref="WKI18:WKI19"/>
    <mergeCell ref="WKJ18:WKJ19"/>
    <mergeCell ref="WKK18:WKK19"/>
    <mergeCell ref="WKB18:WKB19"/>
    <mergeCell ref="WKC18:WKC19"/>
    <mergeCell ref="WKD18:WKD19"/>
    <mergeCell ref="WKE18:WKE19"/>
    <mergeCell ref="WKF18:WKF19"/>
    <mergeCell ref="WMO18:WMO19"/>
    <mergeCell ref="WMP18:WMP19"/>
    <mergeCell ref="WMQ18:WMQ19"/>
    <mergeCell ref="WMR18:WMR19"/>
    <mergeCell ref="WMS18:WMS19"/>
    <mergeCell ref="WMJ18:WMJ19"/>
    <mergeCell ref="WMK18:WMK19"/>
    <mergeCell ref="WML18:WML19"/>
    <mergeCell ref="WMM18:WMM19"/>
    <mergeCell ref="WMN18:WMN19"/>
    <mergeCell ref="WME18:WME19"/>
    <mergeCell ref="WMF18:WMF19"/>
    <mergeCell ref="WMG18:WMG19"/>
    <mergeCell ref="WMH18:WMH19"/>
    <mergeCell ref="WMI18:WMI19"/>
    <mergeCell ref="WLZ18:WLZ19"/>
    <mergeCell ref="WMA18:WMA19"/>
    <mergeCell ref="WMB18:WMB19"/>
    <mergeCell ref="WMC18:WMC19"/>
    <mergeCell ref="WMD18:WMD19"/>
    <mergeCell ref="WLU18:WLU19"/>
    <mergeCell ref="WLV18:WLV19"/>
    <mergeCell ref="WLW18:WLW19"/>
    <mergeCell ref="WLX18:WLX19"/>
    <mergeCell ref="WLY18:WLY19"/>
    <mergeCell ref="WLP18:WLP19"/>
    <mergeCell ref="WLQ18:WLQ19"/>
    <mergeCell ref="WLR18:WLR19"/>
    <mergeCell ref="WLS18:WLS19"/>
    <mergeCell ref="WLT18:WLT19"/>
    <mergeCell ref="WLK18:WLK19"/>
    <mergeCell ref="WLL18:WLL19"/>
    <mergeCell ref="WLM18:WLM19"/>
    <mergeCell ref="WLN18:WLN19"/>
    <mergeCell ref="WLO18:WLO19"/>
    <mergeCell ref="WNX18:WNX19"/>
    <mergeCell ref="WNY18:WNY19"/>
    <mergeCell ref="WNZ18:WNZ19"/>
    <mergeCell ref="WOA18:WOA19"/>
    <mergeCell ref="WOB18:WOB19"/>
    <mergeCell ref="WNS18:WNS19"/>
    <mergeCell ref="WNT18:WNT19"/>
    <mergeCell ref="WNU18:WNU19"/>
    <mergeCell ref="WNV18:WNV19"/>
    <mergeCell ref="WNW18:WNW19"/>
    <mergeCell ref="WNN18:WNN19"/>
    <mergeCell ref="WNO18:WNO19"/>
    <mergeCell ref="WNP18:WNP19"/>
    <mergeCell ref="WNQ18:WNQ19"/>
    <mergeCell ref="WNR18:WNR19"/>
    <mergeCell ref="WNI18:WNI19"/>
    <mergeCell ref="WNJ18:WNJ19"/>
    <mergeCell ref="WNK18:WNK19"/>
    <mergeCell ref="WNL18:WNL19"/>
    <mergeCell ref="WNM18:WNM19"/>
    <mergeCell ref="WND18:WND19"/>
    <mergeCell ref="WNE18:WNE19"/>
    <mergeCell ref="WNF18:WNF19"/>
    <mergeCell ref="WNG18:WNG19"/>
    <mergeCell ref="WNH18:WNH19"/>
    <mergeCell ref="WMY18:WMY19"/>
    <mergeCell ref="WMZ18:WMZ19"/>
    <mergeCell ref="WNA18:WNA19"/>
    <mergeCell ref="WNB18:WNB19"/>
    <mergeCell ref="WNC18:WNC19"/>
    <mergeCell ref="WMT18:WMT19"/>
    <mergeCell ref="WMU18:WMU19"/>
    <mergeCell ref="WMV18:WMV19"/>
    <mergeCell ref="WMW18:WMW19"/>
    <mergeCell ref="WMX18:WMX19"/>
    <mergeCell ref="WPG18:WPG19"/>
    <mergeCell ref="WPH18:WPH19"/>
    <mergeCell ref="WPI18:WPI19"/>
    <mergeCell ref="WPJ18:WPJ19"/>
    <mergeCell ref="WPK18:WPK19"/>
    <mergeCell ref="WPB18:WPB19"/>
    <mergeCell ref="WPC18:WPC19"/>
    <mergeCell ref="WPD18:WPD19"/>
    <mergeCell ref="WPE18:WPE19"/>
    <mergeCell ref="WPF18:WPF19"/>
    <mergeCell ref="WOW18:WOW19"/>
    <mergeCell ref="WOX18:WOX19"/>
    <mergeCell ref="WOY18:WOY19"/>
    <mergeCell ref="WOZ18:WOZ19"/>
    <mergeCell ref="WPA18:WPA19"/>
    <mergeCell ref="WOR18:WOR19"/>
    <mergeCell ref="WOS18:WOS19"/>
    <mergeCell ref="WOT18:WOT19"/>
    <mergeCell ref="WOU18:WOU19"/>
    <mergeCell ref="WOV18:WOV19"/>
    <mergeCell ref="WOM18:WOM19"/>
    <mergeCell ref="WON18:WON19"/>
    <mergeCell ref="WOO18:WOO19"/>
    <mergeCell ref="WOP18:WOP19"/>
    <mergeCell ref="WOQ18:WOQ19"/>
    <mergeCell ref="WOH18:WOH19"/>
    <mergeCell ref="WOI18:WOI19"/>
    <mergeCell ref="WOJ18:WOJ19"/>
    <mergeCell ref="WOK18:WOK19"/>
    <mergeCell ref="WOL18:WOL19"/>
    <mergeCell ref="WOC18:WOC19"/>
    <mergeCell ref="WOD18:WOD19"/>
    <mergeCell ref="WOE18:WOE19"/>
    <mergeCell ref="WOF18:WOF19"/>
    <mergeCell ref="WOG18:WOG19"/>
    <mergeCell ref="WQP18:WQP19"/>
    <mergeCell ref="WQQ18:WQQ19"/>
    <mergeCell ref="WQR18:WQR19"/>
    <mergeCell ref="WQS18:WQS19"/>
    <mergeCell ref="WQT18:WQT19"/>
    <mergeCell ref="WQK18:WQK19"/>
    <mergeCell ref="WQL18:WQL19"/>
    <mergeCell ref="WQM18:WQM19"/>
    <mergeCell ref="WQN18:WQN19"/>
    <mergeCell ref="WQO18:WQO19"/>
    <mergeCell ref="WQF18:WQF19"/>
    <mergeCell ref="WQG18:WQG19"/>
    <mergeCell ref="WQH18:WQH19"/>
    <mergeCell ref="WQI18:WQI19"/>
    <mergeCell ref="WQJ18:WQJ19"/>
    <mergeCell ref="WQA18:WQA19"/>
    <mergeCell ref="WQB18:WQB19"/>
    <mergeCell ref="WQC18:WQC19"/>
    <mergeCell ref="WQD18:WQD19"/>
    <mergeCell ref="WQE18:WQE19"/>
    <mergeCell ref="WPV18:WPV19"/>
    <mergeCell ref="WPW18:WPW19"/>
    <mergeCell ref="WPX18:WPX19"/>
    <mergeCell ref="WPY18:WPY19"/>
    <mergeCell ref="WPZ18:WPZ19"/>
    <mergeCell ref="WPQ18:WPQ19"/>
    <mergeCell ref="WPR18:WPR19"/>
    <mergeCell ref="WPS18:WPS19"/>
    <mergeCell ref="WPT18:WPT19"/>
    <mergeCell ref="WPU18:WPU19"/>
    <mergeCell ref="WPL18:WPL19"/>
    <mergeCell ref="WPM18:WPM19"/>
    <mergeCell ref="WPN18:WPN19"/>
    <mergeCell ref="WPO18:WPO19"/>
    <mergeCell ref="WPP18:WPP19"/>
    <mergeCell ref="WRY18:WRY19"/>
    <mergeCell ref="WRZ18:WRZ19"/>
    <mergeCell ref="WSA18:WSA19"/>
    <mergeCell ref="WSB18:WSB19"/>
    <mergeCell ref="WSC18:WSC19"/>
    <mergeCell ref="WRT18:WRT19"/>
    <mergeCell ref="WRU18:WRU19"/>
    <mergeCell ref="WRV18:WRV19"/>
    <mergeCell ref="WRW18:WRW19"/>
    <mergeCell ref="WRX18:WRX19"/>
    <mergeCell ref="WRO18:WRO19"/>
    <mergeCell ref="WRP18:WRP19"/>
    <mergeCell ref="WRQ18:WRQ19"/>
    <mergeCell ref="WRR18:WRR19"/>
    <mergeCell ref="WRS18:WRS19"/>
    <mergeCell ref="WRJ18:WRJ19"/>
    <mergeCell ref="WRK18:WRK19"/>
    <mergeCell ref="WRL18:WRL19"/>
    <mergeCell ref="WRM18:WRM19"/>
    <mergeCell ref="WRN18:WRN19"/>
    <mergeCell ref="WRE18:WRE19"/>
    <mergeCell ref="WRF18:WRF19"/>
    <mergeCell ref="WRG18:WRG19"/>
    <mergeCell ref="WRH18:WRH19"/>
    <mergeCell ref="WRI18:WRI19"/>
    <mergeCell ref="WQZ18:WQZ19"/>
    <mergeCell ref="WRA18:WRA19"/>
    <mergeCell ref="WRB18:WRB19"/>
    <mergeCell ref="WRC18:WRC19"/>
    <mergeCell ref="WRD18:WRD19"/>
    <mergeCell ref="WQU18:WQU19"/>
    <mergeCell ref="WQV18:WQV19"/>
    <mergeCell ref="WQW18:WQW19"/>
    <mergeCell ref="WQX18:WQX19"/>
    <mergeCell ref="WQY18:WQY19"/>
    <mergeCell ref="WTH18:WTH19"/>
    <mergeCell ref="WTI18:WTI19"/>
    <mergeCell ref="WTJ18:WTJ19"/>
    <mergeCell ref="WTK18:WTK19"/>
    <mergeCell ref="WTL18:WTL19"/>
    <mergeCell ref="WTC18:WTC19"/>
    <mergeCell ref="WTD18:WTD19"/>
    <mergeCell ref="WTE18:WTE19"/>
    <mergeCell ref="WTF18:WTF19"/>
    <mergeCell ref="WTG18:WTG19"/>
    <mergeCell ref="WSX18:WSX19"/>
    <mergeCell ref="WSY18:WSY19"/>
    <mergeCell ref="WSZ18:WSZ19"/>
    <mergeCell ref="WTA18:WTA19"/>
    <mergeCell ref="WTB18:WTB19"/>
    <mergeCell ref="WSS18:WSS19"/>
    <mergeCell ref="WST18:WST19"/>
    <mergeCell ref="WSU18:WSU19"/>
    <mergeCell ref="WSV18:WSV19"/>
    <mergeCell ref="WSW18:WSW19"/>
    <mergeCell ref="WSN18:WSN19"/>
    <mergeCell ref="WSO18:WSO19"/>
    <mergeCell ref="WSP18:WSP19"/>
    <mergeCell ref="WSQ18:WSQ19"/>
    <mergeCell ref="WSR18:WSR19"/>
    <mergeCell ref="WSI18:WSI19"/>
    <mergeCell ref="WSJ18:WSJ19"/>
    <mergeCell ref="WSK18:WSK19"/>
    <mergeCell ref="WSL18:WSL19"/>
    <mergeCell ref="WSM18:WSM19"/>
    <mergeCell ref="WSD18:WSD19"/>
    <mergeCell ref="WSE18:WSE19"/>
    <mergeCell ref="WSF18:WSF19"/>
    <mergeCell ref="WSG18:WSG19"/>
    <mergeCell ref="WSH18:WSH19"/>
    <mergeCell ref="WUQ18:WUQ19"/>
    <mergeCell ref="WUR18:WUR19"/>
    <mergeCell ref="WUS18:WUS19"/>
    <mergeCell ref="WUT18:WUT19"/>
    <mergeCell ref="WUU18:WUU19"/>
    <mergeCell ref="WUL18:WUL19"/>
    <mergeCell ref="WUM18:WUM19"/>
    <mergeCell ref="WUN18:WUN19"/>
    <mergeCell ref="WUO18:WUO19"/>
    <mergeCell ref="WUP18:WUP19"/>
    <mergeCell ref="WUG18:WUG19"/>
    <mergeCell ref="WUH18:WUH19"/>
    <mergeCell ref="WUI18:WUI19"/>
    <mergeCell ref="WUJ18:WUJ19"/>
    <mergeCell ref="WUK18:WUK19"/>
    <mergeCell ref="WUB18:WUB19"/>
    <mergeCell ref="WUC18:WUC19"/>
    <mergeCell ref="WUD18:WUD19"/>
    <mergeCell ref="WUE18:WUE19"/>
    <mergeCell ref="WUF18:WUF19"/>
    <mergeCell ref="WTW18:WTW19"/>
    <mergeCell ref="WTX18:WTX19"/>
    <mergeCell ref="WTY18:WTY19"/>
    <mergeCell ref="WTZ18:WTZ19"/>
    <mergeCell ref="WUA18:WUA19"/>
    <mergeCell ref="WTR18:WTR19"/>
    <mergeCell ref="WTS18:WTS19"/>
    <mergeCell ref="WTT18:WTT19"/>
    <mergeCell ref="WTU18:WTU19"/>
    <mergeCell ref="WTV18:WTV19"/>
    <mergeCell ref="WTM18:WTM19"/>
    <mergeCell ref="WTN18:WTN19"/>
    <mergeCell ref="WTO18:WTO19"/>
    <mergeCell ref="WTP18:WTP19"/>
    <mergeCell ref="WTQ18:WTQ19"/>
    <mergeCell ref="WVZ18:WVZ19"/>
    <mergeCell ref="WWA18:WWA19"/>
    <mergeCell ref="WWB18:WWB19"/>
    <mergeCell ref="WWC18:WWC19"/>
    <mergeCell ref="WWD18:WWD19"/>
    <mergeCell ref="WVU18:WVU19"/>
    <mergeCell ref="WVV18:WVV19"/>
    <mergeCell ref="WVW18:WVW19"/>
    <mergeCell ref="WVX18:WVX19"/>
    <mergeCell ref="WVY18:WVY19"/>
    <mergeCell ref="WVP18:WVP19"/>
    <mergeCell ref="WVQ18:WVQ19"/>
    <mergeCell ref="WVR18:WVR19"/>
    <mergeCell ref="WVS18:WVS19"/>
    <mergeCell ref="WVT18:WVT19"/>
    <mergeCell ref="WVK18:WVK19"/>
    <mergeCell ref="WVL18:WVL19"/>
    <mergeCell ref="WVM18:WVM19"/>
    <mergeCell ref="WVN18:WVN19"/>
    <mergeCell ref="WVO18:WVO19"/>
    <mergeCell ref="WVF18:WVF19"/>
    <mergeCell ref="WVG18:WVG19"/>
    <mergeCell ref="WVH18:WVH19"/>
    <mergeCell ref="WVI18:WVI19"/>
    <mergeCell ref="WVJ18:WVJ19"/>
    <mergeCell ref="WVA18:WVA19"/>
    <mergeCell ref="WVB18:WVB19"/>
    <mergeCell ref="WVC18:WVC19"/>
    <mergeCell ref="WVD18:WVD19"/>
    <mergeCell ref="WVE18:WVE19"/>
    <mergeCell ref="WUV18:WUV19"/>
    <mergeCell ref="WUW18:WUW19"/>
    <mergeCell ref="WUX18:WUX19"/>
    <mergeCell ref="WUY18:WUY19"/>
    <mergeCell ref="WUZ18:WUZ19"/>
    <mergeCell ref="WXI18:WXI19"/>
    <mergeCell ref="WXJ18:WXJ19"/>
    <mergeCell ref="WXK18:WXK19"/>
    <mergeCell ref="WXL18:WXL19"/>
    <mergeCell ref="WXM18:WXM19"/>
    <mergeCell ref="WXD18:WXD19"/>
    <mergeCell ref="WXE18:WXE19"/>
    <mergeCell ref="WXF18:WXF19"/>
    <mergeCell ref="WXG18:WXG19"/>
    <mergeCell ref="WXH18:WXH19"/>
    <mergeCell ref="WWY18:WWY19"/>
    <mergeCell ref="WWZ18:WWZ19"/>
    <mergeCell ref="WXA18:WXA19"/>
    <mergeCell ref="WXB18:WXB19"/>
    <mergeCell ref="WXC18:WXC19"/>
    <mergeCell ref="WWT18:WWT19"/>
    <mergeCell ref="WWU18:WWU19"/>
    <mergeCell ref="WWV18:WWV19"/>
    <mergeCell ref="WWW18:WWW19"/>
    <mergeCell ref="WWX18:WWX19"/>
    <mergeCell ref="WWO18:WWO19"/>
    <mergeCell ref="WWP18:WWP19"/>
    <mergeCell ref="WWQ18:WWQ19"/>
    <mergeCell ref="WWR18:WWR19"/>
    <mergeCell ref="WWS18:WWS19"/>
    <mergeCell ref="WWJ18:WWJ19"/>
    <mergeCell ref="WWK18:WWK19"/>
    <mergeCell ref="WWL18:WWL19"/>
    <mergeCell ref="WWM18:WWM19"/>
    <mergeCell ref="WWN18:WWN19"/>
    <mergeCell ref="WWE18:WWE19"/>
    <mergeCell ref="WWF18:WWF19"/>
    <mergeCell ref="WWG18:WWG19"/>
    <mergeCell ref="WWH18:WWH19"/>
    <mergeCell ref="WWI18:WWI19"/>
    <mergeCell ref="WYR18:WYR19"/>
    <mergeCell ref="WYS18:WYS19"/>
    <mergeCell ref="WYT18:WYT19"/>
    <mergeCell ref="WYU18:WYU19"/>
    <mergeCell ref="WYV18:WYV19"/>
    <mergeCell ref="WYM18:WYM19"/>
    <mergeCell ref="WYN18:WYN19"/>
    <mergeCell ref="WYO18:WYO19"/>
    <mergeCell ref="WYP18:WYP19"/>
    <mergeCell ref="WYQ18:WYQ19"/>
    <mergeCell ref="WYH18:WYH19"/>
    <mergeCell ref="WYI18:WYI19"/>
    <mergeCell ref="WYJ18:WYJ19"/>
    <mergeCell ref="WYK18:WYK19"/>
    <mergeCell ref="WYL18:WYL19"/>
    <mergeCell ref="WYC18:WYC19"/>
    <mergeCell ref="WYD18:WYD19"/>
    <mergeCell ref="WYE18:WYE19"/>
    <mergeCell ref="WYF18:WYF19"/>
    <mergeCell ref="WYG18:WYG19"/>
    <mergeCell ref="WXX18:WXX19"/>
    <mergeCell ref="WXY18:WXY19"/>
    <mergeCell ref="WXZ18:WXZ19"/>
    <mergeCell ref="WYA18:WYA19"/>
    <mergeCell ref="WYB18:WYB19"/>
    <mergeCell ref="WXS18:WXS19"/>
    <mergeCell ref="WXT18:WXT19"/>
    <mergeCell ref="WXU18:WXU19"/>
    <mergeCell ref="WXV18:WXV19"/>
    <mergeCell ref="WXW18:WXW19"/>
    <mergeCell ref="WXN18:WXN19"/>
    <mergeCell ref="WXO18:WXO19"/>
    <mergeCell ref="WXP18:WXP19"/>
    <mergeCell ref="WXQ18:WXQ19"/>
    <mergeCell ref="WXR18:WXR19"/>
    <mergeCell ref="XAA18:XAA19"/>
    <mergeCell ref="XAB18:XAB19"/>
    <mergeCell ref="XAC18:XAC19"/>
    <mergeCell ref="XAD18:XAD19"/>
    <mergeCell ref="XAE18:XAE19"/>
    <mergeCell ref="WZV18:WZV19"/>
    <mergeCell ref="WZW18:WZW19"/>
    <mergeCell ref="WZX18:WZX19"/>
    <mergeCell ref="WZY18:WZY19"/>
    <mergeCell ref="WZZ18:WZZ19"/>
    <mergeCell ref="WZQ18:WZQ19"/>
    <mergeCell ref="WZR18:WZR19"/>
    <mergeCell ref="WZS18:WZS19"/>
    <mergeCell ref="WZT18:WZT19"/>
    <mergeCell ref="WZU18:WZU19"/>
    <mergeCell ref="WZL18:WZL19"/>
    <mergeCell ref="WZM18:WZM19"/>
    <mergeCell ref="WZN18:WZN19"/>
    <mergeCell ref="WZO18:WZO19"/>
    <mergeCell ref="WZP18:WZP19"/>
    <mergeCell ref="WZG18:WZG19"/>
    <mergeCell ref="WZH18:WZH19"/>
    <mergeCell ref="WZI18:WZI19"/>
    <mergeCell ref="WZJ18:WZJ19"/>
    <mergeCell ref="WZK18:WZK19"/>
    <mergeCell ref="WZB18:WZB19"/>
    <mergeCell ref="WZC18:WZC19"/>
    <mergeCell ref="WZD18:WZD19"/>
    <mergeCell ref="WZE18:WZE19"/>
    <mergeCell ref="WZF18:WZF19"/>
    <mergeCell ref="WYW18:WYW19"/>
    <mergeCell ref="WYX18:WYX19"/>
    <mergeCell ref="WYY18:WYY19"/>
    <mergeCell ref="WYZ18:WYZ19"/>
    <mergeCell ref="WZA18:WZA19"/>
    <mergeCell ref="XBJ18:XBJ19"/>
    <mergeCell ref="XBK18:XBK19"/>
    <mergeCell ref="XBL18:XBL19"/>
    <mergeCell ref="XBM18:XBM19"/>
    <mergeCell ref="XBN18:XBN19"/>
    <mergeCell ref="XBE18:XBE19"/>
    <mergeCell ref="XBF18:XBF19"/>
    <mergeCell ref="XBG18:XBG19"/>
    <mergeCell ref="XBH18:XBH19"/>
    <mergeCell ref="XBI18:XBI19"/>
    <mergeCell ref="XAZ18:XAZ19"/>
    <mergeCell ref="XBA18:XBA19"/>
    <mergeCell ref="XBB18:XBB19"/>
    <mergeCell ref="XBC18:XBC19"/>
    <mergeCell ref="XBD18:XBD19"/>
    <mergeCell ref="XAU18:XAU19"/>
    <mergeCell ref="XAV18:XAV19"/>
    <mergeCell ref="XAW18:XAW19"/>
    <mergeCell ref="XAX18:XAX19"/>
    <mergeCell ref="XAY18:XAY19"/>
    <mergeCell ref="XAP18:XAP19"/>
    <mergeCell ref="XAQ18:XAQ19"/>
    <mergeCell ref="XAR18:XAR19"/>
    <mergeCell ref="XAS18:XAS19"/>
    <mergeCell ref="XAT18:XAT19"/>
    <mergeCell ref="XAK18:XAK19"/>
    <mergeCell ref="XAL18:XAL19"/>
    <mergeCell ref="XAM18:XAM19"/>
    <mergeCell ref="XAN18:XAN19"/>
    <mergeCell ref="XAO18:XAO19"/>
    <mergeCell ref="XAF18:XAF19"/>
    <mergeCell ref="XAG18:XAG19"/>
    <mergeCell ref="XAH18:XAH19"/>
    <mergeCell ref="XAI18:XAI19"/>
    <mergeCell ref="XAJ18:XAJ19"/>
    <mergeCell ref="XCS18:XCS19"/>
    <mergeCell ref="XCT18:XCT19"/>
    <mergeCell ref="XCU18:XCU19"/>
    <mergeCell ref="XCV18:XCV19"/>
    <mergeCell ref="XCW18:XCW19"/>
    <mergeCell ref="XCN18:XCN19"/>
    <mergeCell ref="XCO18:XCO19"/>
    <mergeCell ref="XCP18:XCP19"/>
    <mergeCell ref="XCQ18:XCQ19"/>
    <mergeCell ref="XCR18:XCR19"/>
    <mergeCell ref="XCI18:XCI19"/>
    <mergeCell ref="XCJ18:XCJ19"/>
    <mergeCell ref="XCK18:XCK19"/>
    <mergeCell ref="XCL18:XCL19"/>
    <mergeCell ref="XCM18:XCM19"/>
    <mergeCell ref="XCD18:XCD19"/>
    <mergeCell ref="XCE18:XCE19"/>
    <mergeCell ref="XCF18:XCF19"/>
    <mergeCell ref="XCG18:XCG19"/>
    <mergeCell ref="XCH18:XCH19"/>
    <mergeCell ref="XBY18:XBY19"/>
    <mergeCell ref="XBZ18:XBZ19"/>
    <mergeCell ref="XCA18:XCA19"/>
    <mergeCell ref="XCB18:XCB19"/>
    <mergeCell ref="XCC18:XCC19"/>
    <mergeCell ref="XBT18:XBT19"/>
    <mergeCell ref="XBU18:XBU19"/>
    <mergeCell ref="XBV18:XBV19"/>
    <mergeCell ref="XBW18:XBW19"/>
    <mergeCell ref="XBX18:XBX19"/>
    <mergeCell ref="XBO18:XBO19"/>
    <mergeCell ref="XBP18:XBP19"/>
    <mergeCell ref="XBQ18:XBQ19"/>
    <mergeCell ref="XBR18:XBR19"/>
    <mergeCell ref="XBS18:XBS19"/>
    <mergeCell ref="D20:F20"/>
    <mergeCell ref="D21:F21"/>
    <mergeCell ref="G18:J19"/>
    <mergeCell ref="G20:J20"/>
    <mergeCell ref="G21:J21"/>
    <mergeCell ref="XFA18:XFA19"/>
    <mergeCell ref="XFB18:XFB19"/>
    <mergeCell ref="XFC18:XFC19"/>
    <mergeCell ref="XFD18:XFD19"/>
    <mergeCell ref="XEV18:XEV19"/>
    <mergeCell ref="XEW18:XEW19"/>
    <mergeCell ref="XEX18:XEX19"/>
    <mergeCell ref="XEY18:XEY19"/>
    <mergeCell ref="XEZ18:XEZ19"/>
    <mergeCell ref="XEQ18:XEQ19"/>
    <mergeCell ref="XER18:XER19"/>
    <mergeCell ref="XES18:XES19"/>
    <mergeCell ref="XET18:XET19"/>
    <mergeCell ref="XEU18:XEU19"/>
    <mergeCell ref="XEL18:XEL19"/>
    <mergeCell ref="XEM18:XEM19"/>
    <mergeCell ref="XEN18:XEN19"/>
    <mergeCell ref="XEO18:XEO19"/>
    <mergeCell ref="XEP18:XEP19"/>
    <mergeCell ref="XEG18:XEG19"/>
    <mergeCell ref="XEH18:XEH19"/>
    <mergeCell ref="XEI18:XEI19"/>
    <mergeCell ref="XEJ18:XEJ19"/>
    <mergeCell ref="XEK18:XEK19"/>
    <mergeCell ref="XEB18:XEB19"/>
    <mergeCell ref="XEC18:XEC19"/>
    <mergeCell ref="XED18:XED19"/>
    <mergeCell ref="XEE18:XEE19"/>
    <mergeCell ref="XEF18:XEF19"/>
    <mergeCell ref="XDW18:XDW19"/>
    <mergeCell ref="XDX18:XDX19"/>
    <mergeCell ref="XDY18:XDY19"/>
    <mergeCell ref="XDZ18:XDZ19"/>
    <mergeCell ref="XEA18:XEA19"/>
    <mergeCell ref="XDR18:XDR19"/>
    <mergeCell ref="XDS18:XDS19"/>
    <mergeCell ref="XDT18:XDT19"/>
    <mergeCell ref="XDU18:XDU19"/>
    <mergeCell ref="XDV18:XDV19"/>
    <mergeCell ref="XDM18:XDM19"/>
    <mergeCell ref="XDN18:XDN19"/>
    <mergeCell ref="XDO18:XDO19"/>
    <mergeCell ref="XDP18:XDP19"/>
    <mergeCell ref="XDQ18:XDQ19"/>
    <mergeCell ref="XDH18:XDH19"/>
    <mergeCell ref="XDI18:XDI19"/>
    <mergeCell ref="XDJ18:XDJ19"/>
    <mergeCell ref="XDK18:XDK19"/>
    <mergeCell ref="XDL18:XDL19"/>
    <mergeCell ref="XDC18:XDC19"/>
    <mergeCell ref="XDD18:XDD19"/>
    <mergeCell ref="XDE18:XDE19"/>
    <mergeCell ref="XDF18:XDF19"/>
    <mergeCell ref="XDG18:XDG19"/>
    <mergeCell ref="XCX18:XCX19"/>
    <mergeCell ref="XCY18:XCY19"/>
    <mergeCell ref="XCZ18:XCZ19"/>
    <mergeCell ref="XDA18:XDA19"/>
    <mergeCell ref="XDB18:XDB19"/>
  </mergeCells>
  <conditionalFormatting sqref="D16:F16">
    <cfRule type="expression" dxfId="2" priority="1">
      <formula>COUNTIF($D16:$F16,"☒")&gt;1</formula>
    </cfRule>
  </conditionalFormatting>
  <dataValidations count="3">
    <dataValidation type="whole" operator="greaterThanOrEqual" allowBlank="1" showInputMessage="1" showErrorMessage="1" sqref="D11:D12" xr:uid="{B0825347-8C23-44F3-A103-0FD47988A44A}">
      <formula1>0</formula1>
    </dataValidation>
    <dataValidation type="whole" allowBlank="1" showInputMessage="1" showErrorMessage="1" sqref="I4" xr:uid="{A2A9C322-F9D1-4553-AE81-2F9548F457FE}">
      <formula1>YEAR(TODAY())-20</formula1>
      <formula2>YEAR(TODAY())-1</formula2>
    </dataValidation>
    <dataValidation type="decimal" allowBlank="1" showInputMessage="1" showErrorMessage="1" sqref="D8:D10" xr:uid="{9A9801B7-77A1-4F0C-97F5-D0F85086DBD9}">
      <formula1>0</formula1>
      <formula2>100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E4E115C-5892-4B5E-944C-E2969BE82A02}">
          <x14:formula1>
            <xm:f>Validation!$A$3:$A$1024</xm:f>
          </x14:formula1>
          <xm:sqref>C4</xm:sqref>
        </x14:dataValidation>
        <x14:dataValidation type="list" allowBlank="1" showInputMessage="1" showErrorMessage="1" xr:uid="{07B3EBFF-4D32-43F0-A6B5-DFA28F6CF57B}">
          <x14:formula1>
            <xm:f>Validation!$D$3:$D$8</xm:f>
          </x14:formula1>
          <xm:sqref>D20:D21</xm:sqref>
        </x14:dataValidation>
        <x14:dataValidation type="list" allowBlank="1" showInputMessage="1" showErrorMessage="1" xr:uid="{E7E80472-3FE4-4E13-8E61-50CA7B48DC98}">
          <x14:formula1>
            <xm:f>Validation!$G$3:$G$4</xm:f>
          </x14:formula1>
          <xm:sqref>D16:F16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18"/>
  <sheetViews>
    <sheetView zoomScaleNormal="100" workbookViewId="0">
      <selection activeCell="D9" sqref="D9"/>
    </sheetView>
  </sheetViews>
  <sheetFormatPr defaultColWidth="9.140625" defaultRowHeight="15" x14ac:dyDescent="0.25"/>
  <cols>
    <col min="1" max="1" width="9.140625" style="2"/>
    <col min="2" max="2" width="10.85546875" style="2" customWidth="1"/>
    <col min="3" max="3" width="75.42578125" style="2" customWidth="1"/>
    <col min="4" max="6" width="15.28515625" style="2" customWidth="1"/>
    <col min="7" max="9" width="15.7109375" style="2" customWidth="1"/>
    <col min="10" max="10" width="10" style="2" customWidth="1"/>
    <col min="11" max="12" width="9.140625" style="2" customWidth="1"/>
    <col min="13" max="16384" width="9.140625" style="2"/>
  </cols>
  <sheetData>
    <row r="1" spans="2:10" ht="23.25" x14ac:dyDescent="0.25">
      <c r="B1" s="54" t="s">
        <v>0</v>
      </c>
      <c r="C1" s="54"/>
      <c r="D1" s="54"/>
      <c r="E1" s="54"/>
      <c r="F1" s="54"/>
      <c r="G1" s="54"/>
      <c r="H1" s="54"/>
      <c r="I1" s="54"/>
      <c r="J1" s="1"/>
    </row>
    <row r="2" spans="2:10" ht="23.25" x14ac:dyDescent="0.25">
      <c r="B2" s="54" t="s">
        <v>747</v>
      </c>
      <c r="C2" s="54"/>
      <c r="D2" s="54"/>
      <c r="E2" s="54"/>
      <c r="F2" s="54"/>
      <c r="G2" s="54"/>
      <c r="H2" s="54"/>
      <c r="I2" s="54"/>
      <c r="J2" s="1"/>
    </row>
    <row r="3" spans="2:10" ht="23.25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x14ac:dyDescent="0.25">
      <c r="B4" s="17" t="s">
        <v>2</v>
      </c>
      <c r="C4" s="19">
        <f>'M08 - Skill mix composition'!C4</f>
        <v>0</v>
      </c>
      <c r="E4" s="12" t="s">
        <v>1</v>
      </c>
      <c r="F4" s="19" t="str">
        <f>'M08 - Skill mix composition'!F4</f>
        <v/>
      </c>
      <c r="H4" s="17" t="s">
        <v>3</v>
      </c>
      <c r="I4" s="19">
        <f>'M08 - Skill mix composition'!I4</f>
        <v>0</v>
      </c>
    </row>
    <row r="5" spans="2:10" x14ac:dyDescent="0.25">
      <c r="B5" s="3"/>
    </row>
    <row r="7" spans="2:10" ht="30.75" customHeight="1" x14ac:dyDescent="0.25">
      <c r="B7" s="48" t="s">
        <v>4</v>
      </c>
      <c r="C7" s="48" t="s">
        <v>745</v>
      </c>
      <c r="D7" s="48" t="s">
        <v>856</v>
      </c>
      <c r="E7" s="48" t="s">
        <v>863</v>
      </c>
      <c r="F7" s="48" t="s">
        <v>853</v>
      </c>
      <c r="G7" s="55" t="s">
        <v>749</v>
      </c>
      <c r="H7" s="56"/>
      <c r="I7" s="56"/>
      <c r="J7" s="57"/>
    </row>
    <row r="8" spans="2:10" ht="33.75" customHeight="1" x14ac:dyDescent="0.25">
      <c r="B8" s="48"/>
      <c r="C8" s="48"/>
      <c r="D8" s="48"/>
      <c r="E8" s="48"/>
      <c r="F8" s="48"/>
      <c r="G8" s="58"/>
      <c r="H8" s="59"/>
      <c r="I8" s="59"/>
      <c r="J8" s="60"/>
    </row>
    <row r="9" spans="2:10" ht="35.1" customHeight="1" x14ac:dyDescent="0.25">
      <c r="B9" s="9">
        <v>1</v>
      </c>
      <c r="C9" s="10" t="s">
        <v>765</v>
      </c>
      <c r="D9" s="40" t="s">
        <v>989</v>
      </c>
      <c r="E9" s="40" t="s">
        <v>989</v>
      </c>
      <c r="F9" s="40" t="s">
        <v>989</v>
      </c>
      <c r="G9" s="61"/>
      <c r="H9" s="62"/>
      <c r="I9" s="62"/>
      <c r="J9" s="63"/>
    </row>
    <row r="10" spans="2:10" ht="35.1" customHeight="1" x14ac:dyDescent="0.25">
      <c r="B10" s="9">
        <v>2</v>
      </c>
      <c r="C10" s="10" t="s">
        <v>767</v>
      </c>
      <c r="D10" s="40" t="s">
        <v>989</v>
      </c>
      <c r="E10" s="40" t="s">
        <v>989</v>
      </c>
      <c r="F10" s="40" t="s">
        <v>989</v>
      </c>
      <c r="G10" s="61"/>
      <c r="H10" s="62"/>
      <c r="I10" s="62"/>
      <c r="J10" s="63"/>
    </row>
    <row r="11" spans="2:10" ht="35.1" customHeight="1" x14ac:dyDescent="0.25">
      <c r="B11" s="9">
        <v>3</v>
      </c>
      <c r="C11" s="10" t="s">
        <v>768</v>
      </c>
      <c r="D11" s="40" t="s">
        <v>989</v>
      </c>
      <c r="E11" s="40" t="s">
        <v>989</v>
      </c>
      <c r="F11" s="40" t="s">
        <v>989</v>
      </c>
      <c r="G11" s="61"/>
      <c r="H11" s="62"/>
      <c r="I11" s="62"/>
      <c r="J11" s="63"/>
    </row>
    <row r="12" spans="2:10" ht="35.1" customHeight="1" x14ac:dyDescent="0.25">
      <c r="B12" s="9">
        <v>4</v>
      </c>
      <c r="C12" s="14" t="s">
        <v>769</v>
      </c>
      <c r="D12" s="40" t="s">
        <v>989</v>
      </c>
      <c r="E12" s="40" t="s">
        <v>989</v>
      </c>
      <c r="F12" s="40" t="s">
        <v>989</v>
      </c>
      <c r="G12" s="61"/>
      <c r="H12" s="62"/>
      <c r="I12" s="62"/>
      <c r="J12" s="63"/>
    </row>
    <row r="13" spans="2:10" ht="35.1" customHeight="1" x14ac:dyDescent="0.25">
      <c r="B13" s="9">
        <v>5</v>
      </c>
      <c r="C13" s="14" t="s">
        <v>770</v>
      </c>
      <c r="D13" s="40" t="s">
        <v>989</v>
      </c>
      <c r="E13" s="40" t="s">
        <v>989</v>
      </c>
      <c r="F13" s="40" t="s">
        <v>989</v>
      </c>
      <c r="G13" s="61"/>
      <c r="H13" s="62"/>
      <c r="I13" s="62"/>
      <c r="J13" s="63"/>
    </row>
    <row r="14" spans="2:10" ht="15" customHeight="1" x14ac:dyDescent="0.25"/>
    <row r="15" spans="2:10" ht="15" customHeight="1" x14ac:dyDescent="0.25"/>
    <row r="16" spans="2:10" ht="15" customHeight="1" x14ac:dyDescent="0.25"/>
    <row r="17" ht="15" customHeight="1" x14ac:dyDescent="0.25"/>
    <row r="18" ht="15" customHeight="1" x14ac:dyDescent="0.25"/>
  </sheetData>
  <sheetProtection algorithmName="SHA-512" hashValue="nC9ExH+SHBGLVGNZknxTTkP22XGSmmy/G90iusCqdNB8xihlxv2slq4Y2yw/EBuU0ttHH8Uoeo67N1ovIYRkYA==" saltValue="jtLEmxzSJEzN231VSXeVGA==" spinCount="100000" sheet="1" objects="1" scenarios="1" selectLockedCells="1"/>
  <protectedRanges>
    <protectedRange sqref="D19" name="Range1_1_1"/>
    <protectedRange sqref="D9:D14 E9:F13" name="Range1_2"/>
  </protectedRanges>
  <mergeCells count="13">
    <mergeCell ref="G9:J9"/>
    <mergeCell ref="G10:J10"/>
    <mergeCell ref="G11:J11"/>
    <mergeCell ref="G12:J12"/>
    <mergeCell ref="G13:J13"/>
    <mergeCell ref="B1:I1"/>
    <mergeCell ref="B2:I2"/>
    <mergeCell ref="B7:B8"/>
    <mergeCell ref="C7:C8"/>
    <mergeCell ref="D7:D8"/>
    <mergeCell ref="E7:E8"/>
    <mergeCell ref="F7:F8"/>
    <mergeCell ref="G7:J8"/>
  </mergeCells>
  <conditionalFormatting sqref="D9:F13">
    <cfRule type="expression" dxfId="1" priority="1">
      <formula>COUNTIF($D9:$F9,"☒")&gt;1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5FA2D8-C298-4E63-89D7-CFB85000E757}">
          <x14:formula1>
            <xm:f>Validation!$G$3:$G$4</xm:f>
          </x14:formula1>
          <xm:sqref>D9:F13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M18"/>
  <sheetViews>
    <sheetView workbookViewId="0">
      <selection activeCell="D9" sqref="D9"/>
    </sheetView>
  </sheetViews>
  <sheetFormatPr defaultColWidth="9.140625" defaultRowHeight="15" x14ac:dyDescent="0.25"/>
  <cols>
    <col min="1" max="1" width="9.140625" style="2"/>
    <col min="2" max="2" width="10.85546875" style="2" customWidth="1"/>
    <col min="3" max="3" width="85" style="2" customWidth="1"/>
    <col min="4" max="6" width="16" style="2" customWidth="1"/>
    <col min="7" max="7" width="17" style="2" customWidth="1"/>
    <col min="8" max="8" width="18.28515625" style="2" customWidth="1"/>
    <col min="9" max="9" width="9.7109375" style="2" customWidth="1"/>
    <col min="10" max="10" width="10" style="2" customWidth="1"/>
    <col min="11" max="11" width="11.7109375" style="2" customWidth="1"/>
    <col min="12" max="12" width="9.85546875" style="2" customWidth="1"/>
    <col min="13" max="13" width="8.85546875" style="2" customWidth="1"/>
    <col min="14" max="16384" width="9.140625" style="2"/>
  </cols>
  <sheetData>
    <row r="1" spans="2:13" ht="23.25" x14ac:dyDescent="0.25">
      <c r="B1" s="54" t="s">
        <v>0</v>
      </c>
      <c r="C1" s="54"/>
      <c r="D1" s="54"/>
      <c r="E1" s="54"/>
      <c r="F1" s="54"/>
      <c r="G1" s="54"/>
      <c r="H1" s="54"/>
      <c r="I1" s="54"/>
      <c r="J1" s="1"/>
      <c r="K1" s="1"/>
      <c r="L1" s="1"/>
      <c r="M1" s="1"/>
    </row>
    <row r="2" spans="2:13" ht="23.25" x14ac:dyDescent="0.25">
      <c r="B2" s="54" t="s">
        <v>748</v>
      </c>
      <c r="C2" s="54"/>
      <c r="D2" s="54"/>
      <c r="E2" s="54"/>
      <c r="F2" s="54"/>
      <c r="G2" s="54"/>
      <c r="H2" s="54"/>
      <c r="I2" s="54"/>
      <c r="J2" s="1"/>
      <c r="K2" s="1"/>
      <c r="L2" s="1"/>
      <c r="M2" s="1"/>
    </row>
    <row r="3" spans="2:13" ht="23.25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 x14ac:dyDescent="0.25">
      <c r="B4" s="17" t="s">
        <v>2</v>
      </c>
      <c r="C4" s="19">
        <f>'M08 - Skill mix composition'!C4</f>
        <v>0</v>
      </c>
      <c r="E4" s="12" t="s">
        <v>1</v>
      </c>
      <c r="F4" s="19" t="str">
        <f>'M08 - Skill mix composition'!F4</f>
        <v/>
      </c>
      <c r="H4" s="17" t="s">
        <v>3</v>
      </c>
      <c r="I4" s="19">
        <f>'M08 - Skill mix composition'!I4</f>
        <v>0</v>
      </c>
    </row>
    <row r="5" spans="2:13" x14ac:dyDescent="0.25">
      <c r="B5" s="3"/>
      <c r="L5" s="3"/>
    </row>
    <row r="6" spans="2:13" x14ac:dyDescent="0.25">
      <c r="L6" s="3"/>
    </row>
    <row r="7" spans="2:13" ht="30.75" customHeight="1" x14ac:dyDescent="0.25">
      <c r="B7" s="48" t="s">
        <v>4</v>
      </c>
      <c r="C7" s="48" t="s">
        <v>745</v>
      </c>
      <c r="D7" s="64" t="s">
        <v>856</v>
      </c>
      <c r="E7" s="64" t="s">
        <v>863</v>
      </c>
      <c r="F7" s="64" t="s">
        <v>853</v>
      </c>
      <c r="G7" s="55" t="s">
        <v>749</v>
      </c>
      <c r="H7" s="56"/>
      <c r="I7" s="56"/>
      <c r="J7" s="57"/>
    </row>
    <row r="8" spans="2:13" ht="33.75" customHeight="1" x14ac:dyDescent="0.25">
      <c r="B8" s="48"/>
      <c r="C8" s="48"/>
      <c r="D8" s="65"/>
      <c r="E8" s="65"/>
      <c r="F8" s="65"/>
      <c r="G8" s="58"/>
      <c r="H8" s="59"/>
      <c r="I8" s="59"/>
      <c r="J8" s="60"/>
    </row>
    <row r="9" spans="2:13" ht="34.5" customHeight="1" x14ac:dyDescent="0.25">
      <c r="B9" s="9">
        <v>1</v>
      </c>
      <c r="C9" s="20" t="s">
        <v>771</v>
      </c>
      <c r="D9" s="40" t="s">
        <v>989</v>
      </c>
      <c r="E9" s="40" t="s">
        <v>989</v>
      </c>
      <c r="F9" s="40" t="s">
        <v>989</v>
      </c>
      <c r="G9" s="61"/>
      <c r="H9" s="62"/>
      <c r="I9" s="62"/>
      <c r="J9" s="63"/>
    </row>
    <row r="10" spans="2:13" ht="34.5" customHeight="1" x14ac:dyDescent="0.25">
      <c r="B10" s="9">
        <v>2</v>
      </c>
      <c r="C10" s="20" t="s">
        <v>772</v>
      </c>
      <c r="D10" s="40" t="s">
        <v>989</v>
      </c>
      <c r="E10" s="40" t="s">
        <v>989</v>
      </c>
      <c r="F10" s="40" t="s">
        <v>989</v>
      </c>
      <c r="G10" s="61"/>
      <c r="H10" s="62"/>
      <c r="I10" s="62"/>
      <c r="J10" s="63"/>
    </row>
    <row r="11" spans="2:13" ht="34.5" customHeight="1" x14ac:dyDescent="0.25">
      <c r="B11" s="9">
        <v>3</v>
      </c>
      <c r="C11" s="20" t="s">
        <v>773</v>
      </c>
      <c r="D11" s="40" t="s">
        <v>989</v>
      </c>
      <c r="E11" s="40" t="s">
        <v>989</v>
      </c>
      <c r="F11" s="40" t="s">
        <v>989</v>
      </c>
      <c r="G11" s="61"/>
      <c r="H11" s="62"/>
      <c r="I11" s="62"/>
      <c r="J11" s="63"/>
    </row>
    <row r="12" spans="2:13" ht="34.5" customHeight="1" x14ac:dyDescent="0.25">
      <c r="B12" s="9">
        <v>4</v>
      </c>
      <c r="C12" s="21" t="s">
        <v>774</v>
      </c>
      <c r="D12" s="40" t="s">
        <v>989</v>
      </c>
      <c r="E12" s="40" t="s">
        <v>989</v>
      </c>
      <c r="F12" s="40" t="s">
        <v>989</v>
      </c>
      <c r="G12" s="61"/>
      <c r="H12" s="62"/>
      <c r="I12" s="62"/>
      <c r="J12" s="63"/>
    </row>
    <row r="13" spans="2:13" ht="34.5" customHeight="1" x14ac:dyDescent="0.25">
      <c r="B13" s="9">
        <v>5</v>
      </c>
      <c r="C13" s="21" t="s">
        <v>775</v>
      </c>
      <c r="D13" s="40" t="s">
        <v>989</v>
      </c>
      <c r="E13" s="40" t="s">
        <v>989</v>
      </c>
      <c r="F13" s="40" t="s">
        <v>989</v>
      </c>
      <c r="G13" s="61"/>
      <c r="H13" s="62"/>
      <c r="I13" s="62"/>
      <c r="J13" s="63"/>
    </row>
    <row r="14" spans="2:13" ht="34.5" customHeight="1" x14ac:dyDescent="0.25">
      <c r="B14" s="15">
        <v>6</v>
      </c>
      <c r="C14" s="22" t="s">
        <v>776</v>
      </c>
      <c r="D14" s="40" t="s">
        <v>989</v>
      </c>
      <c r="E14" s="40" t="s">
        <v>989</v>
      </c>
      <c r="F14" s="40" t="s">
        <v>989</v>
      </c>
      <c r="G14" s="61"/>
      <c r="H14" s="62"/>
      <c r="I14" s="62"/>
      <c r="J14" s="63"/>
    </row>
    <row r="15" spans="2:13" ht="34.5" customHeight="1" x14ac:dyDescent="0.25">
      <c r="B15" s="15">
        <v>7</v>
      </c>
      <c r="C15" s="22" t="s">
        <v>777</v>
      </c>
      <c r="D15" s="40" t="s">
        <v>989</v>
      </c>
      <c r="E15" s="40" t="s">
        <v>989</v>
      </c>
      <c r="F15" s="40" t="s">
        <v>989</v>
      </c>
      <c r="G15" s="61"/>
      <c r="H15" s="62"/>
      <c r="I15" s="62"/>
      <c r="J15" s="63"/>
    </row>
    <row r="16" spans="2:13" ht="34.5" customHeight="1" x14ac:dyDescent="0.25">
      <c r="B16" s="15">
        <v>8</v>
      </c>
      <c r="C16" s="22" t="s">
        <v>778</v>
      </c>
      <c r="D16" s="40" t="s">
        <v>989</v>
      </c>
      <c r="E16" s="40" t="s">
        <v>989</v>
      </c>
      <c r="F16" s="40" t="s">
        <v>989</v>
      </c>
      <c r="G16" s="61"/>
      <c r="H16" s="62"/>
      <c r="I16" s="62"/>
      <c r="J16" s="63"/>
    </row>
    <row r="17" ht="15" customHeight="1" x14ac:dyDescent="0.25"/>
    <row r="18" ht="15" customHeight="1" x14ac:dyDescent="0.25"/>
  </sheetData>
  <sheetProtection algorithmName="SHA-512" hashValue="kpbREj2ID/xzgP+380VbDvi0UVjVb3n2fQeaB9MYpzfPaUlMowMPQqJRBIqjOyXP8Oc3jcCgBtG4DDljiE7BAw==" saltValue="0ZFySL7Om6NgofFs3q5FVg==" spinCount="100000" sheet="1" objects="1" scenarios="1" selectLockedCells="1"/>
  <protectedRanges>
    <protectedRange sqref="D19" name="Range1_1_1"/>
    <protectedRange sqref="D9:F16" name="Range1_2"/>
  </protectedRanges>
  <mergeCells count="16">
    <mergeCell ref="G14:J14"/>
    <mergeCell ref="G15:J15"/>
    <mergeCell ref="G16:J16"/>
    <mergeCell ref="G9:J9"/>
    <mergeCell ref="G10:J10"/>
    <mergeCell ref="G11:J11"/>
    <mergeCell ref="G12:J12"/>
    <mergeCell ref="G13:J13"/>
    <mergeCell ref="B1:I1"/>
    <mergeCell ref="B2:I2"/>
    <mergeCell ref="B7:B8"/>
    <mergeCell ref="C7:C8"/>
    <mergeCell ref="D7:D8"/>
    <mergeCell ref="E7:E8"/>
    <mergeCell ref="F7:F8"/>
    <mergeCell ref="G7:J8"/>
  </mergeCells>
  <conditionalFormatting sqref="D9:F16">
    <cfRule type="expression" dxfId="0" priority="1">
      <formula>COUNTIF($D9:$F9,"☒")&gt;1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947D9F-9CFA-44A2-8052-B6EA4B7F177A}">
          <x14:formula1>
            <xm:f>Validation!$G$3:$G$4</xm:f>
          </x14:formula1>
          <xm:sqref>D9:F16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716-734A-43A8-B4E7-3341B1025FD2}">
  <dimension ref="A1:G267"/>
  <sheetViews>
    <sheetView zoomScaleNormal="100" workbookViewId="0">
      <pane ySplit="2" topLeftCell="A3" activePane="bottomLeft" state="frozen"/>
      <selection pane="bottomLeft" activeCell="D7" sqref="D7"/>
    </sheetView>
  </sheetViews>
  <sheetFormatPr defaultColWidth="12.5703125" defaultRowHeight="15.75" x14ac:dyDescent="0.25"/>
  <cols>
    <col min="1" max="1" width="49.28515625" style="33" bestFit="1" customWidth="1"/>
    <col min="2" max="3" width="12.5703125" style="33"/>
    <col min="4" max="4" width="60" style="33" bestFit="1" customWidth="1"/>
    <col min="5" max="16384" width="12.5703125" style="33"/>
  </cols>
  <sheetData>
    <row r="1" spans="1:7" x14ac:dyDescent="0.25">
      <c r="A1" s="66" t="str">
        <f>_p5z7F51v1ag</f>
        <v>NHWA Module 8-10</v>
      </c>
      <c r="B1" s="66"/>
      <c r="C1" s="66"/>
      <c r="D1" s="66"/>
      <c r="E1" s="66"/>
      <c r="F1" s="66"/>
    </row>
    <row r="2" spans="1:7" x14ac:dyDescent="0.25">
      <c r="A2" s="33" t="s">
        <v>852</v>
      </c>
      <c r="B2" s="33" t="s">
        <v>851</v>
      </c>
      <c r="C2" s="33" t="s">
        <v>850</v>
      </c>
      <c r="D2" s="33" t="str">
        <f>_SIWjelxSF5N</f>
        <v>NHWA_None_Limited_Developed_Demonstrated_Sustainable</v>
      </c>
      <c r="E2" s="33" t="s">
        <v>849</v>
      </c>
      <c r="F2" s="33" t="s">
        <v>848</v>
      </c>
      <c r="G2" s="33" t="s">
        <v>991</v>
      </c>
    </row>
    <row r="3" spans="1:7" x14ac:dyDescent="0.25">
      <c r="A3" s="33" t="str">
        <f>_oofyLUJJ6Vy</f>
        <v>Afghanistan</v>
      </c>
      <c r="B3" s="33">
        <v>2019</v>
      </c>
      <c r="C3" s="33" t="str">
        <f>_Xr12mI7VPn3</f>
        <v>default</v>
      </c>
      <c r="D3" s="33" t="s">
        <v>751</v>
      </c>
      <c r="E3" s="33" t="str">
        <f>_true</f>
        <v>Yes</v>
      </c>
      <c r="F3" s="33" t="str">
        <f>_true</f>
        <v>Yes</v>
      </c>
      <c r="G3" s="33" t="str">
        <f>__true</f>
        <v>☒</v>
      </c>
    </row>
    <row r="4" spans="1:7" x14ac:dyDescent="0.25">
      <c r="A4" s="33" t="str">
        <f>_VGOzFKfSazN</f>
        <v>Albania</v>
      </c>
      <c r="D4" s="33" t="s">
        <v>752</v>
      </c>
      <c r="E4" s="33" t="str">
        <f>_false</f>
        <v>No</v>
      </c>
      <c r="G4" s="33" t="str">
        <f>__false</f>
        <v>☐</v>
      </c>
    </row>
    <row r="5" spans="1:7" x14ac:dyDescent="0.25">
      <c r="A5" s="33" t="str">
        <f>_mNa42CHbkO7</f>
        <v>Algeria</v>
      </c>
      <c r="D5" s="33" t="s">
        <v>753</v>
      </c>
    </row>
    <row r="6" spans="1:7" x14ac:dyDescent="0.25">
      <c r="A6" s="33" t="str">
        <f>_VYVKdqiXo4b</f>
        <v>American Samoa</v>
      </c>
      <c r="D6" s="33" t="s">
        <v>754</v>
      </c>
    </row>
    <row r="7" spans="1:7" x14ac:dyDescent="0.25">
      <c r="A7" s="33" t="str">
        <f>_Rmy6DbwekE1</f>
        <v>Andorra</v>
      </c>
      <c r="D7" s="33" t="s">
        <v>755</v>
      </c>
    </row>
    <row r="8" spans="1:7" x14ac:dyDescent="0.25">
      <c r="A8" s="33" t="str">
        <f>_jFOZHDZpjPL</f>
        <v>Angola</v>
      </c>
    </row>
    <row r="9" spans="1:7" x14ac:dyDescent="0.25">
      <c r="A9" s="33" t="str">
        <f>_f4ZFD2aswys</f>
        <v>Anguilla</v>
      </c>
    </row>
    <row r="10" spans="1:7" x14ac:dyDescent="0.25">
      <c r="A10" s="33" t="str">
        <f>_pfhvgmllA9M</f>
        <v>Antigua and Barbuda</v>
      </c>
    </row>
    <row r="11" spans="1:7" x14ac:dyDescent="0.25">
      <c r="A11" s="33" t="str">
        <f>_AZdPnw0b1lm</f>
        <v>Argentina</v>
      </c>
    </row>
    <row r="12" spans="1:7" x14ac:dyDescent="0.25">
      <c r="A12" s="33" t="str">
        <f>_cWrL45je7mw</f>
        <v>Armenia</v>
      </c>
    </row>
    <row r="13" spans="1:7" x14ac:dyDescent="0.25">
      <c r="A13" s="33" t="str">
        <f>_lKZR6UK0afN</f>
        <v>Aruba</v>
      </c>
    </row>
    <row r="14" spans="1:7" x14ac:dyDescent="0.25">
      <c r="A14" s="33" t="str">
        <f>_LbWpsX1FJcC</f>
        <v>Australia</v>
      </c>
    </row>
    <row r="15" spans="1:7" x14ac:dyDescent="0.25">
      <c r="A15" s="33" t="str">
        <f>_e9IoKRAkYLO</f>
        <v>Austria</v>
      </c>
    </row>
    <row r="16" spans="1:7" x14ac:dyDescent="0.25">
      <c r="A16" s="33" t="str">
        <f>_ST86paYjRHP</f>
        <v>Azerbaijan</v>
      </c>
    </row>
    <row r="17" spans="1:1" x14ac:dyDescent="0.25">
      <c r="A17" s="33" t="str">
        <f>_VbbSe7wgS9s</f>
        <v>Bahamas</v>
      </c>
    </row>
    <row r="18" spans="1:1" x14ac:dyDescent="0.25">
      <c r="A18" s="33" t="str">
        <f>_T7tKHiW1Db1</f>
        <v>Bahrain</v>
      </c>
    </row>
    <row r="19" spans="1:1" x14ac:dyDescent="0.25">
      <c r="A19" s="33" t="str">
        <f>_dNLjKwsVjod</f>
        <v>Bangladesh</v>
      </c>
    </row>
    <row r="20" spans="1:1" x14ac:dyDescent="0.25">
      <c r="A20" s="33" t="str">
        <f>_iNT35p3jsEM</f>
        <v>Barbados</v>
      </c>
    </row>
    <row r="21" spans="1:1" x14ac:dyDescent="0.25">
      <c r="A21" s="33" t="str">
        <f>_Tr4i6jeDDqj</f>
        <v>Belarus</v>
      </c>
    </row>
    <row r="22" spans="1:1" x14ac:dyDescent="0.25">
      <c r="A22" s="33" t="str">
        <f>_KwgjnBBpe5b</f>
        <v>Belgium</v>
      </c>
    </row>
    <row r="23" spans="1:1" x14ac:dyDescent="0.25">
      <c r="A23" s="33" t="str">
        <f>_Nrnay4JA8Ga</f>
        <v>Belize</v>
      </c>
    </row>
    <row r="24" spans="1:1" x14ac:dyDescent="0.25">
      <c r="A24" s="33" t="str">
        <f>_DzAOqCf0ots</f>
        <v>Benin</v>
      </c>
    </row>
    <row r="25" spans="1:1" x14ac:dyDescent="0.25">
      <c r="A25" s="33" t="str">
        <f>_ZzoDfdWIt6z</f>
        <v>Bermuda</v>
      </c>
    </row>
    <row r="26" spans="1:1" x14ac:dyDescent="0.25">
      <c r="A26" s="33" t="str">
        <f>_JQ5qF3mRCMe</f>
        <v>Bhutan</v>
      </c>
    </row>
    <row r="27" spans="1:1" x14ac:dyDescent="0.25">
      <c r="A27" s="33" t="str">
        <f>_cpmmPDsQ3uG</f>
        <v>Bolivia (Plurinational State of)</v>
      </c>
    </row>
    <row r="28" spans="1:1" x14ac:dyDescent="0.25">
      <c r="A28" s="33" t="str">
        <f>_wyKC2eWRH3y</f>
        <v>Bonaire, Saint Eustatius and Saba</v>
      </c>
    </row>
    <row r="29" spans="1:1" x14ac:dyDescent="0.25">
      <c r="A29" s="33" t="str">
        <f>_n8iofJiiX4T</f>
        <v>Bosnia and Herzegovina</v>
      </c>
    </row>
    <row r="30" spans="1:1" x14ac:dyDescent="0.25">
      <c r="A30" s="33" t="str">
        <f>_c82mDnhUQly</f>
        <v>Botswana</v>
      </c>
    </row>
    <row r="31" spans="1:1" x14ac:dyDescent="0.25">
      <c r="A31" s="33" t="str">
        <f>_sg5v6c9tCZ3</f>
        <v>Bouvet Island</v>
      </c>
    </row>
    <row r="32" spans="1:1" x14ac:dyDescent="0.25">
      <c r="A32" s="33" t="str">
        <f>_dpcvWc01CeN</f>
        <v>Brazil</v>
      </c>
    </row>
    <row r="33" spans="1:1" x14ac:dyDescent="0.25">
      <c r="A33" s="33" t="str">
        <f>_PFAtPR87fHs</f>
        <v>British Indian Ocean Territory</v>
      </c>
    </row>
    <row r="34" spans="1:1" x14ac:dyDescent="0.25">
      <c r="A34" s="33" t="str">
        <f>_u7H4MyT2Y0A</f>
        <v>British Virgin Islands</v>
      </c>
    </row>
    <row r="35" spans="1:1" x14ac:dyDescent="0.25">
      <c r="A35" s="33" t="str">
        <f>_MJEntShoQVK</f>
        <v>Brunei Darussalam</v>
      </c>
    </row>
    <row r="36" spans="1:1" x14ac:dyDescent="0.25">
      <c r="A36" s="33" t="str">
        <f>_AjeCGGb8H76</f>
        <v>Bulgaria</v>
      </c>
    </row>
    <row r="37" spans="1:1" x14ac:dyDescent="0.25">
      <c r="A37" s="33" t="str">
        <f>_hmZE3mVAZFf</f>
        <v>Burkina Faso</v>
      </c>
    </row>
    <row r="38" spans="1:1" x14ac:dyDescent="0.25">
      <c r="A38" s="33" t="str">
        <f>_Xz7rnovuiOx</f>
        <v>Burundi</v>
      </c>
    </row>
    <row r="39" spans="1:1" x14ac:dyDescent="0.25">
      <c r="A39" s="33" t="str">
        <f>_bGWaeVBrOcc</f>
        <v>Cabo Verde</v>
      </c>
    </row>
    <row r="40" spans="1:1" x14ac:dyDescent="0.25">
      <c r="A40" s="33" t="str">
        <f>_dscgTvwyCw8</f>
        <v>Cambodia</v>
      </c>
    </row>
    <row r="41" spans="1:1" x14ac:dyDescent="0.25">
      <c r="A41" s="33" t="str">
        <f>_VPesUmegQpP</f>
        <v>Cameroon</v>
      </c>
    </row>
    <row r="42" spans="1:1" x14ac:dyDescent="0.25">
      <c r="A42" s="33" t="str">
        <f>_AJBfDthkySs</f>
        <v>Canada</v>
      </c>
    </row>
    <row r="43" spans="1:1" x14ac:dyDescent="0.25">
      <c r="A43" s="33" t="str">
        <f>_u3GOCB1Hu01</f>
        <v>Cayman Islands</v>
      </c>
    </row>
    <row r="44" spans="1:1" x14ac:dyDescent="0.25">
      <c r="A44" s="33" t="str">
        <f>_ZcrjvJaYQb7</f>
        <v>Central African Republic</v>
      </c>
    </row>
    <row r="45" spans="1:1" x14ac:dyDescent="0.25">
      <c r="A45" s="33" t="str">
        <f>_tV0rWhHr9cj</f>
        <v>Chad</v>
      </c>
    </row>
    <row r="46" spans="1:1" x14ac:dyDescent="0.25">
      <c r="A46" s="33" t="str">
        <f>_zFInPJBZVbN</f>
        <v>Chile</v>
      </c>
    </row>
    <row r="47" spans="1:1" x14ac:dyDescent="0.25">
      <c r="A47" s="33" t="str">
        <f>_q23bFLr2E5D</f>
        <v>China</v>
      </c>
    </row>
    <row r="48" spans="1:1" x14ac:dyDescent="0.25">
      <c r="A48" s="33" t="str">
        <f>_myv7amOYTHn</f>
        <v>China, Hong Kong SAR</v>
      </c>
    </row>
    <row r="49" spans="1:1" x14ac:dyDescent="0.25">
      <c r="A49" s="33" t="str">
        <f>_y582ESg0Vjo</f>
        <v>China, Macao SAR</v>
      </c>
    </row>
    <row r="50" spans="1:1" x14ac:dyDescent="0.25">
      <c r="A50" s="33" t="str">
        <f>_lGN2n7pZ6Ua</f>
        <v>China, Province of Taiwan</v>
      </c>
    </row>
    <row r="51" spans="1:1" x14ac:dyDescent="0.25">
      <c r="A51" s="33" t="str">
        <f>_a0Tb0vzKk1m</f>
        <v>China: Province of Taiwan only</v>
      </c>
    </row>
    <row r="52" spans="1:1" x14ac:dyDescent="0.25">
      <c r="A52" s="33" t="str">
        <f>_XjHXb0aFH5w</f>
        <v>Christmas Island</v>
      </c>
    </row>
    <row r="53" spans="1:1" x14ac:dyDescent="0.25">
      <c r="A53" s="33" t="str">
        <f>_AFIorEPU00q</f>
        <v>Cocos (Keeling) Islands</v>
      </c>
    </row>
    <row r="54" spans="1:1" x14ac:dyDescent="0.25">
      <c r="A54" s="33" t="str">
        <f>_jXQq22U4Y2e</f>
        <v>Colombia</v>
      </c>
    </row>
    <row r="55" spans="1:1" x14ac:dyDescent="0.25">
      <c r="A55" s="33" t="str">
        <f>_RTdjvXHJdnH</f>
        <v>Comoros</v>
      </c>
    </row>
    <row r="56" spans="1:1" x14ac:dyDescent="0.25">
      <c r="A56" s="33" t="str">
        <f>_shRXArPWh8H</f>
        <v>Congo</v>
      </c>
    </row>
    <row r="57" spans="1:1" x14ac:dyDescent="0.25">
      <c r="A57" s="33" t="str">
        <f>_TldYkeCwb5r</f>
        <v>Cook Islands</v>
      </c>
    </row>
    <row r="58" spans="1:1" x14ac:dyDescent="0.25">
      <c r="A58" s="33" t="str">
        <f>_pbH6bmcioGw</f>
        <v>Costa Rica</v>
      </c>
    </row>
    <row r="59" spans="1:1" x14ac:dyDescent="0.25">
      <c r="A59" s="33" t="str">
        <f>_lbMrRSBsXh3</f>
        <v>Croatia</v>
      </c>
    </row>
    <row r="60" spans="1:1" x14ac:dyDescent="0.25">
      <c r="A60" s="33" t="str">
        <f>_Zdl3ad7PayF</f>
        <v>Cuba</v>
      </c>
    </row>
    <row r="61" spans="1:1" x14ac:dyDescent="0.25">
      <c r="A61" s="33" t="str">
        <f>_QSpLidCdqMU</f>
        <v>Curaçao</v>
      </c>
    </row>
    <row r="62" spans="1:1" x14ac:dyDescent="0.25">
      <c r="A62" s="33" t="str">
        <f>_Mb9IYOFZYCv</f>
        <v>Cyprus</v>
      </c>
    </row>
    <row r="63" spans="1:1" x14ac:dyDescent="0.25">
      <c r="A63" s="33" t="str">
        <f>_XKKI1hhyFxk</f>
        <v>Czechia</v>
      </c>
    </row>
    <row r="64" spans="1:1" x14ac:dyDescent="0.25">
      <c r="A64" s="33" t="str">
        <f>_NhuW760cOQG</f>
        <v>Czechoslovakia, Former</v>
      </c>
    </row>
    <row r="65" spans="1:1" x14ac:dyDescent="0.25">
      <c r="A65" s="33" t="str">
        <f>_WXGcnQWJ0Qd</f>
        <v>Côte d'Ivoire</v>
      </c>
    </row>
    <row r="66" spans="1:1" x14ac:dyDescent="0.25">
      <c r="A66" s="33" t="str">
        <f>_OFXJXWnOG0R</f>
        <v>Democratic People's Republic of Korea</v>
      </c>
    </row>
    <row r="67" spans="1:1" x14ac:dyDescent="0.25">
      <c r="A67" s="33" t="str">
        <f>_EDHO4qOyY88</f>
        <v>Democratic Republic of the Congo</v>
      </c>
    </row>
    <row r="68" spans="1:1" x14ac:dyDescent="0.25">
      <c r="A68" s="33" t="str">
        <f>_CCl7hAqlrmE</f>
        <v>Denmark</v>
      </c>
    </row>
    <row r="69" spans="1:1" x14ac:dyDescent="0.25">
      <c r="A69" s="33" t="str">
        <f>_Yg9QkNQk9p7</f>
        <v>Djibouti</v>
      </c>
    </row>
    <row r="70" spans="1:1" x14ac:dyDescent="0.25">
      <c r="A70" s="33" t="str">
        <f>_s1mzBU7YOaZ</f>
        <v>Dominica</v>
      </c>
    </row>
    <row r="71" spans="1:1" x14ac:dyDescent="0.25">
      <c r="A71" s="33" t="str">
        <f>_PpjdOoVUc7k</f>
        <v>Dominican Republic</v>
      </c>
    </row>
    <row r="72" spans="1:1" x14ac:dyDescent="0.25">
      <c r="A72" s="33" t="str">
        <f>_LAPR4Iu2NVS</f>
        <v>Ecuador</v>
      </c>
    </row>
    <row r="73" spans="1:1" x14ac:dyDescent="0.25">
      <c r="A73" s="33" t="str">
        <f>_JIr15Xt3EQn</f>
        <v>Egypt</v>
      </c>
    </row>
    <row r="74" spans="1:1" x14ac:dyDescent="0.25">
      <c r="A74" s="33" t="str">
        <f>_Mk7P920hkBa</f>
        <v>El Salvador</v>
      </c>
    </row>
    <row r="75" spans="1:1" x14ac:dyDescent="0.25">
      <c r="A75" s="33" t="str">
        <f>_Fi5lLVwe1Th</f>
        <v>Equatorial Guinea</v>
      </c>
    </row>
    <row r="76" spans="1:1" x14ac:dyDescent="0.25">
      <c r="A76" s="33" t="str">
        <f>_vnbnnSZXGTv</f>
        <v>Eritrea</v>
      </c>
    </row>
    <row r="77" spans="1:1" x14ac:dyDescent="0.25">
      <c r="A77" s="33" t="str">
        <f>_XeWqwCw9G5s</f>
        <v>Estonia</v>
      </c>
    </row>
    <row r="78" spans="1:1" x14ac:dyDescent="0.25">
      <c r="A78" s="33" t="str">
        <f>_G3thRWUQAX9</f>
        <v>Eswatini</v>
      </c>
    </row>
    <row r="79" spans="1:1" x14ac:dyDescent="0.25">
      <c r="A79" s="33" t="str">
        <f>_zEYrsiNUGIo</f>
        <v>Ethiopia</v>
      </c>
    </row>
    <row r="80" spans="1:1" x14ac:dyDescent="0.25">
      <c r="A80" s="33" t="str">
        <f>_PRrdILmQQb3</f>
        <v>Falkland Islands (Malvinas)</v>
      </c>
    </row>
    <row r="81" spans="1:1" x14ac:dyDescent="0.25">
      <c r="A81" s="33" t="str">
        <f>_ngUSWwX0Oby</f>
        <v>Faroe Islands</v>
      </c>
    </row>
    <row r="82" spans="1:1" x14ac:dyDescent="0.25">
      <c r="A82" s="33" t="str">
        <f>_sSIYRwB1r74</f>
        <v>Fiji</v>
      </c>
    </row>
    <row r="83" spans="1:1" x14ac:dyDescent="0.25">
      <c r="A83" s="33" t="str">
        <f>_bnQX2QIuIY9</f>
        <v>Finland</v>
      </c>
    </row>
    <row r="84" spans="1:1" x14ac:dyDescent="0.25">
      <c r="A84" s="33" t="str">
        <f>_VnTycSnraEY</f>
        <v>France</v>
      </c>
    </row>
    <row r="85" spans="1:1" x14ac:dyDescent="0.25">
      <c r="A85" s="33" t="str">
        <f>_UJVEh0g7qOo</f>
        <v>French Guiana</v>
      </c>
    </row>
    <row r="86" spans="1:1" x14ac:dyDescent="0.25">
      <c r="A86" s="33" t="str">
        <f>_QLERXr2o7IE</f>
        <v>French Polynesia</v>
      </c>
    </row>
    <row r="87" spans="1:1" x14ac:dyDescent="0.25">
      <c r="A87" s="33" t="str">
        <f>_BLpPqpMtgQY</f>
        <v>French Southern Territories</v>
      </c>
    </row>
    <row r="88" spans="1:1" x14ac:dyDescent="0.25">
      <c r="A88" s="33" t="str">
        <f>_EGLpIMSAWhx</f>
        <v>Gabon</v>
      </c>
    </row>
    <row r="89" spans="1:1" x14ac:dyDescent="0.25">
      <c r="A89" s="33" t="str">
        <f>_z51rgcc5R8V</f>
        <v>Gambia</v>
      </c>
    </row>
    <row r="90" spans="1:1" x14ac:dyDescent="0.25">
      <c r="A90" s="33" t="str">
        <f>_fg8TSIHSGHX</f>
        <v>Georgia</v>
      </c>
    </row>
    <row r="91" spans="1:1" x14ac:dyDescent="0.25">
      <c r="A91" s="33" t="str">
        <f>_Ri2tb7LBVtP</f>
        <v>Germany</v>
      </c>
    </row>
    <row r="92" spans="1:1" x14ac:dyDescent="0.25">
      <c r="A92" s="33" t="str">
        <f>_hgGOTFYZxMO</f>
        <v>Germany, Former Democratic Republic</v>
      </c>
    </row>
    <row r="93" spans="1:1" x14ac:dyDescent="0.25">
      <c r="A93" s="33" t="str">
        <f>_E9G2aQpCs1A</f>
        <v>Germany, Former Federal Republic</v>
      </c>
    </row>
    <row r="94" spans="1:1" x14ac:dyDescent="0.25">
      <c r="A94" s="33" t="str">
        <f>_Fq9qs6Kn6wN</f>
        <v>Germany, West Berlin</v>
      </c>
    </row>
    <row r="95" spans="1:1" x14ac:dyDescent="0.25">
      <c r="A95" s="33" t="str">
        <f>_WC5rU5fLMzY</f>
        <v>Ghana</v>
      </c>
    </row>
    <row r="96" spans="1:1" x14ac:dyDescent="0.25">
      <c r="A96" s="33" t="str">
        <f>_BVzmce6DVeS</f>
        <v>Gibraltar</v>
      </c>
    </row>
    <row r="97" spans="1:1" x14ac:dyDescent="0.25">
      <c r="A97" s="33" t="str">
        <f>_eyvitcZL4ex</f>
        <v>Greece</v>
      </c>
    </row>
    <row r="98" spans="1:1" x14ac:dyDescent="0.25">
      <c r="A98" s="33" t="str">
        <f>_IZy3ESdFnp5</f>
        <v>Greenland</v>
      </c>
    </row>
    <row r="99" spans="1:1" x14ac:dyDescent="0.25">
      <c r="A99" s="33" t="str">
        <f>_gg9DH7dvdeD</f>
        <v>Grenada</v>
      </c>
    </row>
    <row r="100" spans="1:1" x14ac:dyDescent="0.25">
      <c r="A100" s="33" t="str">
        <f>_cRWrIpjzvVl</f>
        <v>Guadeloupe</v>
      </c>
    </row>
    <row r="101" spans="1:1" x14ac:dyDescent="0.25">
      <c r="A101" s="33" t="str">
        <f>_q9u7nkNkuGy</f>
        <v>Guam</v>
      </c>
    </row>
    <row r="102" spans="1:1" x14ac:dyDescent="0.25">
      <c r="A102" s="33" t="str">
        <f>_bhkJDAiqVKX</f>
        <v>Guatemala</v>
      </c>
    </row>
    <row r="103" spans="1:1" x14ac:dyDescent="0.25">
      <c r="A103" s="33" t="str">
        <f>_NUkOvK4bnj2</f>
        <v>Guernsey</v>
      </c>
    </row>
    <row r="104" spans="1:1" x14ac:dyDescent="0.25">
      <c r="A104" s="33" t="str">
        <f>_quQpOfBIDFC</f>
        <v>Guinea</v>
      </c>
    </row>
    <row r="105" spans="1:1" x14ac:dyDescent="0.25">
      <c r="A105" s="33" t="str">
        <f>_G9o5ad4oJJX</f>
        <v>Guinea-Bissau</v>
      </c>
    </row>
    <row r="106" spans="1:1" x14ac:dyDescent="0.25">
      <c r="A106" s="33" t="str">
        <f>_AUStREIxT4s</f>
        <v>Guyana</v>
      </c>
    </row>
    <row r="107" spans="1:1" x14ac:dyDescent="0.25">
      <c r="A107" s="33" t="str">
        <f>_ipe4pT2TW7G</f>
        <v>Haiti</v>
      </c>
    </row>
    <row r="108" spans="1:1" x14ac:dyDescent="0.25">
      <c r="A108" s="33" t="str">
        <f>_apVWLKfARpb</f>
        <v>Heard Island and McDonald Islands</v>
      </c>
    </row>
    <row r="109" spans="1:1" x14ac:dyDescent="0.25">
      <c r="A109" s="33" t="str">
        <f>_jZOt27rWre8</f>
        <v>Holy See</v>
      </c>
    </row>
    <row r="110" spans="1:1" x14ac:dyDescent="0.25">
      <c r="A110" s="33" t="str">
        <f>_mDSuyD9lOM5</f>
        <v>Honduras</v>
      </c>
    </row>
    <row r="111" spans="1:1" x14ac:dyDescent="0.25">
      <c r="A111" s="33" t="str">
        <f>_g49fuSiB623</f>
        <v>Hungary</v>
      </c>
    </row>
    <row r="112" spans="1:1" x14ac:dyDescent="0.25">
      <c r="A112" s="33" t="str">
        <f>_Bc3mYAhlY1a</f>
        <v>Iceland</v>
      </c>
    </row>
    <row r="113" spans="1:1" x14ac:dyDescent="0.25">
      <c r="A113" s="33" t="str">
        <f>_WApLDd37Yj2</f>
        <v>India</v>
      </c>
    </row>
    <row r="114" spans="1:1" x14ac:dyDescent="0.25">
      <c r="A114" s="33" t="str">
        <f>_jVqoXv7rFns</f>
        <v>Indonesia</v>
      </c>
    </row>
    <row r="115" spans="1:1" x14ac:dyDescent="0.25">
      <c r="A115" s="33" t="str">
        <f>_SsAjVE1S87E</f>
        <v>Iran (Islamic Republic of)</v>
      </c>
    </row>
    <row r="116" spans="1:1" x14ac:dyDescent="0.25">
      <c r="A116" s="33" t="str">
        <f>_fHXW26zg2U6</f>
        <v>Iraq</v>
      </c>
    </row>
    <row r="117" spans="1:1" x14ac:dyDescent="0.25">
      <c r="A117" s="33" t="str">
        <f>_uvTw0Kus5KZ</f>
        <v>Ireland</v>
      </c>
    </row>
    <row r="118" spans="1:1" x14ac:dyDescent="0.25">
      <c r="A118" s="33" t="str">
        <f>_ehNfKt5LpG9</f>
        <v>Isle of Man</v>
      </c>
    </row>
    <row r="119" spans="1:1" x14ac:dyDescent="0.25">
      <c r="A119" s="33" t="str">
        <f>_XebDUbuPqVx</f>
        <v>Israel</v>
      </c>
    </row>
    <row r="120" spans="1:1" x14ac:dyDescent="0.25">
      <c r="A120" s="33" t="str">
        <f>_ElwEWppmGgv</f>
        <v>Italy</v>
      </c>
    </row>
    <row r="121" spans="1:1" x14ac:dyDescent="0.25">
      <c r="A121" s="33" t="str">
        <f>_x6DVvicRjYC</f>
        <v>Jamaica</v>
      </c>
    </row>
    <row r="122" spans="1:1" x14ac:dyDescent="0.25">
      <c r="A122" s="33" t="str">
        <f>_JI5lagoUJR4</f>
        <v>Japan</v>
      </c>
    </row>
    <row r="123" spans="1:1" x14ac:dyDescent="0.25">
      <c r="A123" s="33" t="str">
        <f>_XJscL6IuHpd</f>
        <v>Jersey</v>
      </c>
    </row>
    <row r="124" spans="1:1" x14ac:dyDescent="0.25">
      <c r="A124" s="33" t="str">
        <f>_GWQBgBHdbbp</f>
        <v>Jordan</v>
      </c>
    </row>
    <row r="125" spans="1:1" x14ac:dyDescent="0.25">
      <c r="A125" s="33" t="str">
        <f>_ibGsqmiVkoU</f>
        <v>Kazakhstan</v>
      </c>
    </row>
    <row r="126" spans="1:1" x14ac:dyDescent="0.25">
      <c r="A126" s="33" t="str">
        <f>_HfVjCurKxh2</f>
        <v>Kenya</v>
      </c>
    </row>
    <row r="127" spans="1:1" x14ac:dyDescent="0.25">
      <c r="A127" s="33" t="str">
        <f>_Nlv8oKkoAwp</f>
        <v>Kiribati</v>
      </c>
    </row>
    <row r="128" spans="1:1" x14ac:dyDescent="0.25">
      <c r="A128" s="33" t="str">
        <f>_tnTRnfd2aVs</f>
        <v>Kuwait</v>
      </c>
    </row>
    <row r="129" spans="1:1" x14ac:dyDescent="0.25">
      <c r="A129" s="33" t="str">
        <f>_tDFavWinSwr</f>
        <v>Kyrgyzstan</v>
      </c>
    </row>
    <row r="130" spans="1:1" x14ac:dyDescent="0.25">
      <c r="A130" s="33" t="str">
        <f>_bvyjEfI0d2V</f>
        <v>Lao People's Democratic Republic</v>
      </c>
    </row>
    <row r="131" spans="1:1" x14ac:dyDescent="0.25">
      <c r="A131" s="33" t="str">
        <f>_gxi9jcBYyrL</f>
        <v>Latvia</v>
      </c>
    </row>
    <row r="132" spans="1:1" x14ac:dyDescent="0.25">
      <c r="A132" s="33" t="str">
        <f>_ACalScnrl2I</f>
        <v>Lebanon</v>
      </c>
    </row>
    <row r="133" spans="1:1" x14ac:dyDescent="0.25">
      <c r="A133" s="33" t="str">
        <f>_D4JnxOsqwE4</f>
        <v>Lesotho</v>
      </c>
    </row>
    <row r="134" spans="1:1" x14ac:dyDescent="0.25">
      <c r="A134" s="33" t="str">
        <f>_JEHwU064LAj</f>
        <v>Liberia</v>
      </c>
    </row>
    <row r="135" spans="1:1" x14ac:dyDescent="0.25">
      <c r="A135" s="33" t="str">
        <f>_zaluKz5Llai</f>
        <v>Libya</v>
      </c>
    </row>
    <row r="136" spans="1:1" x14ac:dyDescent="0.25">
      <c r="A136" s="33" t="str">
        <f>_gMz0MxjZcEt</f>
        <v>Liechtenstein</v>
      </c>
    </row>
    <row r="137" spans="1:1" x14ac:dyDescent="0.25">
      <c r="A137" s="33" t="str">
        <f>_T1irZBQ9gNW</f>
        <v>Lithuania</v>
      </c>
    </row>
    <row r="138" spans="1:1" x14ac:dyDescent="0.25">
      <c r="A138" s="33" t="str">
        <f>_mmJUi0PpvGi</f>
        <v>Luxembourg</v>
      </c>
    </row>
    <row r="139" spans="1:1" x14ac:dyDescent="0.25">
      <c r="A139" s="33" t="str">
        <f>_bcy4159FETR</f>
        <v>Madagascar</v>
      </c>
    </row>
    <row r="140" spans="1:1" x14ac:dyDescent="0.25">
      <c r="A140" s="33" t="str">
        <f>_G037PAPU5dO</f>
        <v>Malawi</v>
      </c>
    </row>
    <row r="141" spans="1:1" x14ac:dyDescent="0.25">
      <c r="A141" s="33" t="str">
        <f>_BmTVMvJHVBO</f>
        <v>Malaysia</v>
      </c>
    </row>
    <row r="142" spans="1:1" x14ac:dyDescent="0.25">
      <c r="A142" s="33" t="str">
        <f>_FOJUXD6f6lB</f>
        <v>Maldives</v>
      </c>
    </row>
    <row r="143" spans="1:1" x14ac:dyDescent="0.25">
      <c r="A143" s="33" t="str">
        <f>_EubjsxqlA4d</f>
        <v>Mali</v>
      </c>
    </row>
    <row r="144" spans="1:1" x14ac:dyDescent="0.25">
      <c r="A144" s="33" t="str">
        <f>_TIhakAVsQwM</f>
        <v>Malta</v>
      </c>
    </row>
    <row r="145" spans="1:1" x14ac:dyDescent="0.25">
      <c r="A145" s="33" t="str">
        <f>_Ajnw1b8m6eL</f>
        <v>Marshall Islands</v>
      </c>
    </row>
    <row r="146" spans="1:1" x14ac:dyDescent="0.25">
      <c r="A146" s="33" t="str">
        <f>_v2B5AtYQV8H</f>
        <v>Martinique</v>
      </c>
    </row>
    <row r="147" spans="1:1" x14ac:dyDescent="0.25">
      <c r="A147" s="33" t="str">
        <f>_XYpsN5j30R9</f>
        <v>Mauritania</v>
      </c>
    </row>
    <row r="148" spans="1:1" x14ac:dyDescent="0.25">
      <c r="A148" s="33" t="str">
        <f>_EB4aSZN0eQr</f>
        <v>Mauritius</v>
      </c>
    </row>
    <row r="149" spans="1:1" x14ac:dyDescent="0.25">
      <c r="A149" s="33" t="str">
        <f>_Bon3xyAAWKf</f>
        <v>Mayotte</v>
      </c>
    </row>
    <row r="150" spans="1:1" x14ac:dyDescent="0.25">
      <c r="A150" s="33" t="str">
        <f>_KAUSOoBq5Ft</f>
        <v>Mexico</v>
      </c>
    </row>
    <row r="151" spans="1:1" x14ac:dyDescent="0.25">
      <c r="A151" s="33" t="str">
        <f>_lnvESj20mWZ</f>
        <v>Micronesia (Federated States of)</v>
      </c>
    </row>
    <row r="152" spans="1:1" x14ac:dyDescent="0.25">
      <c r="A152" s="33" t="str">
        <f>_cZ8823L0fLJ</f>
        <v>Monaco</v>
      </c>
    </row>
    <row r="153" spans="1:1" x14ac:dyDescent="0.25">
      <c r="A153" s="33" t="str">
        <f>_IZSm5iPKkDg</f>
        <v>Mongolia</v>
      </c>
    </row>
    <row r="154" spans="1:1" x14ac:dyDescent="0.25">
      <c r="A154" s="33" t="str">
        <f>_JX7HJfPfbog</f>
        <v>Montenegro</v>
      </c>
    </row>
    <row r="155" spans="1:1" x14ac:dyDescent="0.25">
      <c r="A155" s="33" t="str">
        <f>_B4iWc3gcDcn</f>
        <v>Montserrat</v>
      </c>
    </row>
    <row r="156" spans="1:1" x14ac:dyDescent="0.25">
      <c r="A156" s="33" t="str">
        <f>_WuQvgvXKamv</f>
        <v>Morocco</v>
      </c>
    </row>
    <row r="157" spans="1:1" x14ac:dyDescent="0.25">
      <c r="A157" s="33" t="str">
        <f>_Gan3VYicAWe</f>
        <v>Mozambique</v>
      </c>
    </row>
    <row r="158" spans="1:1" x14ac:dyDescent="0.25">
      <c r="A158" s="33" t="str">
        <f>_YOL13ptz4ef</f>
        <v>Myanmar</v>
      </c>
    </row>
    <row r="159" spans="1:1" x14ac:dyDescent="0.25">
      <c r="A159" s="33" t="str">
        <f>_rtLnlu4GUI2</f>
        <v>Namibia</v>
      </c>
    </row>
    <row r="160" spans="1:1" x14ac:dyDescent="0.25">
      <c r="A160" s="33" t="str">
        <f>_Pz0LCggcqES</f>
        <v>Nauru</v>
      </c>
    </row>
    <row r="161" spans="1:1" x14ac:dyDescent="0.25">
      <c r="A161" s="33" t="str">
        <f>_pZZriU4sY0l</f>
        <v>Nepal</v>
      </c>
    </row>
    <row r="162" spans="1:1" x14ac:dyDescent="0.25">
      <c r="A162" s="33" t="str">
        <f>_rEQqufy2KNi</f>
        <v>Netherlands</v>
      </c>
    </row>
    <row r="163" spans="1:1" x14ac:dyDescent="0.25">
      <c r="A163" s="33" t="str">
        <f>_COs48yLdDvg</f>
        <v>Netherlands Antilles</v>
      </c>
    </row>
    <row r="164" spans="1:1" x14ac:dyDescent="0.25">
      <c r="A164" s="33" t="str">
        <f>_jMGr96nGwHN</f>
        <v>New Caledonia</v>
      </c>
    </row>
    <row r="165" spans="1:1" x14ac:dyDescent="0.25">
      <c r="A165" s="33" t="str">
        <f>_hG1CNbw8wSF</f>
        <v>New Zealand</v>
      </c>
    </row>
    <row r="166" spans="1:1" x14ac:dyDescent="0.25">
      <c r="A166" s="33" t="str">
        <f>_wnuoeS9sVZR</f>
        <v>Nicaragua</v>
      </c>
    </row>
    <row r="167" spans="1:1" x14ac:dyDescent="0.25">
      <c r="A167" s="33" t="str">
        <f>_O0hWoXlHhIS</f>
        <v>Niger</v>
      </c>
    </row>
    <row r="168" spans="1:1" x14ac:dyDescent="0.25">
      <c r="A168" s="33" t="str">
        <f>_I3NxIqG7bD4</f>
        <v>Nigeria</v>
      </c>
    </row>
    <row r="169" spans="1:1" x14ac:dyDescent="0.25">
      <c r="A169" s="33" t="str">
        <f>_KqaTbKanCG3</f>
        <v>Niue</v>
      </c>
    </row>
    <row r="170" spans="1:1" x14ac:dyDescent="0.25">
      <c r="A170" s="33" t="str">
        <f>_O7BGyJhV2Tc</f>
        <v>Norfolk Island</v>
      </c>
    </row>
    <row r="171" spans="1:1" x14ac:dyDescent="0.25">
      <c r="A171" s="33" t="str">
        <f>_cfBaKMnsXd1</f>
        <v>North Macedonia</v>
      </c>
    </row>
    <row r="172" spans="1:1" x14ac:dyDescent="0.25">
      <c r="A172" s="33" t="str">
        <f>_vPoFz9J1v6Y</f>
        <v>Northern Mariana Islands</v>
      </c>
    </row>
    <row r="173" spans="1:1" x14ac:dyDescent="0.25">
      <c r="A173" s="33" t="str">
        <f>_oy494aJtjTB</f>
        <v>Norway</v>
      </c>
    </row>
    <row r="174" spans="1:1" x14ac:dyDescent="0.25">
      <c r="A174" s="33" t="str">
        <f>_G8FCnT37gyb</f>
        <v>Oman</v>
      </c>
    </row>
    <row r="175" spans="1:1" x14ac:dyDescent="0.25">
      <c r="A175" s="33" t="str">
        <f>_yzAMOdV0Pmr</f>
        <v>Pakistan</v>
      </c>
    </row>
    <row r="176" spans="1:1" x14ac:dyDescent="0.25">
      <c r="A176" s="33" t="str">
        <f>_iFaKKDtb7nf</f>
        <v>Palau</v>
      </c>
    </row>
    <row r="177" spans="1:1" x14ac:dyDescent="0.25">
      <c r="A177" s="33" t="str">
        <f>_wUBWZEHJm6Q</f>
        <v>Panama</v>
      </c>
    </row>
    <row r="178" spans="1:1" x14ac:dyDescent="0.25">
      <c r="A178" s="33" t="str">
        <f>_Zav7juzGmEo</f>
        <v>Papua New Guinea</v>
      </c>
    </row>
    <row r="179" spans="1:1" x14ac:dyDescent="0.25">
      <c r="A179" s="33" t="str">
        <f>_Wpzccx0vjIP</f>
        <v>Paraguay</v>
      </c>
    </row>
    <row r="180" spans="1:1" x14ac:dyDescent="0.25">
      <c r="A180" s="33" t="str">
        <f>_vkXlj7ZPkGi</f>
        <v>Peru</v>
      </c>
    </row>
    <row r="181" spans="1:1" x14ac:dyDescent="0.25">
      <c r="A181" s="33" t="str">
        <f>_QkOClVdLto1</f>
        <v>Philippines</v>
      </c>
    </row>
    <row r="182" spans="1:1" x14ac:dyDescent="0.25">
      <c r="A182" s="33" t="str">
        <f>_fHaKXfcKthe</f>
        <v>Pitcairn</v>
      </c>
    </row>
    <row r="183" spans="1:1" x14ac:dyDescent="0.25">
      <c r="A183" s="33" t="str">
        <f>_wMTP4GblKr8</f>
        <v>Poland</v>
      </c>
    </row>
    <row r="184" spans="1:1" x14ac:dyDescent="0.25">
      <c r="A184" s="33" t="str">
        <f>_PevCwH17M73</f>
        <v>Portugal</v>
      </c>
    </row>
    <row r="185" spans="1:1" x14ac:dyDescent="0.25">
      <c r="A185" s="33" t="str">
        <f>_w3IJVQhc8Rm</f>
        <v>Puerto Rico</v>
      </c>
    </row>
    <row r="186" spans="1:1" x14ac:dyDescent="0.25">
      <c r="A186" s="33" t="str">
        <f>_jCtFxm8aADJ</f>
        <v>Qatar</v>
      </c>
    </row>
    <row r="187" spans="1:1" x14ac:dyDescent="0.25">
      <c r="A187" s="33" t="str">
        <f>_IbGbsybdeou</f>
        <v>Republic of Korea</v>
      </c>
    </row>
    <row r="188" spans="1:1" x14ac:dyDescent="0.25">
      <c r="A188" s="33" t="str">
        <f>_yBqy4nxuOCA</f>
        <v>Republic of Moldova</v>
      </c>
    </row>
    <row r="189" spans="1:1" x14ac:dyDescent="0.25">
      <c r="A189" s="33" t="str">
        <f>_ZRxKEGQmkWI</f>
        <v>Rodrigues</v>
      </c>
    </row>
    <row r="190" spans="1:1" x14ac:dyDescent="0.25">
      <c r="A190" s="33" t="str">
        <f>_N9i1v07Ro0E</f>
        <v>Romania</v>
      </c>
    </row>
    <row r="191" spans="1:1" x14ac:dyDescent="0.25">
      <c r="A191" s="33" t="str">
        <f>_i3v8r9XNls2</f>
        <v>Russian Federation</v>
      </c>
    </row>
    <row r="192" spans="1:1" x14ac:dyDescent="0.25">
      <c r="A192" s="33" t="str">
        <f>_UlQiEogy3wG</f>
        <v>Rwanda</v>
      </c>
    </row>
    <row r="193" spans="1:1" x14ac:dyDescent="0.25">
      <c r="A193" s="33" t="str">
        <f>_LTLHCOHyyWS</f>
        <v>Ryu Kyu Islands</v>
      </c>
    </row>
    <row r="194" spans="1:1" x14ac:dyDescent="0.25">
      <c r="A194" s="33" t="str">
        <f>_VwqhqUCaMgk</f>
        <v>Réunion</v>
      </c>
    </row>
    <row r="195" spans="1:1" x14ac:dyDescent="0.25">
      <c r="A195" s="33" t="str">
        <f>_GPyOOoIby8R</f>
        <v>Saint Barthélemy</v>
      </c>
    </row>
    <row r="196" spans="1:1" x14ac:dyDescent="0.25">
      <c r="A196" s="33" t="str">
        <f>_aZ7Bm5L90rn</f>
        <v>Saint Helena</v>
      </c>
    </row>
    <row r="197" spans="1:1" x14ac:dyDescent="0.25">
      <c r="A197" s="33" t="str">
        <f>_BlC8wOVHBlb</f>
        <v>Saint Kitts and Nevis</v>
      </c>
    </row>
    <row r="198" spans="1:1" x14ac:dyDescent="0.25">
      <c r="A198" s="33" t="str">
        <f>_RyAd6laKg3U</f>
        <v>Saint Lucia</v>
      </c>
    </row>
    <row r="199" spans="1:1" x14ac:dyDescent="0.25">
      <c r="A199" s="33" t="str">
        <f>_tSBEjAHKj9V</f>
        <v>Saint Martin (French part)</v>
      </c>
    </row>
    <row r="200" spans="1:1" x14ac:dyDescent="0.25">
      <c r="A200" s="33" t="str">
        <f>_HYEuE8zV74t</f>
        <v>Saint Pierre and Miquelon</v>
      </c>
    </row>
    <row r="201" spans="1:1" x14ac:dyDescent="0.25">
      <c r="A201" s="33" t="str">
        <f>_ZgsdoEiTlLq</f>
        <v>Saint Vincent and the Grenadines</v>
      </c>
    </row>
    <row r="202" spans="1:1" x14ac:dyDescent="0.25">
      <c r="A202" s="33" t="str">
        <f>_hpXoMVtJpT3</f>
        <v>Samoa</v>
      </c>
    </row>
    <row r="203" spans="1:1" x14ac:dyDescent="0.25">
      <c r="A203" s="33" t="str">
        <f>_SAsS1Kwc4iW</f>
        <v>San Marino</v>
      </c>
    </row>
    <row r="204" spans="1:1" x14ac:dyDescent="0.25">
      <c r="A204" s="33" t="str">
        <f>_FNduj2N3e8s</f>
        <v>Sao Tome and Principe</v>
      </c>
    </row>
    <row r="205" spans="1:1" x14ac:dyDescent="0.25">
      <c r="A205" s="33" t="str">
        <f>_xB6nQN5Wtpg</f>
        <v>Saudi Arabia</v>
      </c>
    </row>
    <row r="206" spans="1:1" x14ac:dyDescent="0.25">
      <c r="A206" s="33" t="str">
        <f>_wj7iV08dvFq</f>
        <v>Senegal</v>
      </c>
    </row>
    <row r="207" spans="1:1" x14ac:dyDescent="0.25">
      <c r="A207" s="33" t="str">
        <f>_oroMC4mMzMq</f>
        <v>Serbia</v>
      </c>
    </row>
    <row r="208" spans="1:1" x14ac:dyDescent="0.25">
      <c r="A208" s="33" t="str">
        <f>_HizhPCC5Ps5</f>
        <v>Serbia and Montenegro, Former</v>
      </c>
    </row>
    <row r="209" spans="1:1" x14ac:dyDescent="0.25">
      <c r="A209" s="33" t="str">
        <f>_wimH12ukPK5</f>
        <v>Seychelles</v>
      </c>
    </row>
    <row r="210" spans="1:1" x14ac:dyDescent="0.25">
      <c r="A210" s="33" t="str">
        <f>_qbqrFLCJewu</f>
        <v>Sierra Leone</v>
      </c>
    </row>
    <row r="211" spans="1:1" x14ac:dyDescent="0.25">
      <c r="A211" s="33" t="str">
        <f>_rb6V38jgfFc</f>
        <v>Singapore</v>
      </c>
    </row>
    <row r="212" spans="1:1" x14ac:dyDescent="0.25">
      <c r="A212" s="33" t="str">
        <f>_cCgL3J7Lsgn</f>
        <v>Sint Maarten (Dutch part)</v>
      </c>
    </row>
    <row r="213" spans="1:1" x14ac:dyDescent="0.25">
      <c r="A213" s="33" t="str">
        <f>_RDiXMdNXg16</f>
        <v>Slovakia</v>
      </c>
    </row>
    <row r="214" spans="1:1" x14ac:dyDescent="0.25">
      <c r="A214" s="33" t="str">
        <f>_PY4aKgi30fr</f>
        <v>Slovenia</v>
      </c>
    </row>
    <row r="215" spans="1:1" x14ac:dyDescent="0.25">
      <c r="A215" s="33" t="str">
        <f>_FUieyovDec8</f>
        <v>Solomon Islands</v>
      </c>
    </row>
    <row r="216" spans="1:1" x14ac:dyDescent="0.25">
      <c r="A216" s="33" t="str">
        <f>_oWNF4d3PK8C</f>
        <v>Somalia</v>
      </c>
    </row>
    <row r="217" spans="1:1" x14ac:dyDescent="0.25">
      <c r="A217" s="33" t="str">
        <f>_lVPoUAKCdmU</f>
        <v>South Africa</v>
      </c>
    </row>
    <row r="218" spans="1:1" x14ac:dyDescent="0.25">
      <c r="A218" s="33" t="str">
        <f>_z5ouOuycTPO</f>
        <v>South Georgia and the South Sandwich Islands</v>
      </c>
    </row>
    <row r="219" spans="1:1" x14ac:dyDescent="0.25">
      <c r="A219" s="33" t="str">
        <f>_mhWSEv79IJW</f>
        <v>South Sudan</v>
      </c>
    </row>
    <row r="220" spans="1:1" x14ac:dyDescent="0.25">
      <c r="A220" s="33" t="str">
        <f>_DVnpk4xiXGJ</f>
        <v>Spain</v>
      </c>
    </row>
    <row r="221" spans="1:1" x14ac:dyDescent="0.25">
      <c r="A221" s="33" t="str">
        <f>_er7MPiN3tdH</f>
        <v>Sri Lanka</v>
      </c>
    </row>
    <row r="222" spans="1:1" x14ac:dyDescent="0.25">
      <c r="A222" s="33" t="str">
        <f>_QqAzWHtJ8VC</f>
        <v>Sudan</v>
      </c>
    </row>
    <row r="223" spans="1:1" x14ac:dyDescent="0.25">
      <c r="A223" s="33" t="str">
        <f>_IjLnDADGraQ</f>
        <v>Sudan (former)</v>
      </c>
    </row>
    <row r="224" spans="1:1" x14ac:dyDescent="0.25">
      <c r="A224" s="33" t="str">
        <f>_jkyBvNzcTLl</f>
        <v>Suriname</v>
      </c>
    </row>
    <row r="225" spans="1:1" x14ac:dyDescent="0.25">
      <c r="A225" s="33" t="str">
        <f>_TWyMjVaaxmT</f>
        <v>Svalbard and Jan Mayen</v>
      </c>
    </row>
    <row r="226" spans="1:1" x14ac:dyDescent="0.25">
      <c r="A226" s="33" t="str">
        <f>_IFAb1JUZ0Fz</f>
        <v>Sweden</v>
      </c>
    </row>
    <row r="227" spans="1:1" x14ac:dyDescent="0.25">
      <c r="A227" s="33" t="str">
        <f>_q2HqXV5OO3z</f>
        <v>Switzerland</v>
      </c>
    </row>
    <row r="228" spans="1:1" x14ac:dyDescent="0.25">
      <c r="A228" s="33" t="str">
        <f>_HDN85xUGB65</f>
        <v>Syrian Arab Republic</v>
      </c>
    </row>
    <row r="229" spans="1:1" x14ac:dyDescent="0.25">
      <c r="A229" s="33" t="str">
        <f>_xb2ezJcUoSR</f>
        <v>Tajikistan</v>
      </c>
    </row>
    <row r="230" spans="1:1" x14ac:dyDescent="0.25">
      <c r="A230" s="33" t="str">
        <f>_vboedbUs1As</f>
        <v>Thailand</v>
      </c>
    </row>
    <row r="231" spans="1:1" x14ac:dyDescent="0.25">
      <c r="A231" s="33" t="str">
        <f>_pGLy2Zj2lVg</f>
        <v>The former state union Serbia and Montenegro</v>
      </c>
    </row>
    <row r="232" spans="1:1" x14ac:dyDescent="0.25">
      <c r="A232" s="33" t="str">
        <f>_cJU4qStc9QT</f>
        <v>Timor-Leste</v>
      </c>
    </row>
    <row r="233" spans="1:1" x14ac:dyDescent="0.25">
      <c r="A233" s="33" t="str">
        <f>_WtcZBCTspgM</f>
        <v>Togo</v>
      </c>
    </row>
    <row r="234" spans="1:1" x14ac:dyDescent="0.25">
      <c r="A234" s="33" t="str">
        <f>_VMqDEughMuP</f>
        <v>Tokelau</v>
      </c>
    </row>
    <row r="235" spans="1:1" x14ac:dyDescent="0.25">
      <c r="A235" s="33" t="str">
        <f>_zYQqFxQw5jj</f>
        <v>Tonga</v>
      </c>
    </row>
    <row r="236" spans="1:1" x14ac:dyDescent="0.25">
      <c r="A236" s="33" t="str">
        <f>_fYeClLy8K2x</f>
        <v>Trinidad and Tobago</v>
      </c>
    </row>
    <row r="237" spans="1:1" x14ac:dyDescent="0.25">
      <c r="A237" s="33" t="str">
        <f>_pMukkUmnnkh</f>
        <v>Tunisia</v>
      </c>
    </row>
    <row r="238" spans="1:1" x14ac:dyDescent="0.25">
      <c r="A238" s="33" t="str">
        <f>_eVEK7djdWqV</f>
        <v>Turkey</v>
      </c>
    </row>
    <row r="239" spans="1:1" x14ac:dyDescent="0.25">
      <c r="A239" s="33" t="str">
        <f>_HwqfuL9pQz5</f>
        <v>Turkmenistan</v>
      </c>
    </row>
    <row r="240" spans="1:1" x14ac:dyDescent="0.25">
      <c r="A240" s="33" t="str">
        <f>_vg4b11FL2Gl</f>
        <v>Turks and Caicos Islands</v>
      </c>
    </row>
    <row r="241" spans="1:1" x14ac:dyDescent="0.25">
      <c r="A241" s="33" t="str">
        <f>_GrU8zQv510v</f>
        <v>Tuvalu</v>
      </c>
    </row>
    <row r="242" spans="1:1" x14ac:dyDescent="0.25">
      <c r="A242" s="33" t="str">
        <f>_M9HrCkIwaKy</f>
        <v>US Virgin Islands</v>
      </c>
    </row>
    <row r="243" spans="1:1" x14ac:dyDescent="0.25">
      <c r="A243" s="33" t="str">
        <f>_wFkq5oB0dFS</f>
        <v>USSR, Former</v>
      </c>
    </row>
    <row r="244" spans="1:1" x14ac:dyDescent="0.25">
      <c r="A244" s="33" t="str">
        <f>_SnYHrnchKjL</f>
        <v>Uganda</v>
      </c>
    </row>
    <row r="245" spans="1:1" x14ac:dyDescent="0.25">
      <c r="A245" s="33" t="str">
        <f>_VJrTuNXAg9G</f>
        <v>Ukraine</v>
      </c>
    </row>
    <row r="246" spans="1:1" x14ac:dyDescent="0.25">
      <c r="A246" s="33" t="str">
        <f>_aNIrqpwcKXv</f>
        <v>United Arab Emirates</v>
      </c>
    </row>
    <row r="247" spans="1:1" x14ac:dyDescent="0.25">
      <c r="A247" s="33" t="str">
        <f>_Gnz4lqrVEMf</f>
        <v>United Kingdom of Great Britain and Northern Irela</v>
      </c>
    </row>
    <row r="248" spans="1:1" x14ac:dyDescent="0.25">
      <c r="A248" s="33" t="str">
        <f>_TpDwlm2Spev</f>
        <v>United Kingdom, England and Wales</v>
      </c>
    </row>
    <row r="249" spans="1:1" x14ac:dyDescent="0.25">
      <c r="A249" s="33" t="str">
        <f>_Q8De2VxoKXS</f>
        <v>United Kingdom, Northern Ireland</v>
      </c>
    </row>
    <row r="250" spans="1:1" x14ac:dyDescent="0.25">
      <c r="A250" s="33" t="str">
        <f>_Gvox4WmLiYC</f>
        <v>United Kingdom, Scotland</v>
      </c>
    </row>
    <row r="251" spans="1:1" x14ac:dyDescent="0.25">
      <c r="A251" s="33" t="str">
        <f>_S52uSY3lb8V</f>
        <v>United Republic of Tanzania</v>
      </c>
    </row>
    <row r="252" spans="1:1" x14ac:dyDescent="0.25">
      <c r="A252" s="33" t="str">
        <f>_KOUhvjWIy6V</f>
        <v>United States Minor Outlying Islands</v>
      </c>
    </row>
    <row r="253" spans="1:1" x14ac:dyDescent="0.25">
      <c r="A253" s="33" t="str">
        <f>_AYWCbVecRKQ</f>
        <v>United States of America</v>
      </c>
    </row>
    <row r="254" spans="1:1" x14ac:dyDescent="0.25">
      <c r="A254" s="33" t="str">
        <f>_PJS910L8KtX</f>
        <v>Uruguay</v>
      </c>
    </row>
    <row r="255" spans="1:1" x14ac:dyDescent="0.25">
      <c r="A255" s="33" t="str">
        <f>_kpFgAwwSjCZ</f>
        <v>Uzbekistan</v>
      </c>
    </row>
    <row r="256" spans="1:1" x14ac:dyDescent="0.25">
      <c r="A256" s="33" t="str">
        <f>_xqjIL1cGrl1</f>
        <v>Vanuatu</v>
      </c>
    </row>
    <row r="257" spans="1:1" x14ac:dyDescent="0.25">
      <c r="A257" s="33" t="str">
        <f>_fkrzFaeuYDn</f>
        <v>Venezuela (Bolivarian Republic of)</v>
      </c>
    </row>
    <row r="258" spans="1:1" x14ac:dyDescent="0.25">
      <c r="A258" s="33" t="str">
        <f>_av3fkpFxEXj</f>
        <v>Viet Nam</v>
      </c>
    </row>
    <row r="259" spans="1:1" x14ac:dyDescent="0.25">
      <c r="A259" s="33" t="str">
        <f>_eVp1pvRfPKS</f>
        <v>Wallis and Futuna</v>
      </c>
    </row>
    <row r="260" spans="1:1" x14ac:dyDescent="0.25">
      <c r="A260" s="33" t="str">
        <f>_KrU8C1YTdao</f>
        <v>West Bank</v>
      </c>
    </row>
    <row r="261" spans="1:1" x14ac:dyDescent="0.25">
      <c r="A261" s="33" t="str">
        <f>_juBxu3AprlM</f>
        <v>West Bank and Gaza Strip</v>
      </c>
    </row>
    <row r="262" spans="1:1" x14ac:dyDescent="0.25">
      <c r="A262" s="33" t="str">
        <f>_PvrMV4NjbtR</f>
        <v>Western Sahara</v>
      </c>
    </row>
    <row r="263" spans="1:1" x14ac:dyDescent="0.25">
      <c r="A263" s="33" t="str">
        <f>_HX7fBSMCCbL</f>
        <v>Yemen</v>
      </c>
    </row>
    <row r="264" spans="1:1" x14ac:dyDescent="0.25">
      <c r="A264" s="33" t="str">
        <f>_fIlPGTXBCUm</f>
        <v>Yugoslavia, Former</v>
      </c>
    </row>
    <row r="265" spans="1:1" x14ac:dyDescent="0.25">
      <c r="A265" s="33" t="str">
        <f>_gb7vWtO7Wjp</f>
        <v>Zambia</v>
      </c>
    </row>
    <row r="266" spans="1:1" x14ac:dyDescent="0.25">
      <c r="A266" s="33" t="str">
        <f>_buSEeeViTo3</f>
        <v>Zimbabwe</v>
      </c>
    </row>
    <row r="267" spans="1:1" x14ac:dyDescent="0.25">
      <c r="A267" s="33" t="str">
        <f>_Adzexk8xbzD</f>
        <v>Åland Islands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9861-11CF-472C-8668-511510CABF5F}">
  <dimension ref="A1:F331"/>
  <sheetViews>
    <sheetView zoomScaleNormal="100" workbookViewId="0">
      <pane ySplit="2" topLeftCell="A39" activePane="bottomLeft" state="frozen"/>
      <selection pane="bottomLeft" activeCell="C53" sqref="C53"/>
    </sheetView>
  </sheetViews>
  <sheetFormatPr defaultColWidth="12.5703125" defaultRowHeight="15.75" x14ac:dyDescent="0.25"/>
  <cols>
    <col min="1" max="2" width="34.28515625" style="33" customWidth="1"/>
    <col min="3" max="3" width="80" style="33" customWidth="1"/>
    <col min="4" max="16384" width="12.5703125" style="33"/>
  </cols>
  <sheetData>
    <row r="1" spans="1:6" x14ac:dyDescent="0.25">
      <c r="A1" s="66" t="s">
        <v>988</v>
      </c>
      <c r="B1" s="66" t="s">
        <v>987</v>
      </c>
      <c r="C1" s="66" t="s">
        <v>187</v>
      </c>
      <c r="D1" s="66" t="s">
        <v>986</v>
      </c>
      <c r="E1" s="66" t="s">
        <v>985</v>
      </c>
      <c r="F1" s="66" t="s">
        <v>984</v>
      </c>
    </row>
    <row r="2" spans="1:6" x14ac:dyDescent="0.25">
      <c r="A2" s="66"/>
      <c r="B2" s="66"/>
      <c r="C2" s="66"/>
      <c r="D2" s="66"/>
      <c r="E2" s="66"/>
      <c r="F2" s="66"/>
    </row>
    <row r="3" spans="1:6" x14ac:dyDescent="0.25">
      <c r="A3" s="33" t="s">
        <v>983</v>
      </c>
      <c r="B3" s="33" t="s">
        <v>900</v>
      </c>
      <c r="C3" s="33" t="s">
        <v>982</v>
      </c>
      <c r="D3" s="33" t="s">
        <v>898</v>
      </c>
    </row>
    <row r="4" spans="1:6" x14ac:dyDescent="0.25">
      <c r="A4" s="33" t="s">
        <v>981</v>
      </c>
      <c r="B4" s="33" t="s">
        <v>900</v>
      </c>
      <c r="C4" s="33" t="s">
        <v>980</v>
      </c>
      <c r="D4" s="33" t="s">
        <v>939</v>
      </c>
    </row>
    <row r="5" spans="1:6" x14ac:dyDescent="0.25">
      <c r="A5" s="33" t="s">
        <v>979</v>
      </c>
      <c r="B5" s="33" t="s">
        <v>900</v>
      </c>
      <c r="C5" s="33" t="s">
        <v>978</v>
      </c>
      <c r="D5" s="33" t="s">
        <v>898</v>
      </c>
    </row>
    <row r="6" spans="1:6" x14ac:dyDescent="0.25">
      <c r="A6" s="33" t="s">
        <v>977</v>
      </c>
      <c r="B6" s="33" t="s">
        <v>900</v>
      </c>
      <c r="C6" s="33" t="s">
        <v>976</v>
      </c>
      <c r="D6" s="33" t="s">
        <v>967</v>
      </c>
    </row>
    <row r="7" spans="1:6" x14ac:dyDescent="0.25">
      <c r="A7" s="33" t="s">
        <v>975</v>
      </c>
      <c r="B7" s="33" t="s">
        <v>900</v>
      </c>
      <c r="C7" s="33" t="s">
        <v>974</v>
      </c>
      <c r="D7" s="33" t="s">
        <v>898</v>
      </c>
    </row>
    <row r="8" spans="1:6" x14ac:dyDescent="0.25">
      <c r="A8" s="33" t="s">
        <v>973</v>
      </c>
      <c r="B8" s="33" t="s">
        <v>900</v>
      </c>
      <c r="C8" s="33" t="s">
        <v>972</v>
      </c>
      <c r="D8" s="33" t="s">
        <v>898</v>
      </c>
    </row>
    <row r="9" spans="1:6" x14ac:dyDescent="0.25">
      <c r="A9" s="33" t="s">
        <v>971</v>
      </c>
      <c r="B9" s="33" t="s">
        <v>900</v>
      </c>
      <c r="C9" s="33" t="s">
        <v>970</v>
      </c>
      <c r="D9" s="33" t="s">
        <v>946</v>
      </c>
    </row>
    <row r="10" spans="1:6" x14ac:dyDescent="0.25">
      <c r="A10" s="33" t="s">
        <v>969</v>
      </c>
      <c r="B10" s="33" t="s">
        <v>900</v>
      </c>
      <c r="C10" s="33" t="s">
        <v>968</v>
      </c>
      <c r="D10" s="33" t="s">
        <v>967</v>
      </c>
    </row>
    <row r="11" spans="1:6" x14ac:dyDescent="0.25">
      <c r="A11" s="33" t="s">
        <v>966</v>
      </c>
      <c r="B11" s="33" t="s">
        <v>900</v>
      </c>
      <c r="C11" s="33" t="s">
        <v>965</v>
      </c>
      <c r="D11" s="33" t="s">
        <v>939</v>
      </c>
    </row>
    <row r="12" spans="1:6" x14ac:dyDescent="0.25">
      <c r="A12" s="33" t="s">
        <v>964</v>
      </c>
      <c r="B12" s="33" t="s">
        <v>900</v>
      </c>
      <c r="C12" s="33" t="s">
        <v>963</v>
      </c>
      <c r="D12" s="33" t="s">
        <v>898</v>
      </c>
    </row>
    <row r="13" spans="1:6" x14ac:dyDescent="0.25">
      <c r="A13" s="33" t="s">
        <v>962</v>
      </c>
      <c r="B13" s="33" t="s">
        <v>900</v>
      </c>
      <c r="C13" s="33" t="s">
        <v>961</v>
      </c>
      <c r="D13" s="33" t="s">
        <v>902</v>
      </c>
    </row>
    <row r="14" spans="1:6" x14ac:dyDescent="0.25">
      <c r="A14" s="33" t="s">
        <v>960</v>
      </c>
      <c r="B14" s="33" t="s">
        <v>900</v>
      </c>
      <c r="C14" s="33" t="s">
        <v>959</v>
      </c>
      <c r="D14" s="33" t="s">
        <v>898</v>
      </c>
    </row>
    <row r="15" spans="1:6" x14ac:dyDescent="0.25">
      <c r="A15" s="33" t="s">
        <v>958</v>
      </c>
      <c r="B15" s="33" t="s">
        <v>900</v>
      </c>
      <c r="C15" s="33" t="s">
        <v>957</v>
      </c>
      <c r="D15" s="33" t="s">
        <v>898</v>
      </c>
    </row>
    <row r="16" spans="1:6" x14ac:dyDescent="0.25">
      <c r="A16" s="33" t="s">
        <v>956</v>
      </c>
      <c r="B16" s="33" t="s">
        <v>900</v>
      </c>
      <c r="C16" s="33" t="s">
        <v>955</v>
      </c>
      <c r="D16" s="33" t="s">
        <v>902</v>
      </c>
    </row>
    <row r="17" spans="1:6" x14ac:dyDescent="0.25">
      <c r="A17" s="33" t="s">
        <v>954</v>
      </c>
      <c r="B17" s="33" t="s">
        <v>900</v>
      </c>
      <c r="C17" s="33" t="s">
        <v>953</v>
      </c>
      <c r="D17" s="33" t="s">
        <v>902</v>
      </c>
    </row>
    <row r="18" spans="1:6" x14ac:dyDescent="0.25">
      <c r="A18" s="33" t="s">
        <v>952</v>
      </c>
      <c r="B18" s="33" t="s">
        <v>900</v>
      </c>
      <c r="C18" s="33" t="s">
        <v>951</v>
      </c>
      <c r="D18" s="33" t="s">
        <v>859</v>
      </c>
      <c r="E18" s="33" t="s">
        <v>860</v>
      </c>
      <c r="F18" s="33" t="s">
        <v>870</v>
      </c>
    </row>
    <row r="19" spans="1:6" x14ac:dyDescent="0.25">
      <c r="A19" s="33" t="s">
        <v>950</v>
      </c>
      <c r="B19" s="33" t="s">
        <v>900</v>
      </c>
      <c r="C19" s="33" t="s">
        <v>949</v>
      </c>
      <c r="D19" s="33" t="s">
        <v>946</v>
      </c>
    </row>
    <row r="20" spans="1:6" x14ac:dyDescent="0.25">
      <c r="A20" s="33" t="s">
        <v>948</v>
      </c>
      <c r="B20" s="33" t="s">
        <v>900</v>
      </c>
      <c r="C20" s="33" t="s">
        <v>947</v>
      </c>
      <c r="D20" s="33" t="s">
        <v>946</v>
      </c>
    </row>
    <row r="21" spans="1:6" x14ac:dyDescent="0.25">
      <c r="A21" s="33" t="s">
        <v>945</v>
      </c>
      <c r="B21" s="33" t="s">
        <v>900</v>
      </c>
      <c r="C21" s="33" t="s">
        <v>944</v>
      </c>
      <c r="D21" s="33" t="s">
        <v>902</v>
      </c>
    </row>
    <row r="22" spans="1:6" x14ac:dyDescent="0.25">
      <c r="A22" s="33" t="s">
        <v>943</v>
      </c>
      <c r="B22" s="33" t="s">
        <v>900</v>
      </c>
      <c r="C22" s="33" t="s">
        <v>942</v>
      </c>
      <c r="D22" s="33" t="s">
        <v>902</v>
      </c>
    </row>
    <row r="23" spans="1:6" x14ac:dyDescent="0.25">
      <c r="A23" s="33" t="s">
        <v>941</v>
      </c>
      <c r="B23" s="33" t="s">
        <v>900</v>
      </c>
      <c r="C23" s="33" t="s">
        <v>940</v>
      </c>
      <c r="D23" s="33" t="s">
        <v>939</v>
      </c>
    </row>
    <row r="24" spans="1:6" x14ac:dyDescent="0.25">
      <c r="A24" s="33" t="s">
        <v>938</v>
      </c>
      <c r="B24" s="33" t="s">
        <v>900</v>
      </c>
      <c r="C24" s="33" t="s">
        <v>937</v>
      </c>
      <c r="D24" s="33" t="s">
        <v>898</v>
      </c>
    </row>
    <row r="25" spans="1:6" x14ac:dyDescent="0.25">
      <c r="A25" s="33" t="s">
        <v>936</v>
      </c>
      <c r="B25" s="33" t="s">
        <v>900</v>
      </c>
      <c r="C25" s="33" t="s">
        <v>935</v>
      </c>
      <c r="D25" s="33" t="s">
        <v>898</v>
      </c>
    </row>
    <row r="26" spans="1:6" x14ac:dyDescent="0.25">
      <c r="A26" s="33" t="s">
        <v>934</v>
      </c>
      <c r="B26" s="33" t="s">
        <v>900</v>
      </c>
      <c r="C26" s="33" t="s">
        <v>933</v>
      </c>
      <c r="D26" s="33" t="s">
        <v>898</v>
      </c>
    </row>
    <row r="27" spans="1:6" x14ac:dyDescent="0.25">
      <c r="A27" s="33" t="s">
        <v>932</v>
      </c>
      <c r="B27" s="33" t="s">
        <v>900</v>
      </c>
      <c r="C27" s="33" t="s">
        <v>931</v>
      </c>
      <c r="D27" s="33" t="s">
        <v>859</v>
      </c>
      <c r="E27" s="33" t="s">
        <v>860</v>
      </c>
      <c r="F27" s="33" t="s">
        <v>870</v>
      </c>
    </row>
    <row r="28" spans="1:6" x14ac:dyDescent="0.25">
      <c r="A28" s="33" t="s">
        <v>930</v>
      </c>
      <c r="B28" s="33" t="s">
        <v>900</v>
      </c>
      <c r="C28" s="33" t="s">
        <v>929</v>
      </c>
      <c r="D28" s="33" t="s">
        <v>898</v>
      </c>
    </row>
    <row r="29" spans="1:6" x14ac:dyDescent="0.25">
      <c r="A29" s="33" t="s">
        <v>928</v>
      </c>
      <c r="B29" s="33" t="s">
        <v>900</v>
      </c>
      <c r="C29" s="33" t="s">
        <v>927</v>
      </c>
      <c r="D29" s="33" t="s">
        <v>902</v>
      </c>
    </row>
    <row r="30" spans="1:6" x14ac:dyDescent="0.25">
      <c r="A30" s="33" t="s">
        <v>926</v>
      </c>
      <c r="B30" s="33" t="s">
        <v>900</v>
      </c>
      <c r="C30" s="33" t="s">
        <v>925</v>
      </c>
      <c r="D30" s="33" t="s">
        <v>902</v>
      </c>
    </row>
    <row r="31" spans="1:6" x14ac:dyDescent="0.25">
      <c r="A31" s="33" t="s">
        <v>924</v>
      </c>
      <c r="B31" s="33" t="s">
        <v>900</v>
      </c>
      <c r="C31" s="33" t="s">
        <v>923</v>
      </c>
      <c r="D31" s="33" t="s">
        <v>898</v>
      </c>
    </row>
    <row r="32" spans="1:6" x14ac:dyDescent="0.25">
      <c r="A32" s="33" t="s">
        <v>922</v>
      </c>
      <c r="B32" s="33" t="s">
        <v>900</v>
      </c>
      <c r="C32" s="33" t="s">
        <v>921</v>
      </c>
      <c r="D32" s="33" t="s">
        <v>902</v>
      </c>
    </row>
    <row r="33" spans="1:4" x14ac:dyDescent="0.25">
      <c r="A33" s="33" t="s">
        <v>920</v>
      </c>
      <c r="B33" s="33" t="s">
        <v>900</v>
      </c>
      <c r="C33" s="33" t="s">
        <v>919</v>
      </c>
      <c r="D33" s="33" t="s">
        <v>902</v>
      </c>
    </row>
    <row r="34" spans="1:4" x14ac:dyDescent="0.25">
      <c r="A34" s="33" t="s">
        <v>918</v>
      </c>
      <c r="B34" s="33" t="s">
        <v>900</v>
      </c>
      <c r="C34" s="33" t="s">
        <v>917</v>
      </c>
      <c r="D34" s="33" t="s">
        <v>902</v>
      </c>
    </row>
    <row r="35" spans="1:4" x14ac:dyDescent="0.25">
      <c r="A35" s="33" t="s">
        <v>916</v>
      </c>
      <c r="B35" s="33" t="s">
        <v>900</v>
      </c>
      <c r="C35" s="33" t="s">
        <v>915</v>
      </c>
      <c r="D35" s="33" t="s">
        <v>898</v>
      </c>
    </row>
    <row r="36" spans="1:4" x14ac:dyDescent="0.25">
      <c r="A36" s="33" t="s">
        <v>914</v>
      </c>
      <c r="B36" s="33" t="s">
        <v>900</v>
      </c>
      <c r="C36" s="33" t="s">
        <v>913</v>
      </c>
      <c r="D36" s="33" t="s">
        <v>902</v>
      </c>
    </row>
    <row r="37" spans="1:4" x14ac:dyDescent="0.25">
      <c r="A37" s="33" t="s">
        <v>912</v>
      </c>
      <c r="B37" s="33" t="s">
        <v>900</v>
      </c>
      <c r="C37" s="33" t="s">
        <v>911</v>
      </c>
      <c r="D37" s="33" t="s">
        <v>898</v>
      </c>
    </row>
    <row r="38" spans="1:4" x14ac:dyDescent="0.25">
      <c r="A38" s="33" t="s">
        <v>910</v>
      </c>
      <c r="B38" s="33" t="s">
        <v>900</v>
      </c>
      <c r="C38" s="33" t="s">
        <v>909</v>
      </c>
      <c r="D38" s="33" t="s">
        <v>902</v>
      </c>
    </row>
    <row r="39" spans="1:4" x14ac:dyDescent="0.25">
      <c r="A39" s="33" t="s">
        <v>908</v>
      </c>
      <c r="B39" s="33" t="s">
        <v>900</v>
      </c>
      <c r="C39" s="33" t="s">
        <v>907</v>
      </c>
      <c r="D39" s="33" t="s">
        <v>902</v>
      </c>
    </row>
    <row r="40" spans="1:4" x14ac:dyDescent="0.25">
      <c r="A40" s="33" t="s">
        <v>906</v>
      </c>
      <c r="B40" s="33" t="s">
        <v>900</v>
      </c>
      <c r="C40" s="33" t="s">
        <v>905</v>
      </c>
      <c r="D40" s="33" t="s">
        <v>898</v>
      </c>
    </row>
    <row r="41" spans="1:4" x14ac:dyDescent="0.25">
      <c r="A41" s="33" t="s">
        <v>904</v>
      </c>
      <c r="B41" s="33" t="s">
        <v>900</v>
      </c>
      <c r="C41" s="33" t="s">
        <v>903</v>
      </c>
      <c r="D41" s="33" t="s">
        <v>902</v>
      </c>
    </row>
    <row r="42" spans="1:4" x14ac:dyDescent="0.25">
      <c r="A42" s="33" t="s">
        <v>901</v>
      </c>
      <c r="B42" s="33" t="s">
        <v>900</v>
      </c>
      <c r="C42" s="33" t="s">
        <v>899</v>
      </c>
      <c r="D42" s="33" t="s">
        <v>898</v>
      </c>
    </row>
    <row r="43" spans="1:4" x14ac:dyDescent="0.25">
      <c r="A43" s="33" t="s">
        <v>897</v>
      </c>
      <c r="B43" s="33" t="s">
        <v>895</v>
      </c>
      <c r="C43" s="33" t="s">
        <v>891</v>
      </c>
    </row>
    <row r="44" spans="1:4" x14ac:dyDescent="0.25">
      <c r="A44" s="33" t="s">
        <v>896</v>
      </c>
      <c r="B44" s="33" t="s">
        <v>895</v>
      </c>
      <c r="C44" s="33" t="s">
        <v>868</v>
      </c>
    </row>
    <row r="45" spans="1:4" x14ac:dyDescent="0.25">
      <c r="A45" s="33" t="s">
        <v>894</v>
      </c>
      <c r="B45" s="33" t="s">
        <v>892</v>
      </c>
      <c r="C45" s="33" t="s">
        <v>868</v>
      </c>
    </row>
    <row r="46" spans="1:4" x14ac:dyDescent="0.25">
      <c r="A46" s="33" t="s">
        <v>893</v>
      </c>
      <c r="B46" s="33" t="s">
        <v>892</v>
      </c>
      <c r="C46" s="33" t="s">
        <v>891</v>
      </c>
    </row>
    <row r="47" spans="1:4" x14ac:dyDescent="0.25">
      <c r="A47" s="33" t="s">
        <v>890</v>
      </c>
      <c r="B47" s="33" t="s">
        <v>889</v>
      </c>
      <c r="C47" s="33" t="s">
        <v>888</v>
      </c>
    </row>
    <row r="48" spans="1:4" x14ac:dyDescent="0.25">
      <c r="A48" s="33" t="s">
        <v>887</v>
      </c>
      <c r="B48" s="33" t="s">
        <v>886</v>
      </c>
      <c r="C48" s="33" t="s">
        <v>885</v>
      </c>
    </row>
    <row r="49" spans="1:6" x14ac:dyDescent="0.25">
      <c r="A49" s="33" t="s">
        <v>884</v>
      </c>
      <c r="B49" s="33" t="s">
        <v>878</v>
      </c>
      <c r="C49" s="33" t="s">
        <v>883</v>
      </c>
    </row>
    <row r="50" spans="1:6" x14ac:dyDescent="0.25">
      <c r="A50" s="33" t="s">
        <v>882</v>
      </c>
      <c r="B50" s="33" t="s">
        <v>878</v>
      </c>
      <c r="C50" s="33" t="s">
        <v>868</v>
      </c>
    </row>
    <row r="51" spans="1:6" x14ac:dyDescent="0.25">
      <c r="A51" s="33" t="s">
        <v>881</v>
      </c>
      <c r="B51" s="33" t="s">
        <v>878</v>
      </c>
      <c r="C51" s="33" t="s">
        <v>880</v>
      </c>
    </row>
    <row r="52" spans="1:6" x14ac:dyDescent="0.25">
      <c r="A52" s="33" t="s">
        <v>879</v>
      </c>
      <c r="B52" s="33" t="s">
        <v>878</v>
      </c>
      <c r="C52" s="33" t="s">
        <v>877</v>
      </c>
    </row>
    <row r="53" spans="1:6" x14ac:dyDescent="0.25">
      <c r="A53" s="33" t="s">
        <v>876</v>
      </c>
      <c r="B53" s="33" t="s">
        <v>871</v>
      </c>
      <c r="C53" s="33" t="s">
        <v>754</v>
      </c>
      <c r="E53" s="33" t="s">
        <v>860</v>
      </c>
      <c r="F53" s="33" t="s">
        <v>870</v>
      </c>
    </row>
    <row r="54" spans="1:6" x14ac:dyDescent="0.25">
      <c r="A54" s="33" t="s">
        <v>875</v>
      </c>
      <c r="B54" s="33" t="s">
        <v>871</v>
      </c>
      <c r="C54" s="33" t="s">
        <v>751</v>
      </c>
      <c r="E54" s="33" t="s">
        <v>860</v>
      </c>
      <c r="F54" s="33" t="s">
        <v>870</v>
      </c>
    </row>
    <row r="55" spans="1:6" x14ac:dyDescent="0.25">
      <c r="A55" s="33" t="s">
        <v>874</v>
      </c>
      <c r="B55" s="33" t="s">
        <v>871</v>
      </c>
      <c r="C55" s="33" t="s">
        <v>752</v>
      </c>
      <c r="E55" s="33" t="s">
        <v>860</v>
      </c>
      <c r="F55" s="33" t="s">
        <v>870</v>
      </c>
    </row>
    <row r="56" spans="1:6" x14ac:dyDescent="0.25">
      <c r="A56" s="33" t="s">
        <v>873</v>
      </c>
      <c r="B56" s="33" t="s">
        <v>871</v>
      </c>
      <c r="C56" s="33" t="s">
        <v>753</v>
      </c>
      <c r="E56" s="33" t="s">
        <v>860</v>
      </c>
      <c r="F56" s="33" t="s">
        <v>870</v>
      </c>
    </row>
    <row r="57" spans="1:6" x14ac:dyDescent="0.25">
      <c r="A57" s="33" t="s">
        <v>872</v>
      </c>
      <c r="B57" s="33" t="s">
        <v>871</v>
      </c>
      <c r="C57" s="33" t="s">
        <v>755</v>
      </c>
      <c r="E57" s="33" t="s">
        <v>860</v>
      </c>
      <c r="F57" s="33" t="s">
        <v>870</v>
      </c>
    </row>
    <row r="58" spans="1:6" x14ac:dyDescent="0.25">
      <c r="A58" s="33" t="s">
        <v>869</v>
      </c>
      <c r="B58" s="33" t="s">
        <v>864</v>
      </c>
      <c r="C58" s="33" t="s">
        <v>868</v>
      </c>
    </row>
    <row r="59" spans="1:6" x14ac:dyDescent="0.25">
      <c r="A59" s="33" t="s">
        <v>867</v>
      </c>
      <c r="B59" s="33" t="s">
        <v>864</v>
      </c>
      <c r="C59" s="33" t="s">
        <v>853</v>
      </c>
    </row>
    <row r="60" spans="1:6" x14ac:dyDescent="0.25">
      <c r="A60" s="33" t="s">
        <v>866</v>
      </c>
      <c r="B60" s="33" t="s">
        <v>864</v>
      </c>
      <c r="C60" s="33" t="s">
        <v>856</v>
      </c>
    </row>
    <row r="61" spans="1:6" x14ac:dyDescent="0.25">
      <c r="A61" s="33" t="s">
        <v>865</v>
      </c>
      <c r="B61" s="33" t="s">
        <v>864</v>
      </c>
      <c r="C61" s="33" t="s">
        <v>863</v>
      </c>
    </row>
    <row r="62" spans="1:6" x14ac:dyDescent="0.25">
      <c r="A62" s="33" t="s">
        <v>862</v>
      </c>
      <c r="B62" s="33" t="s">
        <v>861</v>
      </c>
      <c r="C62" s="33" t="s">
        <v>860</v>
      </c>
      <c r="D62" s="33" t="s">
        <v>859</v>
      </c>
    </row>
    <row r="63" spans="1:6" x14ac:dyDescent="0.25">
      <c r="A63" s="33" t="s">
        <v>361</v>
      </c>
      <c r="B63" s="33" t="s">
        <v>858</v>
      </c>
      <c r="C63" s="33" t="s">
        <v>81</v>
      </c>
    </row>
    <row r="64" spans="1:6" x14ac:dyDescent="0.25">
      <c r="A64" s="33" t="s">
        <v>407</v>
      </c>
      <c r="B64" s="33" t="s">
        <v>858</v>
      </c>
      <c r="C64" s="33" t="s">
        <v>101</v>
      </c>
    </row>
    <row r="65" spans="1:3" x14ac:dyDescent="0.25">
      <c r="A65" s="33" t="s">
        <v>191</v>
      </c>
      <c r="B65" s="33" t="s">
        <v>858</v>
      </c>
      <c r="C65" s="33" t="s">
        <v>5</v>
      </c>
    </row>
    <row r="66" spans="1:3" x14ac:dyDescent="0.25">
      <c r="A66" s="33" t="s">
        <v>515</v>
      </c>
      <c r="B66" s="33" t="s">
        <v>858</v>
      </c>
      <c r="C66" s="33" t="s">
        <v>514</v>
      </c>
    </row>
    <row r="67" spans="1:3" x14ac:dyDescent="0.25">
      <c r="A67" s="33" t="s">
        <v>410</v>
      </c>
      <c r="B67" s="33" t="s">
        <v>858</v>
      </c>
      <c r="C67" s="33" t="s">
        <v>102</v>
      </c>
    </row>
    <row r="68" spans="1:3" x14ac:dyDescent="0.25">
      <c r="A68" s="33" t="s">
        <v>194</v>
      </c>
      <c r="B68" s="33" t="s">
        <v>858</v>
      </c>
      <c r="C68" s="33" t="s">
        <v>6</v>
      </c>
    </row>
    <row r="69" spans="1:3" x14ac:dyDescent="0.25">
      <c r="A69" s="33" t="s">
        <v>519</v>
      </c>
      <c r="B69" s="33" t="s">
        <v>858</v>
      </c>
      <c r="C69" s="33" t="s">
        <v>518</v>
      </c>
    </row>
    <row r="70" spans="1:3" x14ac:dyDescent="0.25">
      <c r="A70" s="33" t="s">
        <v>289</v>
      </c>
      <c r="B70" s="33" t="s">
        <v>858</v>
      </c>
      <c r="C70" s="33" t="s">
        <v>47</v>
      </c>
    </row>
    <row r="71" spans="1:3" x14ac:dyDescent="0.25">
      <c r="A71" s="33" t="s">
        <v>292</v>
      </c>
      <c r="B71" s="33" t="s">
        <v>858</v>
      </c>
      <c r="C71" s="33" t="s">
        <v>48</v>
      </c>
    </row>
    <row r="72" spans="1:3" x14ac:dyDescent="0.25">
      <c r="A72" s="33" t="s">
        <v>412</v>
      </c>
      <c r="B72" s="33" t="s">
        <v>858</v>
      </c>
      <c r="C72" s="33" t="s">
        <v>103</v>
      </c>
    </row>
    <row r="73" spans="1:3" x14ac:dyDescent="0.25">
      <c r="A73" s="33" t="s">
        <v>522</v>
      </c>
      <c r="B73" s="33" t="s">
        <v>858</v>
      </c>
      <c r="C73" s="33" t="s">
        <v>521</v>
      </c>
    </row>
    <row r="74" spans="1:3" x14ac:dyDescent="0.25">
      <c r="A74" s="33" t="s">
        <v>686</v>
      </c>
      <c r="B74" s="33" t="s">
        <v>858</v>
      </c>
      <c r="C74" s="33" t="s">
        <v>162</v>
      </c>
    </row>
    <row r="75" spans="1:3" x14ac:dyDescent="0.25">
      <c r="A75" s="33" t="s">
        <v>414</v>
      </c>
      <c r="B75" s="33" t="s">
        <v>858</v>
      </c>
      <c r="C75" s="33" t="s">
        <v>104</v>
      </c>
    </row>
    <row r="76" spans="1:3" x14ac:dyDescent="0.25">
      <c r="A76" s="33" t="s">
        <v>416</v>
      </c>
      <c r="B76" s="33" t="s">
        <v>858</v>
      </c>
      <c r="C76" s="33" t="s">
        <v>105</v>
      </c>
    </row>
    <row r="77" spans="1:3" x14ac:dyDescent="0.25">
      <c r="A77" s="33" t="s">
        <v>295</v>
      </c>
      <c r="B77" s="33" t="s">
        <v>858</v>
      </c>
      <c r="C77" s="33" t="s">
        <v>294</v>
      </c>
    </row>
    <row r="78" spans="1:3" x14ac:dyDescent="0.25">
      <c r="A78" s="33" t="s">
        <v>364</v>
      </c>
      <c r="B78" s="33" t="s">
        <v>858</v>
      </c>
      <c r="C78" s="33" t="s">
        <v>82</v>
      </c>
    </row>
    <row r="79" spans="1:3" x14ac:dyDescent="0.25">
      <c r="A79" s="33" t="s">
        <v>779</v>
      </c>
      <c r="B79" s="33" t="s">
        <v>858</v>
      </c>
      <c r="C79" s="33" t="s">
        <v>151</v>
      </c>
    </row>
    <row r="80" spans="1:3" x14ac:dyDescent="0.25">
      <c r="A80" s="33" t="s">
        <v>297</v>
      </c>
      <c r="B80" s="33" t="s">
        <v>858</v>
      </c>
      <c r="C80" s="33" t="s">
        <v>49</v>
      </c>
    </row>
    <row r="81" spans="1:3" x14ac:dyDescent="0.25">
      <c r="A81" s="33" t="s">
        <v>418</v>
      </c>
      <c r="B81" s="33" t="s">
        <v>858</v>
      </c>
      <c r="C81" s="33" t="s">
        <v>106</v>
      </c>
    </row>
    <row r="82" spans="1:3" x14ac:dyDescent="0.25">
      <c r="A82" s="33" t="s">
        <v>420</v>
      </c>
      <c r="B82" s="33" t="s">
        <v>858</v>
      </c>
      <c r="C82" s="33" t="s">
        <v>107</v>
      </c>
    </row>
    <row r="83" spans="1:3" x14ac:dyDescent="0.25">
      <c r="A83" s="33" t="s">
        <v>299</v>
      </c>
      <c r="B83" s="33" t="s">
        <v>858</v>
      </c>
      <c r="C83" s="33" t="s">
        <v>50</v>
      </c>
    </row>
    <row r="84" spans="1:3" x14ac:dyDescent="0.25">
      <c r="A84" s="33" t="s">
        <v>8</v>
      </c>
      <c r="B84" s="33" t="s">
        <v>858</v>
      </c>
      <c r="C84" s="33" t="s">
        <v>7</v>
      </c>
    </row>
    <row r="85" spans="1:3" x14ac:dyDescent="0.25">
      <c r="A85" s="33" t="s">
        <v>525</v>
      </c>
      <c r="B85" s="33" t="s">
        <v>858</v>
      </c>
      <c r="C85" s="33" t="s">
        <v>524</v>
      </c>
    </row>
    <row r="86" spans="1:3" x14ac:dyDescent="0.25">
      <c r="A86" s="33" t="s">
        <v>666</v>
      </c>
      <c r="B86" s="33" t="s">
        <v>858</v>
      </c>
      <c r="C86" s="33" t="s">
        <v>152</v>
      </c>
    </row>
    <row r="87" spans="1:3" x14ac:dyDescent="0.25">
      <c r="A87" s="33" t="s">
        <v>301</v>
      </c>
      <c r="B87" s="33" t="s">
        <v>858</v>
      </c>
      <c r="C87" s="33" t="s">
        <v>51</v>
      </c>
    </row>
    <row r="88" spans="1:3" x14ac:dyDescent="0.25">
      <c r="A88" s="33" t="s">
        <v>528</v>
      </c>
      <c r="B88" s="33" t="s">
        <v>858</v>
      </c>
      <c r="C88" s="33" t="s">
        <v>527</v>
      </c>
    </row>
    <row r="89" spans="1:3" x14ac:dyDescent="0.25">
      <c r="A89" s="33" t="s">
        <v>422</v>
      </c>
      <c r="B89" s="33" t="s">
        <v>858</v>
      </c>
      <c r="C89" s="33" t="s">
        <v>108</v>
      </c>
    </row>
    <row r="90" spans="1:3" x14ac:dyDescent="0.25">
      <c r="A90" s="33" t="s">
        <v>197</v>
      </c>
      <c r="B90" s="33" t="s">
        <v>858</v>
      </c>
      <c r="C90" s="33" t="s">
        <v>9</v>
      </c>
    </row>
    <row r="91" spans="1:3" x14ac:dyDescent="0.25">
      <c r="A91" s="33" t="s">
        <v>781</v>
      </c>
      <c r="B91" s="33" t="s">
        <v>858</v>
      </c>
      <c r="C91" s="33" t="s">
        <v>780</v>
      </c>
    </row>
    <row r="92" spans="1:3" x14ac:dyDescent="0.25">
      <c r="A92" s="33" t="s">
        <v>303</v>
      </c>
      <c r="B92" s="33" t="s">
        <v>858</v>
      </c>
      <c r="C92" s="33" t="s">
        <v>52</v>
      </c>
    </row>
    <row r="93" spans="1:3" x14ac:dyDescent="0.25">
      <c r="A93" s="33" t="s">
        <v>784</v>
      </c>
      <c r="B93" s="33" t="s">
        <v>858</v>
      </c>
      <c r="C93" s="33" t="s">
        <v>783</v>
      </c>
    </row>
    <row r="94" spans="1:3" x14ac:dyDescent="0.25">
      <c r="A94" s="33" t="s">
        <v>531</v>
      </c>
      <c r="B94" s="33" t="s">
        <v>858</v>
      </c>
      <c r="C94" s="33" t="s">
        <v>530</v>
      </c>
    </row>
    <row r="95" spans="1:3" x14ac:dyDescent="0.25">
      <c r="A95" s="33" t="s">
        <v>689</v>
      </c>
      <c r="B95" s="33" t="s">
        <v>858</v>
      </c>
      <c r="C95" s="33" t="s">
        <v>163</v>
      </c>
    </row>
    <row r="96" spans="1:3" x14ac:dyDescent="0.25">
      <c r="A96" s="33" t="s">
        <v>424</v>
      </c>
      <c r="B96" s="33" t="s">
        <v>858</v>
      </c>
      <c r="C96" s="33" t="s">
        <v>109</v>
      </c>
    </row>
    <row r="97" spans="1:3" x14ac:dyDescent="0.25">
      <c r="A97" s="33" t="s">
        <v>199</v>
      </c>
      <c r="B97" s="33" t="s">
        <v>858</v>
      </c>
      <c r="C97" s="33" t="s">
        <v>10</v>
      </c>
    </row>
    <row r="98" spans="1:3" x14ac:dyDescent="0.25">
      <c r="A98" s="33" t="s">
        <v>201</v>
      </c>
      <c r="B98" s="33" t="s">
        <v>858</v>
      </c>
      <c r="C98" s="33" t="s">
        <v>11</v>
      </c>
    </row>
    <row r="99" spans="1:3" x14ac:dyDescent="0.25">
      <c r="A99" s="33" t="s">
        <v>204</v>
      </c>
      <c r="B99" s="33" t="s">
        <v>858</v>
      </c>
      <c r="C99" s="33" t="s">
        <v>203</v>
      </c>
    </row>
    <row r="100" spans="1:3" x14ac:dyDescent="0.25">
      <c r="A100" s="33" t="s">
        <v>691</v>
      </c>
      <c r="B100" s="33" t="s">
        <v>858</v>
      </c>
      <c r="C100" s="33" t="s">
        <v>164</v>
      </c>
    </row>
    <row r="101" spans="1:3" x14ac:dyDescent="0.25">
      <c r="A101" s="33" t="s">
        <v>206</v>
      </c>
      <c r="B101" s="33" t="s">
        <v>858</v>
      </c>
      <c r="C101" s="33" t="s">
        <v>12</v>
      </c>
    </row>
    <row r="102" spans="1:3" x14ac:dyDescent="0.25">
      <c r="A102" s="33" t="s">
        <v>305</v>
      </c>
      <c r="B102" s="33" t="s">
        <v>858</v>
      </c>
      <c r="C102" s="33" t="s">
        <v>53</v>
      </c>
    </row>
    <row r="103" spans="1:3" x14ac:dyDescent="0.25">
      <c r="A103" s="33" t="s">
        <v>534</v>
      </c>
      <c r="B103" s="33" t="s">
        <v>858</v>
      </c>
      <c r="C103" s="33" t="s">
        <v>533</v>
      </c>
    </row>
    <row r="104" spans="1:3" x14ac:dyDescent="0.25">
      <c r="A104" s="33" t="s">
        <v>208</v>
      </c>
      <c r="B104" s="33" t="s">
        <v>858</v>
      </c>
      <c r="C104" s="33" t="s">
        <v>13</v>
      </c>
    </row>
    <row r="105" spans="1:3" x14ac:dyDescent="0.25">
      <c r="A105" s="33" t="s">
        <v>210</v>
      </c>
      <c r="B105" s="33" t="s">
        <v>858</v>
      </c>
      <c r="C105" s="33" t="s">
        <v>14</v>
      </c>
    </row>
    <row r="106" spans="1:3" x14ac:dyDescent="0.25">
      <c r="A106" s="33" t="s">
        <v>307</v>
      </c>
      <c r="B106" s="33" t="s">
        <v>858</v>
      </c>
      <c r="C106" s="33" t="s">
        <v>54</v>
      </c>
    </row>
    <row r="107" spans="1:3" x14ac:dyDescent="0.25">
      <c r="A107" s="33" t="s">
        <v>694</v>
      </c>
      <c r="B107" s="33" t="s">
        <v>858</v>
      </c>
      <c r="C107" s="33" t="s">
        <v>693</v>
      </c>
    </row>
    <row r="108" spans="1:3" x14ac:dyDescent="0.25">
      <c r="A108" s="33" t="s">
        <v>536</v>
      </c>
      <c r="B108" s="33" t="s">
        <v>858</v>
      </c>
      <c r="C108" s="33" t="s">
        <v>786</v>
      </c>
    </row>
    <row r="109" spans="1:3" x14ac:dyDescent="0.25">
      <c r="A109" s="33" t="s">
        <v>538</v>
      </c>
      <c r="B109" s="33" t="s">
        <v>858</v>
      </c>
      <c r="C109" s="33" t="s">
        <v>787</v>
      </c>
    </row>
    <row r="110" spans="1:3" x14ac:dyDescent="0.25">
      <c r="A110" s="33" t="s">
        <v>789</v>
      </c>
      <c r="B110" s="33" t="s">
        <v>858</v>
      </c>
      <c r="C110" s="33" t="s">
        <v>788</v>
      </c>
    </row>
    <row r="111" spans="1:3" x14ac:dyDescent="0.25">
      <c r="A111" s="33" t="s">
        <v>541</v>
      </c>
      <c r="B111" s="33" t="s">
        <v>858</v>
      </c>
      <c r="C111" s="33" t="s">
        <v>540</v>
      </c>
    </row>
    <row r="112" spans="1:3" x14ac:dyDescent="0.25">
      <c r="A112" s="33" t="s">
        <v>792</v>
      </c>
      <c r="B112" s="33" t="s">
        <v>858</v>
      </c>
      <c r="C112" s="33" t="s">
        <v>791</v>
      </c>
    </row>
    <row r="113" spans="1:3" x14ac:dyDescent="0.25">
      <c r="A113" s="33" t="s">
        <v>795</v>
      </c>
      <c r="B113" s="33" t="s">
        <v>858</v>
      </c>
      <c r="C113" s="33" t="s">
        <v>794</v>
      </c>
    </row>
    <row r="114" spans="1:3" x14ac:dyDescent="0.25">
      <c r="A114" s="33" t="s">
        <v>309</v>
      </c>
      <c r="B114" s="33" t="s">
        <v>858</v>
      </c>
      <c r="C114" s="33" t="s">
        <v>55</v>
      </c>
    </row>
    <row r="115" spans="1:3" x14ac:dyDescent="0.25">
      <c r="A115" s="33" t="s">
        <v>213</v>
      </c>
      <c r="B115" s="33" t="s">
        <v>858</v>
      </c>
      <c r="C115" s="33" t="s">
        <v>212</v>
      </c>
    </row>
    <row r="116" spans="1:3" x14ac:dyDescent="0.25">
      <c r="A116" s="33" t="s">
        <v>216</v>
      </c>
      <c r="B116" s="33" t="s">
        <v>858</v>
      </c>
      <c r="C116" s="33" t="s">
        <v>215</v>
      </c>
    </row>
    <row r="117" spans="1:3" x14ac:dyDescent="0.25">
      <c r="A117" s="33" t="s">
        <v>696</v>
      </c>
      <c r="B117" s="33" t="s">
        <v>858</v>
      </c>
      <c r="C117" s="33" t="s">
        <v>165</v>
      </c>
    </row>
    <row r="118" spans="1:3" x14ac:dyDescent="0.25">
      <c r="A118" s="33" t="s">
        <v>311</v>
      </c>
      <c r="B118" s="33" t="s">
        <v>858</v>
      </c>
      <c r="C118" s="33" t="s">
        <v>56</v>
      </c>
    </row>
    <row r="119" spans="1:3" x14ac:dyDescent="0.25">
      <c r="A119" s="33" t="s">
        <v>426</v>
      </c>
      <c r="B119" s="33" t="s">
        <v>858</v>
      </c>
      <c r="C119" s="33" t="s">
        <v>110</v>
      </c>
    </row>
    <row r="120" spans="1:3" x14ac:dyDescent="0.25">
      <c r="A120" s="33" t="s">
        <v>313</v>
      </c>
      <c r="B120" s="33" t="s">
        <v>858</v>
      </c>
      <c r="C120" s="33" t="s">
        <v>57</v>
      </c>
    </row>
    <row r="121" spans="1:3" x14ac:dyDescent="0.25">
      <c r="A121" s="33" t="s">
        <v>543</v>
      </c>
      <c r="B121" s="33" t="s">
        <v>858</v>
      </c>
      <c r="C121" s="33" t="s">
        <v>797</v>
      </c>
    </row>
    <row r="122" spans="1:3" x14ac:dyDescent="0.25">
      <c r="A122" s="33" t="s">
        <v>428</v>
      </c>
      <c r="B122" s="33" t="s">
        <v>858</v>
      </c>
      <c r="C122" s="33" t="s">
        <v>111</v>
      </c>
    </row>
    <row r="123" spans="1:3" x14ac:dyDescent="0.25">
      <c r="A123" s="33" t="s">
        <v>430</v>
      </c>
      <c r="B123" s="33" t="s">
        <v>858</v>
      </c>
      <c r="C123" s="33" t="s">
        <v>798</v>
      </c>
    </row>
    <row r="124" spans="1:3" x14ac:dyDescent="0.25">
      <c r="A124" s="33" t="s">
        <v>546</v>
      </c>
      <c r="B124" s="33" t="s">
        <v>858</v>
      </c>
      <c r="C124" s="33" t="s">
        <v>545</v>
      </c>
    </row>
    <row r="125" spans="1:3" x14ac:dyDescent="0.25">
      <c r="A125" s="33" t="s">
        <v>218</v>
      </c>
      <c r="B125" s="33" t="s">
        <v>858</v>
      </c>
      <c r="C125" s="33" t="s">
        <v>799</v>
      </c>
    </row>
    <row r="126" spans="1:3" x14ac:dyDescent="0.25">
      <c r="A126" s="33" t="s">
        <v>668</v>
      </c>
      <c r="B126" s="33" t="s">
        <v>858</v>
      </c>
      <c r="C126" s="33" t="s">
        <v>153</v>
      </c>
    </row>
    <row r="127" spans="1:3" x14ac:dyDescent="0.25">
      <c r="A127" s="33" t="s">
        <v>220</v>
      </c>
      <c r="B127" s="33" t="s">
        <v>858</v>
      </c>
      <c r="C127" s="33" t="s">
        <v>15</v>
      </c>
    </row>
    <row r="128" spans="1:3" x14ac:dyDescent="0.25">
      <c r="A128" s="33" t="s">
        <v>432</v>
      </c>
      <c r="B128" s="33" t="s">
        <v>858</v>
      </c>
      <c r="C128" s="33" t="s">
        <v>112</v>
      </c>
    </row>
    <row r="129" spans="1:3" x14ac:dyDescent="0.25">
      <c r="A129" s="33" t="s">
        <v>366</v>
      </c>
      <c r="B129" s="33" t="s">
        <v>858</v>
      </c>
      <c r="C129" s="33" t="s">
        <v>83</v>
      </c>
    </row>
    <row r="130" spans="1:3" x14ac:dyDescent="0.25">
      <c r="A130" s="33" t="s">
        <v>315</v>
      </c>
      <c r="B130" s="33" t="s">
        <v>858</v>
      </c>
      <c r="C130" s="33" t="s">
        <v>58</v>
      </c>
    </row>
    <row r="131" spans="1:3" x14ac:dyDescent="0.25">
      <c r="A131" s="33" t="s">
        <v>317</v>
      </c>
      <c r="B131" s="33" t="s">
        <v>858</v>
      </c>
      <c r="C131" s="33" t="s">
        <v>59</v>
      </c>
    </row>
    <row r="132" spans="1:3" x14ac:dyDescent="0.25">
      <c r="A132" s="33" t="s">
        <v>319</v>
      </c>
      <c r="B132" s="33" t="s">
        <v>858</v>
      </c>
      <c r="C132" s="33" t="s">
        <v>60</v>
      </c>
    </row>
    <row r="133" spans="1:3" x14ac:dyDescent="0.25">
      <c r="A133" s="33" t="s">
        <v>368</v>
      </c>
      <c r="B133" s="33" t="s">
        <v>858</v>
      </c>
      <c r="C133" s="33" t="s">
        <v>84</v>
      </c>
    </row>
    <row r="134" spans="1:3" x14ac:dyDescent="0.25">
      <c r="A134" s="33" t="s">
        <v>321</v>
      </c>
      <c r="B134" s="33" t="s">
        <v>858</v>
      </c>
      <c r="C134" s="33" t="s">
        <v>61</v>
      </c>
    </row>
    <row r="135" spans="1:3" x14ac:dyDescent="0.25">
      <c r="A135" s="33" t="s">
        <v>222</v>
      </c>
      <c r="B135" s="33" t="s">
        <v>858</v>
      </c>
      <c r="C135" s="33" t="s">
        <v>16</v>
      </c>
    </row>
    <row r="136" spans="1:3" x14ac:dyDescent="0.25">
      <c r="A136" s="33" t="s">
        <v>224</v>
      </c>
      <c r="B136" s="33" t="s">
        <v>858</v>
      </c>
      <c r="C136" s="33" t="s">
        <v>17</v>
      </c>
    </row>
    <row r="137" spans="1:3" x14ac:dyDescent="0.25">
      <c r="A137" s="33" t="s">
        <v>434</v>
      </c>
      <c r="B137" s="33" t="s">
        <v>858</v>
      </c>
      <c r="C137" s="33" t="s">
        <v>113</v>
      </c>
    </row>
    <row r="138" spans="1:3" x14ac:dyDescent="0.25">
      <c r="A138" s="33" t="s">
        <v>277</v>
      </c>
      <c r="B138" s="33" t="s">
        <v>858</v>
      </c>
      <c r="C138" s="33" t="s">
        <v>800</v>
      </c>
    </row>
    <row r="139" spans="1:3" x14ac:dyDescent="0.25">
      <c r="A139" s="33" t="s">
        <v>226</v>
      </c>
      <c r="B139" s="33" t="s">
        <v>858</v>
      </c>
      <c r="C139" s="33" t="s">
        <v>18</v>
      </c>
    </row>
    <row r="140" spans="1:3" x14ac:dyDescent="0.25">
      <c r="A140" s="33" t="s">
        <v>549</v>
      </c>
      <c r="B140" s="33" t="s">
        <v>858</v>
      </c>
      <c r="C140" s="33" t="s">
        <v>548</v>
      </c>
    </row>
    <row r="141" spans="1:3" x14ac:dyDescent="0.25">
      <c r="A141" s="33" t="s">
        <v>552</v>
      </c>
      <c r="B141" s="33" t="s">
        <v>858</v>
      </c>
      <c r="C141" s="33" t="s">
        <v>551</v>
      </c>
    </row>
    <row r="142" spans="1:3" x14ac:dyDescent="0.25">
      <c r="A142" s="33" t="s">
        <v>698</v>
      </c>
      <c r="B142" s="33" t="s">
        <v>858</v>
      </c>
      <c r="C142" s="33" t="s">
        <v>166</v>
      </c>
    </row>
    <row r="143" spans="1:3" x14ac:dyDescent="0.25">
      <c r="A143" s="33" t="s">
        <v>436</v>
      </c>
      <c r="B143" s="33" t="s">
        <v>858</v>
      </c>
      <c r="C143" s="33" t="s">
        <v>114</v>
      </c>
    </row>
    <row r="144" spans="1:3" x14ac:dyDescent="0.25">
      <c r="A144" s="33" t="s">
        <v>438</v>
      </c>
      <c r="B144" s="33" t="s">
        <v>858</v>
      </c>
      <c r="C144" s="33" t="s">
        <v>115</v>
      </c>
    </row>
    <row r="145" spans="1:3" x14ac:dyDescent="0.25">
      <c r="A145" s="33" t="s">
        <v>555</v>
      </c>
      <c r="B145" s="33" t="s">
        <v>858</v>
      </c>
      <c r="C145" s="33" t="s">
        <v>554</v>
      </c>
    </row>
    <row r="146" spans="1:3" x14ac:dyDescent="0.25">
      <c r="A146" s="33" t="s">
        <v>558</v>
      </c>
      <c r="B146" s="33" t="s">
        <v>858</v>
      </c>
      <c r="C146" s="33" t="s">
        <v>557</v>
      </c>
    </row>
    <row r="147" spans="1:3" x14ac:dyDescent="0.25">
      <c r="A147" s="33" t="s">
        <v>802</v>
      </c>
      <c r="B147" s="33" t="s">
        <v>858</v>
      </c>
      <c r="C147" s="33" t="s">
        <v>801</v>
      </c>
    </row>
    <row r="148" spans="1:3" x14ac:dyDescent="0.25">
      <c r="A148" s="33" t="s">
        <v>228</v>
      </c>
      <c r="B148" s="33" t="s">
        <v>858</v>
      </c>
      <c r="C148" s="33" t="s">
        <v>19</v>
      </c>
    </row>
    <row r="149" spans="1:3" x14ac:dyDescent="0.25">
      <c r="A149" s="33" t="s">
        <v>230</v>
      </c>
      <c r="B149" s="33" t="s">
        <v>858</v>
      </c>
      <c r="C149" s="33" t="s">
        <v>20</v>
      </c>
    </row>
    <row r="150" spans="1:3" x14ac:dyDescent="0.25">
      <c r="A150" s="33" t="s">
        <v>440</v>
      </c>
      <c r="B150" s="33" t="s">
        <v>858</v>
      </c>
      <c r="C150" s="33" t="s">
        <v>116</v>
      </c>
    </row>
    <row r="151" spans="1:3" x14ac:dyDescent="0.25">
      <c r="A151" s="33" t="s">
        <v>442</v>
      </c>
      <c r="B151" s="33" t="s">
        <v>858</v>
      </c>
      <c r="C151" s="33" t="s">
        <v>117</v>
      </c>
    </row>
    <row r="152" spans="1:3" x14ac:dyDescent="0.25">
      <c r="A152" s="33" t="s">
        <v>561</v>
      </c>
      <c r="B152" s="33" t="s">
        <v>858</v>
      </c>
      <c r="C152" s="33" t="s">
        <v>560</v>
      </c>
    </row>
    <row r="153" spans="1:3" x14ac:dyDescent="0.25">
      <c r="A153" s="33" t="s">
        <v>564</v>
      </c>
      <c r="B153" s="33" t="s">
        <v>858</v>
      </c>
      <c r="C153" s="33" t="s">
        <v>563</v>
      </c>
    </row>
    <row r="154" spans="1:3" x14ac:dyDescent="0.25">
      <c r="A154" s="33" t="s">
        <v>567</v>
      </c>
      <c r="B154" s="33" t="s">
        <v>858</v>
      </c>
      <c r="C154" s="33" t="s">
        <v>566</v>
      </c>
    </row>
    <row r="155" spans="1:3" x14ac:dyDescent="0.25">
      <c r="A155" s="33" t="s">
        <v>232</v>
      </c>
      <c r="B155" s="33" t="s">
        <v>858</v>
      </c>
      <c r="C155" s="33" t="s">
        <v>21</v>
      </c>
    </row>
    <row r="156" spans="1:3" x14ac:dyDescent="0.25">
      <c r="A156" s="33" t="s">
        <v>570</v>
      </c>
      <c r="B156" s="33" t="s">
        <v>858</v>
      </c>
      <c r="C156" s="33" t="s">
        <v>569</v>
      </c>
    </row>
    <row r="157" spans="1:3" x14ac:dyDescent="0.25">
      <c r="A157" s="33" t="s">
        <v>444</v>
      </c>
      <c r="B157" s="33" t="s">
        <v>858</v>
      </c>
      <c r="C157" s="33" t="s">
        <v>118</v>
      </c>
    </row>
    <row r="158" spans="1:3" x14ac:dyDescent="0.25">
      <c r="A158" s="33" t="s">
        <v>573</v>
      </c>
      <c r="B158" s="33" t="s">
        <v>858</v>
      </c>
      <c r="C158" s="33" t="s">
        <v>572</v>
      </c>
    </row>
    <row r="159" spans="1:3" x14ac:dyDescent="0.25">
      <c r="A159" s="33" t="s">
        <v>323</v>
      </c>
      <c r="B159" s="33" t="s">
        <v>858</v>
      </c>
      <c r="C159" s="33" t="s">
        <v>62</v>
      </c>
    </row>
    <row r="160" spans="1:3" x14ac:dyDescent="0.25">
      <c r="A160" s="33" t="s">
        <v>576</v>
      </c>
      <c r="B160" s="33" t="s">
        <v>858</v>
      </c>
      <c r="C160" s="33" t="s">
        <v>575</v>
      </c>
    </row>
    <row r="161" spans="1:3" x14ac:dyDescent="0.25">
      <c r="A161" s="33" t="s">
        <v>579</v>
      </c>
      <c r="B161" s="33" t="s">
        <v>858</v>
      </c>
      <c r="C161" s="33" t="s">
        <v>578</v>
      </c>
    </row>
    <row r="162" spans="1:3" x14ac:dyDescent="0.25">
      <c r="A162" s="33" t="s">
        <v>325</v>
      </c>
      <c r="B162" s="33" t="s">
        <v>858</v>
      </c>
      <c r="C162" s="33" t="s">
        <v>63</v>
      </c>
    </row>
    <row r="163" spans="1:3" x14ac:dyDescent="0.25">
      <c r="A163" s="33" t="s">
        <v>805</v>
      </c>
      <c r="B163" s="33" t="s">
        <v>858</v>
      </c>
      <c r="C163" s="33" t="s">
        <v>804</v>
      </c>
    </row>
    <row r="164" spans="1:3" x14ac:dyDescent="0.25">
      <c r="A164" s="33" t="s">
        <v>234</v>
      </c>
      <c r="B164" s="33" t="s">
        <v>858</v>
      </c>
      <c r="C164" s="33" t="s">
        <v>22</v>
      </c>
    </row>
    <row r="165" spans="1:3" x14ac:dyDescent="0.25">
      <c r="A165" s="33" t="s">
        <v>236</v>
      </c>
      <c r="B165" s="33" t="s">
        <v>858</v>
      </c>
      <c r="C165" s="33" t="s">
        <v>23</v>
      </c>
    </row>
    <row r="166" spans="1:3" x14ac:dyDescent="0.25">
      <c r="A166" s="33" t="s">
        <v>327</v>
      </c>
      <c r="B166" s="33" t="s">
        <v>858</v>
      </c>
      <c r="C166" s="33" t="s">
        <v>64</v>
      </c>
    </row>
    <row r="167" spans="1:3" x14ac:dyDescent="0.25">
      <c r="A167" s="33" t="s">
        <v>329</v>
      </c>
      <c r="B167" s="33" t="s">
        <v>858</v>
      </c>
      <c r="C167" s="33" t="s">
        <v>65</v>
      </c>
    </row>
    <row r="168" spans="1:3" x14ac:dyDescent="0.25">
      <c r="A168" s="33" t="s">
        <v>808</v>
      </c>
      <c r="B168" s="33" t="s">
        <v>858</v>
      </c>
      <c r="C168" s="33" t="s">
        <v>807</v>
      </c>
    </row>
    <row r="169" spans="1:3" x14ac:dyDescent="0.25">
      <c r="A169" s="33" t="s">
        <v>811</v>
      </c>
      <c r="B169" s="33" t="s">
        <v>858</v>
      </c>
      <c r="C169" s="33" t="s">
        <v>810</v>
      </c>
    </row>
    <row r="170" spans="1:3" x14ac:dyDescent="0.25">
      <c r="A170" s="33" t="s">
        <v>331</v>
      </c>
      <c r="B170" s="33" t="s">
        <v>858</v>
      </c>
      <c r="C170" s="33" t="s">
        <v>66</v>
      </c>
    </row>
    <row r="171" spans="1:3" x14ac:dyDescent="0.25">
      <c r="A171" s="33" t="s">
        <v>446</v>
      </c>
      <c r="B171" s="33" t="s">
        <v>858</v>
      </c>
      <c r="C171" s="33" t="s">
        <v>119</v>
      </c>
    </row>
    <row r="172" spans="1:3" x14ac:dyDescent="0.25">
      <c r="A172" s="33" t="s">
        <v>448</v>
      </c>
      <c r="B172" s="33" t="s">
        <v>858</v>
      </c>
      <c r="C172" s="33" t="s">
        <v>120</v>
      </c>
    </row>
    <row r="173" spans="1:3" x14ac:dyDescent="0.25">
      <c r="A173" s="33" t="s">
        <v>670</v>
      </c>
      <c r="B173" s="33" t="s">
        <v>858</v>
      </c>
      <c r="C173" s="33" t="s">
        <v>154</v>
      </c>
    </row>
    <row r="174" spans="1:3" x14ac:dyDescent="0.25">
      <c r="A174" s="33" t="s">
        <v>672</v>
      </c>
      <c r="B174" s="33" t="s">
        <v>858</v>
      </c>
      <c r="C174" s="33" t="s">
        <v>155</v>
      </c>
    </row>
    <row r="175" spans="1:3" x14ac:dyDescent="0.25">
      <c r="A175" s="33" t="s">
        <v>370</v>
      </c>
      <c r="B175" s="33" t="s">
        <v>858</v>
      </c>
      <c r="C175" s="33" t="s">
        <v>85</v>
      </c>
    </row>
    <row r="176" spans="1:3" x14ac:dyDescent="0.25">
      <c r="A176" s="33" t="s">
        <v>372</v>
      </c>
      <c r="B176" s="33" t="s">
        <v>858</v>
      </c>
      <c r="C176" s="33" t="s">
        <v>86</v>
      </c>
    </row>
    <row r="177" spans="1:3" x14ac:dyDescent="0.25">
      <c r="A177" s="33" t="s">
        <v>450</v>
      </c>
      <c r="B177" s="33" t="s">
        <v>858</v>
      </c>
      <c r="C177" s="33" t="s">
        <v>121</v>
      </c>
    </row>
    <row r="178" spans="1:3" x14ac:dyDescent="0.25">
      <c r="A178" s="33" t="s">
        <v>814</v>
      </c>
      <c r="B178" s="33" t="s">
        <v>858</v>
      </c>
      <c r="C178" s="33" t="s">
        <v>813</v>
      </c>
    </row>
    <row r="179" spans="1:3" x14ac:dyDescent="0.25">
      <c r="A179" s="33" t="s">
        <v>452</v>
      </c>
      <c r="B179" s="33" t="s">
        <v>858</v>
      </c>
      <c r="C179" s="33" t="s">
        <v>122</v>
      </c>
    </row>
    <row r="180" spans="1:3" x14ac:dyDescent="0.25">
      <c r="A180" s="33" t="s">
        <v>454</v>
      </c>
      <c r="B180" s="33" t="s">
        <v>858</v>
      </c>
      <c r="C180" s="33" t="s">
        <v>123</v>
      </c>
    </row>
    <row r="181" spans="1:3" x14ac:dyDescent="0.25">
      <c r="A181" s="33" t="s">
        <v>333</v>
      </c>
      <c r="B181" s="33" t="s">
        <v>858</v>
      </c>
      <c r="C181" s="33" t="s">
        <v>67</v>
      </c>
    </row>
    <row r="182" spans="1:3" x14ac:dyDescent="0.25">
      <c r="A182" s="33" t="s">
        <v>700</v>
      </c>
      <c r="B182" s="33" t="s">
        <v>858</v>
      </c>
      <c r="C182" s="33" t="s">
        <v>167</v>
      </c>
    </row>
    <row r="183" spans="1:3" x14ac:dyDescent="0.25">
      <c r="A183" s="33" t="s">
        <v>817</v>
      </c>
      <c r="B183" s="33" t="s">
        <v>858</v>
      </c>
      <c r="C183" s="33" t="s">
        <v>816</v>
      </c>
    </row>
    <row r="184" spans="1:3" x14ac:dyDescent="0.25">
      <c r="A184" s="33" t="s">
        <v>374</v>
      </c>
      <c r="B184" s="33" t="s">
        <v>858</v>
      </c>
      <c r="C184" s="33" t="s">
        <v>87</v>
      </c>
    </row>
    <row r="185" spans="1:3" x14ac:dyDescent="0.25">
      <c r="A185" s="33" t="s">
        <v>456</v>
      </c>
      <c r="B185" s="33" t="s">
        <v>858</v>
      </c>
      <c r="C185" s="33" t="s">
        <v>124</v>
      </c>
    </row>
    <row r="186" spans="1:3" x14ac:dyDescent="0.25">
      <c r="A186" s="33" t="s">
        <v>238</v>
      </c>
      <c r="B186" s="33" t="s">
        <v>858</v>
      </c>
      <c r="C186" s="33" t="s">
        <v>24</v>
      </c>
    </row>
    <row r="187" spans="1:3" x14ac:dyDescent="0.25">
      <c r="A187" s="33" t="s">
        <v>702</v>
      </c>
      <c r="B187" s="33" t="s">
        <v>858</v>
      </c>
      <c r="C187" s="33" t="s">
        <v>168</v>
      </c>
    </row>
    <row r="188" spans="1:3" x14ac:dyDescent="0.25">
      <c r="A188" s="33" t="s">
        <v>376</v>
      </c>
      <c r="B188" s="33" t="s">
        <v>858</v>
      </c>
      <c r="C188" s="33" t="s">
        <v>88</v>
      </c>
    </row>
    <row r="189" spans="1:3" x14ac:dyDescent="0.25">
      <c r="A189" s="33" t="s">
        <v>458</v>
      </c>
      <c r="B189" s="33" t="s">
        <v>858</v>
      </c>
      <c r="C189" s="33" t="s">
        <v>125</v>
      </c>
    </row>
    <row r="190" spans="1:3" x14ac:dyDescent="0.25">
      <c r="A190" s="33" t="s">
        <v>704</v>
      </c>
      <c r="B190" s="33" t="s">
        <v>858</v>
      </c>
      <c r="C190" s="33" t="s">
        <v>169</v>
      </c>
    </row>
    <row r="191" spans="1:3" x14ac:dyDescent="0.25">
      <c r="A191" s="33" t="s">
        <v>460</v>
      </c>
      <c r="B191" s="33" t="s">
        <v>858</v>
      </c>
      <c r="C191" s="33" t="s">
        <v>126</v>
      </c>
    </row>
    <row r="192" spans="1:3" x14ac:dyDescent="0.25">
      <c r="A192" s="33" t="s">
        <v>378</v>
      </c>
      <c r="B192" s="33" t="s">
        <v>858</v>
      </c>
      <c r="C192" s="33" t="s">
        <v>89</v>
      </c>
    </row>
    <row r="193" spans="1:3" x14ac:dyDescent="0.25">
      <c r="A193" s="33" t="s">
        <v>240</v>
      </c>
      <c r="B193" s="33" t="s">
        <v>858</v>
      </c>
      <c r="C193" s="33" t="s">
        <v>25</v>
      </c>
    </row>
    <row r="194" spans="1:3" x14ac:dyDescent="0.25">
      <c r="A194" s="33" t="s">
        <v>242</v>
      </c>
      <c r="B194" s="33" t="s">
        <v>858</v>
      </c>
      <c r="C194" s="33" t="s">
        <v>26</v>
      </c>
    </row>
    <row r="195" spans="1:3" x14ac:dyDescent="0.25">
      <c r="A195" s="33" t="s">
        <v>381</v>
      </c>
      <c r="B195" s="33" t="s">
        <v>858</v>
      </c>
      <c r="C195" s="33" t="s">
        <v>380</v>
      </c>
    </row>
    <row r="196" spans="1:3" x14ac:dyDescent="0.25">
      <c r="A196" s="33" t="s">
        <v>582</v>
      </c>
      <c r="B196" s="33" t="s">
        <v>858</v>
      </c>
      <c r="C196" s="33" t="s">
        <v>581</v>
      </c>
    </row>
    <row r="197" spans="1:3" x14ac:dyDescent="0.25">
      <c r="A197" s="33" t="s">
        <v>462</v>
      </c>
      <c r="B197" s="33" t="s">
        <v>858</v>
      </c>
      <c r="C197" s="33" t="s">
        <v>127</v>
      </c>
    </row>
    <row r="198" spans="1:3" x14ac:dyDescent="0.25">
      <c r="A198" s="33" t="s">
        <v>464</v>
      </c>
      <c r="B198" s="33" t="s">
        <v>858</v>
      </c>
      <c r="C198" s="33" t="s">
        <v>128</v>
      </c>
    </row>
    <row r="199" spans="1:3" x14ac:dyDescent="0.25">
      <c r="A199" s="33" t="s">
        <v>244</v>
      </c>
      <c r="B199" s="33" t="s">
        <v>858</v>
      </c>
      <c r="C199" s="33" t="s">
        <v>27</v>
      </c>
    </row>
    <row r="200" spans="1:3" x14ac:dyDescent="0.25">
      <c r="A200" s="33" t="s">
        <v>246</v>
      </c>
      <c r="B200" s="33" t="s">
        <v>858</v>
      </c>
      <c r="C200" s="33" t="s">
        <v>28</v>
      </c>
    </row>
    <row r="201" spans="1:3" x14ac:dyDescent="0.25">
      <c r="A201" s="33" t="s">
        <v>706</v>
      </c>
      <c r="B201" s="33" t="s">
        <v>858</v>
      </c>
      <c r="C201" s="33" t="s">
        <v>170</v>
      </c>
    </row>
    <row r="202" spans="1:3" x14ac:dyDescent="0.25">
      <c r="A202" s="33" t="s">
        <v>674</v>
      </c>
      <c r="B202" s="33" t="s">
        <v>858</v>
      </c>
      <c r="C202" s="33" t="s">
        <v>156</v>
      </c>
    </row>
    <row r="203" spans="1:3" x14ac:dyDescent="0.25">
      <c r="A203" s="33" t="s">
        <v>248</v>
      </c>
      <c r="B203" s="33" t="s">
        <v>858</v>
      </c>
      <c r="C203" s="33" t="s">
        <v>29</v>
      </c>
    </row>
    <row r="204" spans="1:3" x14ac:dyDescent="0.25">
      <c r="A204" s="33" t="s">
        <v>466</v>
      </c>
      <c r="B204" s="33" t="s">
        <v>858</v>
      </c>
      <c r="C204" s="33" t="s">
        <v>129</v>
      </c>
    </row>
    <row r="205" spans="1:3" x14ac:dyDescent="0.25">
      <c r="A205" s="33" t="s">
        <v>708</v>
      </c>
      <c r="B205" s="33" t="s">
        <v>858</v>
      </c>
      <c r="C205" s="33" t="s">
        <v>171</v>
      </c>
    </row>
    <row r="206" spans="1:3" x14ac:dyDescent="0.25">
      <c r="A206" s="33" t="s">
        <v>585</v>
      </c>
      <c r="B206" s="33" t="s">
        <v>858</v>
      </c>
      <c r="C206" s="33" t="s">
        <v>584</v>
      </c>
    </row>
    <row r="207" spans="1:3" x14ac:dyDescent="0.25">
      <c r="A207" s="33" t="s">
        <v>250</v>
      </c>
      <c r="B207" s="33" t="s">
        <v>858</v>
      </c>
      <c r="C207" s="33" t="s">
        <v>30</v>
      </c>
    </row>
    <row r="208" spans="1:3" x14ac:dyDescent="0.25">
      <c r="A208" s="33" t="s">
        <v>252</v>
      </c>
      <c r="B208" s="33" t="s">
        <v>858</v>
      </c>
      <c r="C208" s="33" t="s">
        <v>31</v>
      </c>
    </row>
    <row r="209" spans="1:3" x14ac:dyDescent="0.25">
      <c r="A209" s="33" t="s">
        <v>588</v>
      </c>
      <c r="B209" s="33" t="s">
        <v>858</v>
      </c>
      <c r="C209" s="33" t="s">
        <v>587</v>
      </c>
    </row>
    <row r="210" spans="1:3" x14ac:dyDescent="0.25">
      <c r="A210" s="33" t="s">
        <v>335</v>
      </c>
      <c r="B210" s="33" t="s">
        <v>858</v>
      </c>
      <c r="C210" s="33" t="s">
        <v>68</v>
      </c>
    </row>
    <row r="211" spans="1:3" x14ac:dyDescent="0.25">
      <c r="A211" s="33" t="s">
        <v>710</v>
      </c>
      <c r="B211" s="33" t="s">
        <v>858</v>
      </c>
      <c r="C211" s="33" t="s">
        <v>172</v>
      </c>
    </row>
    <row r="212" spans="1:3" x14ac:dyDescent="0.25">
      <c r="A212" s="33" t="s">
        <v>468</v>
      </c>
      <c r="B212" s="33" t="s">
        <v>858</v>
      </c>
      <c r="C212" s="33" t="s">
        <v>130</v>
      </c>
    </row>
    <row r="213" spans="1:3" x14ac:dyDescent="0.25">
      <c r="A213" s="33" t="s">
        <v>712</v>
      </c>
      <c r="B213" s="33" t="s">
        <v>858</v>
      </c>
      <c r="C213" s="33" t="s">
        <v>173</v>
      </c>
    </row>
    <row r="214" spans="1:3" x14ac:dyDescent="0.25">
      <c r="A214" s="33" t="s">
        <v>470</v>
      </c>
      <c r="B214" s="33" t="s">
        <v>858</v>
      </c>
      <c r="C214" s="33" t="s">
        <v>131</v>
      </c>
    </row>
    <row r="215" spans="1:3" x14ac:dyDescent="0.25">
      <c r="A215" s="33" t="s">
        <v>591</v>
      </c>
      <c r="B215" s="33" t="s">
        <v>858</v>
      </c>
      <c r="C215" s="33" t="s">
        <v>590</v>
      </c>
    </row>
    <row r="216" spans="1:3" x14ac:dyDescent="0.25">
      <c r="A216" s="33" t="s">
        <v>383</v>
      </c>
      <c r="B216" s="33" t="s">
        <v>858</v>
      </c>
      <c r="C216" s="33" t="s">
        <v>90</v>
      </c>
    </row>
    <row r="217" spans="1:3" x14ac:dyDescent="0.25">
      <c r="A217" s="33" t="s">
        <v>254</v>
      </c>
      <c r="B217" s="33" t="s">
        <v>858</v>
      </c>
      <c r="C217" s="33" t="s">
        <v>32</v>
      </c>
    </row>
    <row r="218" spans="1:3" x14ac:dyDescent="0.25">
      <c r="A218" s="33" t="s">
        <v>676</v>
      </c>
      <c r="B218" s="33" t="s">
        <v>858</v>
      </c>
      <c r="C218" s="33" t="s">
        <v>157</v>
      </c>
    </row>
    <row r="219" spans="1:3" x14ac:dyDescent="0.25">
      <c r="A219" s="33" t="s">
        <v>256</v>
      </c>
      <c r="B219" s="33" t="s">
        <v>858</v>
      </c>
      <c r="C219" s="33" t="s">
        <v>33</v>
      </c>
    </row>
    <row r="220" spans="1:3" x14ac:dyDescent="0.25">
      <c r="A220" s="33" t="s">
        <v>714</v>
      </c>
      <c r="B220" s="33" t="s">
        <v>858</v>
      </c>
      <c r="C220" s="33" t="s">
        <v>174</v>
      </c>
    </row>
    <row r="221" spans="1:3" x14ac:dyDescent="0.25">
      <c r="A221" s="33" t="s">
        <v>678</v>
      </c>
      <c r="B221" s="33" t="s">
        <v>858</v>
      </c>
      <c r="C221" s="33" t="s">
        <v>158</v>
      </c>
    </row>
    <row r="222" spans="1:3" x14ac:dyDescent="0.25">
      <c r="A222" s="33" t="s">
        <v>472</v>
      </c>
      <c r="B222" s="33" t="s">
        <v>858</v>
      </c>
      <c r="C222" s="33" t="s">
        <v>132</v>
      </c>
    </row>
    <row r="223" spans="1:3" x14ac:dyDescent="0.25">
      <c r="A223" s="33" t="s">
        <v>594</v>
      </c>
      <c r="B223" s="33" t="s">
        <v>858</v>
      </c>
      <c r="C223" s="33" t="s">
        <v>593</v>
      </c>
    </row>
    <row r="224" spans="1:3" x14ac:dyDescent="0.25">
      <c r="A224" s="33" t="s">
        <v>597</v>
      </c>
      <c r="B224" s="33" t="s">
        <v>858</v>
      </c>
      <c r="C224" s="33" t="s">
        <v>596</v>
      </c>
    </row>
    <row r="225" spans="1:3" x14ac:dyDescent="0.25">
      <c r="A225" s="33" t="s">
        <v>716</v>
      </c>
      <c r="B225" s="33" t="s">
        <v>858</v>
      </c>
      <c r="C225" s="33" t="s">
        <v>175</v>
      </c>
    </row>
    <row r="226" spans="1:3" x14ac:dyDescent="0.25">
      <c r="A226" s="33" t="s">
        <v>337</v>
      </c>
      <c r="B226" s="33" t="s">
        <v>858</v>
      </c>
      <c r="C226" s="33" t="s">
        <v>69</v>
      </c>
    </row>
    <row r="227" spans="1:3" x14ac:dyDescent="0.25">
      <c r="A227" s="33" t="s">
        <v>258</v>
      </c>
      <c r="B227" s="33" t="s">
        <v>858</v>
      </c>
      <c r="C227" s="33" t="s">
        <v>34</v>
      </c>
    </row>
    <row r="228" spans="1:3" x14ac:dyDescent="0.25">
      <c r="A228" s="33" t="s">
        <v>260</v>
      </c>
      <c r="B228" s="33" t="s">
        <v>858</v>
      </c>
      <c r="C228" s="33" t="s">
        <v>35</v>
      </c>
    </row>
    <row r="229" spans="1:3" x14ac:dyDescent="0.25">
      <c r="A229" s="33" t="s">
        <v>718</v>
      </c>
      <c r="B229" s="33" t="s">
        <v>858</v>
      </c>
      <c r="C229" s="33" t="s">
        <v>176</v>
      </c>
    </row>
    <row r="230" spans="1:3" x14ac:dyDescent="0.25">
      <c r="A230" s="33" t="s">
        <v>600</v>
      </c>
      <c r="B230" s="33" t="s">
        <v>858</v>
      </c>
      <c r="C230" s="33" t="s">
        <v>599</v>
      </c>
    </row>
    <row r="231" spans="1:3" x14ac:dyDescent="0.25">
      <c r="A231" s="33" t="s">
        <v>502</v>
      </c>
      <c r="B231" s="33" t="s">
        <v>858</v>
      </c>
      <c r="C231" s="33" t="s">
        <v>819</v>
      </c>
    </row>
    <row r="232" spans="1:3" x14ac:dyDescent="0.25">
      <c r="A232" s="33" t="s">
        <v>603</v>
      </c>
      <c r="B232" s="33" t="s">
        <v>858</v>
      </c>
      <c r="C232" s="33" t="s">
        <v>602</v>
      </c>
    </row>
    <row r="233" spans="1:3" x14ac:dyDescent="0.25">
      <c r="A233" s="33" t="s">
        <v>474</v>
      </c>
      <c r="B233" s="33" t="s">
        <v>858</v>
      </c>
      <c r="C233" s="33" t="s">
        <v>133</v>
      </c>
    </row>
    <row r="234" spans="1:3" x14ac:dyDescent="0.25">
      <c r="A234" s="33" t="s">
        <v>385</v>
      </c>
      <c r="B234" s="33" t="s">
        <v>858</v>
      </c>
      <c r="C234" s="33" t="s">
        <v>91</v>
      </c>
    </row>
    <row r="235" spans="1:3" x14ac:dyDescent="0.25">
      <c r="A235" s="33" t="s">
        <v>387</v>
      </c>
      <c r="B235" s="33" t="s">
        <v>858</v>
      </c>
      <c r="C235" s="33" t="s">
        <v>92</v>
      </c>
    </row>
    <row r="236" spans="1:3" x14ac:dyDescent="0.25">
      <c r="A236" s="33" t="s">
        <v>721</v>
      </c>
      <c r="B236" s="33" t="s">
        <v>858</v>
      </c>
      <c r="C236" s="33" t="s">
        <v>720</v>
      </c>
    </row>
    <row r="237" spans="1:3" x14ac:dyDescent="0.25">
      <c r="A237" s="33" t="s">
        <v>339</v>
      </c>
      <c r="B237" s="33" t="s">
        <v>858</v>
      </c>
      <c r="C237" s="33" t="s">
        <v>70</v>
      </c>
    </row>
    <row r="238" spans="1:3" x14ac:dyDescent="0.25">
      <c r="A238" s="33" t="s">
        <v>723</v>
      </c>
      <c r="B238" s="33" t="s">
        <v>858</v>
      </c>
      <c r="C238" s="33" t="s">
        <v>177</v>
      </c>
    </row>
    <row r="239" spans="1:3" x14ac:dyDescent="0.25">
      <c r="A239" s="33" t="s">
        <v>341</v>
      </c>
      <c r="B239" s="33" t="s">
        <v>858</v>
      </c>
      <c r="C239" s="33" t="s">
        <v>71</v>
      </c>
    </row>
    <row r="240" spans="1:3" x14ac:dyDescent="0.25">
      <c r="A240" s="33" t="s">
        <v>343</v>
      </c>
      <c r="B240" s="33" t="s">
        <v>858</v>
      </c>
      <c r="C240" s="33" t="s">
        <v>72</v>
      </c>
    </row>
    <row r="241" spans="1:3" x14ac:dyDescent="0.25">
      <c r="A241" s="33" t="s">
        <v>725</v>
      </c>
      <c r="B241" s="33" t="s">
        <v>858</v>
      </c>
      <c r="C241" s="33" t="s">
        <v>178</v>
      </c>
    </row>
    <row r="242" spans="1:3" x14ac:dyDescent="0.25">
      <c r="A242" s="33" t="s">
        <v>605</v>
      </c>
      <c r="B242" s="33" t="s">
        <v>858</v>
      </c>
      <c r="C242" s="33" t="s">
        <v>820</v>
      </c>
    </row>
    <row r="243" spans="1:3" x14ac:dyDescent="0.25">
      <c r="A243" s="33" t="s">
        <v>476</v>
      </c>
      <c r="B243" s="33" t="s">
        <v>858</v>
      </c>
      <c r="C243" s="33" t="s">
        <v>134</v>
      </c>
    </row>
    <row r="244" spans="1:3" x14ac:dyDescent="0.25">
      <c r="A244" s="33" t="s">
        <v>478</v>
      </c>
      <c r="B244" s="33" t="s">
        <v>858</v>
      </c>
      <c r="C244" s="33" t="s">
        <v>135</v>
      </c>
    </row>
    <row r="245" spans="1:3" x14ac:dyDescent="0.25">
      <c r="A245" s="33" t="s">
        <v>608</v>
      </c>
      <c r="B245" s="33" t="s">
        <v>858</v>
      </c>
      <c r="C245" s="33" t="s">
        <v>607</v>
      </c>
    </row>
    <row r="246" spans="1:3" x14ac:dyDescent="0.25">
      <c r="A246" s="33" t="s">
        <v>391</v>
      </c>
      <c r="B246" s="33" t="s">
        <v>858</v>
      </c>
      <c r="C246" s="33" t="s">
        <v>93</v>
      </c>
    </row>
    <row r="247" spans="1:3" x14ac:dyDescent="0.25">
      <c r="A247" s="33" t="s">
        <v>727</v>
      </c>
      <c r="B247" s="33" t="s">
        <v>858</v>
      </c>
      <c r="C247" s="33" t="s">
        <v>179</v>
      </c>
    </row>
    <row r="248" spans="1:3" x14ac:dyDescent="0.25">
      <c r="A248" s="33" t="s">
        <v>480</v>
      </c>
      <c r="B248" s="33" t="s">
        <v>858</v>
      </c>
      <c r="C248" s="33" t="s">
        <v>136</v>
      </c>
    </row>
    <row r="249" spans="1:3" x14ac:dyDescent="0.25">
      <c r="A249" s="33" t="s">
        <v>611</v>
      </c>
      <c r="B249" s="33" t="s">
        <v>858</v>
      </c>
      <c r="C249" s="33" t="s">
        <v>610</v>
      </c>
    </row>
    <row r="250" spans="1:3" x14ac:dyDescent="0.25">
      <c r="A250" s="33" t="s">
        <v>482</v>
      </c>
      <c r="B250" s="33" t="s">
        <v>858</v>
      </c>
      <c r="C250" s="33" t="s">
        <v>137</v>
      </c>
    </row>
    <row r="251" spans="1:3" x14ac:dyDescent="0.25">
      <c r="A251" s="33" t="s">
        <v>484</v>
      </c>
      <c r="B251" s="33" t="s">
        <v>858</v>
      </c>
      <c r="C251" s="33" t="s">
        <v>138</v>
      </c>
    </row>
    <row r="252" spans="1:3" x14ac:dyDescent="0.25">
      <c r="A252" s="33" t="s">
        <v>262</v>
      </c>
      <c r="B252" s="33" t="s">
        <v>858</v>
      </c>
      <c r="C252" s="33" t="s">
        <v>36</v>
      </c>
    </row>
    <row r="253" spans="1:3" x14ac:dyDescent="0.25">
      <c r="A253" s="33" t="s">
        <v>616</v>
      </c>
      <c r="B253" s="33" t="s">
        <v>858</v>
      </c>
      <c r="C253" s="33" t="s">
        <v>615</v>
      </c>
    </row>
    <row r="254" spans="1:3" x14ac:dyDescent="0.25">
      <c r="A254" s="33" t="s">
        <v>613</v>
      </c>
      <c r="B254" s="33" t="s">
        <v>858</v>
      </c>
      <c r="C254" s="33" t="s">
        <v>821</v>
      </c>
    </row>
    <row r="255" spans="1:3" x14ac:dyDescent="0.25">
      <c r="A255" s="33" t="s">
        <v>823</v>
      </c>
      <c r="B255" s="33" t="s">
        <v>858</v>
      </c>
      <c r="C255" s="33" t="s">
        <v>822</v>
      </c>
    </row>
    <row r="256" spans="1:3" x14ac:dyDescent="0.25">
      <c r="A256" s="33" t="s">
        <v>619</v>
      </c>
      <c r="B256" s="33" t="s">
        <v>858</v>
      </c>
      <c r="C256" s="33" t="s">
        <v>618</v>
      </c>
    </row>
    <row r="257" spans="1:3" x14ac:dyDescent="0.25">
      <c r="A257" s="33" t="s">
        <v>345</v>
      </c>
      <c r="B257" s="33" t="s">
        <v>858</v>
      </c>
      <c r="C257" s="33" t="s">
        <v>73</v>
      </c>
    </row>
    <row r="258" spans="1:3" x14ac:dyDescent="0.25">
      <c r="A258" s="33" t="s">
        <v>347</v>
      </c>
      <c r="B258" s="33" t="s">
        <v>858</v>
      </c>
      <c r="C258" s="33" t="s">
        <v>74</v>
      </c>
    </row>
    <row r="259" spans="1:3" x14ac:dyDescent="0.25">
      <c r="A259" s="33" t="s">
        <v>826</v>
      </c>
      <c r="B259" s="33" t="s">
        <v>858</v>
      </c>
      <c r="C259" s="33" t="s">
        <v>825</v>
      </c>
    </row>
    <row r="260" spans="1:3" x14ac:dyDescent="0.25">
      <c r="A260" s="33" t="s">
        <v>622</v>
      </c>
      <c r="B260" s="33" t="s">
        <v>858</v>
      </c>
      <c r="C260" s="33" t="s">
        <v>621</v>
      </c>
    </row>
    <row r="261" spans="1:3" x14ac:dyDescent="0.25">
      <c r="A261" s="33" t="s">
        <v>349</v>
      </c>
      <c r="B261" s="33" t="s">
        <v>858</v>
      </c>
      <c r="C261" s="33" t="s">
        <v>75</v>
      </c>
    </row>
    <row r="262" spans="1:3" x14ac:dyDescent="0.25">
      <c r="A262" s="33" t="s">
        <v>729</v>
      </c>
      <c r="B262" s="33" t="s">
        <v>858</v>
      </c>
      <c r="C262" s="33" t="s">
        <v>180</v>
      </c>
    </row>
    <row r="263" spans="1:3" x14ac:dyDescent="0.25">
      <c r="A263" s="33" t="s">
        <v>486</v>
      </c>
      <c r="B263" s="33" t="s">
        <v>858</v>
      </c>
      <c r="C263" s="33" t="s">
        <v>139</v>
      </c>
    </row>
    <row r="264" spans="1:3" x14ac:dyDescent="0.25">
      <c r="A264" s="33" t="s">
        <v>264</v>
      </c>
      <c r="B264" s="33" t="s">
        <v>858</v>
      </c>
      <c r="C264" s="33" t="s">
        <v>37</v>
      </c>
    </row>
    <row r="265" spans="1:3" x14ac:dyDescent="0.25">
      <c r="A265" s="33" t="s">
        <v>393</v>
      </c>
      <c r="B265" s="33" t="s">
        <v>858</v>
      </c>
      <c r="C265" s="33" t="s">
        <v>94</v>
      </c>
    </row>
    <row r="266" spans="1:3" x14ac:dyDescent="0.25">
      <c r="A266" s="33" t="s">
        <v>266</v>
      </c>
      <c r="B266" s="33" t="s">
        <v>858</v>
      </c>
      <c r="C266" s="33" t="s">
        <v>38</v>
      </c>
    </row>
    <row r="267" spans="1:3" x14ac:dyDescent="0.25">
      <c r="A267" s="33" t="s">
        <v>488</v>
      </c>
      <c r="B267" s="33" t="s">
        <v>858</v>
      </c>
      <c r="C267" s="33" t="s">
        <v>140</v>
      </c>
    </row>
    <row r="268" spans="1:3" x14ac:dyDescent="0.25">
      <c r="A268" s="33" t="s">
        <v>625</v>
      </c>
      <c r="B268" s="33" t="s">
        <v>858</v>
      </c>
      <c r="C268" s="33" t="s">
        <v>624</v>
      </c>
    </row>
    <row r="269" spans="1:3" x14ac:dyDescent="0.25">
      <c r="A269" s="33" t="s">
        <v>268</v>
      </c>
      <c r="B269" s="33" t="s">
        <v>858</v>
      </c>
      <c r="C269" s="33" t="s">
        <v>39</v>
      </c>
    </row>
    <row r="270" spans="1:3" x14ac:dyDescent="0.25">
      <c r="A270" s="33" t="s">
        <v>270</v>
      </c>
      <c r="B270" s="33" t="s">
        <v>858</v>
      </c>
      <c r="C270" s="33" t="s">
        <v>40</v>
      </c>
    </row>
    <row r="271" spans="1:3" x14ac:dyDescent="0.25">
      <c r="A271" s="33" t="s">
        <v>731</v>
      </c>
      <c r="B271" s="33" t="s">
        <v>858</v>
      </c>
      <c r="C271" s="33" t="s">
        <v>181</v>
      </c>
    </row>
    <row r="272" spans="1:3" x14ac:dyDescent="0.25">
      <c r="A272" s="33" t="s">
        <v>628</v>
      </c>
      <c r="B272" s="33" t="s">
        <v>858</v>
      </c>
      <c r="C272" s="33" t="s">
        <v>627</v>
      </c>
    </row>
    <row r="273" spans="1:3" x14ac:dyDescent="0.25">
      <c r="A273" s="33" t="s">
        <v>490</v>
      </c>
      <c r="B273" s="33" t="s">
        <v>858</v>
      </c>
      <c r="C273" s="33" t="s">
        <v>141</v>
      </c>
    </row>
    <row r="274" spans="1:3" x14ac:dyDescent="0.25">
      <c r="A274" s="33" t="s">
        <v>492</v>
      </c>
      <c r="B274" s="33" t="s">
        <v>858</v>
      </c>
      <c r="C274" s="33" t="s">
        <v>142</v>
      </c>
    </row>
    <row r="275" spans="1:3" x14ac:dyDescent="0.25">
      <c r="A275" s="33" t="s">
        <v>733</v>
      </c>
      <c r="B275" s="33" t="s">
        <v>858</v>
      </c>
      <c r="C275" s="33" t="s">
        <v>182</v>
      </c>
    </row>
    <row r="276" spans="1:3" x14ac:dyDescent="0.25">
      <c r="A276" s="33" t="s">
        <v>395</v>
      </c>
      <c r="B276" s="33" t="s">
        <v>858</v>
      </c>
      <c r="C276" s="33" t="s">
        <v>95</v>
      </c>
    </row>
    <row r="277" spans="1:3" x14ac:dyDescent="0.25">
      <c r="A277" s="33" t="s">
        <v>272</v>
      </c>
      <c r="B277" s="33" t="s">
        <v>858</v>
      </c>
      <c r="C277" s="33" t="s">
        <v>41</v>
      </c>
    </row>
    <row r="278" spans="1:3" x14ac:dyDescent="0.25">
      <c r="A278" s="33" t="s">
        <v>829</v>
      </c>
      <c r="B278" s="33" t="s">
        <v>858</v>
      </c>
      <c r="C278" s="33" t="s">
        <v>828</v>
      </c>
    </row>
    <row r="279" spans="1:3" x14ac:dyDescent="0.25">
      <c r="A279" s="33" t="s">
        <v>275</v>
      </c>
      <c r="B279" s="33" t="s">
        <v>858</v>
      </c>
      <c r="C279" s="33" t="s">
        <v>274</v>
      </c>
    </row>
    <row r="280" spans="1:3" x14ac:dyDescent="0.25">
      <c r="A280" s="33" t="s">
        <v>494</v>
      </c>
      <c r="B280" s="33" t="s">
        <v>858</v>
      </c>
      <c r="C280" s="33" t="s">
        <v>143</v>
      </c>
    </row>
    <row r="281" spans="1:3" x14ac:dyDescent="0.25">
      <c r="A281" s="33" t="s">
        <v>680</v>
      </c>
      <c r="B281" s="33" t="s">
        <v>858</v>
      </c>
      <c r="C281" s="33" t="s">
        <v>159</v>
      </c>
    </row>
    <row r="282" spans="1:3" x14ac:dyDescent="0.25">
      <c r="A282" s="33" t="s">
        <v>397</v>
      </c>
      <c r="B282" s="33" t="s">
        <v>858</v>
      </c>
      <c r="C282" s="33" t="s">
        <v>96</v>
      </c>
    </row>
    <row r="283" spans="1:3" x14ac:dyDescent="0.25">
      <c r="A283" s="33" t="s">
        <v>631</v>
      </c>
      <c r="B283" s="33" t="s">
        <v>858</v>
      </c>
      <c r="C283" s="33" t="s">
        <v>630</v>
      </c>
    </row>
    <row r="284" spans="1:3" x14ac:dyDescent="0.25">
      <c r="A284" s="33" t="s">
        <v>351</v>
      </c>
      <c r="B284" s="33" t="s">
        <v>858</v>
      </c>
      <c r="C284" s="33" t="s">
        <v>76</v>
      </c>
    </row>
    <row r="285" spans="1:3" x14ac:dyDescent="0.25">
      <c r="A285" s="33" t="s">
        <v>832</v>
      </c>
      <c r="B285" s="33" t="s">
        <v>858</v>
      </c>
      <c r="C285" s="33" t="s">
        <v>831</v>
      </c>
    </row>
    <row r="286" spans="1:3" x14ac:dyDescent="0.25">
      <c r="A286" s="33" t="s">
        <v>496</v>
      </c>
      <c r="B286" s="33" t="s">
        <v>858</v>
      </c>
      <c r="C286" s="33" t="s">
        <v>144</v>
      </c>
    </row>
    <row r="287" spans="1:3" x14ac:dyDescent="0.25">
      <c r="A287" s="33" t="s">
        <v>498</v>
      </c>
      <c r="B287" s="33" t="s">
        <v>858</v>
      </c>
      <c r="C287" s="33" t="s">
        <v>145</v>
      </c>
    </row>
    <row r="288" spans="1:3" x14ac:dyDescent="0.25">
      <c r="A288" s="33" t="s">
        <v>399</v>
      </c>
      <c r="B288" s="33" t="s">
        <v>858</v>
      </c>
      <c r="C288" s="33" t="s">
        <v>97</v>
      </c>
    </row>
    <row r="289" spans="1:3" x14ac:dyDescent="0.25">
      <c r="A289" s="33" t="s">
        <v>500</v>
      </c>
      <c r="B289" s="33" t="s">
        <v>858</v>
      </c>
      <c r="C289" s="33" t="s">
        <v>146</v>
      </c>
    </row>
    <row r="290" spans="1:3" x14ac:dyDescent="0.25">
      <c r="A290" s="33" t="s">
        <v>682</v>
      </c>
      <c r="B290" s="33" t="s">
        <v>858</v>
      </c>
      <c r="C290" s="33" t="s">
        <v>160</v>
      </c>
    </row>
    <row r="291" spans="1:3" x14ac:dyDescent="0.25">
      <c r="A291" s="33" t="s">
        <v>634</v>
      </c>
      <c r="B291" s="33" t="s">
        <v>858</v>
      </c>
      <c r="C291" s="33" t="s">
        <v>633</v>
      </c>
    </row>
    <row r="292" spans="1:3" x14ac:dyDescent="0.25">
      <c r="A292" s="33" t="s">
        <v>684</v>
      </c>
      <c r="B292" s="33" t="s">
        <v>858</v>
      </c>
      <c r="C292" s="33" t="s">
        <v>161</v>
      </c>
    </row>
    <row r="293" spans="1:3" x14ac:dyDescent="0.25">
      <c r="A293" s="33" t="s">
        <v>279</v>
      </c>
      <c r="B293" s="33" t="s">
        <v>858</v>
      </c>
      <c r="C293" s="33" t="s">
        <v>42</v>
      </c>
    </row>
    <row r="294" spans="1:3" x14ac:dyDescent="0.25">
      <c r="A294" s="33" t="s">
        <v>637</v>
      </c>
      <c r="B294" s="33" t="s">
        <v>858</v>
      </c>
      <c r="C294" s="33" t="s">
        <v>636</v>
      </c>
    </row>
    <row r="295" spans="1:3" x14ac:dyDescent="0.25">
      <c r="A295" s="33" t="s">
        <v>735</v>
      </c>
      <c r="B295" s="33" t="s">
        <v>858</v>
      </c>
      <c r="C295" s="33" t="s">
        <v>183</v>
      </c>
    </row>
    <row r="296" spans="1:3" x14ac:dyDescent="0.25">
      <c r="A296" s="33" t="s">
        <v>353</v>
      </c>
      <c r="B296" s="33" t="s">
        <v>858</v>
      </c>
      <c r="C296" s="33" t="s">
        <v>77</v>
      </c>
    </row>
    <row r="297" spans="1:3" x14ac:dyDescent="0.25">
      <c r="A297" s="33" t="s">
        <v>401</v>
      </c>
      <c r="B297" s="33" t="s">
        <v>858</v>
      </c>
      <c r="C297" s="33" t="s">
        <v>98</v>
      </c>
    </row>
    <row r="298" spans="1:3" x14ac:dyDescent="0.25">
      <c r="A298" s="33" t="s">
        <v>504</v>
      </c>
      <c r="B298" s="33" t="s">
        <v>858</v>
      </c>
      <c r="C298" s="33" t="s">
        <v>147</v>
      </c>
    </row>
    <row r="299" spans="1:3" x14ac:dyDescent="0.25">
      <c r="A299" s="33" t="s">
        <v>506</v>
      </c>
      <c r="B299" s="33" t="s">
        <v>858</v>
      </c>
      <c r="C299" s="33" t="s">
        <v>148</v>
      </c>
    </row>
    <row r="300" spans="1:3" x14ac:dyDescent="0.25">
      <c r="A300" s="33" t="s">
        <v>640</v>
      </c>
      <c r="B300" s="33" t="s">
        <v>858</v>
      </c>
      <c r="C300" s="33" t="s">
        <v>639</v>
      </c>
    </row>
    <row r="301" spans="1:3" x14ac:dyDescent="0.25">
      <c r="A301" s="33" t="s">
        <v>737</v>
      </c>
      <c r="B301" s="33" t="s">
        <v>858</v>
      </c>
      <c r="C301" s="33" t="s">
        <v>184</v>
      </c>
    </row>
    <row r="302" spans="1:3" x14ac:dyDescent="0.25">
      <c r="A302" s="33" t="s">
        <v>654</v>
      </c>
      <c r="B302" s="33" t="s">
        <v>858</v>
      </c>
      <c r="C302" s="33" t="s">
        <v>834</v>
      </c>
    </row>
    <row r="303" spans="1:3" x14ac:dyDescent="0.25">
      <c r="A303" s="33" t="s">
        <v>652</v>
      </c>
      <c r="B303" s="33" t="s">
        <v>858</v>
      </c>
      <c r="C303" s="33" t="s">
        <v>651</v>
      </c>
    </row>
    <row r="304" spans="1:3" x14ac:dyDescent="0.25">
      <c r="A304" s="33" t="s">
        <v>281</v>
      </c>
      <c r="B304" s="33" t="s">
        <v>858</v>
      </c>
      <c r="C304" s="33" t="s">
        <v>43</v>
      </c>
    </row>
    <row r="305" spans="1:3" x14ac:dyDescent="0.25">
      <c r="A305" s="33" t="s">
        <v>508</v>
      </c>
      <c r="B305" s="33" t="s">
        <v>858</v>
      </c>
      <c r="C305" s="33" t="s">
        <v>149</v>
      </c>
    </row>
    <row r="306" spans="1:3" x14ac:dyDescent="0.25">
      <c r="A306" s="33" t="s">
        <v>403</v>
      </c>
      <c r="B306" s="33" t="s">
        <v>858</v>
      </c>
      <c r="C306" s="33" t="s">
        <v>99</v>
      </c>
    </row>
    <row r="307" spans="1:3" x14ac:dyDescent="0.25">
      <c r="A307" s="33" t="s">
        <v>510</v>
      </c>
      <c r="B307" s="33" t="s">
        <v>858</v>
      </c>
      <c r="C307" s="33" t="s">
        <v>835</v>
      </c>
    </row>
    <row r="308" spans="1:3" x14ac:dyDescent="0.25">
      <c r="A308" s="33" t="s">
        <v>643</v>
      </c>
      <c r="B308" s="33" t="s">
        <v>858</v>
      </c>
      <c r="C308" s="33" t="s">
        <v>642</v>
      </c>
    </row>
    <row r="309" spans="1:3" x14ac:dyDescent="0.25">
      <c r="A309" s="33" t="s">
        <v>646</v>
      </c>
      <c r="B309" s="33" t="s">
        <v>858</v>
      </c>
      <c r="C309" s="33" t="s">
        <v>645</v>
      </c>
    </row>
    <row r="310" spans="1:3" x14ac:dyDescent="0.25">
      <c r="A310" s="33" t="s">
        <v>649</v>
      </c>
      <c r="B310" s="33" t="s">
        <v>858</v>
      </c>
      <c r="C310" s="33" t="s">
        <v>648</v>
      </c>
    </row>
    <row r="311" spans="1:3" x14ac:dyDescent="0.25">
      <c r="A311" s="33" t="s">
        <v>283</v>
      </c>
      <c r="B311" s="33" t="s">
        <v>858</v>
      </c>
      <c r="C311" s="33" t="s">
        <v>44</v>
      </c>
    </row>
    <row r="312" spans="1:3" x14ac:dyDescent="0.25">
      <c r="A312" s="33" t="s">
        <v>837</v>
      </c>
      <c r="B312" s="33" t="s">
        <v>858</v>
      </c>
      <c r="C312" s="33" t="s">
        <v>836</v>
      </c>
    </row>
    <row r="313" spans="1:3" x14ac:dyDescent="0.25">
      <c r="A313" s="33" t="s">
        <v>355</v>
      </c>
      <c r="B313" s="33" t="s">
        <v>858</v>
      </c>
      <c r="C313" s="33" t="s">
        <v>78</v>
      </c>
    </row>
    <row r="314" spans="1:3" x14ac:dyDescent="0.25">
      <c r="A314" s="33" t="s">
        <v>357</v>
      </c>
      <c r="B314" s="33" t="s">
        <v>858</v>
      </c>
      <c r="C314" s="33" t="s">
        <v>79</v>
      </c>
    </row>
    <row r="315" spans="1:3" x14ac:dyDescent="0.25">
      <c r="A315" s="33" t="s">
        <v>512</v>
      </c>
      <c r="B315" s="33" t="s">
        <v>858</v>
      </c>
      <c r="C315" s="33" t="s">
        <v>150</v>
      </c>
    </row>
    <row r="316" spans="1:3" x14ac:dyDescent="0.25">
      <c r="A316" s="33" t="s">
        <v>739</v>
      </c>
      <c r="B316" s="33" t="s">
        <v>858</v>
      </c>
      <c r="C316" s="33" t="s">
        <v>185</v>
      </c>
    </row>
    <row r="317" spans="1:3" x14ac:dyDescent="0.25">
      <c r="A317" s="33" t="s">
        <v>359</v>
      </c>
      <c r="B317" s="33" t="s">
        <v>858</v>
      </c>
      <c r="C317" s="33" t="s">
        <v>80</v>
      </c>
    </row>
    <row r="318" spans="1:3" x14ac:dyDescent="0.25">
      <c r="A318" s="33" t="s">
        <v>741</v>
      </c>
      <c r="B318" s="33" t="s">
        <v>858</v>
      </c>
      <c r="C318" s="33" t="s">
        <v>186</v>
      </c>
    </row>
    <row r="319" spans="1:3" x14ac:dyDescent="0.25">
      <c r="A319" s="33" t="s">
        <v>656</v>
      </c>
      <c r="B319" s="33" t="s">
        <v>858</v>
      </c>
      <c r="C319" s="33" t="s">
        <v>839</v>
      </c>
    </row>
    <row r="320" spans="1:3" x14ac:dyDescent="0.25">
      <c r="A320" s="33" t="s">
        <v>659</v>
      </c>
      <c r="B320" s="33" t="s">
        <v>858</v>
      </c>
      <c r="C320" s="33" t="s">
        <v>658</v>
      </c>
    </row>
    <row r="321" spans="1:3" x14ac:dyDescent="0.25">
      <c r="A321" s="33" t="s">
        <v>389</v>
      </c>
      <c r="B321" s="33" t="s">
        <v>858</v>
      </c>
      <c r="C321" s="33" t="s">
        <v>840</v>
      </c>
    </row>
    <row r="322" spans="1:3" x14ac:dyDescent="0.25">
      <c r="A322" s="33" t="s">
        <v>842</v>
      </c>
      <c r="B322" s="33" t="s">
        <v>858</v>
      </c>
      <c r="C322" s="33" t="s">
        <v>841</v>
      </c>
    </row>
    <row r="323" spans="1:3" x14ac:dyDescent="0.25">
      <c r="A323" s="33" t="s">
        <v>405</v>
      </c>
      <c r="B323" s="33" t="s">
        <v>858</v>
      </c>
      <c r="C323" s="33" t="s">
        <v>100</v>
      </c>
    </row>
    <row r="324" spans="1:3" x14ac:dyDescent="0.25">
      <c r="A324" s="33" t="s">
        <v>662</v>
      </c>
      <c r="B324" s="33" t="s">
        <v>858</v>
      </c>
      <c r="C324" s="33" t="s">
        <v>661</v>
      </c>
    </row>
    <row r="325" spans="1:3" x14ac:dyDescent="0.25">
      <c r="A325" s="33" t="s">
        <v>285</v>
      </c>
      <c r="B325" s="33" t="s">
        <v>858</v>
      </c>
      <c r="C325" s="33" t="s">
        <v>45</v>
      </c>
    </row>
    <row r="326" spans="1:3" x14ac:dyDescent="0.25">
      <c r="A326" s="33" t="s">
        <v>287</v>
      </c>
      <c r="B326" s="33" t="s">
        <v>858</v>
      </c>
      <c r="C326" s="33" t="s">
        <v>46</v>
      </c>
    </row>
    <row r="327" spans="1:3" x14ac:dyDescent="0.25">
      <c r="A327" s="33" t="s">
        <v>845</v>
      </c>
      <c r="B327" s="33" t="s">
        <v>858</v>
      </c>
      <c r="C327" s="33" t="s">
        <v>844</v>
      </c>
    </row>
    <row r="328" spans="1:3" x14ac:dyDescent="0.25">
      <c r="A328" s="33" t="s">
        <v>857</v>
      </c>
      <c r="B328" s="33" t="s">
        <v>854</v>
      </c>
      <c r="C328" s="33" t="s">
        <v>856</v>
      </c>
    </row>
    <row r="329" spans="1:3" x14ac:dyDescent="0.25">
      <c r="A329" s="33" t="s">
        <v>855</v>
      </c>
      <c r="B329" s="33" t="s">
        <v>854</v>
      </c>
      <c r="C329" s="33" t="s">
        <v>853</v>
      </c>
    </row>
    <row r="330" spans="1:3" x14ac:dyDescent="0.25">
      <c r="A330" s="39" t="s">
        <v>857</v>
      </c>
      <c r="B330" s="33" t="s">
        <v>854</v>
      </c>
      <c r="C330" s="33" t="s">
        <v>990</v>
      </c>
    </row>
    <row r="331" spans="1:3" x14ac:dyDescent="0.25">
      <c r="A331" s="39" t="s">
        <v>855</v>
      </c>
      <c r="B331" s="33" t="s">
        <v>854</v>
      </c>
      <c r="C331" s="33" t="s">
        <v>989</v>
      </c>
    </row>
  </sheetData>
  <sheetProtection algorithmName="SHA-512" hashValue="xGQ5/kMcsR612z/8R3kPYWSp2NSocxcIIh8o9CTnCrH8IUCOlDODWepPAI3pQZbWoUlFgE7AV1NM0pOj/HAkWg==" saltValue="jGgn9vZUPxPc4sXUzgMf7w==" spinCount="100000" sheet="1" objects="1" scenarios="1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324</vt:i4>
      </vt:variant>
    </vt:vector>
  </HeadingPairs>
  <TitlesOfParts>
    <vt:vector size="329" baseType="lpstr">
      <vt:lpstr>M08 - Skill mix composition</vt:lpstr>
      <vt:lpstr>M09 - Governance and policies</vt:lpstr>
      <vt:lpstr>M10 - Information Systems</vt:lpstr>
      <vt:lpstr>Validation</vt:lpstr>
      <vt:lpstr>Metadata</vt:lpstr>
      <vt:lpstr>__false</vt:lpstr>
      <vt:lpstr>__true</vt:lpstr>
      <vt:lpstr>_a0Tb0vzKk1m</vt:lpstr>
      <vt:lpstr>_aAaUMHvUPv1</vt:lpstr>
      <vt:lpstr>_ACalScnrl2I</vt:lpstr>
      <vt:lpstr>_Adzexk8xbzD</vt:lpstr>
      <vt:lpstr>_AFIorEPU00q</vt:lpstr>
      <vt:lpstr>_AJBfDthkySs</vt:lpstr>
      <vt:lpstr>_AjeCGGb8H76</vt:lpstr>
      <vt:lpstr>_Ajnw1b8m6eL</vt:lpstr>
      <vt:lpstr>_AK5r5VIXYOW</vt:lpstr>
      <vt:lpstr>_aNIrqpwcKXv</vt:lpstr>
      <vt:lpstr>_apVWLKfARpb</vt:lpstr>
      <vt:lpstr>_AUStREIxT4s</vt:lpstr>
      <vt:lpstr>_av3fkpFxEXj</vt:lpstr>
      <vt:lpstr>_AYWCbVecRKQ</vt:lpstr>
      <vt:lpstr>_aZ7Bm5L90rn</vt:lpstr>
      <vt:lpstr>_AZdPnw0b1lm</vt:lpstr>
      <vt:lpstr>_B4iWc3gcDcn</vt:lpstr>
      <vt:lpstr>_B9p76UEP9T6</vt:lpstr>
      <vt:lpstr>_Bc3mYAhlY1a</vt:lpstr>
      <vt:lpstr>_bcy4159FETR</vt:lpstr>
      <vt:lpstr>_bGA2GtwhrC9</vt:lpstr>
      <vt:lpstr>_BGi4lPgaJ07</vt:lpstr>
      <vt:lpstr>_bGWaeVBrOcc</vt:lpstr>
      <vt:lpstr>_bhkJDAiqVKX</vt:lpstr>
      <vt:lpstr>_BlC8wOVHBlb</vt:lpstr>
      <vt:lpstr>_BLpPqpMtgQY</vt:lpstr>
      <vt:lpstr>_BmTVMvJHVBO</vt:lpstr>
      <vt:lpstr>_bnQX2QIuIY9</vt:lpstr>
      <vt:lpstr>_Bon3xyAAWKf</vt:lpstr>
      <vt:lpstr>_buSEeeViTo3</vt:lpstr>
      <vt:lpstr>_bvyjEfI0d2V</vt:lpstr>
      <vt:lpstr>_BVzmce6DVeS</vt:lpstr>
      <vt:lpstr>_c0hyfYTOuUh</vt:lpstr>
      <vt:lpstr>_c82mDnhUQly</vt:lpstr>
      <vt:lpstr>_cCgL3J7Lsgn</vt:lpstr>
      <vt:lpstr>_CCl7hAqlrmE</vt:lpstr>
      <vt:lpstr>_cfBaKMnsXd1</vt:lpstr>
      <vt:lpstr>_cJU4qStc9QT</vt:lpstr>
      <vt:lpstr>_COs48yLdDvg</vt:lpstr>
      <vt:lpstr>_cpmmPDsQ3uG</vt:lpstr>
      <vt:lpstr>_cRWrIpjzvVl</vt:lpstr>
      <vt:lpstr>_cWrL45je7mw</vt:lpstr>
      <vt:lpstr>_cWUu9JeMtg7</vt:lpstr>
      <vt:lpstr>_cZ8823L0fLJ</vt:lpstr>
      <vt:lpstr>_D4JnxOsqwE4</vt:lpstr>
      <vt:lpstr>_DMyxTSpvKOp</vt:lpstr>
      <vt:lpstr>_dNLjKwsVjod</vt:lpstr>
      <vt:lpstr>_dpcvWc01CeN</vt:lpstr>
      <vt:lpstr>_dscgTvwyCw8</vt:lpstr>
      <vt:lpstr>_DVnpk4xiXGJ</vt:lpstr>
      <vt:lpstr>_DzAOqCf0ots</vt:lpstr>
      <vt:lpstr>_E9G2aQpCs1A</vt:lpstr>
      <vt:lpstr>_e9IoKRAkYLO</vt:lpstr>
      <vt:lpstr>_EB4aSZN0eQr</vt:lpstr>
      <vt:lpstr>_EDHO4qOyY88</vt:lpstr>
      <vt:lpstr>_EGLpIMSAWhx</vt:lpstr>
      <vt:lpstr>_ehNfKt5LpG9</vt:lpstr>
      <vt:lpstr>_ElwEWppmGgv</vt:lpstr>
      <vt:lpstr>_er7MPiN3tdH</vt:lpstr>
      <vt:lpstr>_EubjsxqlA4d</vt:lpstr>
      <vt:lpstr>_EVairjAiRv6</vt:lpstr>
      <vt:lpstr>_eVEK7djdWqV</vt:lpstr>
      <vt:lpstr>_eVp1pvRfPKS</vt:lpstr>
      <vt:lpstr>_EWJZZN7T9IW</vt:lpstr>
      <vt:lpstr>_eyvitcZL4ex</vt:lpstr>
      <vt:lpstr>_f4ZFD2aswys</vt:lpstr>
      <vt:lpstr>_f87mpByuPub</vt:lpstr>
      <vt:lpstr>_false</vt:lpstr>
      <vt:lpstr>_fg8TSIHSGHX</vt:lpstr>
      <vt:lpstr>_fHaKXfcKthe</vt:lpstr>
      <vt:lpstr>_fHXW26zg2U6</vt:lpstr>
      <vt:lpstr>_Fi5lLVwe1Th</vt:lpstr>
      <vt:lpstr>_fIlPGTXBCUm</vt:lpstr>
      <vt:lpstr>_fkrzFaeuYDn</vt:lpstr>
      <vt:lpstr>_FNduj2N3e8s</vt:lpstr>
      <vt:lpstr>_FOJUXD6f6lB</vt:lpstr>
      <vt:lpstr>_Fq9qs6Kn6wN</vt:lpstr>
      <vt:lpstr>_FUieyovDec8</vt:lpstr>
      <vt:lpstr>_FvQ6WiqHbmo</vt:lpstr>
      <vt:lpstr>_fxBC5D01Iem</vt:lpstr>
      <vt:lpstr>_fYeClLy8K2x</vt:lpstr>
      <vt:lpstr>_FZYvE3Jdf8L</vt:lpstr>
      <vt:lpstr>_G037PAPU5dO</vt:lpstr>
      <vt:lpstr>_G3thRWUQAX9</vt:lpstr>
      <vt:lpstr>_g49fuSiB623</vt:lpstr>
      <vt:lpstr>_G8FCnT37gyb</vt:lpstr>
      <vt:lpstr>_G9o5ad4oJJX</vt:lpstr>
      <vt:lpstr>_Gan3VYicAWe</vt:lpstr>
      <vt:lpstr>_gb7vWtO7Wjp</vt:lpstr>
      <vt:lpstr>_gg9DH7dvdeD</vt:lpstr>
      <vt:lpstr>_gMz0MxjZcEt</vt:lpstr>
      <vt:lpstr>_Gnz4lqrVEMf</vt:lpstr>
      <vt:lpstr>_GPyOOoIby8R</vt:lpstr>
      <vt:lpstr>_GrU8zQv510v</vt:lpstr>
      <vt:lpstr>_Gvox4WmLiYC</vt:lpstr>
      <vt:lpstr>_GWQBgBHdbbp</vt:lpstr>
      <vt:lpstr>_gxi9jcBYyrL</vt:lpstr>
      <vt:lpstr>_HDN85xUGB65</vt:lpstr>
      <vt:lpstr>_HfVjCurKxh2</vt:lpstr>
      <vt:lpstr>_hG1CNbw8wSF</vt:lpstr>
      <vt:lpstr>_hgGOTFYZxMO</vt:lpstr>
      <vt:lpstr>_HgQ76w0VONy</vt:lpstr>
      <vt:lpstr>_HizhPCC5Ps5</vt:lpstr>
      <vt:lpstr>_hmZE3mVAZFf</vt:lpstr>
      <vt:lpstr>_hpXoMVtJpT3</vt:lpstr>
      <vt:lpstr>_hR7B1ITcCMe</vt:lpstr>
      <vt:lpstr>_HwqfuL9pQz5</vt:lpstr>
      <vt:lpstr>_HX7fBSMCCbL</vt:lpstr>
      <vt:lpstr>_HYEuE8zV74t</vt:lpstr>
      <vt:lpstr>_I3NxIqG7bD4</vt:lpstr>
      <vt:lpstr>_i3v8r9XNls2</vt:lpstr>
      <vt:lpstr>_I93t0K7b1oN</vt:lpstr>
      <vt:lpstr>_IbGbsybdeou</vt:lpstr>
      <vt:lpstr>_ibGsqmiVkoU</vt:lpstr>
      <vt:lpstr>_IFAb1JUZ0Fz</vt:lpstr>
      <vt:lpstr>_iFaKKDtb7nf</vt:lpstr>
      <vt:lpstr>_IidAimBSgEf</vt:lpstr>
      <vt:lpstr>_IjLnDADGraQ</vt:lpstr>
      <vt:lpstr>_iNT35p3jsEM</vt:lpstr>
      <vt:lpstr>_ipe4pT2TW7G</vt:lpstr>
      <vt:lpstr>_IZSm5iPKkDg</vt:lpstr>
      <vt:lpstr>_IZy3ESdFnp5</vt:lpstr>
      <vt:lpstr>_jCtFxm8aADJ</vt:lpstr>
      <vt:lpstr>_JEHwU064LAj</vt:lpstr>
      <vt:lpstr>_jFOZHDZpjPL</vt:lpstr>
      <vt:lpstr>_JI5lagoUJR4</vt:lpstr>
      <vt:lpstr>_jieOOtItEQg</vt:lpstr>
      <vt:lpstr>_JIr15Xt3EQn</vt:lpstr>
      <vt:lpstr>_jkyBvNzcTLl</vt:lpstr>
      <vt:lpstr>_jlJcFRt3mmg</vt:lpstr>
      <vt:lpstr>_jMGr96nGwHN</vt:lpstr>
      <vt:lpstr>_JQ5qF3mRCMe</vt:lpstr>
      <vt:lpstr>_juBxu3AprlM</vt:lpstr>
      <vt:lpstr>_jVqoXv7rFns</vt:lpstr>
      <vt:lpstr>_JX7HJfPfbog</vt:lpstr>
      <vt:lpstr>_jXQq22U4Y2e</vt:lpstr>
      <vt:lpstr>_jZOt27rWre8</vt:lpstr>
      <vt:lpstr>_JzvGfLYkX17</vt:lpstr>
      <vt:lpstr>_KAUSOoBq5Ft</vt:lpstr>
      <vt:lpstr>_KKBsggVfCTv</vt:lpstr>
      <vt:lpstr>_KOUhvjWIy6V</vt:lpstr>
      <vt:lpstr>_kpFgAwwSjCZ</vt:lpstr>
      <vt:lpstr>_KqaTbKanCG3</vt:lpstr>
      <vt:lpstr>_KrU8C1YTdao</vt:lpstr>
      <vt:lpstr>_KwgjnBBpe5b</vt:lpstr>
      <vt:lpstr>_KyFesytPvpt</vt:lpstr>
      <vt:lpstr>_LAPR4Iu2NVS</vt:lpstr>
      <vt:lpstr>_lbMrRSBsXh3</vt:lpstr>
      <vt:lpstr>_LbWpsX1FJcC</vt:lpstr>
      <vt:lpstr>_lGN2n7pZ6Ua</vt:lpstr>
      <vt:lpstr>_lKZR6UK0afN</vt:lpstr>
      <vt:lpstr>_lnvESj20mWZ</vt:lpstr>
      <vt:lpstr>_LTLHCOHyyWS</vt:lpstr>
      <vt:lpstr>_lVPoUAKCdmU</vt:lpstr>
      <vt:lpstr>_LW954y3FqL8</vt:lpstr>
      <vt:lpstr>_M9HrCkIwaKy</vt:lpstr>
      <vt:lpstr>_Mb9IYOFZYCv</vt:lpstr>
      <vt:lpstr>_mDSuyD9lOM5</vt:lpstr>
      <vt:lpstr>_mhWSEv79IJW</vt:lpstr>
      <vt:lpstr>_MJEntShoQVK</vt:lpstr>
      <vt:lpstr>_Mk7P920hkBa</vt:lpstr>
      <vt:lpstr>_mmJUi0PpvGi</vt:lpstr>
      <vt:lpstr>_mNa42CHbkO7</vt:lpstr>
      <vt:lpstr>_mwwpy9cyOGy</vt:lpstr>
      <vt:lpstr>_myv7amOYTHn</vt:lpstr>
      <vt:lpstr>_n8iofJiiX4T</vt:lpstr>
      <vt:lpstr>_N9i1v07Ro0E</vt:lpstr>
      <vt:lpstr>_ngUSWwX0Oby</vt:lpstr>
      <vt:lpstr>_NhuW760cOQG</vt:lpstr>
      <vt:lpstr>_Nlv8oKkoAwp</vt:lpstr>
      <vt:lpstr>_Nrnay4JA8Ga</vt:lpstr>
      <vt:lpstr>_NUkOvK4bnj2</vt:lpstr>
      <vt:lpstr>_O0hWoXlHhIS</vt:lpstr>
      <vt:lpstr>_O7BGyJhV2Tc</vt:lpstr>
      <vt:lpstr>_OFXJXWnOG0R</vt:lpstr>
      <vt:lpstr>_oLpoOT6tO7g</vt:lpstr>
      <vt:lpstr>_oofyLUJJ6Vy</vt:lpstr>
      <vt:lpstr>_oroMC4mMzMq</vt:lpstr>
      <vt:lpstr>_oWNF4d3PK8C</vt:lpstr>
      <vt:lpstr>_oy494aJtjTB</vt:lpstr>
      <vt:lpstr>_p5z7F51v1ag</vt:lpstr>
      <vt:lpstr>_pbH6bmcioGw</vt:lpstr>
      <vt:lpstr>_PBUMZvqh0r2</vt:lpstr>
      <vt:lpstr>_PevCwH17M73</vt:lpstr>
      <vt:lpstr>_PFAtPR87fHs</vt:lpstr>
      <vt:lpstr>_pfhvgmllA9M</vt:lpstr>
      <vt:lpstr>_pGLy2Zj2lVg</vt:lpstr>
      <vt:lpstr>_PJS910L8KtX</vt:lpstr>
      <vt:lpstr>_pMukkUmnnkh</vt:lpstr>
      <vt:lpstr>_PpjdOoVUc7k</vt:lpstr>
      <vt:lpstr>_PRrdILmQQb3</vt:lpstr>
      <vt:lpstr>_PvrMV4NjbtR</vt:lpstr>
      <vt:lpstr>_PY4aKgi30fr</vt:lpstr>
      <vt:lpstr>_Pz0LCggcqES</vt:lpstr>
      <vt:lpstr>_pZZriU4sY0l</vt:lpstr>
      <vt:lpstr>_q23bFLr2E5D</vt:lpstr>
      <vt:lpstr>_q2HqXV5OO3z</vt:lpstr>
      <vt:lpstr>_q8CUMlpFLtJ</vt:lpstr>
      <vt:lpstr>_Q8De2VxoKXS</vt:lpstr>
      <vt:lpstr>_q9u7nkNkuGy</vt:lpstr>
      <vt:lpstr>_qbqrFLCJewu</vt:lpstr>
      <vt:lpstr>_qFGgohqJuy0</vt:lpstr>
      <vt:lpstr>_QkOClVdLto1</vt:lpstr>
      <vt:lpstr>_QLERXr2o7IE</vt:lpstr>
      <vt:lpstr>_qNxAIa6jvmm</vt:lpstr>
      <vt:lpstr>_QqAzWHtJ8VC</vt:lpstr>
      <vt:lpstr>_QSpLidCdqMU</vt:lpstr>
      <vt:lpstr>_quQpOfBIDFC</vt:lpstr>
      <vt:lpstr>_QuUK6IgR9oZ</vt:lpstr>
      <vt:lpstr>_R6JXOAVTsay</vt:lpstr>
      <vt:lpstr>_rb6V38jgfFc</vt:lpstr>
      <vt:lpstr>_RDiXMdNXg16</vt:lpstr>
      <vt:lpstr>_rEQqufy2KNi</vt:lpstr>
      <vt:lpstr>_RHokurJAbjS</vt:lpstr>
      <vt:lpstr>_Ri2tb7LBVtP</vt:lpstr>
      <vt:lpstr>_risbLwkLwW5</vt:lpstr>
      <vt:lpstr>_RM1vy8bSPE8</vt:lpstr>
      <vt:lpstr>_Rmy6DbwekE1</vt:lpstr>
      <vt:lpstr>_ROVoulCcT0j</vt:lpstr>
      <vt:lpstr>_RTdjvXHJdnH</vt:lpstr>
      <vt:lpstr>_rtLnlu4GUI2</vt:lpstr>
      <vt:lpstr>_RyAd6laKg3U</vt:lpstr>
      <vt:lpstr>_rYm7I91K6Je</vt:lpstr>
      <vt:lpstr>_s1mzBU7YOaZ</vt:lpstr>
      <vt:lpstr>_S52uSY3lb8V</vt:lpstr>
      <vt:lpstr>_SAsS1Kwc4iW</vt:lpstr>
      <vt:lpstr>_sg5v6c9tCZ3</vt:lpstr>
      <vt:lpstr>_shRXArPWh8H</vt:lpstr>
      <vt:lpstr>_SIWjelxSF5N</vt:lpstr>
      <vt:lpstr>_sNmNyudrFxw</vt:lpstr>
      <vt:lpstr>_SnYHrnchKjL</vt:lpstr>
      <vt:lpstr>_SsAjVE1S87E</vt:lpstr>
      <vt:lpstr>_sSIYRwB1r74</vt:lpstr>
      <vt:lpstr>_ST86paYjRHP</vt:lpstr>
      <vt:lpstr>_T1irZBQ9gNW</vt:lpstr>
      <vt:lpstr>_T7tKHiW1Db1</vt:lpstr>
      <vt:lpstr>_tASpRJWiyvN</vt:lpstr>
      <vt:lpstr>_tDFavWinSwr</vt:lpstr>
      <vt:lpstr>_tdwemEgGckz</vt:lpstr>
      <vt:lpstr>_TIhakAVsQwM</vt:lpstr>
      <vt:lpstr>_tKr3k3lbnJJ</vt:lpstr>
      <vt:lpstr>_TldYkeCwb5r</vt:lpstr>
      <vt:lpstr>_tnTRnfd2aVs</vt:lpstr>
      <vt:lpstr>_TpDwlm2Spev</vt:lpstr>
      <vt:lpstr>_Tr4i6jeDDqj</vt:lpstr>
      <vt:lpstr>_true</vt:lpstr>
      <vt:lpstr>_tSBEjAHKj9V</vt:lpstr>
      <vt:lpstr>_tV0rWhHr9cj</vt:lpstr>
      <vt:lpstr>_TWyMjVaaxmT</vt:lpstr>
      <vt:lpstr>_u3GOCB1Hu01</vt:lpstr>
      <vt:lpstr>_u6F6nBWeomT</vt:lpstr>
      <vt:lpstr>_u7H4MyT2Y0A</vt:lpstr>
      <vt:lpstr>_UJVEh0g7qOo</vt:lpstr>
      <vt:lpstr>_UlQiEogy3wG</vt:lpstr>
      <vt:lpstr>_uvTw0Kus5KZ</vt:lpstr>
      <vt:lpstr>_v2B5AtYQV8H</vt:lpstr>
      <vt:lpstr>_VbA9JYedRlP</vt:lpstr>
      <vt:lpstr>_VbbSe7wgS9s</vt:lpstr>
      <vt:lpstr>_vboedbUs1As</vt:lpstr>
      <vt:lpstr>_vg4b11FL2Gl</vt:lpstr>
      <vt:lpstr>_VGOzFKfSazN</vt:lpstr>
      <vt:lpstr>_VJrTuNXAg9G</vt:lpstr>
      <vt:lpstr>_vkXlj7ZPkGi</vt:lpstr>
      <vt:lpstr>_VMqDEughMuP</vt:lpstr>
      <vt:lpstr>_vnbnnSZXGTv</vt:lpstr>
      <vt:lpstr>_VnTycSnraEY</vt:lpstr>
      <vt:lpstr>_VPesUmegQpP</vt:lpstr>
      <vt:lpstr>_vPoFz9J1v6Y</vt:lpstr>
      <vt:lpstr>_VwqhqUCaMgk</vt:lpstr>
      <vt:lpstr>_VYVKdqiXo4b</vt:lpstr>
      <vt:lpstr>_w3IJVQhc8Rm</vt:lpstr>
      <vt:lpstr>_w8SWd1reRm8</vt:lpstr>
      <vt:lpstr>_WApLDd37Yj2</vt:lpstr>
      <vt:lpstr>_WC5rU5fLMzY</vt:lpstr>
      <vt:lpstr>_wDaqByzsz7p</vt:lpstr>
      <vt:lpstr>_wFkq5oB0dFS</vt:lpstr>
      <vt:lpstr>_wimH12ukPK5</vt:lpstr>
      <vt:lpstr>_wj7iV08dvFq</vt:lpstr>
      <vt:lpstr>_wMTP4GblKr8</vt:lpstr>
      <vt:lpstr>_wnuoeS9sVZR</vt:lpstr>
      <vt:lpstr>_Wpzccx0vjIP</vt:lpstr>
      <vt:lpstr>_WtcZBCTspgM</vt:lpstr>
      <vt:lpstr>_wUBWZEHJm6Q</vt:lpstr>
      <vt:lpstr>_WuQvgvXKamv</vt:lpstr>
      <vt:lpstr>_WXGcnQWJ0Qd</vt:lpstr>
      <vt:lpstr>_wyKC2eWRH3y</vt:lpstr>
      <vt:lpstr>_x6DVvicRjYC</vt:lpstr>
      <vt:lpstr>_xb2ezJcUoSR</vt:lpstr>
      <vt:lpstr>_xB6nQN5Wtpg</vt:lpstr>
      <vt:lpstr>_XebDUbuPqVx</vt:lpstr>
      <vt:lpstr>_XEj0ILIlbWO</vt:lpstr>
      <vt:lpstr>_XeWqwCw9G5s</vt:lpstr>
      <vt:lpstr>_Xgr3PJxcWfJ</vt:lpstr>
      <vt:lpstr>_XjHXb0aFH5w</vt:lpstr>
      <vt:lpstr>_XJscL6IuHpd</vt:lpstr>
      <vt:lpstr>_XKKI1hhyFxk</vt:lpstr>
      <vt:lpstr>_xqjIL1cGrl1</vt:lpstr>
      <vt:lpstr>_Xr12mI7VPn3</vt:lpstr>
      <vt:lpstr>_xtrKmZJKljq</vt:lpstr>
      <vt:lpstr>_XYpsN5j30R9</vt:lpstr>
      <vt:lpstr>_Xz7rnovuiOx</vt:lpstr>
      <vt:lpstr>_y582ESg0Vjo</vt:lpstr>
      <vt:lpstr>_Y7EAGQA1bfv</vt:lpstr>
      <vt:lpstr>_Y7fcspgsU43</vt:lpstr>
      <vt:lpstr>_yBqy4nxuOCA</vt:lpstr>
      <vt:lpstr>_Yg9QkNQk9p7</vt:lpstr>
      <vt:lpstr>_YOL13ptz4ef</vt:lpstr>
      <vt:lpstr>_yqQBUxeuga4</vt:lpstr>
      <vt:lpstr>_yzAMOdV0Pmr</vt:lpstr>
      <vt:lpstr>_z51rgcc5R8V</vt:lpstr>
      <vt:lpstr>_z5ouOuycTPO</vt:lpstr>
      <vt:lpstr>_zaluKz5Llai</vt:lpstr>
      <vt:lpstr>_Zav7juzGmEo</vt:lpstr>
      <vt:lpstr>_ZcrjvJaYQb7</vt:lpstr>
      <vt:lpstr>_Zdl3ad7PayF</vt:lpstr>
      <vt:lpstr>_zEYrsiNUGIo</vt:lpstr>
      <vt:lpstr>_zFInPJBZVbN</vt:lpstr>
      <vt:lpstr>_ZgsdoEiTlLq</vt:lpstr>
      <vt:lpstr>_zozZbvSo4Bz</vt:lpstr>
      <vt:lpstr>_ZRxKEGQmkWI</vt:lpstr>
      <vt:lpstr>_zYQqFxQw5jj</vt:lpstr>
      <vt:lpstr>_ZzoDfdWIt6z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EyeSeeTea</dc:creator>
  <cp:lastModifiedBy>Alexis Rico</cp:lastModifiedBy>
  <dcterms:created xsi:type="dcterms:W3CDTF">2017-07-03T20:50:47Z</dcterms:created>
  <dcterms:modified xsi:type="dcterms:W3CDTF">2020-10-23T17:34:34Z</dcterms:modified>
</cp:coreProperties>
</file>