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deju_who_int/Documents/Documents/JEMRA/Listeria 2023/Rversion 0110/Shiny_qraLm/data/"/>
    </mc:Choice>
  </mc:AlternateContent>
  <xr:revisionPtr revIDLastSave="96" documentId="8_{0DF48311-3A3D-4FCD-B045-AD22A930EFA9}" xr6:coauthVersionLast="47" xr6:coauthVersionMax="47" xr10:uidLastSave="{2BED6FF7-3706-4B4C-B020-545D50ABC58B}"/>
  <bookViews>
    <workbookView xWindow="-28920" yWindow="-120" windowWidth="29040" windowHeight="15720" xr2:uid="{28B2F49F-0539-443C-AC7F-5DC92ADDEF15}"/>
  </bookViews>
  <sheets>
    <sheet name="RTEF base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2" i="1" l="1"/>
  <c r="E111" i="1"/>
  <c r="E56" i="1"/>
  <c r="E55" i="1"/>
  <c r="E33" i="1"/>
  <c r="E54" i="1"/>
  <c r="E60" i="1"/>
  <c r="E59" i="1"/>
  <c r="E58" i="1"/>
</calcChain>
</file>

<file path=xl/sharedStrings.xml><?xml version="1.0" encoding="utf-8"?>
<sst xmlns="http://schemas.openxmlformats.org/spreadsheetml/2006/main" count="452" uniqueCount="262">
  <si>
    <t>unit</t>
  </si>
  <si>
    <t>number of lots sampled or size of the Monte Carlo simulation</t>
  </si>
  <si>
    <t>number of units or portions produced in a lot </t>
  </si>
  <si>
    <t>log10</t>
  </si>
  <si>
    <t>population</t>
  </si>
  <si>
    <t>Value</t>
  </si>
  <si>
    <t>Initial Contamination</t>
  </si>
  <si>
    <t>size_MC</t>
  </si>
  <si>
    <t>size_lot</t>
  </si>
  <si>
    <t>unit_size_SF_Prefilleting</t>
  </si>
  <si>
    <t>weight of single unit or portion from a lot (scalar).</t>
  </si>
  <si>
    <t>g</t>
  </si>
  <si>
    <t>beta_alpha_SF</t>
  </si>
  <si>
    <t>alpha parameter of the beta distribution representing the between-batch variability in prevalence (scalar).</t>
  </si>
  <si>
    <t>beta_beta_SF</t>
  </si>
  <si>
    <t>beta parameter of the beta distribution representing the between-batch variability in prevalence (scalar).</t>
  </si>
  <si>
    <t>C0_meanLog10_SF</t>
  </si>
  <si>
    <t>mean parameter of the normal distribution representing the total variability in the microbial concentration of contaminated units (scalar or vector).</t>
  </si>
  <si>
    <t>log CFU/g</t>
  </si>
  <si>
    <t>C0_sdLog10_SF</t>
  </si>
  <si>
    <t>standard deviation parameter of the normal distribution representing the total variability in the microbial concentration of contaminated units (scalar or vector).</t>
  </si>
  <si>
    <t>propVarInter_SF</t>
  </si>
  <si>
    <t>proportion of the total variance (C0_sdLog10^2) attributed to between-lot variance. The remaining (1-propVarInter) is the proportion of within-lot variance.</t>
  </si>
  <si>
    <t>Poisson</t>
  </si>
  <si>
    <t>If TRUE, assume that Dose is the mean of a Poisson distribution. (actual Log_x0002_Normal Poisson). If FALSE (default), assume that Dose is the actual number of
bacteria.</t>
  </si>
  <si>
    <t xml:space="preserve">TRUE </t>
  </si>
  <si>
    <t>Short storage pre-filleting</t>
  </si>
  <si>
    <t>MPD_SF</t>
  </si>
  <si>
    <t>Maximum population density of \emph{L. monocytogenes} on fish fillets (scalar).</t>
  </si>
  <si>
    <t>Temp_min_SF_PreFillet</t>
  </si>
  <si>
    <t>Minimum holding temperature (scalar).</t>
  </si>
  <si>
    <t>C</t>
  </si>
  <si>
    <t xml:space="preserve">Temp_mode_SF_PreFillet </t>
  </si>
  <si>
    <t>Mode of the holding temperature (scalar).</t>
  </si>
  <si>
    <t>Temp_max_SF_PreFillet</t>
  </si>
  <si>
    <t>Maximum holding temperature (scalar).</t>
  </si>
  <si>
    <t>t_min_SF_PreFillet</t>
  </si>
  <si>
    <t>Minimum holding time (scalar).</t>
  </si>
  <si>
    <t>h</t>
  </si>
  <si>
    <t>t_mode_SF_PreFillet</t>
  </si>
  <si>
    <t>Mode of the holding time (scalar).</t>
  </si>
  <si>
    <t xml:space="preserve">t_max_SF_PreFillet </t>
  </si>
  <si>
    <t>Maximum holding  time (scalar).</t>
  </si>
  <si>
    <t>Filleting</t>
  </si>
  <si>
    <t>nb.slices_fillet</t>
  </si>
  <si>
    <t>The number of slices from one unit (scalar).</t>
  </si>
  <si>
    <t>initSlicer_fillet</t>
  </si>
  <si>
    <t>the initial contamination of the slicer (scalar or vector).</t>
  </si>
  <si>
    <t>CFU</t>
  </si>
  <si>
    <t>a.ParamLoc_fillet</t>
  </si>
  <si>
    <t>location parameter of the logistic distribution of \emph{a}, the major parameter of the system.</t>
  </si>
  <si>
    <t>a.ParamScale_fillet</t>
  </si>
  <si>
    <t>scale parameter of the logistic distribution of \emph{a}, the major parameter of the system.</t>
  </si>
  <si>
    <t>a.ParamMax_fillet</t>
  </si>
  <si>
    <t>maximum value used to truncate the logistic distribution of  \emph{a}, the major parameter of the system.</t>
  </si>
  <si>
    <t>e.mean_fillet</t>
  </si>
  <si>
    <t xml:space="preserve"> the mean of the log10 distribution of the \emph{e} parameter.</t>
  </si>
  <si>
    <t>e.sd_fillet</t>
  </si>
  <si>
    <t>the standard deviation of the log10 distribution of the \emph{e} parameter.</t>
  </si>
  <si>
    <t>HoldingTime</t>
  </si>
  <si>
    <t>unitSize_SF_Fillet</t>
  </si>
  <si>
    <t>Weight of a fish (scalar, vector or matrix).</t>
  </si>
  <si>
    <t xml:space="preserve">Temp_min_SF_HoldFillet </t>
  </si>
  <si>
    <t xml:space="preserve">Temp_max_SF_HoldFillet </t>
  </si>
  <si>
    <t xml:space="preserve"> Maximum holding temperature (scalar).</t>
  </si>
  <si>
    <t>t_min_SF_HoldFillet</t>
  </si>
  <si>
    <t>t_mode_SF_HoldFillet</t>
  </si>
  <si>
    <t>t_max_SF_HoldFillet</t>
  </si>
  <si>
    <t>Brining or Salting</t>
  </si>
  <si>
    <t>p_brine_SF</t>
  </si>
  <si>
    <t>Probability that a lot of fish fillets is salted by brine injection (as opposed to dry-salting) (scalar).</t>
  </si>
  <si>
    <t>Pcc_brine_SF</t>
  </si>
  <si>
    <t>Probability that the brine solution is contaminated with \emph{L. monocytogenes}  (scalar).</t>
  </si>
  <si>
    <t>V_inj_min_SF</t>
  </si>
  <si>
    <t>minimum volume of brine solution injected in a fish fillet (scalar).</t>
  </si>
  <si>
    <t>ml</t>
  </si>
  <si>
    <t>V_inj_mode_SF</t>
  </si>
  <si>
    <t>most likely volume of brine solution injected in a fish fillet (scalar).</t>
  </si>
  <si>
    <t>V_inj_max_SF</t>
  </si>
  <si>
    <t xml:space="preserve"> maximum volume of brine solution injected in a fish fillet (scalar).</t>
  </si>
  <si>
    <t>C_brine_min_SF</t>
  </si>
  <si>
    <t xml:space="preserve"> minimum concentration of \emph{L. monocytogenes} in contaminated brine solution (scalar).</t>
  </si>
  <si>
    <t>CFU/ml</t>
  </si>
  <si>
    <t>C_brine_mode_SF</t>
  </si>
  <si>
    <t>most likely concentration of \emph{L. monocytogenes} in contaminated brine solution (scalar).</t>
  </si>
  <si>
    <t>C_brine_max_SF</t>
  </si>
  <si>
    <t>maximum concentration of \emph{L. monocytogenes} in contaminated brine solution (scalar).</t>
  </si>
  <si>
    <t>Pcc_smearing_SF</t>
  </si>
  <si>
    <t>Probability that cross-contamination with \emph{L. monocytogenes} occurs during dry salting, or smearing the fillets with sugar/spices, through tables or other surfaces (scalar).</t>
  </si>
  <si>
    <t>TR_smearing_mean_SF</t>
  </si>
  <si>
    <t>Mean parameter of the normal distribution representing the variability in the log 10 of the transfer coefficient of \emph{L. monocytogenes} cells from surfaces to fish fillets  (scalar or vector).</t>
  </si>
  <si>
    <t xml:space="preserve">TR_smearing_sd_SF </t>
  </si>
  <si>
    <t>Standard deviation parameter of the normal distribution representing the variability in the log 10 of the transfer coefficient of \emph{L. monocytogenes} from surfaces to fish fillets (scalar or vector).</t>
  </si>
  <si>
    <t>N_surface_SF</t>
  </si>
  <si>
    <t>Numbers of \emph{L. monocytogenes} cells on table or surfaces in contact with fish fillets while dry salting  (scalar or vector).</t>
  </si>
  <si>
    <t>Smoking</t>
  </si>
  <si>
    <t>R_brine_mean_SF</t>
  </si>
  <si>
    <t>mean of the normal distribution about the log10 reduction in \emph{L. monocytogenes} in brine-injected fish fillets due to smoking and 24-h maturation (scalar).</t>
  </si>
  <si>
    <t>R_brine_sd_SF</t>
  </si>
  <si>
    <t>standard deviation of the normal distribution about the log10 reduction in \emph{L. monocytogenes} in brine-injected fish fillets due to smoking and 24-h maturation  (scalar).</t>
  </si>
  <si>
    <t>R_drysalt_mean_SF</t>
  </si>
  <si>
    <t>mean of the normal distribution about the log10 reduction in \emph{L. monocytogenes} in dry-salted fish fillets due to smoking and 24-h maturation (scalar).</t>
  </si>
  <si>
    <t>R_drysalt_sd_SF</t>
  </si>
  <si>
    <t>standard deviation of the normal distribution about the log10 reduction in \emph{L. monocytogenes} in dry-salted fish fillets due to smoking and 24-h maturation (scalar).</t>
  </si>
  <si>
    <t>Slicing</t>
  </si>
  <si>
    <t>nb.slices_slices</t>
  </si>
  <si>
    <t>initSlicer_slices</t>
  </si>
  <si>
    <t>the initial contamination of the slicer (scalar or vector). Default is 0.</t>
  </si>
  <si>
    <t>Packaging</t>
  </si>
  <si>
    <t>slices_per_pack_SF</t>
  </si>
  <si>
    <t>Number of slices per pack (scalar).</t>
  </si>
  <si>
    <t xml:space="preserve"> Cold Chain</t>
  </si>
  <si>
    <t>Tempmin_CC</t>
  </si>
  <si>
    <t>minimal storage temperature of RTE (will be used in a Pert distribution)</t>
  </si>
  <si>
    <t xml:space="preserve">qnorm(0.025, 4.6, 2.2) </t>
  </si>
  <si>
    <t>Tempmode_CC</t>
  </si>
  <si>
    <t>mode of storage temperature of RTE</t>
  </si>
  <si>
    <t>Tempmax_CC</t>
  </si>
  <si>
    <t>maximum storage temperature of RTE</t>
  </si>
  <si>
    <t xml:space="preserve">timemin_CC </t>
  </si>
  <si>
    <t>minimal storage time of RTE  (will be used in a Pert distribution)</t>
  </si>
  <si>
    <t>timemode_CC</t>
  </si>
  <si>
    <t>mode of storage time of RTE</t>
  </si>
  <si>
    <t>timemax_CC</t>
  </si>
  <si>
    <t>maximum storage time of RTE</t>
  </si>
  <si>
    <t>corTimeTemp_CC</t>
  </si>
  <si>
    <t xml:space="preserve"> #Pouillot et al 2007</t>
  </si>
  <si>
    <t>N0LABmin_CC</t>
  </si>
  <si>
    <t>minimal number of LAB at t0. will be used in a Pert distribution. (then used as a power of 10)</t>
  </si>
  <si>
    <t>log10 CFU</t>
  </si>
  <si>
    <t>N0LABmode_CC</t>
  </si>
  <si>
    <t>mode of number of LAB at t0</t>
  </si>
  <si>
    <t xml:space="preserve">N0LABmax_CC </t>
  </si>
  <si>
    <t>maximal number of LAB at t0</t>
  </si>
  <si>
    <t>intralot_sdN0LAB_CC</t>
  </si>
  <si>
    <t>intra-lot standard deviation for N0 LAB variability</t>
  </si>
  <si>
    <t>ln_q0LABmin_CC</t>
  </si>
  <si>
    <t xml:space="preserve">minimal ln of the q0 for LAB. Will be used in a Pert distribution. </t>
  </si>
  <si>
    <t>ln_q0LABmode_CC</t>
  </si>
  <si>
    <t>mode ln of the q0 for LAB</t>
  </si>
  <si>
    <t>ln_q0LABmax_CC</t>
  </si>
  <si>
    <t>max ln of the q0 for LAB</t>
  </si>
  <si>
    <t>MPDLABmin_CC</t>
  </si>
  <si>
    <t xml:space="preserve">minimal MPD for LAB. Will be used in a Pert distribution. </t>
  </si>
  <si>
    <t>MPDLABmode_CC</t>
  </si>
  <si>
    <t>mode MPD for LAB</t>
  </si>
  <si>
    <t>MPDLABmax_CC</t>
  </si>
  <si>
    <t>max MPD for \emph{L. monocytogenes}</t>
  </si>
  <si>
    <t xml:space="preserve">MPDLmmin_CC </t>
  </si>
  <si>
    <t xml:space="preserve">minimal MPD for  \emph{L. monocytogenes}. Will be used in a Pert distribution. </t>
  </si>
  <si>
    <t>MPDLmmode_CC</t>
  </si>
  <si>
    <t>mode MPD for  \emph{L. monocytogenes}</t>
  </si>
  <si>
    <t>MPDLmmax_CC</t>
  </si>
  <si>
    <t>max MPD for  \emph{L. monocytogenes}</t>
  </si>
  <si>
    <t xml:space="preserve">awminSF </t>
  </si>
  <si>
    <t xml:space="preserve">minimal water activity of RTE. If null, will be calculated from NaCl </t>
  </si>
  <si>
    <t>null</t>
  </si>
  <si>
    <t xml:space="preserve">awmodeSF </t>
  </si>
  <si>
    <t xml:space="preserve">mode of water activity of RTE. </t>
  </si>
  <si>
    <t xml:space="preserve">awmaxSF </t>
  </si>
  <si>
    <t xml:space="preserve">maximal water activity of RTE.  </t>
  </si>
  <si>
    <t xml:space="preserve">NaClminSF </t>
  </si>
  <si>
    <t xml:space="preserve">minimum NaCl of RTE </t>
  </si>
  <si>
    <t>%</t>
  </si>
  <si>
    <t xml:space="preserve">NaClmodeSF </t>
  </si>
  <si>
    <t xml:space="preserve">mode NaCl of RTE </t>
  </si>
  <si>
    <t xml:space="preserve">NaClmaxSF </t>
  </si>
  <si>
    <t>maxNaCl of RTE</t>
  </si>
  <si>
    <t xml:space="preserve">PminSF </t>
  </si>
  <si>
    <t>minimal phenols concentration in RTE</t>
  </si>
  <si>
    <t>ppm</t>
  </si>
  <si>
    <t xml:space="preserve">PmodeSF </t>
  </si>
  <si>
    <t>mode of phenols concentration in RTE</t>
  </si>
  <si>
    <t>PmaxSF</t>
  </si>
  <si>
    <t>maximal phenols concentration in RTE</t>
  </si>
  <si>
    <t xml:space="preserve">pHminSF </t>
  </si>
  <si>
    <t xml:space="preserve">minimal pH of RTE </t>
  </si>
  <si>
    <t xml:space="preserve">pHmodeSF </t>
  </si>
  <si>
    <t xml:space="preserve">mode of pH of RTE </t>
  </si>
  <si>
    <t xml:space="preserve">pHmaxSF </t>
  </si>
  <si>
    <t>maximal pH of RTE</t>
  </si>
  <si>
    <t xml:space="preserve">CO2equilibriumminSF </t>
  </si>
  <si>
    <t>minimal CO2 concentration in atmosphere in RTE package</t>
  </si>
  <si>
    <t xml:space="preserve">CO2equilibriummodeSF </t>
  </si>
  <si>
    <t>mode of CO2 concentration in atmosphere in RTE package</t>
  </si>
  <si>
    <t xml:space="preserve">CO2equilibriummaxSF </t>
  </si>
  <si>
    <t>maximal CO2 concentration in atmosphere in RTE package</t>
  </si>
  <si>
    <t xml:space="preserve">NITminSF </t>
  </si>
  <si>
    <t>minimal Nitrites concentration in the RTE product.</t>
  </si>
  <si>
    <t>NITmodeSF</t>
  </si>
  <si>
    <t>mode of Nitrites concentration in the RTE product.</t>
  </si>
  <si>
    <t>NITmaxSF</t>
  </si>
  <si>
    <t>maximum Nitrites concentration in the RTE product.</t>
  </si>
  <si>
    <t xml:space="preserve">AA_wphminSF </t>
  </si>
  <si>
    <t>minimal acetic acid concentration in RTE</t>
  </si>
  <si>
    <t>AA_wphmodeSF</t>
  </si>
  <si>
    <t>mode of acetic acid concentration in RTE</t>
  </si>
  <si>
    <t xml:space="preserve">AA_wphmaxSF </t>
  </si>
  <si>
    <t>maximal acetic acid concentration in RTE</t>
  </si>
  <si>
    <t>BA_wphminSF</t>
  </si>
  <si>
    <t>minimal benzoic acid concentration in RTE</t>
  </si>
  <si>
    <t xml:space="preserve">BA_wphmodeSF </t>
  </si>
  <si>
    <t>mode benzoic acid concentration in RTE</t>
  </si>
  <si>
    <t>BA_wphmaxSF</t>
  </si>
  <si>
    <t>maximal benzoic acid concentration in RTE</t>
  </si>
  <si>
    <t>CA_wphminSF</t>
  </si>
  <si>
    <t>minimal citric acid concentration in RTE</t>
  </si>
  <si>
    <t>CA_wphmodeSF</t>
  </si>
  <si>
    <t>mode of citric acid concentration in RTE</t>
  </si>
  <si>
    <t>CA_wphmaxSF</t>
  </si>
  <si>
    <t>maximal citric acid concentration in RTE</t>
  </si>
  <si>
    <t>DA_wphminSF</t>
  </si>
  <si>
    <t>minimal diacetate concentration in RTE</t>
  </si>
  <si>
    <t xml:space="preserve">DA_wphmodeSF </t>
  </si>
  <si>
    <t>mode of diacetate concentration in RTE</t>
  </si>
  <si>
    <t>DA_wphmaxSF</t>
  </si>
  <si>
    <t>maximaldiacetate concentration in RTE</t>
  </si>
  <si>
    <t xml:space="preserve">LA_wphminSF </t>
  </si>
  <si>
    <t>minimal lactic acid concentration in RTE</t>
  </si>
  <si>
    <t xml:space="preserve">LA_wphmodeSF </t>
  </si>
  <si>
    <t>mode of lactic acid concentration in RTE</t>
  </si>
  <si>
    <t>LA_wphmaxSF</t>
  </si>
  <si>
    <t>maximal lactic acid concentration in RTE</t>
  </si>
  <si>
    <t>SA_wphminSF</t>
  </si>
  <si>
    <t>minimal sorbic acid concentration in RTE</t>
  </si>
  <si>
    <t xml:space="preserve">SA_wphmodeSF </t>
  </si>
  <si>
    <t>mode of sorbic acid concentration in RTE</t>
  </si>
  <si>
    <t xml:space="preserve">SA_wphmaxSF </t>
  </si>
  <si>
    <t>maximal sorbic acid concentration in RTE</t>
  </si>
  <si>
    <t>Home</t>
  </si>
  <si>
    <t>Tempmin_HO</t>
  </si>
  <si>
    <t>Minimum value of the Pert distribution of variability about the holding
temperature (scalar).</t>
  </si>
  <si>
    <t xml:space="preserve">qnorm(0.025, 7, 3) </t>
  </si>
  <si>
    <t>Tempmode_HO</t>
  </si>
  <si>
    <t>Mode value of the Pert distribution of variability about the holding temper_x0002_ature (scalar).</t>
  </si>
  <si>
    <t>Tempmax_HO</t>
  </si>
  <si>
    <t>Maximum value of the Pert distribution of variability about the holding
temperature (scalar).</t>
  </si>
  <si>
    <t>qnorm(0.975, 7, 3)=12.8</t>
  </si>
  <si>
    <t>timemin_HO</t>
  </si>
  <si>
    <t>Minimum value of the Pert distribution of variability about the holding time
(scalar)</t>
  </si>
  <si>
    <t xml:space="preserve">qweibull(0.025,shape = 1.14, scale = 18.39) * 24 </t>
  </si>
  <si>
    <t>timemode_HO</t>
  </si>
  <si>
    <t>Mode value of the Pert distribution of variability about the holding time
(scalar)</t>
  </si>
  <si>
    <t>timemax_HO</t>
  </si>
  <si>
    <t>Maximum value of the Pert distribution of variability about the holding time
(scalar).</t>
  </si>
  <si>
    <t>corTimeTemp_HO</t>
  </si>
  <si>
    <t xml:space="preserve">b_port_SF </t>
  </si>
  <si>
    <t>dispersion factor of cells within the package (scalar or vector).</t>
  </si>
  <si>
    <t>The serving size (scalar or vector).</t>
  </si>
  <si>
    <t>Portioning before consumption</t>
  </si>
  <si>
    <t>Dispersion factor of cells within the package (scalar or vector).</t>
  </si>
  <si>
    <t>SSminSF</t>
  </si>
  <si>
    <t>SSmodeSF</t>
  </si>
  <si>
    <t>Risk</t>
  </si>
  <si>
    <t xml:space="preserve">considered population (scalar or vector) </t>
  </si>
  <si>
    <t>Drmodel</t>
  </si>
  <si>
    <t>JEMRA</t>
  </si>
  <si>
    <t>stage_RTEF</t>
  </si>
  <si>
    <t>input_RTEF</t>
  </si>
  <si>
    <t>definition_RTEF</t>
  </si>
  <si>
    <t xml:space="preserve">-1  </t>
  </si>
  <si>
    <t xml:space="preserve">0.5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</si>
</sst>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 vertical="center" wrapText="1"/>
    </xf>
    <xf numFmtId="2" fontId="2" fillId="0" borderId="0" xfId="0" quotePrefix="1" applyNumberFormat="1" applyFont="1" applyFill="1" applyAlignment="1">
      <alignment horizontal="center" vertical="center" wrapText="1"/>
    </xf>
    <xf numFmtId="2" fontId="0" fillId="0" borderId="0" xfId="0" applyNumberFormat="1" applyFill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D3E7-DF01-46C9-9F23-AA0CE3FC4EBD}">
  <dimension ref="A1:ALB119"/>
  <sheetViews>
    <sheetView tabSelected="1" workbookViewId="0">
      <selection activeCell="G127" sqref="G127"/>
    </sheetView>
  </sheetViews>
  <sheetFormatPr defaultRowHeight="14.4" x14ac:dyDescent="0.3"/>
  <cols>
    <col min="1" max="1" width="34" bestFit="1" customWidth="1"/>
    <col min="2" max="2" width="16.109375" customWidth="1"/>
    <col min="3" max="3" width="30.33203125" customWidth="1"/>
    <col min="4" max="4" width="13.88671875" customWidth="1"/>
    <col min="5" max="5" width="21.6640625" style="17" customWidth="1"/>
  </cols>
  <sheetData>
    <row r="1" spans="1:990" s="4" customFormat="1" x14ac:dyDescent="0.3">
      <c r="A1" s="2" t="s">
        <v>257</v>
      </c>
      <c r="B1" s="2" t="s">
        <v>258</v>
      </c>
      <c r="C1" s="3" t="s">
        <v>259</v>
      </c>
      <c r="D1" s="3" t="s">
        <v>0</v>
      </c>
      <c r="E1" s="13" t="s">
        <v>5</v>
      </c>
    </row>
    <row r="2" spans="1:990" ht="28.8" x14ac:dyDescent="0.3">
      <c r="A2" s="5" t="s">
        <v>6</v>
      </c>
      <c r="B2" s="5" t="s">
        <v>7</v>
      </c>
      <c r="C2" s="6" t="s">
        <v>1</v>
      </c>
      <c r="D2" s="7"/>
      <c r="E2" s="14">
        <v>1000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</row>
    <row r="3" spans="1:990" ht="28.8" x14ac:dyDescent="0.3">
      <c r="A3" s="5" t="s">
        <v>6</v>
      </c>
      <c r="B3" s="5" t="s">
        <v>8</v>
      </c>
      <c r="C3" s="6" t="s">
        <v>2</v>
      </c>
      <c r="D3" s="7"/>
      <c r="E3" s="14">
        <v>100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</row>
    <row r="4" spans="1:990" ht="28.8" x14ac:dyDescent="0.3">
      <c r="A4" s="5" t="s">
        <v>6</v>
      </c>
      <c r="B4" s="5" t="s">
        <v>9</v>
      </c>
      <c r="C4" s="6" t="s">
        <v>10</v>
      </c>
      <c r="D4" s="7" t="s">
        <v>11</v>
      </c>
      <c r="E4" s="14">
        <v>4000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</row>
    <row r="5" spans="1:990" ht="57.6" x14ac:dyDescent="0.3">
      <c r="A5" s="5" t="s">
        <v>6</v>
      </c>
      <c r="B5" s="5" t="s">
        <v>12</v>
      </c>
      <c r="C5" s="6" t="s">
        <v>13</v>
      </c>
      <c r="D5" s="7"/>
      <c r="E5" s="14">
        <v>0.874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</row>
    <row r="6" spans="1:990" ht="57.6" x14ac:dyDescent="0.3">
      <c r="A6" s="5" t="s">
        <v>6</v>
      </c>
      <c r="B6" s="5" t="s">
        <v>14</v>
      </c>
      <c r="C6" s="6" t="s">
        <v>15</v>
      </c>
      <c r="D6" s="7"/>
      <c r="E6" s="14">
        <v>5.88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</row>
    <row r="7" spans="1:990" ht="72" x14ac:dyDescent="0.3">
      <c r="A7" s="5" t="s">
        <v>6</v>
      </c>
      <c r="B7" s="5" t="s">
        <v>16</v>
      </c>
      <c r="C7" s="6" t="s">
        <v>17</v>
      </c>
      <c r="D7" s="7" t="s">
        <v>18</v>
      </c>
      <c r="E7" s="15" t="s">
        <v>260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</row>
    <row r="8" spans="1:990" ht="72" x14ac:dyDescent="0.3">
      <c r="A8" s="5" t="s">
        <v>6</v>
      </c>
      <c r="B8" s="5" t="s">
        <v>19</v>
      </c>
      <c r="C8" s="6" t="s">
        <v>20</v>
      </c>
      <c r="D8" s="7" t="s">
        <v>18</v>
      </c>
      <c r="E8" s="14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</row>
    <row r="9" spans="1:990" ht="72" x14ac:dyDescent="0.3">
      <c r="A9" s="5" t="s">
        <v>6</v>
      </c>
      <c r="B9" s="5" t="s">
        <v>21</v>
      </c>
      <c r="C9" s="6" t="s">
        <v>22</v>
      </c>
      <c r="D9" s="7"/>
      <c r="E9" s="14" t="s">
        <v>261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</row>
    <row r="10" spans="1:990" ht="86.4" x14ac:dyDescent="0.3">
      <c r="A10" s="5" t="s">
        <v>6</v>
      </c>
      <c r="B10" s="5" t="s">
        <v>23</v>
      </c>
      <c r="C10" s="6" t="s">
        <v>24</v>
      </c>
      <c r="D10" s="7"/>
      <c r="E10" s="14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</row>
    <row r="11" spans="1:990" ht="43.2" x14ac:dyDescent="0.3">
      <c r="A11" s="8" t="s">
        <v>26</v>
      </c>
      <c r="B11" s="5" t="s">
        <v>27</v>
      </c>
      <c r="C11" s="6" t="s">
        <v>28</v>
      </c>
      <c r="D11" s="7"/>
      <c r="E11" s="14">
        <v>9.1999999999999993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</row>
    <row r="12" spans="1:990" ht="28.8" x14ac:dyDescent="0.3">
      <c r="A12" s="8" t="s">
        <v>26</v>
      </c>
      <c r="B12" s="5" t="s">
        <v>29</v>
      </c>
      <c r="C12" s="6" t="s">
        <v>30</v>
      </c>
      <c r="D12" s="7" t="s">
        <v>31</v>
      </c>
      <c r="E12" s="14">
        <v>-2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</row>
    <row r="13" spans="1:990" ht="28.8" x14ac:dyDescent="0.3">
      <c r="A13" s="8" t="s">
        <v>26</v>
      </c>
      <c r="B13" s="5" t="s">
        <v>32</v>
      </c>
      <c r="C13" s="6" t="s">
        <v>33</v>
      </c>
      <c r="D13" s="7" t="s">
        <v>31</v>
      </c>
      <c r="E13" s="14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</row>
    <row r="14" spans="1:990" ht="28.8" x14ac:dyDescent="0.3">
      <c r="A14" s="8" t="s">
        <v>26</v>
      </c>
      <c r="B14" s="5" t="s">
        <v>34</v>
      </c>
      <c r="C14" s="6" t="s">
        <v>35</v>
      </c>
      <c r="D14" s="7" t="s">
        <v>31</v>
      </c>
      <c r="E14" s="14">
        <v>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</row>
    <row r="15" spans="1:990" x14ac:dyDescent="0.3">
      <c r="A15" s="8" t="s">
        <v>26</v>
      </c>
      <c r="B15" s="5" t="s">
        <v>36</v>
      </c>
      <c r="C15" s="6" t="s">
        <v>37</v>
      </c>
      <c r="D15" s="7" t="s">
        <v>38</v>
      </c>
      <c r="E15" s="14">
        <v>0.5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</row>
    <row r="16" spans="1:990" x14ac:dyDescent="0.3">
      <c r="A16" s="8" t="s">
        <v>26</v>
      </c>
      <c r="B16" s="5" t="s">
        <v>39</v>
      </c>
      <c r="C16" s="6" t="s">
        <v>40</v>
      </c>
      <c r="D16" s="7" t="s">
        <v>38</v>
      </c>
      <c r="E16" s="14">
        <v>2</v>
      </c>
    </row>
    <row r="17" spans="1:5" x14ac:dyDescent="0.3">
      <c r="A17" s="8" t="s">
        <v>26</v>
      </c>
      <c r="B17" s="5" t="s">
        <v>41</v>
      </c>
      <c r="C17" s="6" t="s">
        <v>42</v>
      </c>
      <c r="D17" s="7" t="s">
        <v>38</v>
      </c>
      <c r="E17" s="14">
        <v>6</v>
      </c>
    </row>
    <row r="18" spans="1:5" ht="28.8" x14ac:dyDescent="0.3">
      <c r="A18" s="5" t="s">
        <v>43</v>
      </c>
      <c r="B18" s="5" t="s">
        <v>44</v>
      </c>
      <c r="C18" s="6" t="s">
        <v>45</v>
      </c>
      <c r="D18" s="7"/>
      <c r="E18" s="14">
        <v>2</v>
      </c>
    </row>
    <row r="19" spans="1:5" ht="28.8" x14ac:dyDescent="0.3">
      <c r="A19" s="5" t="s">
        <v>43</v>
      </c>
      <c r="B19" s="5" t="s">
        <v>46</v>
      </c>
      <c r="C19" s="6" t="s">
        <v>47</v>
      </c>
      <c r="D19" s="7" t="s">
        <v>48</v>
      </c>
      <c r="E19" s="14">
        <v>1000</v>
      </c>
    </row>
    <row r="20" spans="1:5" ht="43.2" x14ac:dyDescent="0.3">
      <c r="A20" s="5" t="s">
        <v>43</v>
      </c>
      <c r="B20" s="5" t="s">
        <v>49</v>
      </c>
      <c r="C20" s="6" t="s">
        <v>50</v>
      </c>
      <c r="D20" s="7"/>
      <c r="E20" s="14">
        <v>7.0000000000000007E-2</v>
      </c>
    </row>
    <row r="21" spans="1:5" ht="43.2" x14ac:dyDescent="0.3">
      <c r="A21" s="5" t="s">
        <v>43</v>
      </c>
      <c r="B21" s="5" t="s">
        <v>51</v>
      </c>
      <c r="C21" s="6" t="s">
        <v>52</v>
      </c>
      <c r="D21" s="7"/>
      <c r="E21" s="14">
        <v>0.03</v>
      </c>
    </row>
    <row r="22" spans="1:5" ht="43.2" x14ac:dyDescent="0.3">
      <c r="A22" s="5" t="s">
        <v>43</v>
      </c>
      <c r="B22" s="5" t="s">
        <v>53</v>
      </c>
      <c r="C22" s="6" t="s">
        <v>54</v>
      </c>
      <c r="D22" s="7"/>
      <c r="E22" s="14">
        <v>0.5</v>
      </c>
    </row>
    <row r="23" spans="1:5" ht="28.8" x14ac:dyDescent="0.3">
      <c r="A23" s="5" t="s">
        <v>43</v>
      </c>
      <c r="B23" s="5" t="s">
        <v>55</v>
      </c>
      <c r="C23" s="6" t="s">
        <v>56</v>
      </c>
      <c r="D23" s="7"/>
      <c r="E23" s="14">
        <v>-2.12</v>
      </c>
    </row>
    <row r="24" spans="1:5" ht="43.2" x14ac:dyDescent="0.3">
      <c r="A24" s="5" t="s">
        <v>43</v>
      </c>
      <c r="B24" s="5" t="s">
        <v>57</v>
      </c>
      <c r="C24" s="6" t="s">
        <v>58</v>
      </c>
      <c r="D24" s="7"/>
      <c r="E24" s="14">
        <v>0.85</v>
      </c>
    </row>
    <row r="25" spans="1:5" ht="28.8" x14ac:dyDescent="0.3">
      <c r="A25" s="5" t="s">
        <v>59</v>
      </c>
      <c r="B25" s="5" t="s">
        <v>60</v>
      </c>
      <c r="C25" s="6" t="s">
        <v>61</v>
      </c>
      <c r="D25" s="7" t="s">
        <v>11</v>
      </c>
      <c r="E25" s="14">
        <v>1300</v>
      </c>
    </row>
    <row r="26" spans="1:5" ht="28.8" x14ac:dyDescent="0.3">
      <c r="A26" s="5" t="s">
        <v>59</v>
      </c>
      <c r="B26" s="5" t="s">
        <v>62</v>
      </c>
      <c r="C26" s="6" t="s">
        <v>30</v>
      </c>
      <c r="D26" s="7" t="s">
        <v>31</v>
      </c>
      <c r="E26" s="14">
        <v>-2</v>
      </c>
    </row>
    <row r="27" spans="1:5" ht="28.8" x14ac:dyDescent="0.3">
      <c r="A27" s="5" t="s">
        <v>59</v>
      </c>
      <c r="B27" s="5" t="s">
        <v>62</v>
      </c>
      <c r="C27" s="6" t="s">
        <v>33</v>
      </c>
      <c r="D27" s="7" t="s">
        <v>31</v>
      </c>
      <c r="E27" s="14">
        <v>0</v>
      </c>
    </row>
    <row r="28" spans="1:5" ht="28.8" x14ac:dyDescent="0.3">
      <c r="A28" s="5" t="s">
        <v>59</v>
      </c>
      <c r="B28" s="5" t="s">
        <v>63</v>
      </c>
      <c r="C28" s="6" t="s">
        <v>64</v>
      </c>
      <c r="D28" s="7" t="s">
        <v>31</v>
      </c>
      <c r="E28" s="14">
        <v>4</v>
      </c>
    </row>
    <row r="29" spans="1:5" x14ac:dyDescent="0.3">
      <c r="A29" s="5" t="s">
        <v>59</v>
      </c>
      <c r="B29" s="5" t="s">
        <v>65</v>
      </c>
      <c r="C29" s="6" t="s">
        <v>37</v>
      </c>
      <c r="D29" s="7" t="s">
        <v>38</v>
      </c>
      <c r="E29" s="14">
        <v>1</v>
      </c>
    </row>
    <row r="30" spans="1:5" x14ac:dyDescent="0.3">
      <c r="A30" s="5" t="s">
        <v>59</v>
      </c>
      <c r="B30" s="5" t="s">
        <v>66</v>
      </c>
      <c r="C30" s="6" t="s">
        <v>40</v>
      </c>
      <c r="D30" s="7" t="s">
        <v>38</v>
      </c>
      <c r="E30" s="14">
        <v>2</v>
      </c>
    </row>
    <row r="31" spans="1:5" x14ac:dyDescent="0.3">
      <c r="A31" s="5" t="s">
        <v>59</v>
      </c>
      <c r="B31" s="5" t="s">
        <v>67</v>
      </c>
      <c r="C31" s="6" t="s">
        <v>42</v>
      </c>
      <c r="D31" s="7" t="s">
        <v>38</v>
      </c>
      <c r="E31" s="14">
        <v>6</v>
      </c>
    </row>
    <row r="32" spans="1:5" ht="43.2" x14ac:dyDescent="0.3">
      <c r="A32" s="8" t="s">
        <v>68</v>
      </c>
      <c r="B32" s="5" t="s">
        <v>69</v>
      </c>
      <c r="C32" s="6" t="s">
        <v>70</v>
      </c>
      <c r="D32" s="7"/>
      <c r="E32" s="14">
        <v>1</v>
      </c>
    </row>
    <row r="33" spans="1:5" ht="43.2" x14ac:dyDescent="0.3">
      <c r="A33" s="8" t="s">
        <v>68</v>
      </c>
      <c r="B33" s="5" t="s">
        <v>71</v>
      </c>
      <c r="C33" s="6" t="s">
        <v>72</v>
      </c>
      <c r="D33" s="7"/>
      <c r="E33" s="15">
        <f>5/37</f>
        <v>0.13513513513513514</v>
      </c>
    </row>
    <row r="34" spans="1:5" ht="28.8" x14ac:dyDescent="0.3">
      <c r="A34" s="8" t="s">
        <v>68</v>
      </c>
      <c r="B34" s="5" t="s">
        <v>73</v>
      </c>
      <c r="C34" s="6" t="s">
        <v>74</v>
      </c>
      <c r="D34" s="7" t="s">
        <v>75</v>
      </c>
      <c r="E34" s="14">
        <v>25</v>
      </c>
    </row>
    <row r="35" spans="1:5" ht="28.8" x14ac:dyDescent="0.3">
      <c r="A35" s="8" t="s">
        <v>68</v>
      </c>
      <c r="B35" s="5" t="s">
        <v>76</v>
      </c>
      <c r="C35" s="6" t="s">
        <v>77</v>
      </c>
      <c r="D35" s="7" t="s">
        <v>75</v>
      </c>
      <c r="E35" s="14">
        <v>35</v>
      </c>
    </row>
    <row r="36" spans="1:5" ht="28.8" x14ac:dyDescent="0.3">
      <c r="A36" s="8" t="s">
        <v>68</v>
      </c>
      <c r="B36" s="5" t="s">
        <v>78</v>
      </c>
      <c r="C36" s="6" t="s">
        <v>79</v>
      </c>
      <c r="D36" s="7" t="s">
        <v>75</v>
      </c>
      <c r="E36" s="14">
        <v>100</v>
      </c>
    </row>
    <row r="37" spans="1:5" ht="57.6" x14ac:dyDescent="0.3">
      <c r="A37" s="8" t="s">
        <v>68</v>
      </c>
      <c r="B37" s="5" t="s">
        <v>80</v>
      </c>
      <c r="C37" s="6" t="s">
        <v>81</v>
      </c>
      <c r="D37" s="7" t="s">
        <v>82</v>
      </c>
      <c r="E37" s="14">
        <v>0</v>
      </c>
    </row>
    <row r="38" spans="1:5" ht="57.6" x14ac:dyDescent="0.3">
      <c r="A38" s="8" t="s">
        <v>68</v>
      </c>
      <c r="B38" s="5" t="s">
        <v>83</v>
      </c>
      <c r="C38" s="6" t="s">
        <v>84</v>
      </c>
      <c r="D38" s="7" t="s">
        <v>82</v>
      </c>
      <c r="E38" s="14">
        <v>1.45182E-2</v>
      </c>
    </row>
    <row r="39" spans="1:5" ht="57.6" x14ac:dyDescent="0.3">
      <c r="A39" s="8" t="s">
        <v>68</v>
      </c>
      <c r="B39" s="5" t="s">
        <v>85</v>
      </c>
      <c r="C39" s="6" t="s">
        <v>86</v>
      </c>
      <c r="D39" s="7" t="s">
        <v>82</v>
      </c>
      <c r="E39" s="14">
        <v>0.06</v>
      </c>
    </row>
    <row r="40" spans="1:5" ht="86.4" x14ac:dyDescent="0.3">
      <c r="A40" s="8" t="s">
        <v>68</v>
      </c>
      <c r="B40" s="5" t="s">
        <v>87</v>
      </c>
      <c r="C40" s="6" t="s">
        <v>88</v>
      </c>
      <c r="D40" s="7"/>
      <c r="E40" s="14">
        <v>2.9000000000000001E-2</v>
      </c>
    </row>
    <row r="41" spans="1:5" ht="86.4" x14ac:dyDescent="0.3">
      <c r="A41" s="8" t="s">
        <v>68</v>
      </c>
      <c r="B41" s="5" t="s">
        <v>89</v>
      </c>
      <c r="C41" s="6" t="s">
        <v>90</v>
      </c>
      <c r="D41" s="7"/>
      <c r="E41" s="14">
        <v>-0.28999999999999998</v>
      </c>
    </row>
    <row r="42" spans="1:5" ht="86.4" x14ac:dyDescent="0.3">
      <c r="A42" s="8" t="s">
        <v>68</v>
      </c>
      <c r="B42" s="5" t="s">
        <v>91</v>
      </c>
      <c r="C42" s="6" t="s">
        <v>92</v>
      </c>
      <c r="D42" s="7"/>
      <c r="E42" s="14">
        <v>0.31</v>
      </c>
    </row>
    <row r="43" spans="1:5" ht="57.6" x14ac:dyDescent="0.3">
      <c r="A43" s="8" t="s">
        <v>68</v>
      </c>
      <c r="B43" s="5" t="s">
        <v>93</v>
      </c>
      <c r="C43" s="6" t="s">
        <v>94</v>
      </c>
      <c r="D43" s="7" t="s">
        <v>48</v>
      </c>
      <c r="E43" s="14">
        <v>9</v>
      </c>
    </row>
    <row r="44" spans="1:5" ht="72" x14ac:dyDescent="0.3">
      <c r="A44" s="5" t="s">
        <v>95</v>
      </c>
      <c r="B44" s="5" t="s">
        <v>96</v>
      </c>
      <c r="C44" s="6" t="s">
        <v>97</v>
      </c>
      <c r="D44" s="7" t="s">
        <v>3</v>
      </c>
      <c r="E44" s="14">
        <v>0.871</v>
      </c>
    </row>
    <row r="45" spans="1:5" ht="86.4" x14ac:dyDescent="0.3">
      <c r="A45" s="5" t="s">
        <v>95</v>
      </c>
      <c r="B45" s="5" t="s">
        <v>98</v>
      </c>
      <c r="C45" s="6" t="s">
        <v>99</v>
      </c>
      <c r="D45" s="7" t="s">
        <v>3</v>
      </c>
      <c r="E45" s="14">
        <v>0.80700000000000005</v>
      </c>
    </row>
    <row r="46" spans="1:5" ht="72" x14ac:dyDescent="0.3">
      <c r="A46" s="5" t="s">
        <v>95</v>
      </c>
      <c r="B46" s="8" t="s">
        <v>100</v>
      </c>
      <c r="C46" s="9" t="s">
        <v>101</v>
      </c>
      <c r="D46" s="7" t="s">
        <v>3</v>
      </c>
      <c r="E46" s="16">
        <v>1.093</v>
      </c>
    </row>
    <row r="47" spans="1:5" ht="86.4" x14ac:dyDescent="0.3">
      <c r="A47" s="5" t="s">
        <v>95</v>
      </c>
      <c r="B47" s="9" t="s">
        <v>102</v>
      </c>
      <c r="C47" s="9" t="s">
        <v>103</v>
      </c>
      <c r="D47" s="7" t="s">
        <v>3</v>
      </c>
      <c r="E47" s="16">
        <v>0.53200000000000003</v>
      </c>
    </row>
    <row r="48" spans="1:5" ht="28.8" x14ac:dyDescent="0.3">
      <c r="A48" s="8" t="s">
        <v>104</v>
      </c>
      <c r="B48" s="8" t="s">
        <v>105</v>
      </c>
      <c r="C48" s="9" t="s">
        <v>45</v>
      </c>
      <c r="D48" s="10"/>
      <c r="E48" s="16">
        <v>40</v>
      </c>
    </row>
    <row r="49" spans="1:5" ht="28.8" x14ac:dyDescent="0.3">
      <c r="A49" s="8" t="s">
        <v>104</v>
      </c>
      <c r="B49" s="8" t="s">
        <v>106</v>
      </c>
      <c r="C49" s="9" t="s">
        <v>107</v>
      </c>
      <c r="D49" s="10" t="s">
        <v>48</v>
      </c>
      <c r="E49" s="16">
        <v>0</v>
      </c>
    </row>
    <row r="50" spans="1:5" x14ac:dyDescent="0.3">
      <c r="A50" s="5" t="s">
        <v>108</v>
      </c>
      <c r="B50" s="8" t="s">
        <v>109</v>
      </c>
      <c r="C50" s="9" t="s">
        <v>110</v>
      </c>
      <c r="D50" s="10"/>
      <c r="E50" s="16">
        <v>8</v>
      </c>
    </row>
    <row r="51" spans="1:5" ht="28.8" x14ac:dyDescent="0.3">
      <c r="A51" s="8" t="s">
        <v>111</v>
      </c>
      <c r="B51" s="8" t="s">
        <v>112</v>
      </c>
      <c r="C51" s="9" t="s">
        <v>113</v>
      </c>
      <c r="D51" s="10" t="s">
        <v>31</v>
      </c>
      <c r="E51" s="16" t="s">
        <v>114</v>
      </c>
    </row>
    <row r="52" spans="1:5" x14ac:dyDescent="0.3">
      <c r="A52" s="8" t="s">
        <v>111</v>
      </c>
      <c r="B52" s="8" t="s">
        <v>115</v>
      </c>
      <c r="C52" s="9" t="s">
        <v>116</v>
      </c>
      <c r="D52" s="10" t="s">
        <v>31</v>
      </c>
      <c r="E52" s="16">
        <v>4.5999999999999996</v>
      </c>
    </row>
    <row r="53" spans="1:5" ht="28.8" x14ac:dyDescent="0.3">
      <c r="A53" s="8" t="s">
        <v>111</v>
      </c>
      <c r="B53" s="8" t="s">
        <v>117</v>
      </c>
      <c r="C53" s="9" t="s">
        <v>118</v>
      </c>
      <c r="D53" s="10" t="s">
        <v>31</v>
      </c>
      <c r="E53" s="16">
        <v>7</v>
      </c>
    </row>
    <row r="54" spans="1:5" ht="28.8" x14ac:dyDescent="0.3">
      <c r="A54" s="8" t="s">
        <v>111</v>
      </c>
      <c r="B54" s="8" t="s">
        <v>119</v>
      </c>
      <c r="C54" s="9" t="s">
        <v>120</v>
      </c>
      <c r="D54" s="10" t="s">
        <v>38</v>
      </c>
      <c r="E54" s="16">
        <f>0.5*24</f>
        <v>12</v>
      </c>
    </row>
    <row r="55" spans="1:5" x14ac:dyDescent="0.3">
      <c r="A55" s="8" t="s">
        <v>111</v>
      </c>
      <c r="B55" s="8" t="s">
        <v>121</v>
      </c>
      <c r="C55" s="9" t="s">
        <v>122</v>
      </c>
      <c r="D55" s="10" t="s">
        <v>38</v>
      </c>
      <c r="E55" s="16">
        <f>6*24</f>
        <v>144</v>
      </c>
    </row>
    <row r="56" spans="1:5" x14ac:dyDescent="0.3">
      <c r="A56" s="8" t="s">
        <v>111</v>
      </c>
      <c r="B56" s="8" t="s">
        <v>123</v>
      </c>
      <c r="C56" s="11" t="s">
        <v>124</v>
      </c>
      <c r="D56" s="10" t="s">
        <v>38</v>
      </c>
      <c r="E56" s="16">
        <f>30*24</f>
        <v>720</v>
      </c>
    </row>
    <row r="57" spans="1:5" x14ac:dyDescent="0.3">
      <c r="A57" s="8" t="s">
        <v>111</v>
      </c>
      <c r="B57" s="8" t="s">
        <v>125</v>
      </c>
      <c r="C57" s="9" t="s">
        <v>126</v>
      </c>
      <c r="D57" s="10"/>
      <c r="E57" s="16">
        <v>-0.16</v>
      </c>
    </row>
    <row r="58" spans="1:5" ht="43.2" x14ac:dyDescent="0.3">
      <c r="A58" s="8" t="s">
        <v>111</v>
      </c>
      <c r="B58" s="8" t="s">
        <v>127</v>
      </c>
      <c r="C58" s="9" t="s">
        <v>128</v>
      </c>
      <c r="D58" s="10" t="s">
        <v>129</v>
      </c>
      <c r="E58" s="16">
        <f>1.5-2.5</f>
        <v>-1</v>
      </c>
    </row>
    <row r="59" spans="1:5" x14ac:dyDescent="0.3">
      <c r="A59" s="8" t="s">
        <v>111</v>
      </c>
      <c r="B59" s="8" t="s">
        <v>130</v>
      </c>
      <c r="C59" s="9" t="s">
        <v>131</v>
      </c>
      <c r="D59" s="10" t="s">
        <v>129</v>
      </c>
      <c r="E59" s="16">
        <f>2.78-2.5</f>
        <v>0.2799999999999998</v>
      </c>
    </row>
    <row r="60" spans="1:5" x14ac:dyDescent="0.3">
      <c r="A60" s="8" t="s">
        <v>111</v>
      </c>
      <c r="B60" s="8" t="s">
        <v>132</v>
      </c>
      <c r="C60" s="9" t="s">
        <v>133</v>
      </c>
      <c r="D60" s="10" t="s">
        <v>129</v>
      </c>
      <c r="E60" s="16">
        <f>4.1-2.5</f>
        <v>1.5999999999999996</v>
      </c>
    </row>
    <row r="61" spans="1:5" ht="28.8" x14ac:dyDescent="0.3">
      <c r="A61" s="8" t="s">
        <v>111</v>
      </c>
      <c r="B61" s="8" t="s">
        <v>134</v>
      </c>
      <c r="C61" s="9" t="s">
        <v>135</v>
      </c>
      <c r="D61" s="10" t="s">
        <v>129</v>
      </c>
      <c r="E61" s="16">
        <v>0</v>
      </c>
    </row>
    <row r="62" spans="1:5" ht="28.8" x14ac:dyDescent="0.3">
      <c r="A62" s="8" t="s">
        <v>111</v>
      </c>
      <c r="B62" s="8" t="s">
        <v>136</v>
      </c>
      <c r="C62" s="9" t="s">
        <v>137</v>
      </c>
      <c r="D62" s="10"/>
      <c r="E62" s="16">
        <v>-12</v>
      </c>
    </row>
    <row r="63" spans="1:5" x14ac:dyDescent="0.3">
      <c r="A63" s="8" t="s">
        <v>111</v>
      </c>
      <c r="B63" s="8" t="s">
        <v>138</v>
      </c>
      <c r="C63" s="9" t="s">
        <v>139</v>
      </c>
      <c r="D63" s="10"/>
      <c r="E63" s="16">
        <v>-2.73</v>
      </c>
    </row>
    <row r="64" spans="1:5" x14ac:dyDescent="0.3">
      <c r="A64" s="8" t="s">
        <v>111</v>
      </c>
      <c r="B64" s="8" t="s">
        <v>140</v>
      </c>
      <c r="C64" s="9" t="s">
        <v>141</v>
      </c>
      <c r="D64" s="10"/>
      <c r="E64" s="16">
        <v>1.26</v>
      </c>
    </row>
    <row r="65" spans="1:5" ht="28.8" x14ac:dyDescent="0.3">
      <c r="A65" s="8" t="s">
        <v>111</v>
      </c>
      <c r="B65" s="8" t="s">
        <v>142</v>
      </c>
      <c r="C65" s="9" t="s">
        <v>143</v>
      </c>
      <c r="D65" s="10" t="s">
        <v>129</v>
      </c>
      <c r="E65" s="16">
        <v>8</v>
      </c>
    </row>
    <row r="66" spans="1:5" x14ac:dyDescent="0.3">
      <c r="A66" s="8" t="s">
        <v>111</v>
      </c>
      <c r="B66" s="8" t="s">
        <v>144</v>
      </c>
      <c r="C66" s="9" t="s">
        <v>145</v>
      </c>
      <c r="D66" s="10" t="s">
        <v>129</v>
      </c>
      <c r="E66" s="16">
        <v>8.5</v>
      </c>
    </row>
    <row r="67" spans="1:5" ht="28.8" x14ac:dyDescent="0.3">
      <c r="A67" s="8" t="s">
        <v>111</v>
      </c>
      <c r="B67" s="8" t="s">
        <v>146</v>
      </c>
      <c r="C67" s="11" t="s">
        <v>147</v>
      </c>
      <c r="D67" s="10" t="s">
        <v>129</v>
      </c>
      <c r="E67" s="16">
        <v>9</v>
      </c>
    </row>
    <row r="68" spans="1:5" ht="43.2" x14ac:dyDescent="0.3">
      <c r="A68" s="8" t="s">
        <v>111</v>
      </c>
      <c r="B68" s="8" t="s">
        <v>148</v>
      </c>
      <c r="C68" s="9" t="s">
        <v>149</v>
      </c>
      <c r="D68" s="10" t="s">
        <v>129</v>
      </c>
      <c r="E68" s="16">
        <v>6.6</v>
      </c>
    </row>
    <row r="69" spans="1:5" ht="28.8" x14ac:dyDescent="0.3">
      <c r="A69" s="8" t="s">
        <v>111</v>
      </c>
      <c r="B69" s="8" t="s">
        <v>150</v>
      </c>
      <c r="C69" s="9" t="s">
        <v>151</v>
      </c>
      <c r="D69" s="10" t="s">
        <v>129</v>
      </c>
      <c r="E69" s="16">
        <v>7.36</v>
      </c>
    </row>
    <row r="70" spans="1:5" ht="28.8" x14ac:dyDescent="0.3">
      <c r="A70" s="8" t="s">
        <v>111</v>
      </c>
      <c r="B70" s="8" t="s">
        <v>152</v>
      </c>
      <c r="C70" s="9" t="s">
        <v>153</v>
      </c>
      <c r="D70" s="10" t="s">
        <v>129</v>
      </c>
      <c r="E70" s="16">
        <v>8.1999999999999993</v>
      </c>
    </row>
    <row r="71" spans="1:5" ht="28.8" x14ac:dyDescent="0.3">
      <c r="A71" s="8" t="s">
        <v>111</v>
      </c>
      <c r="B71" s="8" t="s">
        <v>154</v>
      </c>
      <c r="C71" s="9" t="s">
        <v>155</v>
      </c>
      <c r="D71" s="10"/>
      <c r="E71" s="16" t="s">
        <v>156</v>
      </c>
    </row>
    <row r="72" spans="1:5" x14ac:dyDescent="0.3">
      <c r="A72" s="8" t="s">
        <v>111</v>
      </c>
      <c r="B72" s="8" t="s">
        <v>157</v>
      </c>
      <c r="C72" s="9" t="s">
        <v>158</v>
      </c>
      <c r="D72" s="10"/>
      <c r="E72" s="16" t="s">
        <v>156</v>
      </c>
    </row>
    <row r="73" spans="1:5" x14ac:dyDescent="0.3">
      <c r="A73" s="8" t="s">
        <v>111</v>
      </c>
      <c r="B73" s="8" t="s">
        <v>159</v>
      </c>
      <c r="C73" s="9" t="s">
        <v>160</v>
      </c>
      <c r="D73" s="10"/>
      <c r="E73" s="16" t="s">
        <v>156</v>
      </c>
    </row>
    <row r="74" spans="1:5" x14ac:dyDescent="0.3">
      <c r="A74" s="8" t="s">
        <v>111</v>
      </c>
      <c r="B74" s="8" t="s">
        <v>161</v>
      </c>
      <c r="C74" s="9" t="s">
        <v>162</v>
      </c>
      <c r="D74" s="10" t="s">
        <v>163</v>
      </c>
      <c r="E74" s="16">
        <v>1.5</v>
      </c>
    </row>
    <row r="75" spans="1:5" x14ac:dyDescent="0.3">
      <c r="A75" s="8" t="s">
        <v>111</v>
      </c>
      <c r="B75" s="8" t="s">
        <v>164</v>
      </c>
      <c r="C75" s="9" t="s">
        <v>165</v>
      </c>
      <c r="D75" s="10" t="s">
        <v>163</v>
      </c>
      <c r="E75" s="16">
        <v>3.4</v>
      </c>
    </row>
    <row r="76" spans="1:5" x14ac:dyDescent="0.3">
      <c r="A76" s="8" t="s">
        <v>111</v>
      </c>
      <c r="B76" s="8" t="s">
        <v>166</v>
      </c>
      <c r="C76" s="9" t="s">
        <v>167</v>
      </c>
      <c r="D76" s="10" t="s">
        <v>163</v>
      </c>
      <c r="E76" s="16">
        <v>5.3</v>
      </c>
    </row>
    <row r="77" spans="1:5" ht="28.8" x14ac:dyDescent="0.3">
      <c r="A77" s="8" t="s">
        <v>111</v>
      </c>
      <c r="B77" s="8" t="s">
        <v>168</v>
      </c>
      <c r="C77" s="9" t="s">
        <v>169</v>
      </c>
      <c r="D77" s="10" t="s">
        <v>170</v>
      </c>
      <c r="E77" s="16">
        <v>5</v>
      </c>
    </row>
    <row r="78" spans="1:5" ht="28.8" x14ac:dyDescent="0.3">
      <c r="A78" s="8" t="s">
        <v>111</v>
      </c>
      <c r="B78" s="8" t="s">
        <v>171</v>
      </c>
      <c r="C78" s="9" t="s">
        <v>172</v>
      </c>
      <c r="D78" s="10" t="s">
        <v>170</v>
      </c>
      <c r="E78" s="16">
        <v>10</v>
      </c>
    </row>
    <row r="79" spans="1:5" ht="28.8" x14ac:dyDescent="0.3">
      <c r="A79" s="8" t="s">
        <v>111</v>
      </c>
      <c r="B79" s="8" t="s">
        <v>173</v>
      </c>
      <c r="C79" s="9" t="s">
        <v>174</v>
      </c>
      <c r="D79" s="10" t="s">
        <v>170</v>
      </c>
      <c r="E79" s="16">
        <v>22</v>
      </c>
    </row>
    <row r="80" spans="1:5" x14ac:dyDescent="0.3">
      <c r="A80" s="8" t="s">
        <v>111</v>
      </c>
      <c r="B80" s="8" t="s">
        <v>175</v>
      </c>
      <c r="C80" s="9" t="s">
        <v>176</v>
      </c>
      <c r="D80" s="10"/>
      <c r="E80" s="16">
        <v>5.8</v>
      </c>
    </row>
    <row r="81" spans="1:5" x14ac:dyDescent="0.3">
      <c r="A81" s="8" t="s">
        <v>111</v>
      </c>
      <c r="B81" s="8" t="s">
        <v>177</v>
      </c>
      <c r="C81" s="9" t="s">
        <v>178</v>
      </c>
      <c r="D81" s="10"/>
      <c r="E81" s="16">
        <v>6.1</v>
      </c>
    </row>
    <row r="82" spans="1:5" x14ac:dyDescent="0.3">
      <c r="A82" s="8" t="s">
        <v>111</v>
      </c>
      <c r="B82" s="8" t="s">
        <v>179</v>
      </c>
      <c r="C82" s="9" t="s">
        <v>180</v>
      </c>
      <c r="D82" s="10"/>
      <c r="E82" s="16">
        <v>6.5</v>
      </c>
    </row>
    <row r="83" spans="1:5" ht="28.8" x14ac:dyDescent="0.3">
      <c r="A83" s="8" t="s">
        <v>111</v>
      </c>
      <c r="B83" s="8" t="s">
        <v>181</v>
      </c>
      <c r="C83" s="9" t="s">
        <v>182</v>
      </c>
      <c r="D83" s="10" t="s">
        <v>170</v>
      </c>
      <c r="E83" s="16">
        <v>0.25</v>
      </c>
    </row>
    <row r="84" spans="1:5" ht="28.8" x14ac:dyDescent="0.3">
      <c r="A84" s="8" t="s">
        <v>111</v>
      </c>
      <c r="B84" s="8" t="s">
        <v>183</v>
      </c>
      <c r="C84" s="11" t="s">
        <v>184</v>
      </c>
      <c r="D84" s="10" t="s">
        <v>170</v>
      </c>
      <c r="E84" s="16">
        <v>0.25</v>
      </c>
    </row>
    <row r="85" spans="1:5" ht="28.8" x14ac:dyDescent="0.3">
      <c r="A85" s="8" t="s">
        <v>111</v>
      </c>
      <c r="B85" s="8" t="s">
        <v>185</v>
      </c>
      <c r="C85" s="9" t="s">
        <v>186</v>
      </c>
      <c r="D85" s="10" t="s">
        <v>170</v>
      </c>
      <c r="E85" s="16">
        <v>0.3</v>
      </c>
    </row>
    <row r="86" spans="1:5" ht="28.8" x14ac:dyDescent="0.3">
      <c r="A86" s="8" t="s">
        <v>111</v>
      </c>
      <c r="B86" s="8" t="s">
        <v>187</v>
      </c>
      <c r="C86" s="9" t="s">
        <v>188</v>
      </c>
      <c r="D86" s="10" t="s">
        <v>170</v>
      </c>
      <c r="E86" s="16">
        <v>0</v>
      </c>
    </row>
    <row r="87" spans="1:5" ht="28.8" x14ac:dyDescent="0.3">
      <c r="A87" s="8" t="s">
        <v>111</v>
      </c>
      <c r="B87" s="8" t="s">
        <v>189</v>
      </c>
      <c r="C87" s="9" t="s">
        <v>190</v>
      </c>
      <c r="D87" s="10" t="s">
        <v>170</v>
      </c>
      <c r="E87" s="16">
        <v>0</v>
      </c>
    </row>
    <row r="88" spans="1:5" ht="28.8" x14ac:dyDescent="0.3">
      <c r="A88" s="8" t="s">
        <v>111</v>
      </c>
      <c r="B88" s="8" t="s">
        <v>191</v>
      </c>
      <c r="C88" s="9" t="s">
        <v>192</v>
      </c>
      <c r="D88" s="10" t="s">
        <v>170</v>
      </c>
      <c r="E88" s="16">
        <v>0</v>
      </c>
    </row>
    <row r="89" spans="1:5" ht="28.8" x14ac:dyDescent="0.3">
      <c r="A89" s="8" t="s">
        <v>111</v>
      </c>
      <c r="B89" s="8" t="s">
        <v>193</v>
      </c>
      <c r="C89" s="9" t="s">
        <v>194</v>
      </c>
      <c r="D89" s="10" t="s">
        <v>170</v>
      </c>
      <c r="E89" s="16">
        <v>0</v>
      </c>
    </row>
    <row r="90" spans="1:5" ht="28.8" x14ac:dyDescent="0.3">
      <c r="A90" s="8" t="s">
        <v>111</v>
      </c>
      <c r="B90" s="8" t="s">
        <v>195</v>
      </c>
      <c r="C90" s="9" t="s">
        <v>196</v>
      </c>
      <c r="D90" s="10" t="s">
        <v>170</v>
      </c>
      <c r="E90" s="16">
        <v>0</v>
      </c>
    </row>
    <row r="91" spans="1:5" ht="28.8" x14ac:dyDescent="0.3">
      <c r="A91" s="8" t="s">
        <v>111</v>
      </c>
      <c r="B91" s="8" t="s">
        <v>197</v>
      </c>
      <c r="C91" s="9" t="s">
        <v>198</v>
      </c>
      <c r="D91" s="10" t="s">
        <v>170</v>
      </c>
      <c r="E91" s="16">
        <v>0</v>
      </c>
    </row>
    <row r="92" spans="1:5" ht="28.8" x14ac:dyDescent="0.3">
      <c r="A92" s="8" t="s">
        <v>111</v>
      </c>
      <c r="B92" s="8" t="s">
        <v>199</v>
      </c>
      <c r="C92" s="9" t="s">
        <v>200</v>
      </c>
      <c r="D92" s="10" t="s">
        <v>170</v>
      </c>
      <c r="E92" s="16">
        <v>0</v>
      </c>
    </row>
    <row r="93" spans="1:5" ht="28.8" x14ac:dyDescent="0.3">
      <c r="A93" s="8" t="s">
        <v>111</v>
      </c>
      <c r="B93" s="8" t="s">
        <v>201</v>
      </c>
      <c r="C93" s="9" t="s">
        <v>202</v>
      </c>
      <c r="D93" s="10" t="s">
        <v>170</v>
      </c>
      <c r="E93" s="16">
        <v>0</v>
      </c>
    </row>
    <row r="94" spans="1:5" ht="28.8" x14ac:dyDescent="0.3">
      <c r="A94" s="8" t="s">
        <v>111</v>
      </c>
      <c r="B94" s="8" t="s">
        <v>203</v>
      </c>
      <c r="C94" s="9" t="s">
        <v>204</v>
      </c>
      <c r="D94" s="10" t="s">
        <v>170</v>
      </c>
      <c r="E94" s="16">
        <v>0</v>
      </c>
    </row>
    <row r="95" spans="1:5" ht="28.8" x14ac:dyDescent="0.3">
      <c r="A95" s="8" t="s">
        <v>111</v>
      </c>
      <c r="B95" s="8" t="s">
        <v>205</v>
      </c>
      <c r="C95" s="11" t="s">
        <v>206</v>
      </c>
      <c r="D95" s="10" t="s">
        <v>170</v>
      </c>
      <c r="E95" s="16">
        <v>0</v>
      </c>
    </row>
    <row r="96" spans="1:5" ht="28.8" x14ac:dyDescent="0.3">
      <c r="A96" s="8" t="s">
        <v>111</v>
      </c>
      <c r="B96" s="12" t="s">
        <v>207</v>
      </c>
      <c r="C96" s="9" t="s">
        <v>208</v>
      </c>
      <c r="D96" s="10" t="s">
        <v>170</v>
      </c>
      <c r="E96" s="16">
        <v>0</v>
      </c>
    </row>
    <row r="97" spans="1:5" ht="28.8" x14ac:dyDescent="0.3">
      <c r="A97" s="8" t="s">
        <v>111</v>
      </c>
      <c r="B97" s="8" t="s">
        <v>209</v>
      </c>
      <c r="C97" s="9" t="s">
        <v>210</v>
      </c>
      <c r="D97" s="10" t="s">
        <v>170</v>
      </c>
      <c r="E97" s="16">
        <v>0</v>
      </c>
    </row>
    <row r="98" spans="1:5" ht="28.8" x14ac:dyDescent="0.3">
      <c r="A98" s="8" t="s">
        <v>111</v>
      </c>
      <c r="B98" s="8" t="s">
        <v>211</v>
      </c>
      <c r="C98" s="11" t="s">
        <v>212</v>
      </c>
      <c r="D98" s="10" t="s">
        <v>170</v>
      </c>
      <c r="E98" s="16">
        <v>0</v>
      </c>
    </row>
    <row r="99" spans="1:5" ht="28.8" x14ac:dyDescent="0.3">
      <c r="A99" s="8" t="s">
        <v>111</v>
      </c>
      <c r="B99" s="8" t="s">
        <v>213</v>
      </c>
      <c r="C99" s="9" t="s">
        <v>214</v>
      </c>
      <c r="D99" s="10" t="s">
        <v>170</v>
      </c>
      <c r="E99" s="16">
        <v>0</v>
      </c>
    </row>
    <row r="100" spans="1:5" ht="28.8" x14ac:dyDescent="0.3">
      <c r="A100" s="8" t="s">
        <v>111</v>
      </c>
      <c r="B100" s="8" t="s">
        <v>215</v>
      </c>
      <c r="C100" s="11" t="s">
        <v>216</v>
      </c>
      <c r="D100" s="10" t="s">
        <v>170</v>
      </c>
      <c r="E100" s="16">
        <v>0</v>
      </c>
    </row>
    <row r="101" spans="1:5" ht="28.8" x14ac:dyDescent="0.3">
      <c r="A101" s="8" t="s">
        <v>111</v>
      </c>
      <c r="B101" s="8" t="s">
        <v>217</v>
      </c>
      <c r="C101" s="9" t="s">
        <v>218</v>
      </c>
      <c r="D101" s="10" t="s">
        <v>170</v>
      </c>
      <c r="E101" s="16">
        <v>0</v>
      </c>
    </row>
    <row r="102" spans="1:5" ht="28.8" x14ac:dyDescent="0.3">
      <c r="A102" s="8" t="s">
        <v>111</v>
      </c>
      <c r="B102" s="8" t="s">
        <v>219</v>
      </c>
      <c r="C102" s="9" t="s">
        <v>220</v>
      </c>
      <c r="D102" s="10" t="s">
        <v>170</v>
      </c>
      <c r="E102" s="16">
        <v>0</v>
      </c>
    </row>
    <row r="103" spans="1:5" ht="28.8" x14ac:dyDescent="0.3">
      <c r="A103" s="8" t="s">
        <v>111</v>
      </c>
      <c r="B103" s="8" t="s">
        <v>221</v>
      </c>
      <c r="C103" s="9" t="s">
        <v>222</v>
      </c>
      <c r="D103" s="10" t="s">
        <v>170</v>
      </c>
      <c r="E103" s="16">
        <v>0</v>
      </c>
    </row>
    <row r="104" spans="1:5" ht="28.8" x14ac:dyDescent="0.3">
      <c r="A104" s="8" t="s">
        <v>111</v>
      </c>
      <c r="B104" s="8" t="s">
        <v>223</v>
      </c>
      <c r="C104" s="9" t="s">
        <v>224</v>
      </c>
      <c r="D104" s="10" t="s">
        <v>170</v>
      </c>
      <c r="E104" s="16">
        <v>0</v>
      </c>
    </row>
    <row r="105" spans="1:5" ht="28.8" x14ac:dyDescent="0.3">
      <c r="A105" s="8" t="s">
        <v>111</v>
      </c>
      <c r="B105" s="8" t="s">
        <v>225</v>
      </c>
      <c r="C105" s="9" t="s">
        <v>226</v>
      </c>
      <c r="D105" s="10" t="s">
        <v>170</v>
      </c>
      <c r="E105" s="16">
        <v>0</v>
      </c>
    </row>
    <row r="106" spans="1:5" ht="28.8" x14ac:dyDescent="0.3">
      <c r="A106" s="8" t="s">
        <v>111</v>
      </c>
      <c r="B106" s="8" t="s">
        <v>227</v>
      </c>
      <c r="C106" s="11" t="s">
        <v>228</v>
      </c>
      <c r="D106" s="10" t="s">
        <v>170</v>
      </c>
      <c r="E106" s="16">
        <v>0</v>
      </c>
    </row>
    <row r="107" spans="1:5" ht="57.6" x14ac:dyDescent="0.3">
      <c r="A107" s="8" t="s">
        <v>229</v>
      </c>
      <c r="B107" s="9" t="s">
        <v>230</v>
      </c>
      <c r="C107" s="9" t="s">
        <v>231</v>
      </c>
      <c r="D107" s="10" t="s">
        <v>31</v>
      </c>
      <c r="E107" s="16" t="s">
        <v>232</v>
      </c>
    </row>
    <row r="108" spans="1:5" ht="43.2" x14ac:dyDescent="0.3">
      <c r="A108" s="8" t="s">
        <v>229</v>
      </c>
      <c r="B108" s="8" t="s">
        <v>233</v>
      </c>
      <c r="C108" s="9" t="s">
        <v>234</v>
      </c>
      <c r="D108" s="10" t="s">
        <v>31</v>
      </c>
      <c r="E108" s="16">
        <v>7</v>
      </c>
    </row>
    <row r="109" spans="1:5" ht="57.6" x14ac:dyDescent="0.3">
      <c r="A109" s="8" t="s">
        <v>229</v>
      </c>
      <c r="B109" s="8" t="s">
        <v>235</v>
      </c>
      <c r="C109" s="9" t="s">
        <v>236</v>
      </c>
      <c r="D109" s="10" t="s">
        <v>31</v>
      </c>
      <c r="E109" s="16" t="s">
        <v>237</v>
      </c>
    </row>
    <row r="110" spans="1:5" ht="57.6" x14ac:dyDescent="0.3">
      <c r="A110" s="8" t="s">
        <v>229</v>
      </c>
      <c r="B110" s="8" t="s">
        <v>238</v>
      </c>
      <c r="C110" s="9" t="s">
        <v>239</v>
      </c>
      <c r="D110" s="10" t="s">
        <v>38</v>
      </c>
      <c r="E110" s="16" t="s">
        <v>240</v>
      </c>
    </row>
    <row r="111" spans="1:5" ht="43.2" x14ac:dyDescent="0.3">
      <c r="A111" s="8" t="s">
        <v>229</v>
      </c>
      <c r="B111" s="8" t="s">
        <v>241</v>
      </c>
      <c r="C111" s="9" t="s">
        <v>242</v>
      </c>
      <c r="D111" s="10" t="s">
        <v>38</v>
      </c>
      <c r="E111" s="16">
        <f>18.39*((1.14-1)/1.14)^(1/1.14) * 24</f>
        <v>70.123880288559434</v>
      </c>
    </row>
    <row r="112" spans="1:5" ht="57.6" x14ac:dyDescent="0.3">
      <c r="A112" s="8" t="s">
        <v>229</v>
      </c>
      <c r="B112" s="8" t="s">
        <v>243</v>
      </c>
      <c r="C112" s="9" t="s">
        <v>244</v>
      </c>
      <c r="D112" s="10" t="s">
        <v>38</v>
      </c>
      <c r="E112" s="16">
        <f>35*24</f>
        <v>840</v>
      </c>
    </row>
    <row r="113" spans="1:5" x14ac:dyDescent="0.3">
      <c r="A113" s="8" t="s">
        <v>229</v>
      </c>
      <c r="B113" s="8" t="s">
        <v>245</v>
      </c>
      <c r="C113" s="8" t="s">
        <v>126</v>
      </c>
      <c r="D113" s="10"/>
      <c r="E113" s="16">
        <v>-0.16</v>
      </c>
    </row>
    <row r="114" spans="1:5" ht="28.8" x14ac:dyDescent="0.3">
      <c r="A114" s="8" t="s">
        <v>229</v>
      </c>
      <c r="B114" s="8" t="s">
        <v>246</v>
      </c>
      <c r="C114" s="9" t="s">
        <v>247</v>
      </c>
      <c r="D114" s="10"/>
      <c r="E114" s="16">
        <v>1</v>
      </c>
    </row>
    <row r="115" spans="1:5" x14ac:dyDescent="0.3">
      <c r="A115" s="9" t="s">
        <v>249</v>
      </c>
      <c r="B115" s="8" t="s">
        <v>246</v>
      </c>
      <c r="C115" s="8" t="s">
        <v>250</v>
      </c>
      <c r="D115" s="10"/>
      <c r="E115" s="16">
        <v>1</v>
      </c>
    </row>
    <row r="116" spans="1:5" x14ac:dyDescent="0.3">
      <c r="A116" s="9" t="s">
        <v>249</v>
      </c>
      <c r="B116" s="8" t="s">
        <v>251</v>
      </c>
      <c r="C116" s="9" t="s">
        <v>248</v>
      </c>
      <c r="D116" s="10" t="s">
        <v>11</v>
      </c>
      <c r="E116" s="16">
        <v>30</v>
      </c>
    </row>
    <row r="117" spans="1:5" x14ac:dyDescent="0.3">
      <c r="A117" s="9" t="s">
        <v>249</v>
      </c>
      <c r="B117" s="8" t="s">
        <v>252</v>
      </c>
      <c r="C117" s="9" t="s">
        <v>248</v>
      </c>
      <c r="D117" s="10" t="s">
        <v>11</v>
      </c>
      <c r="E117" s="16">
        <v>170</v>
      </c>
    </row>
    <row r="118" spans="1:5" ht="28.8" x14ac:dyDescent="0.3">
      <c r="A118" s="8" t="s">
        <v>253</v>
      </c>
      <c r="B118" s="8" t="s">
        <v>4</v>
      </c>
      <c r="C118" s="9" t="s">
        <v>254</v>
      </c>
      <c r="D118" s="10"/>
      <c r="E118" s="16">
        <v>2</v>
      </c>
    </row>
    <row r="119" spans="1:5" x14ac:dyDescent="0.3">
      <c r="A119" s="8" t="s">
        <v>253</v>
      </c>
      <c r="B119" s="8" t="s">
        <v>255</v>
      </c>
      <c r="C119" s="8"/>
      <c r="D119" s="10"/>
      <c r="E119" s="16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a6f4ca-5450-4209-b98f-b4f8505d1bf5" xsi:nil="true"/>
    <lcf76f155ced4ddcb4097134ff3c332f xmlns="e00e3462-dd11-41fe-aef0-5d94e808305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19FD2047C1B4D9CB14364C84562C7" ma:contentTypeVersion="17" ma:contentTypeDescription="Create a new document." ma:contentTypeScope="" ma:versionID="816471c612e7ba7123fe7a2b321f69cf">
  <xsd:schema xmlns:xsd="http://www.w3.org/2001/XMLSchema" xmlns:xs="http://www.w3.org/2001/XMLSchema" xmlns:p="http://schemas.microsoft.com/office/2006/metadata/properties" xmlns:ns2="e00e3462-dd11-41fe-aef0-5d94e8083054" xmlns:ns3="3ea6f4ca-5450-4209-b98f-b4f8505d1bf5" targetNamespace="http://schemas.microsoft.com/office/2006/metadata/properties" ma:root="true" ma:fieldsID="f8b1b3c05c7c6a86f4307bbadaa31565" ns2:_="" ns3:_="">
    <xsd:import namespace="e00e3462-dd11-41fe-aef0-5d94e8083054"/>
    <xsd:import namespace="3ea6f4ca-5450-4209-b98f-b4f8505d1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e3462-dd11-41fe-aef0-5d94e8083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6f4ca-5450-4209-b98f-b4f8505d1bf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f47d87b-55ba-471e-9943-572bbb6a4c3d}" ma:internalName="TaxCatchAll" ma:showField="CatchAllData" ma:web="3ea6f4ca-5450-4209-b98f-b4f8505d1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BFBF9D-2595-46A9-BDC0-DB895C4D88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56C24F-32FF-4814-BEE5-536EDDF0F70D}">
  <ds:schemaRefs>
    <ds:schemaRef ds:uri="http://schemas.microsoft.com/office/2006/metadata/properties"/>
    <ds:schemaRef ds:uri="http://schemas.microsoft.com/office/infopath/2007/PartnerControls"/>
    <ds:schemaRef ds:uri="3ea6f4ca-5450-4209-b98f-b4f8505d1bf5"/>
    <ds:schemaRef ds:uri="e00e3462-dd11-41fe-aef0-5d94e8083054"/>
  </ds:schemaRefs>
</ds:datastoreItem>
</file>

<file path=customXml/itemProps3.xml><?xml version="1.0" encoding="utf-8"?>
<ds:datastoreItem xmlns:ds="http://schemas.openxmlformats.org/officeDocument/2006/customXml" ds:itemID="{B0A85871-E577-431B-A02D-4B519BB875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0e3462-dd11-41fe-aef0-5d94e8083054"/>
    <ds:schemaRef ds:uri="3ea6f4ca-5450-4209-b98f-b4f8505d1b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RTEF 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OLIVEIRA MOTA, Juliana</dc:creator>
  <cp:lastModifiedBy>DE OLIVEIRA MOTA, Juliana</cp:lastModifiedBy>
  <dcterms:created xsi:type="dcterms:W3CDTF">2025-05-13T15:14:10Z</dcterms:created>
  <dcterms:modified xsi:type="dcterms:W3CDTF">2025-10-06T08:37:40Z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0x010100D7619FD2047C1B4D9CB14364C84562C7</vt:lpwstr>
  </property>
  <property fmtid="{D5CDD505-2E9C-101B-9397-08002B2CF9AE}" pid="3" name="MediaServiceImageTags">
    <vt:lpwstr/>
  </property>
</Properties>
</file>