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worldhealthorg.sharepoint.com/sites/MMREstimates/Shared Documents/Prelim_estimates_2024-10-10/data-raw copy/dependent_data/"/>
    </mc:Choice>
  </mc:AlternateContent>
  <xr:revisionPtr revIDLastSave="46" documentId="13_ncr:1_{2F9845C5-47B7-D44C-BB2E-D8C6EB103FBE}" xr6:coauthVersionLast="47" xr6:coauthVersionMax="47" xr10:uidLastSave="{D6759B54-7119-4330-B1AC-98FD4DE873AC}"/>
  <bookViews>
    <workbookView xWindow="-28920" yWindow="-120" windowWidth="29040" windowHeight="15840" xr2:uid="{00000000-000D-0000-FFFF-FFFF00000000}"/>
  </bookViews>
  <sheets>
    <sheet name="MMEIG2021" sheetId="1" r:id="rId1"/>
    <sheet name="Sheet2" sheetId="2" r:id="rId2"/>
  </sheets>
  <definedNames>
    <definedName name="_xlnm._FilterDatabase" localSheetId="0" hidden="1">MMEIG2021!$A$2:$Z$2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65" i="1" l="1"/>
  <c r="I42" i="1"/>
  <c r="I34" i="1"/>
  <c r="F34" i="1"/>
  <c r="I20" i="1"/>
  <c r="F20" i="1"/>
  <c r="I19" i="1"/>
  <c r="G40" i="1"/>
  <c r="F56" i="1"/>
  <c r="E56" i="1"/>
  <c r="F27" i="1"/>
  <c r="E27" i="1"/>
  <c r="F25" i="1"/>
  <c r="E25" i="1"/>
  <c r="F22" i="1"/>
  <c r="E22" i="1"/>
  <c r="I64" i="1"/>
  <c r="F33" i="1"/>
  <c r="E33" i="1"/>
  <c r="F31" i="1"/>
  <c r="E31" i="1"/>
  <c r="F37" i="1"/>
  <c r="E3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tc={AB75DB21-238A-4B60-8526-14CB0ADAE7C7}</author>
  </authors>
  <commentList>
    <comment ref="E57" authorId="0" shapeId="0" xr:uid="{AB75DB21-238A-4B60-8526-14CB0ADAE7C7}">
      <text>
        <t>[Threaded comment]
Your version of Excel allows you to read this threaded comment; however, any edits to it will get removed if the file is opened in a newer version of Excel. Learn more: https://go.microsoft.com/fwlink/?linkid=870924
Comment:
    @AHMED, Sahar I don't know the start date and end date</t>
      </text>
    </comment>
  </commentList>
</comments>
</file>

<file path=xl/sharedStrings.xml><?xml version="1.0" encoding="utf-8"?>
<sst xmlns="http://schemas.openxmlformats.org/spreadsheetml/2006/main" count="716" uniqueCount="211">
  <si>
    <t>iso</t>
  </si>
  <si>
    <t>country</t>
  </si>
  <si>
    <t>sub.national..1.yes</t>
  </si>
  <si>
    <t>sub.population..1.yes</t>
  </si>
  <si>
    <t>start.date</t>
  </si>
  <si>
    <t>end.date</t>
  </si>
  <si>
    <t>deaths</t>
  </si>
  <si>
    <t>pregdeaths</t>
  </si>
  <si>
    <t>pm</t>
  </si>
  <si>
    <t>prmr</t>
  </si>
  <si>
    <t>mmr</t>
  </si>
  <si>
    <t>pm mmr source</t>
  </si>
  <si>
    <t>env</t>
  </si>
  <si>
    <t>notes</t>
  </si>
  <si>
    <t>censussource</t>
  </si>
  <si>
    <t>full.reference</t>
  </si>
  <si>
    <t>include_reason</t>
  </si>
  <si>
    <t>include</t>
  </si>
  <si>
    <t>Comments</t>
  </si>
  <si>
    <t>pregdeathsipluslate</t>
  </si>
  <si>
    <t>study.type</t>
  </si>
  <si>
    <t>source.id</t>
  </si>
  <si>
    <t>source.name</t>
  </si>
  <si>
    <t>comments</t>
  </si>
  <si>
    <t>DataProcessType</t>
  </si>
  <si>
    <t>TLS</t>
  </si>
  <si>
    <t>Timor-Leste</t>
  </si>
  <si>
    <t>NA</t>
  </si>
  <si>
    <t>report</t>
  </si>
  <si>
    <t>15-49 years</t>
  </si>
  <si>
    <t>Census 2015</t>
  </si>
  <si>
    <t>Census 2022</t>
  </si>
  <si>
    <t>SLE</t>
  </si>
  <si>
    <t>Sierra Leone</t>
  </si>
  <si>
    <t>Census 2016</t>
  </si>
  <si>
    <t xml:space="preserve">The prmr is extremely high. That is acknowledged in the census report. A possible reason is the under-reporting of births. </t>
  </si>
  <si>
    <t>BTN</t>
  </si>
  <si>
    <t>Bhutan</t>
  </si>
  <si>
    <t>Census 2017</t>
  </si>
  <si>
    <t>KHM</t>
  </si>
  <si>
    <t>Cambodia</t>
  </si>
  <si>
    <t>Census 2019</t>
  </si>
  <si>
    <t>MDG</t>
  </si>
  <si>
    <t>Madagascar</t>
  </si>
  <si>
    <t>Census 2018</t>
  </si>
  <si>
    <t>MWI</t>
  </si>
  <si>
    <t>Malawi</t>
  </si>
  <si>
    <t>tabulation</t>
  </si>
  <si>
    <t>MOZ</t>
  </si>
  <si>
    <t>Mozambique</t>
  </si>
  <si>
    <t>VNM</t>
  </si>
  <si>
    <t>Vietnam</t>
  </si>
  <si>
    <t>BEN</t>
  </si>
  <si>
    <t>Benin</t>
  </si>
  <si>
    <t>Census-b 1992</t>
  </si>
  <si>
    <t>Census</t>
  </si>
  <si>
    <t>BFA</t>
  </si>
  <si>
    <t>Burkina Faso</t>
  </si>
  <si>
    <t>Census 2006</t>
  </si>
  <si>
    <t>Census 2005</t>
  </si>
  <si>
    <t>BOL</t>
  </si>
  <si>
    <t>Bolivia</t>
  </si>
  <si>
    <t>Census 2001 post enumeration survey</t>
  </si>
  <si>
    <t>Bolivia has requested not to include as not intended to estimates MMR.</t>
  </si>
  <si>
    <t xml:space="preserve">1. deaths from external causes and late maternal deaths after 42 days were excluded. therefore it is MMR, not PRMR.  
2. the reported MMR of 160 was based on 538 deaths. But only 502 were reported in the 2011-2012 census; the other 36 were detected by the National Surveillance System of Maternal Death. Since we are using only maternal deaths recorded in censuses for other countries, it seems to make sense to include 502 in the dataset.  
3. The total number of deaths among women aged 15-49 was not available; therefore, we could not calculate PM.
Please let me know if you need any further clarifications. </t>
  </si>
  <si>
    <t>duplicate in miscellaneous data</t>
  </si>
  <si>
    <t>CPV</t>
  </si>
  <si>
    <t>Cabo Verde</t>
  </si>
  <si>
    <t>Census 2010</t>
  </si>
  <si>
    <t>Census 1998</t>
  </si>
  <si>
    <t>ETH</t>
  </si>
  <si>
    <t>Ethiopia</t>
  </si>
  <si>
    <t>GHA</t>
  </si>
  <si>
    <t>Ghana</t>
  </si>
  <si>
    <t>Table 33</t>
  </si>
  <si>
    <t>2010 Census</t>
  </si>
  <si>
    <t>Population and Housing Census Summary Report of Final Results (2012)</t>
  </si>
  <si>
    <t>Census 2008</t>
  </si>
  <si>
    <t>GMB</t>
  </si>
  <si>
    <t>Gambia</t>
  </si>
  <si>
    <t>Census 2013</t>
  </si>
  <si>
    <t>GNB</t>
  </si>
  <si>
    <t>Guinea-Bissau</t>
  </si>
  <si>
    <t xml:space="preserve">The MMRatio seem very high. </t>
  </si>
  <si>
    <t>2009 Census</t>
  </si>
  <si>
    <t>Guinea-Bissau NSO (2009) Tema Mortalidade III RGPH/2009</t>
  </si>
  <si>
    <t>Census 2001</t>
  </si>
  <si>
    <t>HND</t>
  </si>
  <si>
    <t>Honduras</t>
  </si>
  <si>
    <t>Census 1996</t>
  </si>
  <si>
    <t>IRN</t>
  </si>
  <si>
    <t>Iran</t>
  </si>
  <si>
    <t>Census-a 1995</t>
  </si>
  <si>
    <t>KEN</t>
  </si>
  <si>
    <t>Kenya</t>
  </si>
  <si>
    <t>Census 2009</t>
  </si>
  <si>
    <t>LAO</t>
  </si>
  <si>
    <t>Laos</t>
  </si>
  <si>
    <t>LSO</t>
  </si>
  <si>
    <t>Lesotho</t>
  </si>
  <si>
    <t>Census 2002</t>
  </si>
  <si>
    <t>LBR</t>
  </si>
  <si>
    <t>Liberia</t>
  </si>
  <si>
    <t>Implausibly low, as discussed in past meeting</t>
  </si>
  <si>
    <t>MLI</t>
  </si>
  <si>
    <t>Mali</t>
  </si>
  <si>
    <t>Mali NSO (2012) Analytical Report Mortality</t>
  </si>
  <si>
    <t>MMR</t>
  </si>
  <si>
    <t>Myanmar</t>
  </si>
  <si>
    <t>2014 Census</t>
  </si>
  <si>
    <t>MATERNAL deaths in total deaths for women of reproductive ages from Postenumeration Survey</t>
  </si>
  <si>
    <t>INCAM</t>
  </si>
  <si>
    <t>Census 2023</t>
  </si>
  <si>
    <t>NAM</t>
  </si>
  <si>
    <t>Namibia</t>
  </si>
  <si>
    <t>2011 Census</t>
  </si>
  <si>
    <t>Mortality Report (2014)</t>
  </si>
  <si>
    <t>Vietnam Population and Housing Census 2009</t>
  </si>
  <si>
    <t>NIC</t>
  </si>
  <si>
    <t>Nicaragua</t>
  </si>
  <si>
    <t>Census-a 1992</t>
  </si>
  <si>
    <t>NPL</t>
  </si>
  <si>
    <t>Nepal</t>
  </si>
  <si>
    <t>NPL</t>
    <phoneticPr fontId="7" type="noConversion"/>
  </si>
  <si>
    <t>Nepal</t>
    <phoneticPr fontId="7" type="noConversion"/>
  </si>
  <si>
    <t>report</t>
    <phoneticPr fontId="7" type="noConversion"/>
  </si>
  <si>
    <t>15-50 years</t>
  </si>
  <si>
    <t>2021 Cencus</t>
    <phoneticPr fontId="7" type="noConversion"/>
  </si>
  <si>
    <t>PRK</t>
  </si>
  <si>
    <t>Democratic People's Republic of Korea</t>
  </si>
  <si>
    <t xml:space="preserve">From 2008 round: Table 18; Ralph indicates that the estimate seems low. </t>
  </si>
  <si>
    <t>2008 Census</t>
  </si>
  <si>
    <t>DPR of Korea Central Bureau of Statistics (2009); correspondence with Ralph 5.26.2010</t>
  </si>
  <si>
    <t>2012 Census</t>
  </si>
  <si>
    <t>Zimbabwe NSO</t>
  </si>
  <si>
    <t>Democratic People's Republic of Korea</t>
    <phoneticPr fontId="7" type="noConversion"/>
  </si>
  <si>
    <t>tabulation</t>
    <phoneticPr fontId="7" type="noConversion"/>
  </si>
  <si>
    <t>2019 Census</t>
    <phoneticPr fontId="7" type="noConversion"/>
  </si>
  <si>
    <t>PRY</t>
  </si>
  <si>
    <t>Paraguay</t>
  </si>
  <si>
    <t>RWA</t>
  </si>
  <si>
    <t>Rwanda</t>
  </si>
  <si>
    <t>The report states that MMR estimate seems too low and the MM estimates should not be used.  Total female deaths not available for 12-49. Only in 5 year age groups.</t>
  </si>
  <si>
    <t>2007 Census</t>
  </si>
  <si>
    <t>Presentation slides by El Salvador NSO "Census and health"</t>
  </si>
  <si>
    <t>No discussion of mortality in final report; Maternal mortality data in presentation at CEPAL</t>
  </si>
  <si>
    <t>SDN</t>
  </si>
  <si>
    <t>Sudan</t>
  </si>
  <si>
    <t>SEN</t>
  </si>
  <si>
    <t>Senegal</t>
  </si>
  <si>
    <t xml:space="preserve">5e Recensement général de la population et de l’habitat, 2023 (rgph-5, 2023). Rapport provisoire. Chapitre v : mortalité : Sénégal ; 2024. </t>
  </si>
  <si>
    <t>SLB</t>
  </si>
  <si>
    <t>Solomon Islands</t>
  </si>
  <si>
    <t>2009 Population and Housing Census National Report Vol 1</t>
  </si>
  <si>
    <t>SLV</t>
  </si>
  <si>
    <t>El Salvador</t>
  </si>
  <si>
    <t>12-49 years</t>
  </si>
  <si>
    <t>SSD</t>
  </si>
  <si>
    <t>South Sudan</t>
  </si>
  <si>
    <t>maternal deaths in total deaths for women of reproductive ages from Postenumeration Survey</t>
  </si>
  <si>
    <t>PES</t>
  </si>
  <si>
    <t>SWZ</t>
  </si>
  <si>
    <t>Eswatini</t>
  </si>
  <si>
    <t>Both RHHD and sisterhood</t>
  </si>
  <si>
    <t>Priority Tables Report</t>
  </si>
  <si>
    <t>2017 Census</t>
  </si>
  <si>
    <t>Analytical Report on Mortality Vol 6</t>
  </si>
  <si>
    <t>Population Monograph Vol 1</t>
  </si>
  <si>
    <t>TZA</t>
  </si>
  <si>
    <t>Tanzania</t>
  </si>
  <si>
    <t>2022 Census</t>
  </si>
  <si>
    <t>Viet Nam</t>
  </si>
  <si>
    <t>ZAF</t>
  </si>
  <si>
    <t>South Africa</t>
  </si>
  <si>
    <t xml:space="preserve">The adjusted births were used for both observed and adjusted MM estimates. Unclear if total female deaths were adjusted or not. Possibly yes, since the number does not match the reported number of deaths in a previous table. </t>
  </si>
  <si>
    <t xml:space="preserve">Author thinks this estimate is not reliable. Not consistent with 2007 Community Survey. </t>
  </si>
  <si>
    <t>Udjo (2014)</t>
  </si>
  <si>
    <t>ZMB</t>
  </si>
  <si>
    <t>Zambia</t>
  </si>
  <si>
    <t>Zambia NSO (2012)</t>
  </si>
  <si>
    <t>ZWE</t>
  </si>
  <si>
    <t>Zimbabwe</t>
  </si>
  <si>
    <t>Kenya Bureau of Statistics shared both adjusted and unadjusted numbers - adjusted used here</t>
  </si>
  <si>
    <t>2019 Kenya Population and Housing Census</t>
  </si>
  <si>
    <t>Key</t>
  </si>
  <si>
    <t xml:space="preserve">iso </t>
  </si>
  <si>
    <t>3 letters iso code</t>
  </si>
  <si>
    <t xml:space="preserve">country </t>
  </si>
  <si>
    <t xml:space="preserve">Country name </t>
  </si>
  <si>
    <t>subnational</t>
  </si>
  <si>
    <t>Does the census have national coverage? 1=yes</t>
  </si>
  <si>
    <t>sub.population</t>
  </si>
  <si>
    <t>Does the census report on a sub population? 1=yes</t>
  </si>
  <si>
    <t>Start.date = start_year_numeric+((start_month_numeric-1)/12)+(((start_day_numeric-1)/total_number_of_days_in_start_month-1)/12)</t>
  </si>
  <si>
    <t>end.date = end_year_numeric+((end_month_numeric-1)/12)+(((end_day_numeric-1)/total_number_of_days_in_end_month-1)/12)</t>
  </si>
  <si>
    <t xml:space="preserve">deaths to women of the reproductive age </t>
  </si>
  <si>
    <t>Pregnancy related deaths</t>
  </si>
  <si>
    <t>proportion maternal</t>
  </si>
  <si>
    <t xml:space="preserve">pregnancy related mortality rate </t>
  </si>
  <si>
    <t>maternal mortality ratio</t>
  </si>
  <si>
    <t xml:space="preserve">the source being tabulations provided to WHO vs census report </t>
  </si>
  <si>
    <t>age range reported</t>
  </si>
  <si>
    <t xml:space="preserve">full citation of the census </t>
  </si>
  <si>
    <t>inclusion code</t>
  </si>
  <si>
    <t>whether the census was included before, will be included in this round, or will not be included at all</t>
  </si>
  <si>
    <t xml:space="preserve">False= do not inclue, TRUE== include </t>
  </si>
  <si>
    <t>iso3year</t>
  </si>
  <si>
    <t xml:space="preserve">iso code and census year </t>
  </si>
  <si>
    <t xml:space="preserve"> Comité National du Recensement Institut National de la Statistique et de la Démographie. Cinquième Recensement Général  de la Population et de l’Habitation du Burkina Faso. Burkina Faso; 2022.</t>
  </si>
  <si>
    <t>Provided during the CC 2024</t>
  </si>
  <si>
    <t>Age group 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</si>
</sst>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1"/>
      <color theme="1"/>
      <name val="Calibri"/>
      <family val="2"/>
      <scheme val="minor"/>
    </font>
    <font>
      <sz val="8"/>
      <name val="Arial"/>
      <family val="2"/>
    </font>
    <font>
      <b/>
      <sz val="8"/>
      <name val="Arial"/>
      <family val="2"/>
    </font>
    <font>
      <b/>
      <sz val="8"/>
      <name val="Calibri"/>
      <family val="2"/>
      <scheme val="minor"/>
    </font>
    <font>
      <sz val="8"/>
      <color theme="1" tint="0.499984740745262"/>
      <name val="Arial"/>
      <family val="2"/>
    </font>
    <font>
      <sz val="8"/>
      <color theme="1" tint="0.499984740745262"/>
      <name val="Calibri"/>
      <family val="2"/>
      <scheme val="minor"/>
    </font>
    <font>
      <b/>
      <sz val="11"/>
      <color theme="1"/>
      <name val="Calibri"/>
      <family val="2"/>
      <scheme val="minor"/>
    </font>
    <font>
      <sz val="8"/>
      <name val="Calibri"/>
      <family val="2"/>
      <scheme val="minor"/>
    </font>
    <font>
      <sz val="8"/>
      <color rgb="FF000000"/>
      <name val="Arial"/>
      <family val="2"/>
    </font>
    <font>
      <sz val="6"/>
      <name val="Calibri"/>
      <family val="3"/>
      <charset val="128"/>
      <scheme val="minor"/>
    </font>
    <font>
      <sz val="8"/>
      <color rgb="FFFF0000"/>
      <name val="Arial"/>
      <family val="2"/>
    </font>
    <font>
      <sz val="8"/>
      <color rgb="FFFF0000"/>
      <name val="Arial"/>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20" fontId="0" fillId="0" borderId="0" xfId="0" applyNumberFormat="1"/>
    <xf numFmtId="46" fontId="0" fillId="0" borderId="0" xfId="0" applyNumberFormat="1"/>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4" fillId="0" borderId="0" xfId="0" applyFont="1"/>
    <xf numFmtId="0" fontId="4" fillId="0" borderId="0" xfId="0" applyFont="1" applyAlignment="1">
      <alignment horizontal="left"/>
    </xf>
    <xf numFmtId="164" fontId="4" fillId="0" borderId="0" xfId="0" applyNumberFormat="1" applyFont="1"/>
    <xf numFmtId="164" fontId="4" fillId="0" borderId="0" xfId="0" applyNumberFormat="1" applyFont="1" applyAlignment="1">
      <alignment horizontal="right"/>
    </xf>
    <xf numFmtId="0" fontId="5" fillId="0" borderId="0" xfId="0" applyFont="1" applyAlignment="1">
      <alignment horizontal="right"/>
    </xf>
    <xf numFmtId="0" fontId="5" fillId="0" borderId="0" xfId="0" applyFont="1"/>
    <xf numFmtId="0" fontId="4" fillId="0" borderId="0" xfId="0" applyFont="1" applyAlignment="1">
      <alignment wrapText="1"/>
    </xf>
    <xf numFmtId="0" fontId="6" fillId="0" borderId="0" xfId="0" applyFont="1"/>
    <xf numFmtId="0" fontId="2" fillId="0" borderId="0" xfId="0" applyFont="1" applyAlignment="1">
      <alignment horizontal="left" wrapText="1"/>
    </xf>
    <xf numFmtId="0" fontId="4" fillId="2" borderId="0" xfId="0" applyFont="1" applyFill="1"/>
    <xf numFmtId="0" fontId="8" fillId="2" borderId="0" xfId="0" applyFont="1" applyFill="1"/>
    <xf numFmtId="0" fontId="10" fillId="0" borderId="0" xfId="0" applyFont="1"/>
    <xf numFmtId="0" fontId="1" fillId="3" borderId="0" xfId="0" applyFont="1" applyFill="1"/>
    <xf numFmtId="0" fontId="11" fillId="0" borderId="0" xfId="0" applyFont="1"/>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AHMED, Sahar" id="{D58E3667-B07F-412C-ABA0-F0CD9F88C8EB}" userId="ahmedsah@who.int" providerId="PeoplePicker"/>
  <person displayName="TANAKA, Aya" id="{AD36679D-6A72-4079-B28F-1AC7FBF8DDB9}" userId="S::tanakaa@who.int::baccc704-c20a-4378-abae-a05afb5f504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57" dT="2024-12-09T10:39:12.43" personId="{AD36679D-6A72-4079-B28F-1AC7FBF8DDB9}" id="{AB75DB21-238A-4B60-8526-14CB0ADAE7C7}">
    <text>@AHMED, Sahar I don't know the start date and end date</text>
    <mentions>
      <mention mentionpersonId="{D58E3667-B07F-412C-ABA0-F0CD9F88C8EB}" mentionId="{1E6E0980-D7FF-4DA4-930C-10D8B3A2A87E}" startIndex="0" length="13"/>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Z66"/>
  <sheetViews>
    <sheetView tabSelected="1" zoomScale="175" zoomScaleNormal="175" workbookViewId="0">
      <pane xSplit="2" ySplit="2" topLeftCell="D61" activePane="bottomRight" state="frozen"/>
      <selection pane="topRight" activeCell="C1" sqref="C1"/>
      <selection pane="bottomLeft" activeCell="A3" sqref="A3"/>
      <selection pane="bottomRight" activeCell="I73" sqref="I73"/>
    </sheetView>
  </sheetViews>
  <sheetFormatPr defaultColWidth="11.7109375" defaultRowHeight="11.25"/>
  <cols>
    <col min="1" max="1" width="24.85546875" style="1" customWidth="1"/>
    <col min="2" max="2" width="20.7109375" style="1" customWidth="1"/>
    <col min="3" max="4" width="11.7109375" style="1" customWidth="1"/>
    <col min="5" max="5" width="7.28515625" style="1" customWidth="1"/>
    <col min="6" max="6" width="12.5703125" style="1" customWidth="1"/>
    <col min="7" max="13" width="11.7109375" style="1" customWidth="1"/>
    <col min="14" max="14" width="16.28515625" style="4" customWidth="1"/>
    <col min="15" max="15" width="25.28515625" style="4" customWidth="1"/>
    <col min="16" max="18" width="35.7109375" style="4" customWidth="1"/>
    <col min="19" max="19" width="9.140625" style="1"/>
    <col min="20" max="26" width="0" style="1" hidden="1" customWidth="1"/>
    <col min="27" max="16384" width="11.7109375" style="1"/>
  </cols>
  <sheetData>
    <row r="2" spans="1:26" s="6" customFormat="1" ht="48" customHeight="1">
      <c r="A2" s="6" t="s">
        <v>0</v>
      </c>
      <c r="B2" s="6" t="s">
        <v>1</v>
      </c>
      <c r="C2" s="15" t="s">
        <v>2</v>
      </c>
      <c r="D2" s="6" t="s">
        <v>3</v>
      </c>
      <c r="E2" s="6" t="s">
        <v>4</v>
      </c>
      <c r="F2" s="6" t="s">
        <v>5</v>
      </c>
      <c r="G2" s="6" t="s">
        <v>6</v>
      </c>
      <c r="H2" s="5" t="s">
        <v>7</v>
      </c>
      <c r="I2" s="5" t="s">
        <v>8</v>
      </c>
      <c r="J2" s="5" t="s">
        <v>9</v>
      </c>
      <c r="K2" s="5" t="s">
        <v>10</v>
      </c>
      <c r="L2" s="5" t="s">
        <v>11</v>
      </c>
      <c r="M2" s="5" t="s">
        <v>12</v>
      </c>
      <c r="N2" s="6" t="s">
        <v>13</v>
      </c>
      <c r="O2" s="5" t="s">
        <v>14</v>
      </c>
      <c r="P2" s="6" t="s">
        <v>15</v>
      </c>
      <c r="Q2" s="6" t="s">
        <v>16</v>
      </c>
      <c r="R2" s="6" t="s">
        <v>17</v>
      </c>
      <c r="S2" s="6" t="s">
        <v>18</v>
      </c>
      <c r="T2" s="6" t="s">
        <v>19</v>
      </c>
      <c r="U2" s="6" t="s">
        <v>20</v>
      </c>
      <c r="V2" s="6" t="s">
        <v>21</v>
      </c>
      <c r="W2" s="6" t="s">
        <v>22</v>
      </c>
      <c r="X2" s="6" t="s">
        <v>15</v>
      </c>
      <c r="Y2" s="6" t="s">
        <v>23</v>
      </c>
      <c r="Z2" s="6" t="s">
        <v>24</v>
      </c>
    </row>
    <row r="3" spans="1:26">
      <c r="A3" s="7" t="s">
        <v>25</v>
      </c>
      <c r="B3" s="7" t="s">
        <v>26</v>
      </c>
      <c r="C3" s="8" t="s">
        <v>27</v>
      </c>
      <c r="D3" s="8" t="s">
        <v>27</v>
      </c>
      <c r="E3" s="9">
        <v>2014.625</v>
      </c>
      <c r="F3" s="9">
        <v>2015.625</v>
      </c>
      <c r="G3" s="9">
        <v>869</v>
      </c>
      <c r="H3" s="9">
        <v>219</v>
      </c>
      <c r="I3" s="9">
        <v>0.2302839116719243</v>
      </c>
      <c r="J3" s="9">
        <v>870.88</v>
      </c>
      <c r="K3" s="9">
        <v>90.815065210262105</v>
      </c>
      <c r="L3" s="10" t="s">
        <v>28</v>
      </c>
      <c r="M3" s="11" t="s">
        <v>29</v>
      </c>
      <c r="O3" s="13" t="s">
        <v>30</v>
      </c>
      <c r="R3" s="4" t="b">
        <v>1</v>
      </c>
    </row>
    <row r="4" spans="1:26">
      <c r="A4" s="7" t="s">
        <v>25</v>
      </c>
      <c r="B4" s="7" t="s">
        <v>26</v>
      </c>
      <c r="C4" s="8" t="s">
        <v>27</v>
      </c>
      <c r="D4" s="8" t="s">
        <v>27</v>
      </c>
      <c r="E4" s="9">
        <v>2021.9</v>
      </c>
      <c r="F4" s="9">
        <v>2022.9</v>
      </c>
      <c r="G4" s="9">
        <v>709</v>
      </c>
      <c r="H4" s="9">
        <v>135</v>
      </c>
      <c r="I4" s="9">
        <v>0.19040000000000001</v>
      </c>
      <c r="J4" s="9">
        <v>480.37</v>
      </c>
      <c r="K4" s="9" t="s">
        <v>27</v>
      </c>
      <c r="L4" s="10" t="s">
        <v>28</v>
      </c>
      <c r="M4" s="11" t="s">
        <v>29</v>
      </c>
      <c r="O4" s="13" t="s">
        <v>31</v>
      </c>
      <c r="R4" s="4" t="b">
        <v>1</v>
      </c>
    </row>
    <row r="5" spans="1:26">
      <c r="A5" s="7" t="s">
        <v>32</v>
      </c>
      <c r="B5" s="7" t="s">
        <v>33</v>
      </c>
      <c r="C5" s="8" t="s">
        <v>27</v>
      </c>
      <c r="D5" s="8" t="s">
        <v>27</v>
      </c>
      <c r="E5" s="9">
        <v>2014.9583333333333</v>
      </c>
      <c r="F5" s="9">
        <v>2015.9583333333333</v>
      </c>
      <c r="G5" s="9">
        <v>19136</v>
      </c>
      <c r="H5" s="9">
        <v>3275</v>
      </c>
      <c r="I5" s="9">
        <v>0.17114339464882944</v>
      </c>
      <c r="J5" s="9">
        <v>3751.1740315671318</v>
      </c>
      <c r="K5" s="10" t="s">
        <v>27</v>
      </c>
      <c r="L5" s="10" t="s">
        <v>28</v>
      </c>
      <c r="M5" s="11" t="s">
        <v>29</v>
      </c>
      <c r="O5" s="13" t="s">
        <v>34</v>
      </c>
      <c r="R5" s="4" t="b">
        <v>1</v>
      </c>
      <c r="S5" s="7" t="s">
        <v>35</v>
      </c>
    </row>
    <row r="6" spans="1:26">
      <c r="A6" s="7" t="s">
        <v>36</v>
      </c>
      <c r="B6" s="7" t="s">
        <v>37</v>
      </c>
      <c r="C6" s="8" t="s">
        <v>27</v>
      </c>
      <c r="D6" s="8" t="s">
        <v>27</v>
      </c>
      <c r="E6" s="9">
        <v>2016.4166666666667</v>
      </c>
      <c r="F6" s="9">
        <v>2017.4166666666667</v>
      </c>
      <c r="G6" s="9">
        <v>519</v>
      </c>
      <c r="H6" s="9">
        <v>10.00271</v>
      </c>
      <c r="I6" s="9">
        <v>1.9273044315992294E-2</v>
      </c>
      <c r="J6" s="9">
        <v>89</v>
      </c>
      <c r="K6" s="10" t="s">
        <v>27</v>
      </c>
      <c r="L6" s="10" t="s">
        <v>28</v>
      </c>
      <c r="M6" s="11" t="s">
        <v>29</v>
      </c>
      <c r="O6" s="13" t="s">
        <v>38</v>
      </c>
      <c r="R6" s="4" t="b">
        <v>1</v>
      </c>
    </row>
    <row r="7" spans="1:26">
      <c r="A7" s="7" t="s">
        <v>39</v>
      </c>
      <c r="B7" s="7" t="s">
        <v>40</v>
      </c>
      <c r="C7" s="8" t="s">
        <v>27</v>
      </c>
      <c r="D7" s="8" t="s">
        <v>27</v>
      </c>
      <c r="E7" s="9">
        <v>2018.2083333333333</v>
      </c>
      <c r="F7" s="9">
        <v>2019.2083333333333</v>
      </c>
      <c r="G7" s="9">
        <v>6010</v>
      </c>
      <c r="H7" s="9">
        <v>825.53574400000002</v>
      </c>
      <c r="I7" s="9">
        <v>0.13736035673876873</v>
      </c>
      <c r="J7" s="9">
        <v>140.80000000000001</v>
      </c>
      <c r="K7" s="10" t="s">
        <v>27</v>
      </c>
      <c r="L7" s="10" t="s">
        <v>28</v>
      </c>
      <c r="M7" s="11" t="s">
        <v>29</v>
      </c>
      <c r="O7" s="13" t="s">
        <v>41</v>
      </c>
      <c r="R7" s="4" t="b">
        <v>1</v>
      </c>
    </row>
    <row r="8" spans="1:26">
      <c r="A8" s="7" t="s">
        <v>42</v>
      </c>
      <c r="B8" s="7" t="s">
        <v>43</v>
      </c>
      <c r="C8" s="8" t="s">
        <v>27</v>
      </c>
      <c r="D8" s="8" t="s">
        <v>27</v>
      </c>
      <c r="E8" s="9">
        <v>2017.4166666666667</v>
      </c>
      <c r="F8" s="9">
        <v>2018.4166666666667</v>
      </c>
      <c r="G8" s="9">
        <v>13008.968609865471</v>
      </c>
      <c r="H8" s="9">
        <v>2901</v>
      </c>
      <c r="I8" s="9">
        <v>0.223</v>
      </c>
      <c r="J8" s="9">
        <v>408</v>
      </c>
      <c r="K8" s="10" t="s">
        <v>27</v>
      </c>
      <c r="L8" s="10" t="s">
        <v>28</v>
      </c>
      <c r="M8" s="11" t="s">
        <v>29</v>
      </c>
      <c r="O8" s="13" t="s">
        <v>44</v>
      </c>
      <c r="R8" s="4" t="b">
        <v>1</v>
      </c>
    </row>
    <row r="9" spans="1:26">
      <c r="A9" s="7" t="s">
        <v>45</v>
      </c>
      <c r="B9" s="7" t="s">
        <v>46</v>
      </c>
      <c r="C9" s="8" t="s">
        <v>27</v>
      </c>
      <c r="D9" s="8" t="s">
        <v>27</v>
      </c>
      <c r="E9" s="9">
        <v>2017.7083333333333</v>
      </c>
      <c r="F9" s="9">
        <v>2018.7083333333333</v>
      </c>
      <c r="G9" s="9">
        <v>15149</v>
      </c>
      <c r="H9" s="9">
        <v>2659</v>
      </c>
      <c r="I9" s="9">
        <v>0.17552313684071555</v>
      </c>
      <c r="J9" s="9">
        <v>461.2115693161615</v>
      </c>
      <c r="K9" s="10" t="s">
        <v>27</v>
      </c>
      <c r="L9" s="10" t="s">
        <v>47</v>
      </c>
      <c r="M9" s="11" t="s">
        <v>29</v>
      </c>
      <c r="O9" s="13" t="s">
        <v>44</v>
      </c>
      <c r="R9" s="4" t="b">
        <v>1</v>
      </c>
    </row>
    <row r="10" spans="1:26" s="7" customFormat="1">
      <c r="A10" s="7" t="s">
        <v>48</v>
      </c>
      <c r="B10" s="7" t="s">
        <v>49</v>
      </c>
      <c r="C10" s="8" t="s">
        <v>27</v>
      </c>
      <c r="D10" s="8" t="s">
        <v>27</v>
      </c>
      <c r="E10" s="9">
        <v>2016.625</v>
      </c>
      <c r="F10" s="9">
        <v>2017.625</v>
      </c>
      <c r="G10" s="9">
        <v>88849</v>
      </c>
      <c r="H10" s="9">
        <v>12018</v>
      </c>
      <c r="I10" s="9">
        <v>0.13526319936071313</v>
      </c>
      <c r="J10" s="9">
        <v>1437.7610263637375</v>
      </c>
      <c r="K10" s="10" t="s">
        <v>27</v>
      </c>
      <c r="L10" s="10" t="s">
        <v>47</v>
      </c>
      <c r="M10" s="11" t="s">
        <v>29</v>
      </c>
      <c r="N10" s="13"/>
      <c r="O10" s="13" t="s">
        <v>38</v>
      </c>
      <c r="P10" s="13"/>
      <c r="Q10" s="13"/>
      <c r="R10" s="4" t="b">
        <v>1</v>
      </c>
    </row>
    <row r="11" spans="1:26" s="7" customFormat="1">
      <c r="A11" s="7" t="s">
        <v>50</v>
      </c>
      <c r="B11" s="7" t="s">
        <v>51</v>
      </c>
      <c r="C11" s="8" t="s">
        <v>27</v>
      </c>
      <c r="D11" s="8" t="s">
        <v>27</v>
      </c>
      <c r="E11" s="9">
        <v>2018.2916666666667</v>
      </c>
      <c r="F11" s="9">
        <v>2019.2916666666667</v>
      </c>
      <c r="G11" s="9">
        <v>30565.880499999999</v>
      </c>
      <c r="H11" s="9">
        <v>723</v>
      </c>
      <c r="I11" s="9">
        <v>2.3653730000000001E-2</v>
      </c>
      <c r="J11" s="9">
        <v>46</v>
      </c>
      <c r="K11" s="10" t="s">
        <v>27</v>
      </c>
      <c r="L11" s="10" t="s">
        <v>28</v>
      </c>
      <c r="M11" s="11" t="s">
        <v>29</v>
      </c>
      <c r="N11" s="13"/>
      <c r="O11" s="13" t="s">
        <v>41</v>
      </c>
      <c r="P11" s="13"/>
      <c r="Q11" s="16"/>
      <c r="R11" s="17" t="b">
        <v>1</v>
      </c>
    </row>
    <row r="12" spans="1:26" s="7" customFormat="1">
      <c r="C12" s="8"/>
      <c r="D12" s="8"/>
      <c r="E12" s="9"/>
      <c r="F12" s="9"/>
      <c r="G12" s="9"/>
      <c r="H12" s="9"/>
      <c r="I12" s="9"/>
      <c r="J12" s="9"/>
      <c r="K12" s="9"/>
      <c r="L12" s="9"/>
      <c r="M12" s="11"/>
      <c r="N12" s="13"/>
      <c r="O12" s="13"/>
      <c r="P12" s="13"/>
      <c r="Q12" s="13"/>
      <c r="R12" s="4" t="b">
        <v>1</v>
      </c>
    </row>
    <row r="13" spans="1:26" s="7" customFormat="1">
      <c r="A13" s="7" t="s">
        <v>52</v>
      </c>
      <c r="B13" s="7" t="s">
        <v>53</v>
      </c>
      <c r="C13" s="8" t="s">
        <v>27</v>
      </c>
      <c r="D13" s="7" t="s">
        <v>27</v>
      </c>
      <c r="E13" s="9">
        <v>1991</v>
      </c>
      <c r="F13" s="9">
        <v>1992.12</v>
      </c>
      <c r="G13" s="10">
        <v>5513</v>
      </c>
      <c r="H13" s="10">
        <v>820</v>
      </c>
      <c r="I13" s="11">
        <v>0.15</v>
      </c>
      <c r="J13" s="11">
        <v>335</v>
      </c>
      <c r="K13" s="12"/>
      <c r="L13" s="11" t="s">
        <v>47</v>
      </c>
      <c r="M13" s="11" t="s">
        <v>29</v>
      </c>
      <c r="N13" s="13"/>
      <c r="O13" s="13" t="s">
        <v>54</v>
      </c>
      <c r="P13" s="13"/>
      <c r="Q13" s="13"/>
      <c r="R13" s="4" t="b">
        <v>1</v>
      </c>
      <c r="T13" s="7" t="s">
        <v>27</v>
      </c>
      <c r="U13" s="7">
        <v>8</v>
      </c>
      <c r="V13" s="7">
        <v>5</v>
      </c>
      <c r="W13" s="7" t="s">
        <v>54</v>
      </c>
      <c r="Z13" s="7" t="s">
        <v>55</v>
      </c>
    </row>
    <row r="14" spans="1:26" s="7" customFormat="1">
      <c r="A14" s="7" t="s">
        <v>56</v>
      </c>
      <c r="B14" s="7" t="s">
        <v>57</v>
      </c>
      <c r="C14" s="8" t="s">
        <v>27</v>
      </c>
      <c r="D14" s="7" t="s">
        <v>27</v>
      </c>
      <c r="E14" s="9">
        <v>2005.96</v>
      </c>
      <c r="F14" s="9">
        <v>2006.96</v>
      </c>
      <c r="G14" s="10">
        <v>11084</v>
      </c>
      <c r="H14" s="10">
        <v>1438</v>
      </c>
      <c r="I14" s="11">
        <v>0.13</v>
      </c>
      <c r="J14" s="11">
        <v>629</v>
      </c>
      <c r="K14" s="12"/>
      <c r="L14" s="11" t="s">
        <v>47</v>
      </c>
      <c r="M14" s="11" t="s">
        <v>29</v>
      </c>
      <c r="N14" s="13"/>
      <c r="O14" s="13" t="s">
        <v>58</v>
      </c>
      <c r="P14" s="13"/>
      <c r="Q14" s="13"/>
      <c r="R14" s="4" t="b">
        <v>1</v>
      </c>
      <c r="T14" s="7" t="s">
        <v>27</v>
      </c>
      <c r="U14" s="7">
        <v>8</v>
      </c>
      <c r="V14" s="7">
        <v>9</v>
      </c>
      <c r="W14" s="7" t="s">
        <v>59</v>
      </c>
      <c r="Z14" s="7" t="s">
        <v>55</v>
      </c>
    </row>
    <row r="15" spans="1:26" s="7" customFormat="1" ht="22.5">
      <c r="A15" s="7" t="s">
        <v>60</v>
      </c>
      <c r="B15" s="7" t="s">
        <v>61</v>
      </c>
      <c r="C15" s="8" t="s">
        <v>27</v>
      </c>
      <c r="D15" s="7" t="s">
        <v>27</v>
      </c>
      <c r="E15" s="9">
        <v>2000</v>
      </c>
      <c r="F15" s="9">
        <v>2001</v>
      </c>
      <c r="G15" s="10">
        <v>4049.2</v>
      </c>
      <c r="H15" s="10">
        <v>709.9</v>
      </c>
      <c r="I15" s="11">
        <v>0.17499999999999999</v>
      </c>
      <c r="J15" s="11">
        <v>266.39299999999997</v>
      </c>
      <c r="K15" s="12"/>
      <c r="L15" s="11" t="s">
        <v>28</v>
      </c>
      <c r="M15" s="11" t="s">
        <v>29</v>
      </c>
      <c r="N15" s="13"/>
      <c r="O15" s="13" t="s">
        <v>62</v>
      </c>
      <c r="P15" s="13"/>
      <c r="Q15" s="13"/>
      <c r="R15" s="4" t="b">
        <v>0</v>
      </c>
      <c r="S15" s="7" t="s">
        <v>63</v>
      </c>
      <c r="T15" s="7" t="s">
        <v>27</v>
      </c>
      <c r="U15" s="7">
        <v>8</v>
      </c>
      <c r="V15" s="7">
        <v>10</v>
      </c>
      <c r="W15" s="7" t="s">
        <v>62</v>
      </c>
      <c r="Z15" s="7" t="s">
        <v>55</v>
      </c>
    </row>
    <row r="16" spans="1:26" s="7" customFormat="1" ht="11.1" customHeight="1">
      <c r="A16" s="7" t="s">
        <v>60</v>
      </c>
      <c r="B16" s="7" t="s">
        <v>61</v>
      </c>
      <c r="C16" s="8"/>
      <c r="E16" s="9">
        <v>2011.87</v>
      </c>
      <c r="F16" s="9">
        <v>2012.87</v>
      </c>
      <c r="G16" s="10" t="s">
        <v>27</v>
      </c>
      <c r="H16" s="10">
        <v>502</v>
      </c>
      <c r="I16" s="11" t="s">
        <v>27</v>
      </c>
      <c r="J16" s="11" t="s">
        <v>27</v>
      </c>
      <c r="K16" s="12">
        <v>160</v>
      </c>
      <c r="L16" s="11" t="s">
        <v>28</v>
      </c>
      <c r="M16" s="11" t="s">
        <v>29</v>
      </c>
      <c r="N16" s="13" t="s">
        <v>64</v>
      </c>
      <c r="O16" s="13"/>
      <c r="P16" s="13"/>
      <c r="Q16" s="13" t="s">
        <v>65</v>
      </c>
      <c r="R16" s="4" t="b">
        <v>0</v>
      </c>
    </row>
    <row r="17" spans="1:26" s="7" customFormat="1">
      <c r="A17" s="7" t="s">
        <v>36</v>
      </c>
      <c r="B17" s="7" t="s">
        <v>37</v>
      </c>
      <c r="C17" s="8" t="s">
        <v>27</v>
      </c>
      <c r="D17" s="7" t="s">
        <v>27</v>
      </c>
      <c r="E17" s="9">
        <v>2004.41</v>
      </c>
      <c r="F17" s="9">
        <v>2005.41</v>
      </c>
      <c r="G17" s="10">
        <v>519</v>
      </c>
      <c r="H17" s="10">
        <v>65</v>
      </c>
      <c r="I17" s="11">
        <v>0.12520000000000001</v>
      </c>
      <c r="J17" s="11" t="s">
        <v>27</v>
      </c>
      <c r="K17" s="12"/>
      <c r="L17" s="11" t="s">
        <v>28</v>
      </c>
      <c r="M17" s="11" t="s">
        <v>29</v>
      </c>
      <c r="N17" s="13"/>
      <c r="O17" s="13" t="s">
        <v>59</v>
      </c>
      <c r="P17" s="13"/>
      <c r="Q17" s="13"/>
      <c r="R17" s="4" t="b">
        <v>1</v>
      </c>
      <c r="T17" s="7" t="s">
        <v>27</v>
      </c>
      <c r="U17" s="7">
        <v>8</v>
      </c>
      <c r="V17" s="7">
        <v>13</v>
      </c>
      <c r="W17" s="7" t="s">
        <v>58</v>
      </c>
      <c r="Z17" s="7" t="s">
        <v>55</v>
      </c>
    </row>
    <row r="18" spans="1:26" s="7" customFormat="1" ht="12.75" customHeight="1">
      <c r="A18" s="7" t="s">
        <v>66</v>
      </c>
      <c r="B18" s="7" t="s">
        <v>67</v>
      </c>
      <c r="C18" s="8"/>
      <c r="E18" s="9">
        <v>2009.5</v>
      </c>
      <c r="F18" s="9">
        <v>2010.5</v>
      </c>
      <c r="G18" s="10">
        <v>101</v>
      </c>
      <c r="H18" s="10">
        <v>5</v>
      </c>
      <c r="I18" s="11">
        <v>4.9500000000000002E-2</v>
      </c>
      <c r="J18" s="11">
        <v>55</v>
      </c>
      <c r="K18" s="12"/>
      <c r="L18" s="11" t="s">
        <v>47</v>
      </c>
      <c r="M18" s="11" t="s">
        <v>29</v>
      </c>
      <c r="N18" s="13"/>
      <c r="O18" s="13" t="s">
        <v>68</v>
      </c>
      <c r="P18" s="13"/>
      <c r="Q18" s="13"/>
      <c r="R18" s="4" t="b">
        <v>1</v>
      </c>
    </row>
    <row r="19" spans="1:26" s="7" customFormat="1">
      <c r="A19" s="7" t="s">
        <v>39</v>
      </c>
      <c r="B19" s="7" t="s">
        <v>40</v>
      </c>
      <c r="C19" s="8"/>
      <c r="E19" s="9">
        <v>1997.2</v>
      </c>
      <c r="F19" s="9">
        <v>1998.2</v>
      </c>
      <c r="G19" s="10">
        <v>3970</v>
      </c>
      <c r="H19" s="10">
        <v>804</v>
      </c>
      <c r="I19" s="11">
        <f>H19/G19</f>
        <v>0.20251889168765744</v>
      </c>
      <c r="J19" s="11">
        <v>460.8</v>
      </c>
      <c r="K19" s="12"/>
      <c r="L19" s="11" t="s">
        <v>47</v>
      </c>
      <c r="M19" s="11" t="s">
        <v>29</v>
      </c>
      <c r="N19" s="13"/>
      <c r="O19" s="13" t="s">
        <v>69</v>
      </c>
      <c r="P19" s="13"/>
      <c r="Q19" s="13"/>
      <c r="R19" s="4" t="b">
        <v>1</v>
      </c>
    </row>
    <row r="20" spans="1:26" s="7" customFormat="1">
      <c r="A20" s="7" t="s">
        <v>70</v>
      </c>
      <c r="B20" s="7" t="s">
        <v>71</v>
      </c>
      <c r="C20" s="8"/>
      <c r="E20" s="9">
        <v>2006.4</v>
      </c>
      <c r="F20" s="9">
        <f>2007+4.5/12</f>
        <v>2007.375</v>
      </c>
      <c r="G20" s="10">
        <v>10411.618</v>
      </c>
      <c r="H20" s="10">
        <v>3752.4969999999998</v>
      </c>
      <c r="I20" s="11">
        <f>H20/G20</f>
        <v>0.36041439476553977</v>
      </c>
      <c r="J20" s="11" t="s">
        <v>27</v>
      </c>
      <c r="K20" s="12"/>
      <c r="L20" s="11" t="s">
        <v>47</v>
      </c>
      <c r="M20" s="11" t="s">
        <v>29</v>
      </c>
      <c r="N20" s="13"/>
      <c r="O20" s="13"/>
      <c r="P20" s="13"/>
      <c r="Q20" s="13"/>
      <c r="R20" s="4" t="b">
        <v>1</v>
      </c>
    </row>
    <row r="21" spans="1:26" s="7" customFormat="1" ht="22.5">
      <c r="A21" s="7" t="s">
        <v>72</v>
      </c>
      <c r="B21" s="7" t="s">
        <v>73</v>
      </c>
      <c r="C21" s="8" t="s">
        <v>27</v>
      </c>
      <c r="D21" s="7" t="s">
        <v>27</v>
      </c>
      <c r="E21" s="9">
        <v>2009.7362639999999</v>
      </c>
      <c r="F21" s="9">
        <v>2010.7362639999999</v>
      </c>
      <c r="G21" s="10">
        <v>33347</v>
      </c>
      <c r="H21" s="10">
        <v>3026</v>
      </c>
      <c r="I21" s="11">
        <v>9.074279545386392E-2</v>
      </c>
      <c r="J21" s="11">
        <v>485</v>
      </c>
      <c r="K21" s="12"/>
      <c r="L21" s="11" t="s">
        <v>47</v>
      </c>
      <c r="M21" s="11" t="s">
        <v>29</v>
      </c>
      <c r="N21" s="13" t="s">
        <v>74</v>
      </c>
      <c r="O21" s="13" t="s">
        <v>75</v>
      </c>
      <c r="P21" s="13" t="s">
        <v>76</v>
      </c>
      <c r="Q21" s="13"/>
      <c r="R21" s="4" t="b">
        <v>1</v>
      </c>
      <c r="T21" s="7" t="s">
        <v>27</v>
      </c>
      <c r="U21" s="7">
        <v>8</v>
      </c>
      <c r="V21" s="7">
        <v>14</v>
      </c>
      <c r="W21" s="7" t="s">
        <v>77</v>
      </c>
      <c r="Z21" s="7" t="s">
        <v>55</v>
      </c>
    </row>
    <row r="22" spans="1:26" s="7" customFormat="1">
      <c r="A22" s="7" t="s">
        <v>78</v>
      </c>
      <c r="B22" s="7" t="s">
        <v>79</v>
      </c>
      <c r="C22" s="8"/>
      <c r="E22" s="9">
        <f>2012+90/365</f>
        <v>2012.2465753424658</v>
      </c>
      <c r="F22" s="9">
        <f>2013+90/365</f>
        <v>2013.2465753424658</v>
      </c>
      <c r="G22" s="10">
        <v>1578</v>
      </c>
      <c r="H22" s="10">
        <v>417</v>
      </c>
      <c r="I22" s="11">
        <v>0.26429999999999998</v>
      </c>
      <c r="J22" s="11">
        <v>3418</v>
      </c>
      <c r="K22" s="12"/>
      <c r="L22" s="11" t="s">
        <v>47</v>
      </c>
      <c r="M22" s="11" t="s">
        <v>29</v>
      </c>
      <c r="N22" s="13"/>
      <c r="O22" s="13" t="s">
        <v>80</v>
      </c>
      <c r="P22" s="13"/>
      <c r="Q22" s="13"/>
      <c r="R22" s="4" t="b">
        <v>1</v>
      </c>
    </row>
    <row r="23" spans="1:26" s="7" customFormat="1" ht="22.5">
      <c r="A23" s="7" t="s">
        <v>81</v>
      </c>
      <c r="B23" s="7" t="s">
        <v>82</v>
      </c>
      <c r="C23" s="8" t="s">
        <v>27</v>
      </c>
      <c r="D23" s="7" t="s">
        <v>27</v>
      </c>
      <c r="E23" s="9">
        <v>2008.162088</v>
      </c>
      <c r="F23" s="9">
        <v>2009.159341</v>
      </c>
      <c r="G23" s="10" t="s">
        <v>27</v>
      </c>
      <c r="H23" s="10" t="s">
        <v>27</v>
      </c>
      <c r="I23" s="11">
        <v>0.18529999999999999</v>
      </c>
      <c r="J23" s="11">
        <v>1299.8</v>
      </c>
      <c r="K23" s="12"/>
      <c r="L23" s="11" t="s">
        <v>47</v>
      </c>
      <c r="M23" s="11" t="s">
        <v>29</v>
      </c>
      <c r="N23" s="13" t="s">
        <v>83</v>
      </c>
      <c r="O23" s="13" t="s">
        <v>84</v>
      </c>
      <c r="P23" s="13" t="s">
        <v>85</v>
      </c>
      <c r="Q23" s="13"/>
      <c r="R23" s="4" t="b">
        <v>0</v>
      </c>
      <c r="T23" s="7" t="s">
        <v>27</v>
      </c>
      <c r="U23" s="7">
        <v>8</v>
      </c>
      <c r="V23" s="7">
        <v>32</v>
      </c>
      <c r="W23" s="7" t="s">
        <v>86</v>
      </c>
      <c r="Z23" s="7" t="s">
        <v>55</v>
      </c>
    </row>
    <row r="24" spans="1:26" s="7" customFormat="1">
      <c r="A24" s="7" t="s">
        <v>87</v>
      </c>
      <c r="B24" s="7" t="s">
        <v>88</v>
      </c>
      <c r="C24" s="8" t="s">
        <v>27</v>
      </c>
      <c r="D24" s="7" t="s">
        <v>27</v>
      </c>
      <c r="E24" s="9">
        <v>2000</v>
      </c>
      <c r="F24" s="9">
        <v>2001</v>
      </c>
      <c r="G24" s="10">
        <v>2734.68</v>
      </c>
      <c r="H24" s="10">
        <v>284</v>
      </c>
      <c r="I24" s="11">
        <v>0.104</v>
      </c>
      <c r="J24" s="11">
        <v>168</v>
      </c>
      <c r="K24" s="12"/>
      <c r="L24" s="11" t="s">
        <v>47</v>
      </c>
      <c r="M24" s="11" t="s">
        <v>29</v>
      </c>
      <c r="N24" s="13"/>
      <c r="O24" s="13" t="s">
        <v>86</v>
      </c>
      <c r="P24" s="13"/>
      <c r="Q24" s="13"/>
      <c r="R24" s="4" t="b">
        <v>1</v>
      </c>
      <c r="T24" s="7" t="s">
        <v>27</v>
      </c>
      <c r="U24" s="7">
        <v>8</v>
      </c>
      <c r="V24" s="7">
        <v>40</v>
      </c>
      <c r="W24" s="7" t="s">
        <v>89</v>
      </c>
      <c r="Z24" s="7" t="s">
        <v>55</v>
      </c>
    </row>
    <row r="25" spans="1:26" s="7" customFormat="1">
      <c r="A25" s="7" t="s">
        <v>87</v>
      </c>
      <c r="B25" s="7" t="s">
        <v>88</v>
      </c>
      <c r="C25" s="8"/>
      <c r="E25" s="9">
        <f>2012+7/12</f>
        <v>2012.5833333333333</v>
      </c>
      <c r="F25" s="9">
        <f>2013+7/12</f>
        <v>2013.5833333333333</v>
      </c>
      <c r="G25" s="10">
        <v>3525</v>
      </c>
      <c r="H25" s="10">
        <v>271</v>
      </c>
      <c r="I25" s="11">
        <v>7.6999999999999999E-2</v>
      </c>
      <c r="J25" s="11">
        <v>147</v>
      </c>
      <c r="K25" s="12"/>
      <c r="L25" s="11" t="s">
        <v>47</v>
      </c>
      <c r="M25" s="11" t="s">
        <v>29</v>
      </c>
      <c r="N25" s="13"/>
      <c r="O25" s="13" t="s">
        <v>80</v>
      </c>
      <c r="P25" s="13"/>
      <c r="Q25" s="13"/>
      <c r="R25" s="4" t="b">
        <v>1</v>
      </c>
    </row>
    <row r="26" spans="1:26" s="7" customFormat="1">
      <c r="A26" s="7" t="s">
        <v>90</v>
      </c>
      <c r="B26" s="7" t="s">
        <v>91</v>
      </c>
      <c r="C26" s="8" t="s">
        <v>27</v>
      </c>
      <c r="D26" s="7" t="s">
        <v>27</v>
      </c>
      <c r="E26" s="9">
        <v>1995.87</v>
      </c>
      <c r="F26" s="9">
        <v>1996.87</v>
      </c>
      <c r="G26" s="10">
        <v>9263</v>
      </c>
      <c r="H26" s="10">
        <v>382</v>
      </c>
      <c r="I26" s="11">
        <v>4.1239339306920003E-2</v>
      </c>
      <c r="J26" s="11" t="s">
        <v>27</v>
      </c>
      <c r="K26" s="12">
        <v>88</v>
      </c>
      <c r="L26" s="11" t="s">
        <v>28</v>
      </c>
      <c r="M26" s="11" t="s">
        <v>29</v>
      </c>
      <c r="N26" s="13"/>
      <c r="O26" s="13" t="s">
        <v>89</v>
      </c>
      <c r="P26" s="13"/>
      <c r="Q26" s="13"/>
      <c r="R26" s="4" t="b">
        <v>1</v>
      </c>
      <c r="T26" s="7" t="s">
        <v>27</v>
      </c>
      <c r="U26" s="7">
        <v>8</v>
      </c>
      <c r="V26" s="7">
        <v>45</v>
      </c>
      <c r="W26" s="7" t="s">
        <v>92</v>
      </c>
      <c r="Z26" s="7" t="s">
        <v>55</v>
      </c>
    </row>
    <row r="27" spans="1:26" s="7" customFormat="1">
      <c r="A27" s="7" t="s">
        <v>93</v>
      </c>
      <c r="B27" s="7" t="s">
        <v>94</v>
      </c>
      <c r="C27" s="8"/>
      <c r="E27" s="9">
        <f>2008+8/12</f>
        <v>2008.6666666666667</v>
      </c>
      <c r="F27" s="9">
        <f>2009+8/12</f>
        <v>2009.6666666666667</v>
      </c>
      <c r="G27" s="10">
        <v>32021</v>
      </c>
      <c r="H27" s="10">
        <v>6623</v>
      </c>
      <c r="I27" s="11">
        <v>0.20680000000000001</v>
      </c>
      <c r="J27" s="11">
        <v>455</v>
      </c>
      <c r="K27" s="12"/>
      <c r="L27" s="11" t="s">
        <v>47</v>
      </c>
      <c r="M27" s="11" t="s">
        <v>29</v>
      </c>
      <c r="N27" s="13"/>
      <c r="O27" s="13" t="s">
        <v>95</v>
      </c>
      <c r="P27" s="13"/>
      <c r="Q27" s="13"/>
      <c r="R27" s="4" t="b">
        <v>1</v>
      </c>
    </row>
    <row r="28" spans="1:26" s="7" customFormat="1">
      <c r="A28" s="7" t="s">
        <v>39</v>
      </c>
      <c r="B28" s="7" t="s">
        <v>40</v>
      </c>
      <c r="C28" s="8" t="s">
        <v>27</v>
      </c>
      <c r="D28" s="7" t="s">
        <v>27</v>
      </c>
      <c r="E28" s="9">
        <v>2007.17</v>
      </c>
      <c r="F28" s="9">
        <v>2008.17</v>
      </c>
      <c r="G28" s="10">
        <v>3760</v>
      </c>
      <c r="H28" s="10">
        <v>740</v>
      </c>
      <c r="I28" s="11">
        <v>0.1968</v>
      </c>
      <c r="J28" s="11">
        <v>278</v>
      </c>
      <c r="K28" s="12"/>
      <c r="L28" s="11" t="s">
        <v>47</v>
      </c>
      <c r="M28" s="11" t="s">
        <v>29</v>
      </c>
      <c r="N28" s="13"/>
      <c r="O28" s="13" t="s">
        <v>77</v>
      </c>
      <c r="P28" s="13"/>
      <c r="Q28" s="13"/>
      <c r="R28" s="4" t="b">
        <v>1</v>
      </c>
      <c r="T28" s="7" t="s">
        <v>27</v>
      </c>
      <c r="U28" s="7">
        <v>8</v>
      </c>
      <c r="V28" s="7">
        <v>46</v>
      </c>
      <c r="W28" s="7" t="s">
        <v>59</v>
      </c>
      <c r="Z28" s="7" t="s">
        <v>55</v>
      </c>
    </row>
    <row r="29" spans="1:26" s="7" customFormat="1">
      <c r="A29" s="7" t="s">
        <v>96</v>
      </c>
      <c r="B29" s="7" t="s">
        <v>97</v>
      </c>
      <c r="C29" s="8" t="s">
        <v>27</v>
      </c>
      <c r="D29" s="7" t="s">
        <v>27</v>
      </c>
      <c r="E29" s="9">
        <v>1994.16</v>
      </c>
      <c r="F29" s="9">
        <v>1995.16</v>
      </c>
      <c r="G29" s="10" t="s">
        <v>27</v>
      </c>
      <c r="H29" s="10" t="s">
        <v>27</v>
      </c>
      <c r="I29" s="11">
        <v>0.22500000000000001</v>
      </c>
      <c r="J29" s="11" t="s">
        <v>27</v>
      </c>
      <c r="K29" s="12"/>
      <c r="L29" s="11" t="s">
        <v>28</v>
      </c>
      <c r="M29" s="11" t="s">
        <v>29</v>
      </c>
      <c r="N29" s="13"/>
      <c r="O29" s="13" t="s">
        <v>92</v>
      </c>
      <c r="P29" s="13"/>
      <c r="Q29" s="13"/>
      <c r="R29" s="4" t="b">
        <v>1</v>
      </c>
    </row>
    <row r="30" spans="1:26" s="7" customFormat="1">
      <c r="A30" s="7" t="s">
        <v>96</v>
      </c>
      <c r="B30" s="7" t="s">
        <v>97</v>
      </c>
      <c r="C30" s="8" t="s">
        <v>27</v>
      </c>
      <c r="D30" s="7" t="s">
        <v>27</v>
      </c>
      <c r="E30" s="9">
        <v>2004.16</v>
      </c>
      <c r="F30" s="9">
        <v>2005.16</v>
      </c>
      <c r="G30" s="10">
        <v>5296</v>
      </c>
      <c r="H30" s="10">
        <v>785</v>
      </c>
      <c r="I30" s="11">
        <v>0.148225</v>
      </c>
      <c r="J30" s="11">
        <v>1480</v>
      </c>
      <c r="K30" s="12"/>
      <c r="L30" s="11" t="s">
        <v>47</v>
      </c>
      <c r="M30" s="11" t="s">
        <v>29</v>
      </c>
      <c r="N30" s="13"/>
      <c r="O30" s="13" t="s">
        <v>59</v>
      </c>
      <c r="P30" s="13"/>
      <c r="Q30" s="13"/>
      <c r="R30" s="4" t="b">
        <v>1</v>
      </c>
      <c r="T30" s="7" t="s">
        <v>27</v>
      </c>
      <c r="U30" s="7">
        <v>8</v>
      </c>
      <c r="V30" s="7">
        <v>47</v>
      </c>
      <c r="W30" s="7" t="s">
        <v>89</v>
      </c>
      <c r="Z30" s="7" t="s">
        <v>55</v>
      </c>
    </row>
    <row r="31" spans="1:26" s="7" customFormat="1">
      <c r="A31" s="7" t="s">
        <v>96</v>
      </c>
      <c r="B31" s="7" t="s">
        <v>97</v>
      </c>
      <c r="C31" s="8"/>
      <c r="E31" s="9">
        <f>2014+60/365</f>
        <v>2014.1643835616439</v>
      </c>
      <c r="F31" s="9">
        <f>2015+59/365</f>
        <v>2015.1616438356164</v>
      </c>
      <c r="G31" s="10">
        <v>4197</v>
      </c>
      <c r="H31" s="10">
        <v>376</v>
      </c>
      <c r="I31" s="11">
        <v>8.9599999999999999E-2</v>
      </c>
      <c r="J31" s="11" t="s">
        <v>27</v>
      </c>
      <c r="K31" s="12"/>
      <c r="L31" s="11" t="s">
        <v>47</v>
      </c>
      <c r="M31" s="11" t="s">
        <v>29</v>
      </c>
      <c r="N31" s="13"/>
      <c r="O31" s="13" t="s">
        <v>30</v>
      </c>
      <c r="P31" s="13"/>
      <c r="Q31" s="13"/>
      <c r="R31" s="4" t="b">
        <v>1</v>
      </c>
    </row>
    <row r="32" spans="1:26" s="7" customFormat="1">
      <c r="A32" s="7" t="s">
        <v>98</v>
      </c>
      <c r="B32" s="7" t="s">
        <v>99</v>
      </c>
      <c r="C32" s="8" t="s">
        <v>27</v>
      </c>
      <c r="D32" s="7" t="s">
        <v>27</v>
      </c>
      <c r="E32" s="9">
        <v>1995.28</v>
      </c>
      <c r="F32" s="9">
        <v>1996.28</v>
      </c>
      <c r="G32" s="10">
        <v>2527.83</v>
      </c>
      <c r="H32" s="10">
        <v>260</v>
      </c>
      <c r="I32" s="11">
        <v>0.10285501794028871</v>
      </c>
      <c r="J32" s="11" t="s">
        <v>27</v>
      </c>
      <c r="K32" s="12"/>
      <c r="L32" s="11" t="s">
        <v>47</v>
      </c>
      <c r="M32" s="11" t="s">
        <v>29</v>
      </c>
      <c r="N32" s="13"/>
      <c r="O32" s="13" t="s">
        <v>89</v>
      </c>
      <c r="P32" s="13"/>
      <c r="Q32" s="13"/>
      <c r="R32" s="4" t="b">
        <v>1</v>
      </c>
      <c r="T32" s="7" t="s">
        <v>27</v>
      </c>
      <c r="U32" s="7">
        <v>8</v>
      </c>
      <c r="V32" s="7">
        <v>53</v>
      </c>
      <c r="W32" s="7" t="s">
        <v>59</v>
      </c>
      <c r="Z32" s="7" t="s">
        <v>55</v>
      </c>
    </row>
    <row r="33" spans="1:26" s="7" customFormat="1">
      <c r="A33" s="7" t="s">
        <v>98</v>
      </c>
      <c r="B33" s="7" t="s">
        <v>99</v>
      </c>
      <c r="C33" s="8"/>
      <c r="E33" s="9">
        <f>2005+90/365</f>
        <v>2005.2465753424658</v>
      </c>
      <c r="F33" s="9">
        <f>2006+90/365</f>
        <v>2006.2465753424658</v>
      </c>
      <c r="G33" s="10" t="s">
        <v>27</v>
      </c>
      <c r="H33" s="10" t="s">
        <v>27</v>
      </c>
      <c r="I33" s="11" t="s">
        <v>27</v>
      </c>
      <c r="J33" s="11" t="s">
        <v>27</v>
      </c>
      <c r="K33" s="12">
        <v>939</v>
      </c>
      <c r="L33" s="11" t="s">
        <v>28</v>
      </c>
      <c r="M33" s="11" t="s">
        <v>29</v>
      </c>
      <c r="N33" s="13"/>
      <c r="O33" s="13" t="s">
        <v>58</v>
      </c>
      <c r="P33" s="13"/>
      <c r="Q33" s="13" t="s">
        <v>65</v>
      </c>
      <c r="R33" s="4" t="b">
        <v>0</v>
      </c>
      <c r="T33" s="7" t="s">
        <v>27</v>
      </c>
      <c r="U33" s="7">
        <v>8</v>
      </c>
      <c r="V33" s="7">
        <v>142</v>
      </c>
      <c r="W33" s="7" t="s">
        <v>100</v>
      </c>
      <c r="Z33" s="7" t="s">
        <v>55</v>
      </c>
    </row>
    <row r="34" spans="1:26" s="7" customFormat="1">
      <c r="A34" s="7" t="s">
        <v>101</v>
      </c>
      <c r="B34" s="7" t="s">
        <v>102</v>
      </c>
      <c r="C34" s="8"/>
      <c r="E34" s="9">
        <v>2007.2</v>
      </c>
      <c r="F34" s="9">
        <f>2008+2.5/12</f>
        <v>2008.2083333333333</v>
      </c>
      <c r="G34" s="10">
        <v>6545</v>
      </c>
      <c r="H34" s="10">
        <v>1214</v>
      </c>
      <c r="I34" s="11">
        <f>H34/G34</f>
        <v>0.18548510313216196</v>
      </c>
      <c r="J34" s="11" t="s">
        <v>27</v>
      </c>
      <c r="K34" s="12"/>
      <c r="L34" s="11" t="s">
        <v>47</v>
      </c>
      <c r="M34" s="11" t="s">
        <v>29</v>
      </c>
      <c r="N34" s="13"/>
      <c r="O34" s="13"/>
      <c r="P34" s="13"/>
      <c r="Q34" s="13"/>
      <c r="R34" s="4" t="b">
        <v>1</v>
      </c>
    </row>
    <row r="35" spans="1:26" s="7" customFormat="1">
      <c r="A35" s="7" t="s">
        <v>45</v>
      </c>
      <c r="B35" s="7" t="s">
        <v>46</v>
      </c>
      <c r="C35" s="8"/>
      <c r="E35" s="9">
        <v>2007.5</v>
      </c>
      <c r="F35" s="9">
        <v>2008.5</v>
      </c>
      <c r="G35" s="10">
        <v>23633</v>
      </c>
      <c r="H35" s="10">
        <v>652</v>
      </c>
      <c r="I35" s="11">
        <v>2.76E-2</v>
      </c>
      <c r="J35" s="11" t="s">
        <v>27</v>
      </c>
      <c r="K35" s="12"/>
      <c r="L35" s="11" t="s">
        <v>47</v>
      </c>
      <c r="M35" s="11" t="s">
        <v>29</v>
      </c>
      <c r="N35" s="13"/>
      <c r="O35" s="13"/>
      <c r="P35" s="13"/>
      <c r="Q35" s="13"/>
      <c r="R35" s="4" t="b">
        <v>0</v>
      </c>
      <c r="S35" s="7" t="s">
        <v>103</v>
      </c>
    </row>
    <row r="36" spans="1:26" s="7" customFormat="1">
      <c r="A36" s="7" t="s">
        <v>104</v>
      </c>
      <c r="B36" s="7" t="s">
        <v>105</v>
      </c>
      <c r="C36" s="8" t="s">
        <v>27</v>
      </c>
      <c r="D36" s="7" t="s">
        <v>27</v>
      </c>
      <c r="E36" s="9">
        <v>2008.247253</v>
      </c>
      <c r="F36" s="9">
        <v>2009.2637360000001</v>
      </c>
      <c r="G36" s="10" t="s">
        <v>27</v>
      </c>
      <c r="H36" s="10" t="s">
        <v>27</v>
      </c>
      <c r="I36" s="11">
        <v>0.34699999999999998</v>
      </c>
      <c r="J36" s="11">
        <v>363.7</v>
      </c>
      <c r="K36" s="12"/>
      <c r="L36" s="11" t="s">
        <v>28</v>
      </c>
      <c r="M36" s="11" t="s">
        <v>29</v>
      </c>
      <c r="N36" s="13"/>
      <c r="O36" s="13" t="s">
        <v>84</v>
      </c>
      <c r="P36" s="13" t="s">
        <v>106</v>
      </c>
      <c r="Q36" s="13"/>
      <c r="R36" s="4" t="b">
        <v>1</v>
      </c>
      <c r="T36" s="7" t="s">
        <v>27</v>
      </c>
      <c r="U36" s="7">
        <v>8</v>
      </c>
      <c r="V36" s="7">
        <v>61</v>
      </c>
      <c r="W36" s="7" t="s">
        <v>86</v>
      </c>
      <c r="Z36" s="7" t="s">
        <v>55</v>
      </c>
    </row>
    <row r="37" spans="1:26" s="7" customFormat="1">
      <c r="A37" s="7" t="s">
        <v>107</v>
      </c>
      <c r="B37" s="7" t="s">
        <v>108</v>
      </c>
      <c r="C37" s="8"/>
      <c r="E37" s="9">
        <f>2013+90/365</f>
        <v>2013.2465753424658</v>
      </c>
      <c r="F37" s="9">
        <f>2014+89/365</f>
        <v>2014.2438356164384</v>
      </c>
      <c r="G37" s="10">
        <v>18812</v>
      </c>
      <c r="H37" s="10">
        <v>2034</v>
      </c>
      <c r="I37" s="11">
        <v>0.108</v>
      </c>
      <c r="J37" s="11" t="s">
        <v>27</v>
      </c>
      <c r="K37" s="12"/>
      <c r="L37" s="11" t="s">
        <v>47</v>
      </c>
      <c r="M37" s="11" t="s">
        <v>29</v>
      </c>
      <c r="N37" s="13"/>
      <c r="O37" s="13" t="s">
        <v>109</v>
      </c>
      <c r="P37" s="13"/>
      <c r="Q37" s="13"/>
      <c r="R37" s="4" t="b">
        <v>1</v>
      </c>
      <c r="T37" s="7" t="s">
        <v>27</v>
      </c>
      <c r="U37" s="7">
        <v>8</v>
      </c>
      <c r="V37" s="7">
        <v>64</v>
      </c>
      <c r="W37" s="7" t="s">
        <v>77</v>
      </c>
      <c r="Z37" s="7" t="s">
        <v>55</v>
      </c>
    </row>
    <row r="38" spans="1:26" s="7" customFormat="1" ht="67.5">
      <c r="A38" s="7" t="s">
        <v>48</v>
      </c>
      <c r="B38" s="7" t="s">
        <v>49</v>
      </c>
      <c r="C38" s="8" t="s">
        <v>27</v>
      </c>
      <c r="D38" s="7" t="s">
        <v>27</v>
      </c>
      <c r="E38" s="9">
        <v>2006.582418</v>
      </c>
      <c r="F38" s="9">
        <v>2007.5796700000001</v>
      </c>
      <c r="G38" s="10">
        <v>49073</v>
      </c>
      <c r="H38" s="10">
        <v>6403</v>
      </c>
      <c r="I38" s="11">
        <v>0.1305</v>
      </c>
      <c r="J38" s="11">
        <v>628</v>
      </c>
      <c r="K38" s="12"/>
      <c r="L38" s="11" t="s">
        <v>47</v>
      </c>
      <c r="M38" s="11" t="s">
        <v>29</v>
      </c>
      <c r="N38" s="13" t="s">
        <v>110</v>
      </c>
      <c r="O38" s="13" t="s">
        <v>111</v>
      </c>
      <c r="P38" s="13"/>
      <c r="Q38" s="13"/>
      <c r="R38" s="4" t="b">
        <v>1</v>
      </c>
      <c r="T38" s="7" t="s">
        <v>27</v>
      </c>
      <c r="U38" s="7">
        <v>8</v>
      </c>
      <c r="V38" s="7">
        <v>70</v>
      </c>
      <c r="W38" s="7" t="s">
        <v>77</v>
      </c>
      <c r="Z38" s="7" t="s">
        <v>55</v>
      </c>
    </row>
    <row r="39" spans="1:26" s="7" customFormat="1">
      <c r="A39" s="7" t="s">
        <v>48</v>
      </c>
      <c r="B39" s="18" t="s">
        <v>49</v>
      </c>
      <c r="C39" s="8" t="s">
        <v>27</v>
      </c>
      <c r="D39" s="7" t="s">
        <v>27</v>
      </c>
      <c r="E39" s="9">
        <v>2022.6</v>
      </c>
      <c r="F39" s="9">
        <v>2023.6</v>
      </c>
      <c r="G39" s="10" t="s">
        <v>27</v>
      </c>
      <c r="H39" s="10" t="s">
        <v>27</v>
      </c>
      <c r="I39" s="11" t="s">
        <v>27</v>
      </c>
      <c r="J39" s="11" t="s">
        <v>27</v>
      </c>
      <c r="K39" s="12">
        <v>655</v>
      </c>
      <c r="L39" s="11" t="s">
        <v>28</v>
      </c>
      <c r="M39" s="11" t="s">
        <v>29</v>
      </c>
      <c r="N39" s="13"/>
      <c r="O39" s="13" t="s">
        <v>112</v>
      </c>
      <c r="P39" s="13"/>
      <c r="Q39" s="13"/>
      <c r="R39" s="4" t="b">
        <v>1</v>
      </c>
    </row>
    <row r="40" spans="1:26" s="7" customFormat="1">
      <c r="A40" s="7" t="s">
        <v>113</v>
      </c>
      <c r="B40" s="7" t="s">
        <v>114</v>
      </c>
      <c r="C40" s="8" t="s">
        <v>27</v>
      </c>
      <c r="D40" s="7" t="s">
        <v>27</v>
      </c>
      <c r="E40" s="9">
        <v>2010.6565929999999</v>
      </c>
      <c r="F40" s="9">
        <v>2011.6565929999999</v>
      </c>
      <c r="G40" s="10">
        <f>H40/I40</f>
        <v>5237.4301675977658</v>
      </c>
      <c r="H40" s="10">
        <v>375</v>
      </c>
      <c r="I40" s="11">
        <v>7.1599999999999997E-2</v>
      </c>
      <c r="J40" s="11">
        <v>604</v>
      </c>
      <c r="K40" s="12"/>
      <c r="L40" s="11" t="s">
        <v>47</v>
      </c>
      <c r="M40" s="11" t="s">
        <v>29</v>
      </c>
      <c r="N40" s="13"/>
      <c r="O40" s="13" t="s">
        <v>115</v>
      </c>
      <c r="P40" s="13" t="s">
        <v>116</v>
      </c>
      <c r="Q40" s="13"/>
      <c r="R40" s="4" t="b">
        <v>1</v>
      </c>
      <c r="T40" s="7" t="s">
        <v>27</v>
      </c>
      <c r="U40" s="7">
        <v>8</v>
      </c>
      <c r="V40" s="7">
        <v>82</v>
      </c>
      <c r="W40" s="7" t="s">
        <v>117</v>
      </c>
      <c r="Z40" s="7" t="s">
        <v>55</v>
      </c>
    </row>
    <row r="41" spans="1:26" s="7" customFormat="1">
      <c r="A41" s="7" t="s">
        <v>118</v>
      </c>
      <c r="B41" s="7" t="s">
        <v>119</v>
      </c>
      <c r="C41" s="8" t="s">
        <v>27</v>
      </c>
      <c r="D41" s="7" t="s">
        <v>27</v>
      </c>
      <c r="E41" s="9">
        <v>2004</v>
      </c>
      <c r="F41" s="9">
        <v>2005.4</v>
      </c>
      <c r="G41" s="10">
        <v>1602.87</v>
      </c>
      <c r="H41" s="10">
        <v>136</v>
      </c>
      <c r="I41" s="11">
        <v>8.48E-2</v>
      </c>
      <c r="J41" s="11" t="s">
        <v>27</v>
      </c>
      <c r="K41" s="12"/>
      <c r="L41" s="11" t="s">
        <v>28</v>
      </c>
      <c r="M41" s="11" t="s">
        <v>29</v>
      </c>
      <c r="N41" s="13"/>
      <c r="O41" s="13" t="s">
        <v>59</v>
      </c>
      <c r="P41" s="13"/>
      <c r="Q41" s="13"/>
      <c r="R41" s="4" t="b">
        <v>1</v>
      </c>
      <c r="T41" s="7" t="s">
        <v>27</v>
      </c>
      <c r="U41" s="7">
        <v>8</v>
      </c>
      <c r="V41" s="7">
        <v>84</v>
      </c>
      <c r="W41" s="7" t="s">
        <v>120</v>
      </c>
      <c r="Z41" s="7" t="s">
        <v>55</v>
      </c>
    </row>
    <row r="42" spans="1:26" s="7" customFormat="1">
      <c r="A42" s="7" t="s">
        <v>121</v>
      </c>
      <c r="B42" s="7" t="s">
        <v>122</v>
      </c>
      <c r="C42" s="8" t="s">
        <v>27</v>
      </c>
      <c r="D42" s="7" t="s">
        <v>27</v>
      </c>
      <c r="E42" s="9">
        <v>2010.458791</v>
      </c>
      <c r="F42" s="9">
        <v>2011.4725269999999</v>
      </c>
      <c r="G42" s="10">
        <v>10243</v>
      </c>
      <c r="H42" s="10">
        <v>2159</v>
      </c>
      <c r="I42" s="11">
        <f>H42/G42</f>
        <v>0.21077809235575515</v>
      </c>
      <c r="J42" s="11" t="s">
        <v>27</v>
      </c>
      <c r="K42" s="12"/>
      <c r="L42" s="11" t="s">
        <v>47</v>
      </c>
      <c r="M42" s="11" t="s">
        <v>29</v>
      </c>
      <c r="N42" s="13"/>
      <c r="O42" s="13" t="s">
        <v>115</v>
      </c>
      <c r="P42" s="13"/>
      <c r="Q42" s="13"/>
      <c r="R42" s="4" t="b">
        <v>1</v>
      </c>
      <c r="T42" s="7" t="s">
        <v>27</v>
      </c>
      <c r="U42" s="7">
        <v>8</v>
      </c>
      <c r="V42" s="7">
        <v>141</v>
      </c>
      <c r="W42" s="7" t="s">
        <v>100</v>
      </c>
      <c r="Z42" s="7" t="s">
        <v>55</v>
      </c>
    </row>
    <row r="43" spans="1:26" s="7" customFormat="1">
      <c r="A43" s="7" t="s">
        <v>123</v>
      </c>
      <c r="B43" s="18" t="s">
        <v>124</v>
      </c>
      <c r="C43" s="8" t="s">
        <v>27</v>
      </c>
      <c r="D43" s="7" t="s">
        <v>27</v>
      </c>
      <c r="E43" s="9">
        <v>2020.9</v>
      </c>
      <c r="F43" s="9">
        <v>2021.9</v>
      </c>
      <c r="G43" s="10">
        <v>12976</v>
      </c>
      <c r="H43" s="10">
        <v>653</v>
      </c>
      <c r="I43" s="11">
        <v>5.0299999999999997E-2</v>
      </c>
      <c r="J43" s="11" t="s">
        <v>27</v>
      </c>
      <c r="K43" s="12">
        <v>151</v>
      </c>
      <c r="L43" s="11" t="s">
        <v>125</v>
      </c>
      <c r="M43" s="11" t="s">
        <v>126</v>
      </c>
      <c r="N43" s="13"/>
      <c r="O43" s="13" t="s">
        <v>127</v>
      </c>
      <c r="P43" s="13"/>
      <c r="Q43" s="13"/>
      <c r="R43" s="4" t="b">
        <v>1</v>
      </c>
    </row>
    <row r="44" spans="1:26" s="7" customFormat="1" ht="45">
      <c r="A44" s="7" t="s">
        <v>128</v>
      </c>
      <c r="B44" s="7" t="s">
        <v>129</v>
      </c>
      <c r="C44" s="8" t="s">
        <v>27</v>
      </c>
      <c r="D44" s="7" t="s">
        <v>27</v>
      </c>
      <c r="E44" s="9">
        <v>2007.75</v>
      </c>
      <c r="F44" s="9">
        <v>2008.747253</v>
      </c>
      <c r="G44" s="10">
        <v>12273</v>
      </c>
      <c r="H44" s="10">
        <v>294</v>
      </c>
      <c r="I44" s="11">
        <v>2.4E-2</v>
      </c>
      <c r="J44" s="11" t="s">
        <v>27</v>
      </c>
      <c r="K44" s="12"/>
      <c r="L44" s="11" t="s">
        <v>28</v>
      </c>
      <c r="M44" s="11" t="s">
        <v>29</v>
      </c>
      <c r="N44" s="13" t="s">
        <v>130</v>
      </c>
      <c r="O44" s="13" t="s">
        <v>131</v>
      </c>
      <c r="P44" s="13" t="s">
        <v>132</v>
      </c>
      <c r="Q44" s="13"/>
      <c r="R44" s="4" t="b">
        <v>0</v>
      </c>
      <c r="T44" s="7" t="s">
        <v>27</v>
      </c>
      <c r="U44" s="7">
        <v>8</v>
      </c>
      <c r="V44" s="7" t="s">
        <v>27</v>
      </c>
      <c r="W44" s="7" t="s">
        <v>133</v>
      </c>
      <c r="X44" s="7" t="s">
        <v>134</v>
      </c>
      <c r="Z44" s="7" t="s">
        <v>55</v>
      </c>
    </row>
    <row r="45" spans="1:26" s="7" customFormat="1">
      <c r="A45" s="7" t="s">
        <v>128</v>
      </c>
      <c r="B45" s="18" t="s">
        <v>135</v>
      </c>
      <c r="C45" s="8" t="s">
        <v>27</v>
      </c>
      <c r="D45" s="7" t="s">
        <v>27</v>
      </c>
      <c r="E45" s="9">
        <v>2018.1</v>
      </c>
      <c r="F45" s="9">
        <v>2019.1</v>
      </c>
      <c r="G45" s="10">
        <v>7146</v>
      </c>
      <c r="H45" s="10">
        <v>152</v>
      </c>
      <c r="I45" s="11">
        <v>2.1299999999999999E-2</v>
      </c>
      <c r="J45" s="11" t="s">
        <v>27</v>
      </c>
      <c r="K45" s="12"/>
      <c r="L45" s="11" t="s">
        <v>136</v>
      </c>
      <c r="M45" s="11" t="s">
        <v>126</v>
      </c>
      <c r="N45" s="13"/>
      <c r="O45" s="13" t="s">
        <v>137</v>
      </c>
      <c r="P45" s="13"/>
      <c r="Q45" s="13"/>
      <c r="R45" s="4" t="b">
        <v>1</v>
      </c>
    </row>
    <row r="46" spans="1:26" s="7" customFormat="1">
      <c r="A46" s="7" t="s">
        <v>138</v>
      </c>
      <c r="B46" s="7" t="s">
        <v>139</v>
      </c>
      <c r="C46" s="8" t="s">
        <v>27</v>
      </c>
      <c r="D46" s="7" t="s">
        <v>27</v>
      </c>
      <c r="E46" s="9">
        <v>2001</v>
      </c>
      <c r="F46" s="9">
        <v>2002</v>
      </c>
      <c r="G46" s="10">
        <v>1997.0419999999999</v>
      </c>
      <c r="H46" s="10">
        <v>214</v>
      </c>
      <c r="I46" s="11">
        <v>0.107</v>
      </c>
      <c r="J46" s="11" t="s">
        <v>27</v>
      </c>
      <c r="K46" s="12"/>
      <c r="L46" s="11" t="s">
        <v>28</v>
      </c>
      <c r="M46" s="11" t="s">
        <v>29</v>
      </c>
      <c r="N46" s="13"/>
      <c r="O46" s="13" t="s">
        <v>100</v>
      </c>
      <c r="P46" s="13"/>
      <c r="Q46" s="13"/>
      <c r="R46" s="4" t="b">
        <v>1</v>
      </c>
      <c r="T46" s="7" t="s">
        <v>27</v>
      </c>
      <c r="U46" s="7">
        <v>8</v>
      </c>
      <c r="V46" s="7" t="s">
        <v>27</v>
      </c>
      <c r="W46" s="7" t="s">
        <v>131</v>
      </c>
      <c r="X46" s="7" t="s">
        <v>132</v>
      </c>
      <c r="Y46" s="7" t="s">
        <v>130</v>
      </c>
      <c r="Z46" s="7" t="s">
        <v>55</v>
      </c>
    </row>
    <row r="47" spans="1:26" s="7" customFormat="1" ht="90">
      <c r="A47" s="7" t="s">
        <v>140</v>
      </c>
      <c r="B47" s="7" t="s">
        <v>141</v>
      </c>
      <c r="C47" s="8" t="s">
        <v>27</v>
      </c>
      <c r="D47" s="7" t="s">
        <v>27</v>
      </c>
      <c r="E47" s="9">
        <v>2011.6208790000001</v>
      </c>
      <c r="F47" s="9">
        <v>2012.6208790000001</v>
      </c>
      <c r="G47" s="10" t="s">
        <v>27</v>
      </c>
      <c r="H47" s="10">
        <v>204</v>
      </c>
      <c r="I47" s="11" t="s">
        <v>27</v>
      </c>
      <c r="J47" s="11">
        <v>68.2</v>
      </c>
      <c r="K47" s="12"/>
      <c r="L47" s="11" t="s">
        <v>28</v>
      </c>
      <c r="M47" s="11" t="s">
        <v>29</v>
      </c>
      <c r="N47" s="13" t="s">
        <v>142</v>
      </c>
      <c r="O47" s="13" t="s">
        <v>133</v>
      </c>
      <c r="P47" s="13"/>
      <c r="Q47" s="13"/>
      <c r="R47" s="4" t="b">
        <v>0</v>
      </c>
      <c r="T47" s="7" t="s">
        <v>27</v>
      </c>
      <c r="U47" s="7">
        <v>8</v>
      </c>
      <c r="V47" s="7" t="s">
        <v>27</v>
      </c>
      <c r="W47" s="7" t="s">
        <v>143</v>
      </c>
      <c r="X47" s="7" t="s">
        <v>144</v>
      </c>
      <c r="Y47" s="7" t="s">
        <v>145</v>
      </c>
      <c r="Z47" s="7" t="s">
        <v>55</v>
      </c>
    </row>
    <row r="48" spans="1:26" s="7" customFormat="1">
      <c r="A48" s="7" t="s">
        <v>146</v>
      </c>
      <c r="B48" s="7" t="s">
        <v>147</v>
      </c>
      <c r="C48" s="8" t="s">
        <v>27</v>
      </c>
      <c r="D48" s="7" t="s">
        <v>27</v>
      </c>
      <c r="E48" s="9">
        <v>2007</v>
      </c>
      <c r="F48" s="9">
        <v>2008</v>
      </c>
      <c r="G48" s="10" t="s">
        <v>27</v>
      </c>
      <c r="H48" s="10" t="s">
        <v>27</v>
      </c>
      <c r="I48" s="11">
        <v>0.3382</v>
      </c>
      <c r="J48" s="11">
        <v>417</v>
      </c>
      <c r="K48" s="12"/>
      <c r="L48" s="11" t="s">
        <v>47</v>
      </c>
      <c r="M48" s="11" t="s">
        <v>29</v>
      </c>
      <c r="N48" s="13"/>
      <c r="O48" s="13" t="s">
        <v>77</v>
      </c>
      <c r="P48" s="13"/>
      <c r="Q48" s="13"/>
      <c r="R48" s="4" t="b">
        <v>1</v>
      </c>
      <c r="T48" s="7" t="s">
        <v>27</v>
      </c>
      <c r="U48" s="7">
        <v>8</v>
      </c>
      <c r="V48" s="7" t="s">
        <v>27</v>
      </c>
      <c r="W48" s="7" t="s">
        <v>75</v>
      </c>
      <c r="X48" s="7" t="s">
        <v>76</v>
      </c>
      <c r="Y48" s="7" t="s">
        <v>74</v>
      </c>
      <c r="Z48" s="7" t="s">
        <v>55</v>
      </c>
    </row>
    <row r="49" spans="1:26" s="7" customFormat="1" ht="33.75">
      <c r="A49" s="7" t="s">
        <v>148</v>
      </c>
      <c r="B49" s="18" t="s">
        <v>149</v>
      </c>
      <c r="C49" s="8" t="s">
        <v>27</v>
      </c>
      <c r="D49" s="7" t="s">
        <v>27</v>
      </c>
      <c r="E49" s="9">
        <v>2022.5</v>
      </c>
      <c r="F49" s="9">
        <v>2023.6</v>
      </c>
      <c r="G49" s="10">
        <v>1152</v>
      </c>
      <c r="H49" s="10">
        <v>1172</v>
      </c>
      <c r="I49" s="11">
        <v>0.13170000000000001</v>
      </c>
      <c r="J49" s="11" t="s">
        <v>27</v>
      </c>
      <c r="K49" s="12">
        <v>213</v>
      </c>
      <c r="L49" s="11" t="s">
        <v>28</v>
      </c>
      <c r="M49" s="11" t="s">
        <v>29</v>
      </c>
      <c r="N49" s="13"/>
      <c r="O49" s="13" t="s">
        <v>112</v>
      </c>
      <c r="P49" s="13" t="s">
        <v>150</v>
      </c>
      <c r="Q49" s="13"/>
      <c r="R49" s="4" t="b">
        <v>1</v>
      </c>
    </row>
    <row r="50" spans="1:26" s="7" customFormat="1" ht="22.5">
      <c r="A50" s="7" t="s">
        <v>151</v>
      </c>
      <c r="B50" s="7" t="s">
        <v>152</v>
      </c>
      <c r="C50" s="8" t="s">
        <v>27</v>
      </c>
      <c r="D50" s="7" t="s">
        <v>27</v>
      </c>
      <c r="E50" s="9">
        <v>2008.892857</v>
      </c>
      <c r="F50" s="9">
        <v>2009.892857</v>
      </c>
      <c r="G50" s="10" t="s">
        <v>27</v>
      </c>
      <c r="H50" s="10">
        <v>27</v>
      </c>
      <c r="I50" s="11">
        <v>0.1133</v>
      </c>
      <c r="J50" s="11">
        <v>143</v>
      </c>
      <c r="K50" s="12"/>
      <c r="L50" s="11" t="s">
        <v>47</v>
      </c>
      <c r="M50" s="11" t="s">
        <v>29</v>
      </c>
      <c r="N50" s="13"/>
      <c r="O50" s="13" t="s">
        <v>84</v>
      </c>
      <c r="P50" s="13" t="s">
        <v>153</v>
      </c>
      <c r="Q50" s="13"/>
      <c r="R50" s="4" t="b">
        <v>1</v>
      </c>
      <c r="T50" s="7" t="s">
        <v>27</v>
      </c>
      <c r="U50" s="7">
        <v>8</v>
      </c>
      <c r="V50" s="7" t="s">
        <v>27</v>
      </c>
      <c r="W50" s="7" t="s">
        <v>84</v>
      </c>
      <c r="X50" s="7" t="s">
        <v>85</v>
      </c>
      <c r="Y50" s="7" t="s">
        <v>83</v>
      </c>
      <c r="Z50" s="7" t="s">
        <v>55</v>
      </c>
    </row>
    <row r="51" spans="1:26" s="7" customFormat="1" ht="67.5">
      <c r="A51" s="7" t="s">
        <v>154</v>
      </c>
      <c r="B51" s="7" t="s">
        <v>155</v>
      </c>
      <c r="C51" s="8" t="s">
        <v>27</v>
      </c>
      <c r="D51" s="7" t="s">
        <v>27</v>
      </c>
      <c r="E51" s="9">
        <v>2006.35989</v>
      </c>
      <c r="F51" s="9">
        <v>2007.3791209999999</v>
      </c>
      <c r="G51" s="10" t="s">
        <v>27</v>
      </c>
      <c r="H51" s="10">
        <v>62</v>
      </c>
      <c r="I51" s="11" t="s">
        <v>27</v>
      </c>
      <c r="J51" s="11" t="s">
        <v>27</v>
      </c>
      <c r="K51" s="12">
        <v>61.1</v>
      </c>
      <c r="L51" s="11" t="s">
        <v>28</v>
      </c>
      <c r="M51" s="11" t="s">
        <v>156</v>
      </c>
      <c r="N51" s="13" t="s">
        <v>145</v>
      </c>
      <c r="O51" s="13" t="s">
        <v>143</v>
      </c>
      <c r="P51" s="13" t="s">
        <v>144</v>
      </c>
      <c r="Q51" s="13"/>
      <c r="R51" s="4" t="b">
        <v>1</v>
      </c>
      <c r="T51" s="7" t="s">
        <v>27</v>
      </c>
      <c r="U51" s="7">
        <v>8</v>
      </c>
      <c r="V51" s="7" t="s">
        <v>27</v>
      </c>
      <c r="W51" s="7" t="s">
        <v>84</v>
      </c>
      <c r="X51" s="7" t="s">
        <v>106</v>
      </c>
      <c r="Z51" s="7" t="s">
        <v>55</v>
      </c>
    </row>
    <row r="52" spans="1:26" s="7" customFormat="1">
      <c r="A52" s="7" t="s">
        <v>157</v>
      </c>
      <c r="B52" s="7" t="s">
        <v>158</v>
      </c>
      <c r="C52" s="8" t="s">
        <v>27</v>
      </c>
      <c r="D52" s="7" t="s">
        <v>27</v>
      </c>
      <c r="E52" s="9">
        <v>2007</v>
      </c>
      <c r="F52" s="9">
        <v>2008</v>
      </c>
      <c r="G52" s="10" t="s">
        <v>27</v>
      </c>
      <c r="H52" s="10" t="s">
        <v>27</v>
      </c>
      <c r="I52" s="11">
        <v>0.24540000000000001</v>
      </c>
      <c r="J52" s="11">
        <v>519</v>
      </c>
      <c r="K52" s="12"/>
      <c r="L52" s="11" t="s">
        <v>47</v>
      </c>
      <c r="M52" s="11" t="s">
        <v>29</v>
      </c>
      <c r="N52" s="13"/>
      <c r="O52" s="13" t="s">
        <v>77</v>
      </c>
      <c r="P52" s="13"/>
      <c r="Q52" s="13"/>
      <c r="R52" s="4" t="b">
        <v>1</v>
      </c>
      <c r="T52" s="7" t="s">
        <v>27</v>
      </c>
      <c r="U52" s="7">
        <v>8</v>
      </c>
      <c r="V52" s="7" t="s">
        <v>27</v>
      </c>
      <c r="W52" s="7" t="s">
        <v>111</v>
      </c>
      <c r="Y52" s="7" t="s">
        <v>159</v>
      </c>
      <c r="Z52" s="7" t="s">
        <v>160</v>
      </c>
    </row>
    <row r="53" spans="1:26" s="7" customFormat="1" ht="22.5">
      <c r="A53" s="7" t="s">
        <v>161</v>
      </c>
      <c r="B53" s="7" t="s">
        <v>162</v>
      </c>
      <c r="C53" s="8" t="s">
        <v>27</v>
      </c>
      <c r="D53" s="7" t="s">
        <v>27</v>
      </c>
      <c r="E53" s="9">
        <v>2006.3214290000001</v>
      </c>
      <c r="F53" s="9">
        <v>2007.3214290000001</v>
      </c>
      <c r="G53" s="10">
        <v>4682</v>
      </c>
      <c r="H53" s="10">
        <v>496</v>
      </c>
      <c r="I53" s="11">
        <v>0.105937633</v>
      </c>
      <c r="J53" s="11">
        <v>1077</v>
      </c>
      <c r="K53" s="12"/>
      <c r="L53" s="11" t="s">
        <v>47</v>
      </c>
      <c r="M53" s="11" t="s">
        <v>29</v>
      </c>
      <c r="N53" s="13" t="s">
        <v>163</v>
      </c>
      <c r="O53" s="13" t="s">
        <v>143</v>
      </c>
      <c r="P53" s="13" t="s">
        <v>164</v>
      </c>
      <c r="Q53" s="13"/>
      <c r="R53" s="4" t="b">
        <v>1</v>
      </c>
      <c r="T53" s="7" t="s">
        <v>27</v>
      </c>
      <c r="U53" s="7">
        <v>8</v>
      </c>
      <c r="V53" s="7" t="s">
        <v>27</v>
      </c>
      <c r="W53" s="7" t="s">
        <v>115</v>
      </c>
      <c r="X53" s="7" t="s">
        <v>116</v>
      </c>
      <c r="Z53" s="7" t="s">
        <v>55</v>
      </c>
    </row>
    <row r="54" spans="1:26" s="7" customFormat="1">
      <c r="A54" s="7" t="s">
        <v>161</v>
      </c>
      <c r="B54" s="18" t="s">
        <v>162</v>
      </c>
      <c r="C54" s="8" t="s">
        <v>27</v>
      </c>
      <c r="D54" s="7" t="s">
        <v>27</v>
      </c>
      <c r="E54" s="9">
        <v>2016</v>
      </c>
      <c r="F54" s="9">
        <v>2017</v>
      </c>
      <c r="G54" s="10" t="s">
        <v>27</v>
      </c>
      <c r="H54" s="10" t="s">
        <v>27</v>
      </c>
      <c r="I54" s="11" t="s">
        <v>27</v>
      </c>
      <c r="J54" s="11" t="s">
        <v>27</v>
      </c>
      <c r="K54" s="12">
        <v>452</v>
      </c>
      <c r="L54" s="11" t="s">
        <v>28</v>
      </c>
      <c r="M54" s="11" t="s">
        <v>29</v>
      </c>
      <c r="N54" s="13"/>
      <c r="O54" s="13" t="s">
        <v>165</v>
      </c>
      <c r="P54" s="13"/>
      <c r="Q54" s="13"/>
      <c r="R54" s="4" t="b">
        <v>1</v>
      </c>
    </row>
    <row r="55" spans="1:26" s="7" customFormat="1">
      <c r="A55" s="7" t="s">
        <v>25</v>
      </c>
      <c r="B55" s="7" t="s">
        <v>26</v>
      </c>
      <c r="C55" s="8" t="s">
        <v>27</v>
      </c>
      <c r="D55" s="7" t="s">
        <v>27</v>
      </c>
      <c r="E55" s="9">
        <v>2009.524725</v>
      </c>
      <c r="F55" s="9">
        <v>2010.524725</v>
      </c>
      <c r="G55" s="10" t="s">
        <v>27</v>
      </c>
      <c r="H55" s="10" t="s">
        <v>27</v>
      </c>
      <c r="I55" s="11">
        <v>0.21</v>
      </c>
      <c r="J55" s="11">
        <v>570</v>
      </c>
      <c r="K55" s="12"/>
      <c r="L55" s="11" t="s">
        <v>28</v>
      </c>
      <c r="M55" s="11" t="s">
        <v>29</v>
      </c>
      <c r="N55" s="13"/>
      <c r="O55" s="13" t="s">
        <v>75</v>
      </c>
      <c r="P55" s="13" t="s">
        <v>166</v>
      </c>
      <c r="Q55" s="13"/>
      <c r="R55" s="4" t="b">
        <v>1</v>
      </c>
      <c r="T55" s="7" t="s">
        <v>27</v>
      </c>
      <c r="U55" s="7">
        <v>8</v>
      </c>
      <c r="V55" s="7" t="s">
        <v>27</v>
      </c>
      <c r="W55" s="7" t="s">
        <v>115</v>
      </c>
      <c r="X55" s="7" t="s">
        <v>167</v>
      </c>
      <c r="Z55" s="7" t="s">
        <v>55</v>
      </c>
    </row>
    <row r="56" spans="1:26" s="7" customFormat="1">
      <c r="A56" s="7" t="s">
        <v>168</v>
      </c>
      <c r="B56" s="7" t="s">
        <v>169</v>
      </c>
      <c r="C56" s="8"/>
      <c r="E56" s="9">
        <f>2011+8/12</f>
        <v>2011.6666666666667</v>
      </c>
      <c r="F56" s="9">
        <f>2012+8/12</f>
        <v>2012.6666666666667</v>
      </c>
      <c r="G56" s="10">
        <v>56178</v>
      </c>
      <c r="H56" s="10">
        <v>15056</v>
      </c>
      <c r="I56" s="11">
        <v>0.26800000000000002</v>
      </c>
      <c r="J56" s="11" t="s">
        <v>27</v>
      </c>
      <c r="K56" s="12"/>
      <c r="L56" s="11" t="s">
        <v>47</v>
      </c>
      <c r="M56" s="11" t="s">
        <v>29</v>
      </c>
      <c r="N56" s="13"/>
      <c r="O56" s="13" t="s">
        <v>133</v>
      </c>
      <c r="P56" s="13"/>
      <c r="Q56" s="13"/>
      <c r="R56" s="4" t="b">
        <v>1</v>
      </c>
    </row>
    <row r="57" spans="1:26" s="7" customFormat="1">
      <c r="A57" s="7" t="s">
        <v>168</v>
      </c>
      <c r="B57" s="20" t="s">
        <v>169</v>
      </c>
      <c r="C57" s="8"/>
      <c r="E57" s="9">
        <v>2021</v>
      </c>
      <c r="F57" s="9">
        <v>2022</v>
      </c>
      <c r="G57" s="10">
        <v>50260</v>
      </c>
      <c r="H57" s="10">
        <v>5180</v>
      </c>
      <c r="I57" s="11">
        <v>0.1031</v>
      </c>
      <c r="J57" s="11" t="s">
        <v>27</v>
      </c>
      <c r="K57" s="12"/>
      <c r="L57" s="11" t="s">
        <v>47</v>
      </c>
      <c r="M57" s="11" t="s">
        <v>29</v>
      </c>
      <c r="N57" s="13"/>
      <c r="O57" s="13" t="s">
        <v>170</v>
      </c>
      <c r="P57" s="13"/>
      <c r="Q57" s="13"/>
      <c r="R57" s="4" t="b">
        <v>1</v>
      </c>
    </row>
    <row r="58" spans="1:26" s="7" customFormat="1" ht="22.5">
      <c r="A58" s="7" t="s">
        <v>50</v>
      </c>
      <c r="B58" s="7" t="s">
        <v>171</v>
      </c>
      <c r="C58" s="8" t="s">
        <v>27</v>
      </c>
      <c r="D58" s="7" t="s">
        <v>27</v>
      </c>
      <c r="E58" s="9">
        <v>2009</v>
      </c>
      <c r="F58" s="9">
        <v>2010</v>
      </c>
      <c r="G58" s="10">
        <v>15866</v>
      </c>
      <c r="H58" s="10">
        <v>533</v>
      </c>
      <c r="I58" s="11">
        <v>3.3590000000000002E-2</v>
      </c>
      <c r="J58" s="11" t="s">
        <v>27</v>
      </c>
      <c r="K58" s="12">
        <v>69</v>
      </c>
      <c r="L58" s="11" t="s">
        <v>47</v>
      </c>
      <c r="M58" s="11" t="s">
        <v>29</v>
      </c>
      <c r="N58" s="13"/>
      <c r="O58" s="13" t="s">
        <v>117</v>
      </c>
      <c r="P58" s="13"/>
      <c r="Q58" s="13" t="s">
        <v>65</v>
      </c>
      <c r="R58" s="4" t="b">
        <v>0</v>
      </c>
      <c r="T58" s="7" t="s">
        <v>27</v>
      </c>
      <c r="U58" s="7">
        <v>8</v>
      </c>
      <c r="V58" s="7" t="s">
        <v>27</v>
      </c>
      <c r="W58" s="7" t="s">
        <v>133</v>
      </c>
      <c r="Y58" s="7" t="s">
        <v>142</v>
      </c>
      <c r="Z58" s="7" t="s">
        <v>55</v>
      </c>
    </row>
    <row r="59" spans="1:26" s="7" customFormat="1">
      <c r="A59" s="7" t="s">
        <v>172</v>
      </c>
      <c r="B59" s="7" t="s">
        <v>173</v>
      </c>
      <c r="C59" s="8" t="s">
        <v>27</v>
      </c>
      <c r="D59" s="7" t="s">
        <v>27</v>
      </c>
      <c r="E59" s="9">
        <v>2000.77</v>
      </c>
      <c r="F59" s="9">
        <v>2001.77</v>
      </c>
      <c r="G59" s="10" t="s">
        <v>27</v>
      </c>
      <c r="H59" s="10" t="s">
        <v>27</v>
      </c>
      <c r="I59" s="11">
        <v>6.4000000000000001E-2</v>
      </c>
      <c r="J59" s="11">
        <v>542</v>
      </c>
      <c r="K59" s="12"/>
      <c r="L59" s="11" t="s">
        <v>28</v>
      </c>
      <c r="M59" s="11" t="s">
        <v>29</v>
      </c>
      <c r="N59" s="13"/>
      <c r="O59" s="13" t="s">
        <v>86</v>
      </c>
      <c r="P59" s="13"/>
      <c r="Q59" s="13"/>
      <c r="R59" s="4" t="b">
        <v>1</v>
      </c>
      <c r="T59" s="7" t="s">
        <v>27</v>
      </c>
      <c r="U59" s="7">
        <v>8</v>
      </c>
      <c r="V59" s="7" t="s">
        <v>27</v>
      </c>
      <c r="W59" s="7" t="s">
        <v>84</v>
      </c>
      <c r="X59" s="7" t="s">
        <v>153</v>
      </c>
      <c r="Y59" s="7" t="s">
        <v>174</v>
      </c>
      <c r="Z59" s="7" t="s">
        <v>55</v>
      </c>
    </row>
    <row r="60" spans="1:26" s="7" customFormat="1" ht="56.25">
      <c r="A60" s="7" t="s">
        <v>172</v>
      </c>
      <c r="B60" s="7" t="s">
        <v>173</v>
      </c>
      <c r="C60" s="8" t="s">
        <v>27</v>
      </c>
      <c r="D60" s="7" t="s">
        <v>27</v>
      </c>
      <c r="E60" s="9">
        <v>2010.774725</v>
      </c>
      <c r="F60" s="9">
        <v>2011.771978</v>
      </c>
      <c r="G60" s="10" t="s">
        <v>27</v>
      </c>
      <c r="H60" s="10" t="s">
        <v>27</v>
      </c>
      <c r="I60" s="11">
        <v>3.2000000000000001E-2</v>
      </c>
      <c r="J60" s="11">
        <v>271</v>
      </c>
      <c r="K60" s="12"/>
      <c r="L60" s="11" t="s">
        <v>28</v>
      </c>
      <c r="M60" s="11" t="s">
        <v>29</v>
      </c>
      <c r="N60" s="13" t="s">
        <v>175</v>
      </c>
      <c r="O60" s="13" t="s">
        <v>115</v>
      </c>
      <c r="P60" s="13" t="s">
        <v>176</v>
      </c>
      <c r="Q60" s="13"/>
      <c r="R60" s="4" t="b">
        <v>1</v>
      </c>
      <c r="T60" s="7" t="s">
        <v>27</v>
      </c>
      <c r="U60" s="7">
        <v>8</v>
      </c>
      <c r="V60" s="7" t="s">
        <v>27</v>
      </c>
      <c r="W60" s="7" t="s">
        <v>115</v>
      </c>
      <c r="X60" s="7" t="s">
        <v>176</v>
      </c>
      <c r="Y60" s="7" t="s">
        <v>175</v>
      </c>
      <c r="Z60" s="7" t="s">
        <v>55</v>
      </c>
    </row>
    <row r="61" spans="1:26" s="7" customFormat="1">
      <c r="A61" s="7" t="s">
        <v>177</v>
      </c>
      <c r="B61" s="7" t="s">
        <v>178</v>
      </c>
      <c r="C61" s="8" t="s">
        <v>27</v>
      </c>
      <c r="D61" s="7" t="s">
        <v>27</v>
      </c>
      <c r="E61" s="9">
        <v>2009.75</v>
      </c>
      <c r="F61" s="9">
        <v>2010.788462</v>
      </c>
      <c r="G61" s="10">
        <v>27628</v>
      </c>
      <c r="H61" s="10">
        <v>3697</v>
      </c>
      <c r="I61" s="11">
        <v>0.13381399999999999</v>
      </c>
      <c r="J61" s="11" t="s">
        <v>27</v>
      </c>
      <c r="K61" s="12"/>
      <c r="L61" s="11" t="s">
        <v>47</v>
      </c>
      <c r="M61" s="11" t="s">
        <v>29</v>
      </c>
      <c r="N61" s="13"/>
      <c r="O61" s="13" t="s">
        <v>75</v>
      </c>
      <c r="P61" s="13" t="s">
        <v>179</v>
      </c>
      <c r="Q61" s="13"/>
      <c r="R61" s="4" t="b">
        <v>1</v>
      </c>
      <c r="T61" s="7" t="s">
        <v>27</v>
      </c>
      <c r="U61" s="7">
        <v>8</v>
      </c>
      <c r="V61" s="7" t="s">
        <v>27</v>
      </c>
      <c r="W61" s="7" t="s">
        <v>143</v>
      </c>
      <c r="X61" s="7" t="s">
        <v>164</v>
      </c>
      <c r="Y61" s="7" t="s">
        <v>163</v>
      </c>
      <c r="Z61" s="7" t="s">
        <v>55</v>
      </c>
    </row>
    <row r="62" spans="1:26" s="7" customFormat="1">
      <c r="A62" s="7" t="s">
        <v>180</v>
      </c>
      <c r="B62" s="7" t="s">
        <v>181</v>
      </c>
      <c r="C62" s="8" t="s">
        <v>27</v>
      </c>
      <c r="D62" s="7" t="s">
        <v>27</v>
      </c>
      <c r="E62" s="9">
        <v>1991.63</v>
      </c>
      <c r="F62" s="9">
        <v>1992.63</v>
      </c>
      <c r="G62" s="10" t="s">
        <v>27</v>
      </c>
      <c r="H62" s="10" t="s">
        <v>27</v>
      </c>
      <c r="I62" s="11">
        <v>0.11</v>
      </c>
      <c r="J62" s="11" t="s">
        <v>27</v>
      </c>
      <c r="K62" s="12"/>
      <c r="L62" s="11" t="s">
        <v>28</v>
      </c>
      <c r="M62" s="11" t="s">
        <v>29</v>
      </c>
      <c r="N62" s="13"/>
      <c r="O62" s="13" t="s">
        <v>120</v>
      </c>
      <c r="P62" s="13"/>
      <c r="Q62" s="13"/>
      <c r="R62" s="4" t="b">
        <v>1</v>
      </c>
      <c r="T62" s="7" t="s">
        <v>27</v>
      </c>
      <c r="U62" s="7">
        <v>8</v>
      </c>
      <c r="V62" s="7" t="s">
        <v>27</v>
      </c>
      <c r="W62" s="7" t="s">
        <v>75</v>
      </c>
      <c r="X62" s="7" t="s">
        <v>166</v>
      </c>
      <c r="Z62" s="7" t="s">
        <v>55</v>
      </c>
    </row>
    <row r="63" spans="1:26" s="7" customFormat="1">
      <c r="A63" s="7" t="s">
        <v>180</v>
      </c>
      <c r="B63" s="7" t="s">
        <v>181</v>
      </c>
      <c r="C63" s="8" t="s">
        <v>27</v>
      </c>
      <c r="D63" s="7" t="s">
        <v>27</v>
      </c>
      <c r="E63" s="9">
        <v>2001.6538459999999</v>
      </c>
      <c r="F63" s="9">
        <v>2002.6538459999999</v>
      </c>
      <c r="G63" s="10" t="s">
        <v>27</v>
      </c>
      <c r="H63" s="10" t="s">
        <v>27</v>
      </c>
      <c r="I63" s="11">
        <v>7.2999999999999995E-2</v>
      </c>
      <c r="J63" s="11" t="s">
        <v>27</v>
      </c>
      <c r="K63" s="12"/>
      <c r="L63" s="11" t="s">
        <v>28</v>
      </c>
      <c r="M63" s="11" t="s">
        <v>29</v>
      </c>
      <c r="N63" s="13"/>
      <c r="O63" s="13" t="s">
        <v>100</v>
      </c>
      <c r="P63" s="13"/>
      <c r="Q63" s="13"/>
      <c r="R63" s="4" t="b">
        <v>1</v>
      </c>
      <c r="T63" s="7" t="s">
        <v>27</v>
      </c>
      <c r="U63" s="7">
        <v>8</v>
      </c>
      <c r="V63" s="7" t="s">
        <v>27</v>
      </c>
      <c r="W63" s="7" t="s">
        <v>75</v>
      </c>
      <c r="X63" s="7" t="s">
        <v>179</v>
      </c>
      <c r="Z63" s="7" t="s">
        <v>55</v>
      </c>
    </row>
    <row r="64" spans="1:26" s="7" customFormat="1">
      <c r="A64" s="7" t="s">
        <v>180</v>
      </c>
      <c r="B64" s="7" t="s">
        <v>181</v>
      </c>
      <c r="C64" s="8" t="s">
        <v>27</v>
      </c>
      <c r="D64" s="7" t="s">
        <v>27</v>
      </c>
      <c r="E64" s="9">
        <v>2011.6263739999999</v>
      </c>
      <c r="F64" s="9">
        <v>2012.6263739999999</v>
      </c>
      <c r="G64" s="10">
        <v>24533</v>
      </c>
      <c r="H64" s="10">
        <v>2230</v>
      </c>
      <c r="I64" s="11">
        <f>2230/22739</f>
        <v>9.8069396191565156E-2</v>
      </c>
      <c r="J64" s="11">
        <v>990</v>
      </c>
      <c r="K64" s="12"/>
      <c r="L64" s="11" t="s">
        <v>47</v>
      </c>
      <c r="M64" s="11" t="s">
        <v>29</v>
      </c>
      <c r="N64" s="13"/>
      <c r="O64" s="13" t="s">
        <v>133</v>
      </c>
      <c r="P64" s="13" t="s">
        <v>134</v>
      </c>
      <c r="Q64" s="13"/>
      <c r="R64" s="4" t="b">
        <v>1</v>
      </c>
    </row>
    <row r="65" spans="1:19" ht="56.25">
      <c r="A65" s="1" t="s">
        <v>93</v>
      </c>
      <c r="B65" s="1" t="s">
        <v>94</v>
      </c>
      <c r="C65" s="1" t="s">
        <v>27</v>
      </c>
      <c r="D65" s="1" t="s">
        <v>27</v>
      </c>
      <c r="E65" s="19">
        <v>2018.7</v>
      </c>
      <c r="F65" s="19">
        <v>2019.7</v>
      </c>
      <c r="G65" s="1">
        <v>35799</v>
      </c>
      <c r="H65" s="1">
        <v>4680</v>
      </c>
      <c r="I65" s="1">
        <f>H65/G65</f>
        <v>0.13072990865666639</v>
      </c>
      <c r="J65" s="1">
        <v>355</v>
      </c>
      <c r="K65" s="1" t="s">
        <v>27</v>
      </c>
      <c r="L65" s="1" t="s">
        <v>47</v>
      </c>
      <c r="M65" s="1" t="s">
        <v>29</v>
      </c>
      <c r="N65" s="4" t="s">
        <v>182</v>
      </c>
      <c r="O65" s="4" t="s">
        <v>183</v>
      </c>
      <c r="P65" s="4" t="s">
        <v>183</v>
      </c>
      <c r="R65" s="4" t="b">
        <v>1</v>
      </c>
    </row>
    <row r="66" spans="1:19" ht="45">
      <c r="A66" s="1" t="s">
        <v>56</v>
      </c>
      <c r="B66" s="1" t="s">
        <v>57</v>
      </c>
      <c r="C66" s="1" t="s">
        <v>27</v>
      </c>
      <c r="D66" s="1" t="s">
        <v>27</v>
      </c>
      <c r="E66" s="1">
        <v>2018.12</v>
      </c>
      <c r="F66" s="21">
        <v>2019.12</v>
      </c>
      <c r="G66" s="1" t="s">
        <v>27</v>
      </c>
      <c r="H66" s="1" t="s">
        <v>27</v>
      </c>
      <c r="I66" s="1" t="s">
        <v>27</v>
      </c>
      <c r="J66" s="1">
        <v>222.9</v>
      </c>
      <c r="K66" s="1" t="s">
        <v>27</v>
      </c>
      <c r="L66" s="1" t="s">
        <v>28</v>
      </c>
      <c r="M66" s="1" t="s">
        <v>27</v>
      </c>
      <c r="N66" s="4" t="s">
        <v>210</v>
      </c>
      <c r="O66" s="4" t="s">
        <v>41</v>
      </c>
      <c r="P66" s="4" t="s">
        <v>208</v>
      </c>
      <c r="R66" s="4" t="b">
        <v>1</v>
      </c>
      <c r="S66" s="1" t="s">
        <v>209</v>
      </c>
    </row>
  </sheetData>
  <autoFilter ref="A2:Z2" xr:uid="{00000000-0001-0000-0000-000000000000}"/>
  <sortState xmlns:xlrd2="http://schemas.microsoft.com/office/spreadsheetml/2017/richdata2" ref="A2:M51">
    <sortCondition ref="A2"/>
  </sortState>
  <phoneticPr fontId="7"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1"/>
  <sheetViews>
    <sheetView workbookViewId="0">
      <selection activeCell="B8" sqref="B8"/>
    </sheetView>
  </sheetViews>
  <sheetFormatPr defaultColWidth="8.85546875" defaultRowHeight="15"/>
  <cols>
    <col min="1" max="1" width="17.42578125" customWidth="1"/>
    <col min="2" max="2" width="41.7109375" customWidth="1"/>
  </cols>
  <sheetData>
    <row r="3" spans="1:2">
      <c r="A3" s="14" t="s">
        <v>184</v>
      </c>
    </row>
    <row r="4" spans="1:2">
      <c r="A4" s="14" t="s">
        <v>185</v>
      </c>
      <c r="B4" t="s">
        <v>186</v>
      </c>
    </row>
    <row r="5" spans="1:2">
      <c r="A5" t="s">
        <v>187</v>
      </c>
      <c r="B5" t="s">
        <v>188</v>
      </c>
    </row>
    <row r="6" spans="1:2">
      <c r="A6" t="s">
        <v>189</v>
      </c>
      <c r="B6" t="s">
        <v>190</v>
      </c>
    </row>
    <row r="7" spans="1:2">
      <c r="A7" s="2" t="s">
        <v>191</v>
      </c>
      <c r="B7" t="s">
        <v>192</v>
      </c>
    </row>
    <row r="8" spans="1:2">
      <c r="A8" s="2" t="s">
        <v>4</v>
      </c>
      <c r="B8" t="s">
        <v>193</v>
      </c>
    </row>
    <row r="9" spans="1:2">
      <c r="A9" s="2" t="s">
        <v>5</v>
      </c>
      <c r="B9" t="s">
        <v>194</v>
      </c>
    </row>
    <row r="10" spans="1:2">
      <c r="A10" s="2" t="s">
        <v>6</v>
      </c>
      <c r="B10" t="s">
        <v>195</v>
      </c>
    </row>
    <row r="11" spans="1:2">
      <c r="A11" s="3" t="s">
        <v>7</v>
      </c>
      <c r="B11" t="s">
        <v>196</v>
      </c>
    </row>
    <row r="12" spans="1:2">
      <c r="A12" s="3" t="s">
        <v>8</v>
      </c>
      <c r="B12" t="s">
        <v>197</v>
      </c>
    </row>
    <row r="13" spans="1:2">
      <c r="A13" s="3" t="s">
        <v>9</v>
      </c>
      <c r="B13" t="s">
        <v>198</v>
      </c>
    </row>
    <row r="14" spans="1:2">
      <c r="A14" s="3" t="s">
        <v>10</v>
      </c>
      <c r="B14" t="s">
        <v>199</v>
      </c>
    </row>
    <row r="15" spans="1:2">
      <c r="A15" s="3" t="s">
        <v>11</v>
      </c>
      <c r="B15" t="s">
        <v>200</v>
      </c>
    </row>
    <row r="16" spans="1:2">
      <c r="A16" s="3" t="s">
        <v>12</v>
      </c>
      <c r="B16" t="s">
        <v>201</v>
      </c>
    </row>
    <row r="17" spans="1:2">
      <c r="A17" s="3" t="s">
        <v>15</v>
      </c>
      <c r="B17" t="s">
        <v>202</v>
      </c>
    </row>
    <row r="18" spans="1:2">
      <c r="A18" s="3" t="s">
        <v>203</v>
      </c>
      <c r="B18" t="s">
        <v>204</v>
      </c>
    </row>
    <row r="19" spans="1:2">
      <c r="A19" s="3" t="s">
        <v>17</v>
      </c>
      <c r="B19" t="s">
        <v>205</v>
      </c>
    </row>
    <row r="20" spans="1:2">
      <c r="A20" s="3" t="s">
        <v>23</v>
      </c>
    </row>
    <row r="21" spans="1:2">
      <c r="A21" s="3" t="s">
        <v>206</v>
      </c>
      <c r="B21" t="s">
        <v>207</v>
      </c>
    </row>
  </sheetData>
  <phoneticPr fontId="9"/>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34D238FF097446B6CCE666183C7F04" ma:contentTypeVersion="15" ma:contentTypeDescription="Create a new document." ma:contentTypeScope="" ma:versionID="5ceaecd030f4d2cbc7b3d4bfd9d7e5d3">
  <xsd:schema xmlns:xsd="http://www.w3.org/2001/XMLSchema" xmlns:xs="http://www.w3.org/2001/XMLSchema" xmlns:p="http://schemas.microsoft.com/office/2006/metadata/properties" xmlns:ns2="ce204a1b-03f8-44f2-8d29-f9196ccd10f5" xmlns:ns3="6600a66b-3e95-4d13-89ef-2a24cbf12c8a" targetNamespace="http://schemas.microsoft.com/office/2006/metadata/properties" ma:root="true" ma:fieldsID="7abdd53e978359fb188753268252b2f4" ns2:_="" ns3:_="">
    <xsd:import namespace="ce204a1b-03f8-44f2-8d29-f9196ccd10f5"/>
    <xsd:import namespace="6600a66b-3e95-4d13-89ef-2a24cbf12c8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204a1b-03f8-44f2-8d29-f9196ccd10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00a66b-3e95-4d13-89ef-2a24cbf12c8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685489e6-3486-44eb-94ec-da981176f040}" ma:internalName="TaxCatchAll" ma:showField="CatchAllData" ma:web="6600a66b-3e95-4d13-89ef-2a24cbf12c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600a66b-3e95-4d13-89ef-2a24cbf12c8a" xsi:nil="true"/>
    <lcf76f155ced4ddcb4097134ff3c332f xmlns="ce204a1b-03f8-44f2-8d29-f9196ccd10f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3F3B0E0-45DE-418D-AAEF-9A97F24C80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204a1b-03f8-44f2-8d29-f9196ccd10f5"/>
    <ds:schemaRef ds:uri="6600a66b-3e95-4d13-89ef-2a24cbf12c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7EC4D6-A516-4FC4-A3BB-6B78F2A4C999}">
  <ds:schemaRefs>
    <ds:schemaRef ds:uri="http://schemas.microsoft.com/sharepoint/v3/contenttype/forms"/>
  </ds:schemaRefs>
</ds:datastoreItem>
</file>

<file path=customXml/itemProps3.xml><?xml version="1.0" encoding="utf-8"?>
<ds:datastoreItem xmlns:ds="http://schemas.openxmlformats.org/officeDocument/2006/customXml" ds:itemID="{DA9C2A54-7128-446A-B95B-F26244413460}">
  <ds:schemaRefs>
    <ds:schemaRef ds:uri="http://purl.org/dc/dcmitype/"/>
    <ds:schemaRef ds:uri="http://schemas.microsoft.com/office/2006/metadata/properties"/>
    <ds:schemaRef ds:uri="http://purl.org/dc/elements/1.1/"/>
    <ds:schemaRef ds:uri="6600a66b-3e95-4d13-89ef-2a24cbf12c8a"/>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e204a1b-03f8-44f2-8d29-f9196ccd10f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MMEIG2021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Qingfeng Li</dc:creator>
  <cp:keywords/>
  <dc:description/>
  <cp:lastModifiedBy>MOLLER, Ann-Beth</cp:lastModifiedBy>
  <cp:revision/>
  <dcterms:created xsi:type="dcterms:W3CDTF">2018-04-09T14:30:32Z</dcterms:created>
  <dcterms:modified xsi:type="dcterms:W3CDTF">2025-01-07T16:10:31Z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0x0101003334D238FF097446B6CCE666183C7F04</vt:lpwstr>
  </property>
  <property fmtid="{D5CDD505-2E9C-101B-9397-08002B2CF9AE}" pid="3" name="MediaServiceImageTags">
    <vt:lpwstr/>
  </property>
</Properties>
</file>