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lshtm.sharepoint.com/sites/VulnerableNewbornStudy_Group/Shared Documents/LBW SURVEY DATA/"/>
    </mc:Choice>
  </mc:AlternateContent>
  <xr:revisionPtr revIDLastSave="522" documentId="8_{D473D8CE-8ACB-4AB6-8979-4E858A9CB01F}" xr6:coauthVersionLast="47" xr6:coauthVersionMax="47" xr10:uidLastSave="{844E52BB-B776-411C-B0C4-BFAEEAC7DF24}"/>
  <bookViews>
    <workbookView xWindow="-110" yWindow="-110" windowWidth="19420" windowHeight="10420" xr2:uid="{FB0CD66F-A60C-43E2-9F79-3FA64C9160A4}"/>
  </bookViews>
  <sheets>
    <sheet name="Estimates_final" sheetId="1" r:id="rId1"/>
    <sheet name="Sheet1" sheetId="26" r:id="rId2"/>
    <sheet name="PC-LBW trend" sheetId="22" r:id="rId3"/>
    <sheet name="PC- Flow Diagram Num" sheetId="21" r:id="rId4"/>
    <sheet name="PT - Final Samp Model Type" sheetId="18" r:id="rId5"/>
    <sheet name="PT - Number of Countries" sheetId="25" r:id="rId6"/>
    <sheet name="PT - Incl n Fin Samp Surv Type" sheetId="20" r:id="rId7"/>
    <sheet name="Variable dictionary" sheetId="6" r:id="rId8"/>
    <sheet name="Additional survey details" sheetId="4" r:id="rId9"/>
  </sheets>
  <definedNames>
    <definedName name="_xlnm._FilterDatabase" localSheetId="8" hidden="1">'Additional survey details'!$K$2:$K$489</definedName>
    <definedName name="_xlnm._FilterDatabase" localSheetId="0" hidden="1">Estimates_final!$A$1:$BL$506</definedName>
    <definedName name="_xlcn.WorksheetConnection_Estimates_finalA1BL5011" hidden="1">Estimates_final!$A$1:$BL$502</definedName>
  </definedNames>
  <calcPr calcId="191028"/>
  <pivotCaches>
    <pivotCache cacheId="0" r:id="rId10"/>
    <pivotCache cacheId="1" r:id="rId11"/>
    <pivotCache cacheId="2"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Estimates_final!$A$1:$BL$5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C425" i="1" l="1"/>
  <c r="BB425" i="1"/>
  <c r="BA425" i="1"/>
  <c r="AZ425" i="1"/>
  <c r="AY425" i="1"/>
  <c r="BD425" i="1" s="1"/>
  <c r="BE425" i="1" s="1"/>
  <c r="BC452" i="1"/>
  <c r="BB452" i="1"/>
  <c r="BA452" i="1"/>
  <c r="AZ452" i="1"/>
  <c r="AY452" i="1"/>
  <c r="BD452" i="1" s="1"/>
  <c r="BE452" i="1" s="1"/>
  <c r="BC141" i="1" l="1"/>
  <c r="BB141" i="1"/>
  <c r="BA141" i="1"/>
  <c r="AZ141" i="1"/>
  <c r="AY141" i="1"/>
  <c r="BC259" i="1"/>
  <c r="BB259" i="1"/>
  <c r="BA259" i="1"/>
  <c r="AZ259" i="1"/>
  <c r="AY259" i="1"/>
  <c r="BD259" i="1" l="1"/>
  <c r="BE259" i="1" s="1"/>
  <c r="BD141" i="1"/>
  <c r="BE141" i="1" s="1"/>
  <c r="BC361" i="1"/>
  <c r="BB361" i="1"/>
  <c r="BA361" i="1"/>
  <c r="AZ361" i="1"/>
  <c r="AY361" i="1"/>
  <c r="BC315" i="1"/>
  <c r="BB315" i="1"/>
  <c r="BA315" i="1"/>
  <c r="AZ315" i="1"/>
  <c r="AY315" i="1"/>
  <c r="BC54" i="1"/>
  <c r="BB54" i="1"/>
  <c r="BA54" i="1"/>
  <c r="AZ54" i="1"/>
  <c r="AY54" i="1"/>
  <c r="J7" i="20"/>
  <c r="J6" i="20"/>
  <c r="J8" i="20" s="1"/>
  <c r="BD54" i="1" l="1"/>
  <c r="BE54" i="1" s="1"/>
  <c r="BD361" i="1"/>
  <c r="BE361" i="1" s="1"/>
  <c r="BD315" i="1"/>
  <c r="BE315" i="1" s="1"/>
  <c r="BC191" i="1"/>
  <c r="BB191" i="1"/>
  <c r="BA191" i="1"/>
  <c r="AZ191" i="1"/>
  <c r="AY191" i="1"/>
  <c r="BC223" i="1"/>
  <c r="BB223" i="1"/>
  <c r="BA223" i="1"/>
  <c r="AZ223" i="1"/>
  <c r="AY223" i="1"/>
  <c r="BC491" i="1"/>
  <c r="BB491" i="1"/>
  <c r="BA491" i="1"/>
  <c r="AZ491" i="1"/>
  <c r="AY491" i="1"/>
  <c r="BD223" i="1" l="1"/>
  <c r="BE223" i="1" s="1"/>
  <c r="BD191" i="1"/>
  <c r="BE191" i="1" s="1"/>
  <c r="BD491" i="1"/>
  <c r="BE491" i="1" s="1"/>
  <c r="BC279" i="1"/>
  <c r="BB279" i="1"/>
  <c r="BA279" i="1"/>
  <c r="AZ279" i="1"/>
  <c r="AY279" i="1"/>
  <c r="BC463" i="1"/>
  <c r="BB463" i="1"/>
  <c r="BA463" i="1"/>
  <c r="AZ463" i="1"/>
  <c r="AY463" i="1"/>
  <c r="BC186" i="1"/>
  <c r="BB186" i="1"/>
  <c r="BA186" i="1"/>
  <c r="AZ186" i="1"/>
  <c r="AY186" i="1"/>
  <c r="BC378" i="1"/>
  <c r="BB378" i="1"/>
  <c r="BA378" i="1"/>
  <c r="AZ378" i="1"/>
  <c r="AY378" i="1"/>
  <c r="BC266" i="1"/>
  <c r="BB266" i="1"/>
  <c r="BA266" i="1"/>
  <c r="AZ266" i="1"/>
  <c r="AY266" i="1"/>
  <c r="AY8" i="1"/>
  <c r="AY10" i="1"/>
  <c r="AY9" i="1"/>
  <c r="AY419" i="1"/>
  <c r="AY473" i="1"/>
  <c r="AY151" i="1"/>
  <c r="AY397" i="1"/>
  <c r="AY421" i="1"/>
  <c r="AY31" i="1"/>
  <c r="AY289" i="1"/>
  <c r="AY29" i="1"/>
  <c r="AY290" i="1"/>
  <c r="AY30" i="1"/>
  <c r="AY20" i="1"/>
  <c r="AY420" i="1"/>
  <c r="AY395" i="1"/>
  <c r="AY239" i="1"/>
  <c r="AY471" i="1"/>
  <c r="AY49" i="1"/>
  <c r="AY368" i="1"/>
  <c r="AY241" i="1"/>
  <c r="AY461" i="1"/>
  <c r="AY462" i="1"/>
  <c r="AY287" i="1"/>
  <c r="AY236" i="1"/>
  <c r="AY367" i="1"/>
  <c r="AY225" i="1"/>
  <c r="AY294" i="1"/>
  <c r="AY285" i="1"/>
  <c r="AY7" i="1"/>
  <c r="AY293" i="1"/>
  <c r="AY377" i="1"/>
  <c r="AY479" i="1"/>
  <c r="AY464" i="1"/>
  <c r="AY396" i="1"/>
  <c r="AY220" i="1"/>
  <c r="AY219" i="1"/>
  <c r="AY6" i="1"/>
  <c r="AY438" i="1"/>
  <c r="AY235" i="1"/>
  <c r="AY437" i="1"/>
  <c r="AY291" i="1"/>
  <c r="AY345" i="1"/>
  <c r="AY422" i="1"/>
  <c r="AY267" i="1"/>
  <c r="AY221" i="1"/>
  <c r="AY346" i="1"/>
  <c r="AY439" i="1"/>
  <c r="AY18" i="1"/>
  <c r="AY424" i="1"/>
  <c r="AY19" i="1"/>
  <c r="AY227" i="1"/>
  <c r="AY280" i="1"/>
  <c r="AY283" i="1"/>
  <c r="AY347" i="1"/>
  <c r="AY23" i="1"/>
  <c r="AY96" i="1"/>
  <c r="AY237" i="1"/>
  <c r="AY288" i="1"/>
  <c r="AY226" i="1"/>
  <c r="AY95" i="1"/>
  <c r="AY50" i="1"/>
  <c r="AY34" i="1"/>
  <c r="AY240" i="1"/>
  <c r="AY238" i="1"/>
  <c r="AY153" i="1"/>
  <c r="AY472" i="1"/>
  <c r="AY382" i="1"/>
  <c r="AY5" i="1"/>
  <c r="AY440" i="1"/>
  <c r="AY454" i="1"/>
  <c r="AY224" i="1"/>
  <c r="AY418" i="1"/>
  <c r="AY11" i="1"/>
  <c r="AY326" i="1"/>
  <c r="AY460" i="1"/>
  <c r="AY212" i="1"/>
  <c r="AY296" i="1"/>
  <c r="AY114" i="1"/>
  <c r="AY335" i="1"/>
  <c r="AY351" i="1"/>
  <c r="AY111" i="1"/>
  <c r="AY152" i="1"/>
  <c r="AY481" i="1"/>
  <c r="AY218" i="1"/>
  <c r="AY115" i="1"/>
  <c r="AY213" i="1"/>
  <c r="AY4" i="1"/>
  <c r="AY215" i="1"/>
  <c r="AY284" i="1"/>
  <c r="AY292" i="1"/>
  <c r="AY350" i="1"/>
  <c r="AY360" i="1"/>
  <c r="AY116" i="1"/>
  <c r="AY214" i="1"/>
  <c r="AY453" i="1"/>
  <c r="AY286" i="1"/>
  <c r="AY459" i="1"/>
  <c r="AY349" i="1"/>
  <c r="AY150" i="1"/>
  <c r="AY394" i="1"/>
  <c r="AY17" i="1"/>
  <c r="AY102" i="1"/>
  <c r="AY53" i="1"/>
  <c r="AY282" i="1"/>
  <c r="AY117" i="1"/>
  <c r="AY216" i="1"/>
  <c r="AY344" i="1"/>
  <c r="AY112" i="1"/>
  <c r="AY343" i="1"/>
  <c r="AY113" i="1"/>
  <c r="AY33" i="1"/>
  <c r="AY376" i="1"/>
  <c r="AY217" i="1"/>
  <c r="AY32" i="1"/>
  <c r="AY222" i="1"/>
  <c r="AY480" i="1"/>
  <c r="AY165" i="1"/>
  <c r="AY458" i="1"/>
  <c r="AY129" i="1"/>
  <c r="AY110" i="1"/>
  <c r="AY372" i="1"/>
  <c r="AY342" i="1"/>
  <c r="AY487" i="1"/>
  <c r="AY423" i="1"/>
  <c r="AY196" i="1"/>
  <c r="AY234" i="1"/>
  <c r="AY341" i="1"/>
  <c r="AY250" i="1"/>
  <c r="AY483" i="1"/>
  <c r="AY381" i="1"/>
  <c r="AY46" i="1"/>
  <c r="AY436" i="1"/>
  <c r="AY478" i="1"/>
  <c r="AY179" i="1"/>
  <c r="AY135" i="1"/>
  <c r="AY325" i="1"/>
  <c r="AY486" i="1"/>
  <c r="AY3" i="1"/>
  <c r="AY451" i="1"/>
  <c r="AY136" i="1"/>
  <c r="AY65" i="1"/>
  <c r="AY340" i="1"/>
  <c r="AY339" i="1"/>
  <c r="AY506" i="1"/>
  <c r="AY164" i="1"/>
  <c r="AY178" i="1"/>
  <c r="AY338" i="1"/>
  <c r="AY415" i="1"/>
  <c r="AY405" i="1"/>
  <c r="AY92" i="1"/>
  <c r="AY14" i="1"/>
  <c r="AY430" i="1"/>
  <c r="AY337" i="1"/>
  <c r="AY434" i="1"/>
  <c r="AY13" i="1"/>
  <c r="AY505" i="1"/>
  <c r="AY142" i="1"/>
  <c r="AY195" i="1"/>
  <c r="AY264" i="1"/>
  <c r="AY331" i="1"/>
  <c r="AY304" i="1"/>
  <c r="AY265" i="1"/>
  <c r="AY450" i="1"/>
  <c r="AY348" i="1"/>
  <c r="AY449" i="1"/>
  <c r="AY12" i="1"/>
  <c r="AY134" i="1"/>
  <c r="AY93" i="1"/>
  <c r="AY249" i="1"/>
  <c r="AY143" i="1"/>
  <c r="AY504" i="1"/>
  <c r="AY457" i="1"/>
  <c r="AY94" i="1"/>
  <c r="AY61" i="1"/>
  <c r="AY380" i="1"/>
  <c r="AY281" i="1"/>
  <c r="AY379" i="1"/>
  <c r="AY490" i="1"/>
  <c r="AY148" i="1"/>
  <c r="AY427" i="1"/>
  <c r="AY233" i="1"/>
  <c r="AY185" i="1"/>
  <c r="AY499" i="1"/>
  <c r="AY177" i="1"/>
  <c r="AY309" i="1"/>
  <c r="AY409" i="1"/>
  <c r="AY429" i="1"/>
  <c r="AY189" i="1"/>
  <c r="AY109" i="1"/>
  <c r="AY45" i="1"/>
  <c r="AY103" i="1"/>
  <c r="AY482" i="1"/>
  <c r="AY163" i="1"/>
  <c r="AY303" i="1"/>
  <c r="AY44" i="1"/>
  <c r="AY500" i="1"/>
  <c r="AY22" i="1"/>
  <c r="AY194" i="1"/>
  <c r="AY37" i="1"/>
  <c r="AY193" i="1"/>
  <c r="AY428" i="1"/>
  <c r="AY47" i="1"/>
  <c r="AY149" i="1"/>
  <c r="AY310" i="1"/>
  <c r="AY40" i="1"/>
  <c r="AY176" i="1"/>
  <c r="AY104" i="1"/>
  <c r="AY106" i="1"/>
  <c r="AY162" i="1"/>
  <c r="AY501" i="1"/>
  <c r="AY175" i="1"/>
  <c r="AY64" i="1"/>
  <c r="AY448" i="1"/>
  <c r="AY363" i="1"/>
  <c r="AY503" i="1"/>
  <c r="AY248" i="1"/>
  <c r="AY133" i="1"/>
  <c r="AY107" i="1"/>
  <c r="AY105" i="1"/>
  <c r="AY100" i="1"/>
  <c r="AY101" i="1"/>
  <c r="AY371" i="1"/>
  <c r="AY498" i="1"/>
  <c r="AY200" i="1"/>
  <c r="AY364" i="1"/>
  <c r="AY311" i="1"/>
  <c r="AY97" i="1"/>
  <c r="AY433" i="1"/>
  <c r="AY91" i="1"/>
  <c r="AY130" i="1"/>
  <c r="AY76" i="1"/>
  <c r="AY72" i="1"/>
  <c r="AY469" i="1"/>
  <c r="AY245" i="1"/>
  <c r="AY302" i="1"/>
  <c r="AY58" i="1"/>
  <c r="AY404" i="1"/>
  <c r="AY263" i="1"/>
  <c r="AY43" i="1"/>
  <c r="AY161" i="1"/>
  <c r="AY502" i="1"/>
  <c r="AY184" i="1"/>
  <c r="AY70" i="1"/>
  <c r="AY246" i="1"/>
  <c r="AY247" i="1"/>
  <c r="AY456" i="1"/>
  <c r="AY477" i="1"/>
  <c r="AY308" i="1"/>
  <c r="AY75" i="1"/>
  <c r="AY495" i="1"/>
  <c r="AY455" i="1"/>
  <c r="AY393" i="1"/>
  <c r="AY299" i="1"/>
  <c r="AY60" i="1"/>
  <c r="AY127" i="1"/>
  <c r="AY489" i="1"/>
  <c r="AY403" i="1"/>
  <c r="AY39" i="1"/>
  <c r="AY69" i="1"/>
  <c r="AY21" i="1"/>
  <c r="AY38" i="1"/>
  <c r="AY232" i="1"/>
  <c r="AY192" i="1"/>
  <c r="AY98" i="1"/>
  <c r="AY485" i="1"/>
  <c r="AY488" i="1"/>
  <c r="AY42" i="1"/>
  <c r="AY332" i="1"/>
  <c r="AY446" i="1"/>
  <c r="AY392" i="1"/>
  <c r="AY108" i="1"/>
  <c r="AY99" i="1"/>
  <c r="AY36" i="1"/>
  <c r="AY159" i="1"/>
  <c r="AY68" i="1"/>
  <c r="AY66" i="1"/>
  <c r="AY300" i="1"/>
  <c r="AY71" i="1"/>
  <c r="AY67" i="1"/>
  <c r="AY35" i="1"/>
  <c r="AY307" i="1"/>
  <c r="AY442" i="1"/>
  <c r="AY147" i="1"/>
  <c r="AY391" i="1"/>
  <c r="AY365" i="1"/>
  <c r="AY74" i="1"/>
  <c r="AY385" i="1"/>
  <c r="AY174" i="1"/>
  <c r="AY298" i="1"/>
  <c r="AY476" i="1"/>
  <c r="AY467" i="1"/>
  <c r="AY145" i="1"/>
  <c r="AY27" i="1"/>
  <c r="AY497" i="1"/>
  <c r="AY73" i="1"/>
  <c r="AY262" i="1"/>
  <c r="AY16" i="1"/>
  <c r="AY386" i="1"/>
  <c r="AY199" i="1"/>
  <c r="AY297" i="1"/>
  <c r="AY402" i="1"/>
  <c r="AY475" i="1"/>
  <c r="AY432" i="1"/>
  <c r="AY261" i="1"/>
  <c r="AY231" i="1"/>
  <c r="AY435" i="1"/>
  <c r="AY390" i="1"/>
  <c r="AY388" i="1"/>
  <c r="AY445" i="1"/>
  <c r="AY169" i="1"/>
  <c r="AY170" i="1"/>
  <c r="AY255" i="1"/>
  <c r="AY260" i="1"/>
  <c r="AY295" i="1"/>
  <c r="AY52" i="1"/>
  <c r="AY387" i="1"/>
  <c r="AY230" i="1"/>
  <c r="AY90" i="1"/>
  <c r="AY119" i="1"/>
  <c r="AY474" i="1"/>
  <c r="AY384" i="1"/>
  <c r="AY15" i="1"/>
  <c r="AY228" i="1"/>
  <c r="AY172" i="1"/>
  <c r="AY301" i="1"/>
  <c r="AY146" i="1"/>
  <c r="AY168" i="1"/>
  <c r="AY158" i="1"/>
  <c r="AY126" i="1"/>
  <c r="AY167" i="1"/>
  <c r="AY198" i="1"/>
  <c r="AY484" i="1"/>
  <c r="AY188" i="1"/>
  <c r="AY401" i="1"/>
  <c r="AY173" i="1"/>
  <c r="AY256" i="1"/>
  <c r="AY59" i="1"/>
  <c r="AY496" i="1"/>
  <c r="AY444" i="1"/>
  <c r="AY243" i="1"/>
  <c r="AY166" i="1"/>
  <c r="AY157" i="1"/>
  <c r="AY257" i="1"/>
  <c r="AY306" i="1"/>
  <c r="AY272" i="1"/>
  <c r="AY57" i="1"/>
  <c r="AY63" i="1"/>
  <c r="AY400" i="1"/>
  <c r="AY273" i="1"/>
  <c r="AY254" i="1"/>
  <c r="AY132" i="1"/>
  <c r="AY466" i="1"/>
  <c r="AY125" i="1"/>
  <c r="AY373" i="1"/>
  <c r="AY275" i="1"/>
  <c r="AY447" i="1"/>
  <c r="AY229" i="1"/>
  <c r="AY465" i="1"/>
  <c r="AY56" i="1"/>
  <c r="AY271" i="1"/>
  <c r="AY156" i="1"/>
  <c r="AY370" i="1"/>
  <c r="AY258" i="1"/>
  <c r="AY197" i="1"/>
  <c r="AY369" i="1"/>
  <c r="AY180" i="1"/>
  <c r="AY171" i="1"/>
  <c r="AY253" i="1"/>
  <c r="AY24" i="1"/>
  <c r="AY314" i="1"/>
  <c r="AY399" i="1"/>
  <c r="AY383" i="1"/>
  <c r="AY313" i="1"/>
  <c r="AY269" i="1"/>
  <c r="AY187" i="1"/>
  <c r="AY324" i="1"/>
  <c r="AY443" i="1"/>
  <c r="AY155" i="1"/>
  <c r="AY270" i="1"/>
  <c r="AY278" i="1"/>
  <c r="AY441" i="1"/>
  <c r="AY312" i="1"/>
  <c r="AY323" i="1"/>
  <c r="AY322" i="1"/>
  <c r="AY131" i="1"/>
  <c r="AY55" i="1"/>
  <c r="AY183" i="1"/>
  <c r="AY277" i="1"/>
  <c r="AY317" i="1"/>
  <c r="AY124" i="1"/>
  <c r="AY252" i="1"/>
  <c r="AY320" i="1"/>
  <c r="AY140" i="1"/>
  <c r="AY242" i="1"/>
  <c r="AY268" i="1"/>
  <c r="AY154" i="1"/>
  <c r="AY78" i="1"/>
  <c r="AY330" i="1"/>
  <c r="AY182" i="1"/>
  <c r="AY77" i="1"/>
  <c r="AY276" i="1"/>
  <c r="AY305" i="1"/>
  <c r="AY318" i="1"/>
  <c r="AY328" i="1"/>
  <c r="AY25" i="1"/>
  <c r="AY316" i="1"/>
  <c r="AY244" i="1"/>
  <c r="AY319" i="1"/>
  <c r="AY62" i="1"/>
  <c r="AY251" i="1"/>
  <c r="AY2" i="1"/>
  <c r="AY79" i="1"/>
  <c r="AY80" i="1"/>
  <c r="AY329" i="1"/>
  <c r="AY327" i="1"/>
  <c r="AY139" i="1"/>
  <c r="AY408" i="1"/>
  <c r="BD408" i="1" s="1"/>
  <c r="AY181" i="1"/>
  <c r="AY494" i="1"/>
  <c r="AY426" i="1"/>
  <c r="AY493" i="1"/>
  <c r="AY138" i="1"/>
  <c r="AY398" i="1"/>
  <c r="AY137" i="1"/>
  <c r="AY492" i="1"/>
  <c r="AY406" i="1"/>
  <c r="BC117" i="1"/>
  <c r="BB117" i="1"/>
  <c r="BA117" i="1"/>
  <c r="AZ117" i="1"/>
  <c r="BC464" i="1"/>
  <c r="BB464" i="1"/>
  <c r="BA464" i="1"/>
  <c r="AZ464" i="1"/>
  <c r="BC376" i="1"/>
  <c r="BB376" i="1"/>
  <c r="BA376" i="1"/>
  <c r="AZ376" i="1"/>
  <c r="T470" i="1"/>
  <c r="BC216" i="1"/>
  <c r="BB216" i="1"/>
  <c r="BA216" i="1"/>
  <c r="AZ216" i="1"/>
  <c r="BC451" i="1"/>
  <c r="BB451" i="1"/>
  <c r="BA451" i="1"/>
  <c r="AZ451" i="1"/>
  <c r="BC478" i="1"/>
  <c r="BB478" i="1"/>
  <c r="BA478" i="1"/>
  <c r="AZ478" i="1"/>
  <c r="BD279" i="1" l="1"/>
  <c r="BE279" i="1" s="1"/>
  <c r="BD186" i="1"/>
  <c r="BD463" i="1"/>
  <c r="BE463" i="1" s="1"/>
  <c r="BD378" i="1"/>
  <c r="BD266" i="1"/>
  <c r="BE266" i="1" s="1"/>
  <c r="BD376" i="1"/>
  <c r="BD464" i="1"/>
  <c r="BE464" i="1" s="1"/>
  <c r="BD216" i="1"/>
  <c r="BE216" i="1" s="1"/>
  <c r="BD117" i="1"/>
  <c r="BE117" i="1" s="1"/>
  <c r="BD451" i="1"/>
  <c r="BD478" i="1"/>
  <c r="BE478" i="1" s="1"/>
  <c r="BL46" i="1" a="1"/>
  <c r="BL46" i="1" s="1"/>
  <c r="BL49" i="1" a="1"/>
  <c r="BL49" i="1" s="1"/>
  <c r="BL50" i="1" a="1"/>
  <c r="BL50" i="1" s="1"/>
  <c r="BL52" i="1" a="1"/>
  <c r="BL52" i="1" s="1"/>
  <c r="BL53" i="1" a="1"/>
  <c r="BL53" i="1" s="1"/>
  <c r="BL55" i="1" a="1"/>
  <c r="BL55" i="1" s="1"/>
  <c r="BL56" i="1" a="1"/>
  <c r="BL56" i="1" s="1"/>
  <c r="BL57" i="1" a="1"/>
  <c r="BL57" i="1" s="1"/>
  <c r="BL58" i="1" a="1"/>
  <c r="BL58" i="1" s="1"/>
  <c r="BL59" i="1" a="1"/>
  <c r="BL59" i="1" s="1"/>
  <c r="BL60" i="1" a="1"/>
  <c r="BL60" i="1" s="1"/>
  <c r="BL61" i="1" a="1"/>
  <c r="BL61" i="1" s="1"/>
  <c r="BL62" i="1" a="1"/>
  <c r="BL62" i="1" s="1"/>
  <c r="BL63" i="1" a="1"/>
  <c r="BL63" i="1" s="1"/>
  <c r="BL64" i="1" a="1"/>
  <c r="BL64" i="1" s="1"/>
  <c r="BL65" i="1" a="1"/>
  <c r="BL65" i="1" s="1"/>
  <c r="BL66" i="1" a="1"/>
  <c r="BL66" i="1" s="1"/>
  <c r="BL71" i="1" a="1"/>
  <c r="BL71" i="1" s="1"/>
  <c r="BL67" i="1" a="1"/>
  <c r="BL67" i="1" s="1"/>
  <c r="BL68" i="1" a="1"/>
  <c r="BL68" i="1" s="1"/>
  <c r="BL69" i="1" a="1"/>
  <c r="BL69" i="1" s="1"/>
  <c r="BL70" i="1" a="1"/>
  <c r="BL70" i="1" s="1"/>
  <c r="BL72" i="1" a="1"/>
  <c r="BL72" i="1" s="1"/>
  <c r="BL73" i="1" a="1"/>
  <c r="BL73" i="1" s="1"/>
  <c r="BL74" i="1" a="1"/>
  <c r="BL74" i="1" s="1"/>
  <c r="BL75" i="1" a="1"/>
  <c r="BL75" i="1" s="1"/>
  <c r="BL76" i="1" a="1"/>
  <c r="BL76" i="1" s="1"/>
  <c r="BL77" i="1" a="1"/>
  <c r="BL77" i="1" s="1"/>
  <c r="BL78" i="1" a="1"/>
  <c r="BL78" i="1" s="1"/>
  <c r="BL79" i="1" a="1"/>
  <c r="BL79" i="1" s="1"/>
  <c r="BL80" i="1" a="1"/>
  <c r="BL80" i="1" s="1"/>
  <c r="BL82" i="1" a="1"/>
  <c r="BL82" i="1" s="1"/>
  <c r="BL81" i="1" a="1"/>
  <c r="BL81" i="1" s="1"/>
  <c r="BL90" i="1" a="1"/>
  <c r="BL90" i="1" s="1"/>
  <c r="BL91" i="1" a="1"/>
  <c r="BL91" i="1" s="1"/>
  <c r="BL92" i="1" a="1"/>
  <c r="BL92" i="1" s="1"/>
  <c r="BL93" i="1" a="1"/>
  <c r="BL93" i="1" s="1"/>
  <c r="BL94" i="1" a="1"/>
  <c r="BL94" i="1" s="1"/>
  <c r="BL95" i="1" a="1"/>
  <c r="BL95" i="1" s="1"/>
  <c r="BL96" i="1" a="1"/>
  <c r="BL96" i="1" s="1"/>
  <c r="BL97" i="1" a="1"/>
  <c r="BL97" i="1" s="1"/>
  <c r="BL100" i="1" a="1"/>
  <c r="BL100" i="1" s="1"/>
  <c r="BL98" i="1" a="1"/>
  <c r="BL98" i="1" s="1"/>
  <c r="BL99" i="1" a="1"/>
  <c r="BL99" i="1" s="1"/>
  <c r="BL101" i="1" a="1"/>
  <c r="BL101" i="1" s="1"/>
  <c r="BL102" i="1" a="1"/>
  <c r="BL102" i="1" s="1"/>
  <c r="BL103" i="1" a="1"/>
  <c r="BL103" i="1" s="1"/>
  <c r="BL104" i="1" a="1"/>
  <c r="BL104" i="1" s="1"/>
  <c r="BL105" i="1" a="1"/>
  <c r="BL105" i="1" s="1"/>
  <c r="BL106" i="1" a="1"/>
  <c r="BL106" i="1" s="1"/>
  <c r="BL107" i="1" a="1"/>
  <c r="BL107" i="1" s="1"/>
  <c r="BL108" i="1" a="1"/>
  <c r="BL108" i="1" s="1"/>
  <c r="BL109" i="1" a="1"/>
  <c r="BL109" i="1" s="1"/>
  <c r="BL115" i="1" a="1"/>
  <c r="BL115" i="1" s="1"/>
  <c r="BL110" i="1" a="1"/>
  <c r="BL110" i="1" s="1"/>
  <c r="BL111" i="1" a="1"/>
  <c r="BL111" i="1" s="1"/>
  <c r="BL113" i="1" a="1"/>
  <c r="BL113" i="1" s="1"/>
  <c r="BL112" i="1" a="1"/>
  <c r="BL112" i="1" s="1"/>
  <c r="BL114" i="1" a="1"/>
  <c r="BL114" i="1" s="1"/>
  <c r="BL116" i="1" a="1"/>
  <c r="BL116" i="1" s="1"/>
  <c r="BL119" i="1" a="1"/>
  <c r="BL119" i="1" s="1"/>
  <c r="BL124" i="1" a="1"/>
  <c r="BL124" i="1" s="1"/>
  <c r="BL125" i="1" a="1"/>
  <c r="BL125" i="1" s="1"/>
  <c r="BL126" i="1" a="1"/>
  <c r="BL126" i="1" s="1"/>
  <c r="BL127" i="1" a="1"/>
  <c r="BL127" i="1" s="1"/>
  <c r="BL129" i="1" a="1"/>
  <c r="BL129" i="1" s="1"/>
  <c r="BL130" i="1" a="1"/>
  <c r="BL130" i="1" s="1"/>
  <c r="BL131" i="1" a="1"/>
  <c r="BL131" i="1" s="1"/>
  <c r="BL132" i="1" a="1"/>
  <c r="BL132" i="1" s="1"/>
  <c r="BL133" i="1" a="1"/>
  <c r="BL133" i="1" s="1"/>
  <c r="BL134" i="1" a="1"/>
  <c r="BL134" i="1" s="1"/>
  <c r="BL135" i="1" a="1"/>
  <c r="BL135" i="1" s="1"/>
  <c r="BL136" i="1" a="1"/>
  <c r="BL136" i="1" s="1"/>
  <c r="BL137" i="1" a="1"/>
  <c r="BL137" i="1" s="1"/>
  <c r="BL138" i="1" a="1"/>
  <c r="BL138" i="1" s="1"/>
  <c r="BL139" i="1" a="1"/>
  <c r="BL139" i="1" s="1"/>
  <c r="BL140" i="1" a="1"/>
  <c r="BL140" i="1" s="1"/>
  <c r="BL142" i="1" a="1"/>
  <c r="BL142" i="1" s="1"/>
  <c r="BL143" i="1" a="1"/>
  <c r="BL143" i="1" s="1"/>
  <c r="BL145" i="1" a="1"/>
  <c r="BL145" i="1" s="1"/>
  <c r="BL146" i="1" a="1"/>
  <c r="BL146" i="1" s="1"/>
  <c r="BL147" i="1" a="1"/>
  <c r="BL147" i="1" s="1"/>
  <c r="BL148" i="1" a="1"/>
  <c r="BL148" i="1" s="1"/>
  <c r="BL149" i="1" a="1"/>
  <c r="BL149" i="1" s="1"/>
  <c r="BL153" i="1" a="1"/>
  <c r="BL153" i="1" s="1"/>
  <c r="BL152" i="1" a="1"/>
  <c r="BL152" i="1" s="1"/>
  <c r="BL150" i="1" a="1"/>
  <c r="BL150" i="1" s="1"/>
  <c r="BL151" i="1" a="1"/>
  <c r="BL151" i="1" s="1"/>
  <c r="BL154" i="1" a="1"/>
  <c r="BL154" i="1" s="1"/>
  <c r="BL155" i="1" a="1"/>
  <c r="BL155" i="1" s="1"/>
  <c r="BL156" i="1" a="1"/>
  <c r="BL156" i="1" s="1"/>
  <c r="BL157" i="1" a="1"/>
  <c r="BL157" i="1" s="1"/>
  <c r="BL158" i="1" a="1"/>
  <c r="BL158" i="1" s="1"/>
  <c r="BL159" i="1" a="1"/>
  <c r="BL159" i="1" s="1"/>
  <c r="BL161" i="1" a="1"/>
  <c r="BL161" i="1" s="1"/>
  <c r="BL162" i="1" a="1"/>
  <c r="BL162" i="1" s="1"/>
  <c r="BL163" i="1" a="1"/>
  <c r="BL163" i="1" s="1"/>
  <c r="BL164" i="1" a="1"/>
  <c r="BL164" i="1" s="1"/>
  <c r="BL165" i="1" a="1"/>
  <c r="BL165" i="1" s="1"/>
  <c r="BL166" i="1" a="1"/>
  <c r="BL166" i="1" s="1"/>
  <c r="BL167" i="1" a="1"/>
  <c r="BL167" i="1" s="1"/>
  <c r="BL168" i="1" a="1"/>
  <c r="BL168" i="1" s="1"/>
  <c r="BL169" i="1" a="1"/>
  <c r="BL169" i="1" s="1"/>
  <c r="BL170" i="1" a="1"/>
  <c r="BL170" i="1" s="1"/>
  <c r="BL171" i="1" a="1"/>
  <c r="BL171" i="1" s="1"/>
  <c r="BL172" i="1" a="1"/>
  <c r="BL172" i="1" s="1"/>
  <c r="BL173" i="1" a="1"/>
  <c r="BL173" i="1" s="1"/>
  <c r="BL174" i="1" a="1"/>
  <c r="BL174" i="1" s="1"/>
  <c r="BL175" i="1" a="1"/>
  <c r="BL175" i="1" s="1"/>
  <c r="BL176" i="1" a="1"/>
  <c r="BL176" i="1" s="1"/>
  <c r="BL177" i="1" a="1"/>
  <c r="BL177" i="1" s="1"/>
  <c r="BL178" i="1" a="1"/>
  <c r="BL178" i="1" s="1"/>
  <c r="BL179" i="1" a="1"/>
  <c r="BL179" i="1" s="1"/>
  <c r="BL180" i="1" a="1"/>
  <c r="BL180" i="1" s="1"/>
  <c r="BL181" i="1" a="1"/>
  <c r="BL181" i="1" s="1"/>
  <c r="BL182" i="1" a="1"/>
  <c r="BL182" i="1" s="1"/>
  <c r="BL183" i="1" a="1"/>
  <c r="BL183" i="1" s="1"/>
  <c r="BL184" i="1" a="1"/>
  <c r="BL184" i="1" s="1"/>
  <c r="BL185" i="1" a="1"/>
  <c r="BL185" i="1" s="1"/>
  <c r="BL187" i="1" a="1"/>
  <c r="BL187" i="1" s="1"/>
  <c r="BL188" i="1" a="1"/>
  <c r="BL188" i="1" s="1"/>
  <c r="BL189" i="1" a="1"/>
  <c r="BL189" i="1" s="1"/>
  <c r="BL192" i="1" a="1"/>
  <c r="BL192" i="1" s="1"/>
  <c r="BL193" i="1" a="1"/>
  <c r="BL193" i="1" s="1"/>
  <c r="BL194" i="1" a="1"/>
  <c r="BL194" i="1" s="1"/>
  <c r="BL195" i="1" a="1"/>
  <c r="BL195" i="1" s="1"/>
  <c r="BL196" i="1" a="1"/>
  <c r="BL196" i="1" s="1"/>
  <c r="BL197" i="1" a="1"/>
  <c r="BL197" i="1" s="1"/>
  <c r="BL198" i="1" a="1"/>
  <c r="BL198" i="1" s="1"/>
  <c r="BL199" i="1" a="1"/>
  <c r="BL199" i="1" s="1"/>
  <c r="BL200" i="1" a="1"/>
  <c r="BL200" i="1" s="1"/>
  <c r="BL213" i="1" a="1"/>
  <c r="BL213" i="1" s="1"/>
  <c r="BL214" i="1" a="1"/>
  <c r="BL214" i="1" s="1"/>
  <c r="BL212" i="1" a="1"/>
  <c r="BL212" i="1" s="1"/>
  <c r="BL215" i="1" a="1"/>
  <c r="BL215" i="1" s="1"/>
  <c r="BL217" i="1" a="1"/>
  <c r="BL217" i="1" s="1"/>
  <c r="BL218" i="1" a="1"/>
  <c r="BL218" i="1" s="1"/>
  <c r="BL221" i="1" a="1"/>
  <c r="BL221" i="1" s="1"/>
  <c r="BL219" i="1" a="1"/>
  <c r="BL219" i="1" s="1"/>
  <c r="BL220" i="1" a="1"/>
  <c r="BL220" i="1" s="1"/>
  <c r="BL222" i="1" a="1"/>
  <c r="BL222" i="1" s="1"/>
  <c r="BL224" i="1" a="1"/>
  <c r="BL224" i="1" s="1"/>
  <c r="BL225" i="1" a="1"/>
  <c r="BL225" i="1" s="1"/>
  <c r="BL226" i="1" a="1"/>
  <c r="BL226" i="1" s="1"/>
  <c r="BL227" i="1" a="1"/>
  <c r="BL227" i="1" s="1"/>
  <c r="BL228" i="1" a="1"/>
  <c r="BL228" i="1" s="1"/>
  <c r="BL229" i="1" a="1"/>
  <c r="BL229" i="1" s="1"/>
  <c r="BL230" i="1" a="1"/>
  <c r="BL230" i="1" s="1"/>
  <c r="BL231" i="1" a="1"/>
  <c r="BL231" i="1" s="1"/>
  <c r="BL232" i="1" a="1"/>
  <c r="BL232" i="1" s="1"/>
  <c r="BL233" i="1" a="1"/>
  <c r="BL233" i="1" s="1"/>
  <c r="BL234" i="1" a="1"/>
  <c r="BL234" i="1" s="1"/>
  <c r="BL235" i="1" a="1"/>
  <c r="BL235" i="1" s="1"/>
  <c r="BL236" i="1" a="1"/>
  <c r="BL236" i="1" s="1"/>
  <c r="BL237" i="1" a="1"/>
  <c r="BL237" i="1" s="1"/>
  <c r="BL238" i="1" a="1"/>
  <c r="BL238" i="1" s="1"/>
  <c r="BL239" i="1" a="1"/>
  <c r="BL239" i="1" s="1"/>
  <c r="BL240" i="1" a="1"/>
  <c r="BL240" i="1" s="1"/>
  <c r="BL241" i="1" a="1"/>
  <c r="BL241" i="1" s="1"/>
  <c r="BL244" i="1" a="1"/>
  <c r="BL244" i="1" s="1"/>
  <c r="BL242" i="1" a="1"/>
  <c r="BL242" i="1" s="1"/>
  <c r="BL243" i="1" a="1"/>
  <c r="BL243" i="1" s="1"/>
  <c r="BL245" i="1" a="1"/>
  <c r="BL245" i="1" s="1"/>
  <c r="BL246" i="1" a="1"/>
  <c r="BL246" i="1" s="1"/>
  <c r="BL247" i="1" a="1"/>
  <c r="BL247" i="1" s="1"/>
  <c r="BL248" i="1" a="1"/>
  <c r="BL248" i="1" s="1"/>
  <c r="BL249" i="1" a="1"/>
  <c r="BL249" i="1" s="1"/>
  <c r="BL250" i="1" a="1"/>
  <c r="BL250" i="1" s="1"/>
  <c r="BL251" i="1" a="1"/>
  <c r="BL251" i="1" s="1"/>
  <c r="BL252" i="1" a="1"/>
  <c r="BL252" i="1" s="1"/>
  <c r="BL253" i="1" a="1"/>
  <c r="BL253" i="1" s="1"/>
  <c r="BL254" i="1" a="1"/>
  <c r="BL254" i="1" s="1"/>
  <c r="BL257" i="1" a="1"/>
  <c r="BL257" i="1" s="1"/>
  <c r="BL255" i="1" a="1"/>
  <c r="BL255" i="1" s="1"/>
  <c r="BL256" i="1" a="1"/>
  <c r="BL256" i="1" s="1"/>
  <c r="BL258" i="1" a="1"/>
  <c r="BL258" i="1" s="1"/>
  <c r="BL260" i="1" a="1"/>
  <c r="BL260" i="1" s="1"/>
  <c r="BL261" i="1" a="1"/>
  <c r="BL261" i="1" s="1"/>
  <c r="BL262" i="1" a="1"/>
  <c r="BL262" i="1" s="1"/>
  <c r="BL263" i="1" a="1"/>
  <c r="BL263" i="1" s="1"/>
  <c r="BL265" i="1" a="1"/>
  <c r="BL265" i="1" s="1"/>
  <c r="BL264" i="1" a="1"/>
  <c r="BL264" i="1" s="1"/>
  <c r="BL267" i="1" a="1"/>
  <c r="BL267" i="1" s="1"/>
  <c r="BL268" i="1" a="1"/>
  <c r="BL268" i="1" s="1"/>
  <c r="BL269" i="1" a="1"/>
  <c r="BL269" i="1" s="1"/>
  <c r="BL271" i="1" a="1"/>
  <c r="BL271" i="1" s="1"/>
  <c r="BL270" i="1" a="1"/>
  <c r="BL270" i="1" s="1"/>
  <c r="BL272" i="1" a="1"/>
  <c r="BL272" i="1" s="1"/>
  <c r="BL273" i="1" a="1"/>
  <c r="BL273" i="1" s="1"/>
  <c r="BL275" i="1" a="1"/>
  <c r="BL275" i="1" s="1"/>
  <c r="BL276" i="1" a="1"/>
  <c r="BL276" i="1" s="1"/>
  <c r="BL277" i="1" a="1"/>
  <c r="BL277" i="1" s="1"/>
  <c r="BL278" i="1" a="1"/>
  <c r="BL278" i="1" s="1"/>
  <c r="BL281" i="1" a="1"/>
  <c r="BL281" i="1" s="1"/>
  <c r="BL280" i="1" a="1"/>
  <c r="BL280" i="1" s="1"/>
  <c r="BL282" i="1" a="1"/>
  <c r="BL282" i="1" s="1"/>
  <c r="BL286" i="1" a="1"/>
  <c r="BL286" i="1" s="1"/>
  <c r="BL287" i="1" a="1"/>
  <c r="BL287" i="1" s="1"/>
  <c r="BL283" i="1" a="1"/>
  <c r="BL283" i="1" s="1"/>
  <c r="BL289" i="1" a="1"/>
  <c r="BL289" i="1" s="1"/>
  <c r="BL284" i="1" a="1"/>
  <c r="BL284" i="1" s="1"/>
  <c r="BL288" i="1" a="1"/>
  <c r="BL288" i="1" s="1"/>
  <c r="BL285" i="1" a="1"/>
  <c r="BL285" i="1" s="1"/>
  <c r="BL290" i="1" a="1"/>
  <c r="BL290" i="1" s="1"/>
  <c r="BL291" i="1" a="1"/>
  <c r="BL291" i="1" s="1"/>
  <c r="BL292" i="1" a="1"/>
  <c r="BL292" i="1" s="1"/>
  <c r="BL293" i="1" a="1"/>
  <c r="BL293" i="1" s="1"/>
  <c r="BL294" i="1" a="1"/>
  <c r="BL294" i="1" s="1"/>
  <c r="BL295" i="1" a="1"/>
  <c r="BL295" i="1" s="1"/>
  <c r="BL296" i="1" a="1"/>
  <c r="BL296" i="1" s="1"/>
  <c r="BL297" i="1" a="1"/>
  <c r="BL297" i="1" s="1"/>
  <c r="BL298" i="1" a="1"/>
  <c r="BL298" i="1" s="1"/>
  <c r="BL299" i="1" a="1"/>
  <c r="BL299" i="1" s="1"/>
  <c r="BL300" i="1" a="1"/>
  <c r="BL300" i="1" s="1"/>
  <c r="BL301" i="1" a="1"/>
  <c r="BL301" i="1" s="1"/>
  <c r="BL302" i="1" a="1"/>
  <c r="BL302" i="1" s="1"/>
  <c r="BL303" i="1" a="1"/>
  <c r="BL303" i="1" s="1"/>
  <c r="BL304" i="1" a="1"/>
  <c r="BL304" i="1" s="1"/>
  <c r="BL305" i="1" a="1"/>
  <c r="BL305" i="1" s="1"/>
  <c r="BL306" i="1" a="1"/>
  <c r="BL306" i="1" s="1"/>
  <c r="BL307" i="1" a="1"/>
  <c r="BL307" i="1" s="1"/>
  <c r="BL308" i="1" a="1"/>
  <c r="BL308" i="1" s="1"/>
  <c r="BL309" i="1" a="1"/>
  <c r="BL309" i="1" s="1"/>
  <c r="BL310" i="1" a="1"/>
  <c r="BL310" i="1" s="1"/>
  <c r="BL311" i="1" a="1"/>
  <c r="BL311" i="1" s="1"/>
  <c r="BL312" i="1" a="1"/>
  <c r="BL312" i="1" s="1"/>
  <c r="BL313" i="1" a="1"/>
  <c r="BL313" i="1" s="1"/>
  <c r="BL314" i="1" a="1"/>
  <c r="BL314" i="1" s="1"/>
  <c r="BL316" i="1" a="1"/>
  <c r="BL316" i="1" s="1"/>
  <c r="BL317" i="1" a="1"/>
  <c r="BL317" i="1" s="1"/>
  <c r="BL324" i="1" a="1"/>
  <c r="BL324" i="1" s="1"/>
  <c r="BL318" i="1" a="1"/>
  <c r="BL318" i="1" s="1"/>
  <c r="BL319" i="1" a="1"/>
  <c r="BL319" i="1" s="1"/>
  <c r="BL320" i="1" a="1"/>
  <c r="BL320" i="1" s="1"/>
  <c r="BL322" i="1" a="1"/>
  <c r="BL322" i="1" s="1"/>
  <c r="BL323" i="1" a="1"/>
  <c r="BL323" i="1" s="1"/>
  <c r="BL325" i="1" a="1"/>
  <c r="BL325" i="1" s="1"/>
  <c r="BL326" i="1" a="1"/>
  <c r="BL326" i="1" s="1"/>
  <c r="BL328" i="1" a="1"/>
  <c r="BL328" i="1" s="1"/>
  <c r="BL327" i="1" a="1"/>
  <c r="BL327" i="1" s="1"/>
  <c r="BL330" i="1" a="1"/>
  <c r="BL330" i="1" s="1"/>
  <c r="BL329" i="1" a="1"/>
  <c r="BL329" i="1" s="1"/>
  <c r="BL331" i="1" a="1"/>
  <c r="BL331" i="1" s="1"/>
  <c r="BL332" i="1" a="1"/>
  <c r="BL332" i="1" s="1"/>
  <c r="BL335" i="1" a="1"/>
  <c r="BL335" i="1" s="1"/>
  <c r="BL346" i="1" a="1"/>
  <c r="BL346" i="1" s="1"/>
  <c r="BL345" i="1" a="1"/>
  <c r="BL345" i="1" s="1"/>
  <c r="BL347" i="1" a="1"/>
  <c r="BL347" i="1" s="1"/>
  <c r="BL348" i="1" a="1"/>
  <c r="BL348" i="1" s="1"/>
  <c r="BL337" i="1" a="1"/>
  <c r="BL337" i="1" s="1"/>
  <c r="BL338" i="1" a="1"/>
  <c r="BL338" i="1" s="1"/>
  <c r="BL339" i="1" a="1"/>
  <c r="BL339" i="1" s="1"/>
  <c r="BL340" i="1" a="1"/>
  <c r="BL340" i="1" s="1"/>
  <c r="BL341" i="1" a="1"/>
  <c r="BL341" i="1" s="1"/>
  <c r="BL342" i="1" a="1"/>
  <c r="BL342" i="1" s="1"/>
  <c r="BL343" i="1" a="1"/>
  <c r="BL343" i="1" s="1"/>
  <c r="BL344" i="1" a="1"/>
  <c r="BL344" i="1" s="1"/>
  <c r="BL349" i="1" a="1"/>
  <c r="BL349" i="1" s="1"/>
  <c r="BL350" i="1" a="1"/>
  <c r="BL350" i="1" s="1"/>
  <c r="BL351" i="1" a="1"/>
  <c r="BL351" i="1" s="1"/>
  <c r="BL360" i="1" a="1"/>
  <c r="BL360" i="1" s="1"/>
  <c r="BL365" i="1" a="1"/>
  <c r="BL365" i="1" s="1"/>
  <c r="BL364" i="1" a="1"/>
  <c r="BL364" i="1" s="1"/>
  <c r="BL363" i="1" a="1"/>
  <c r="BL363" i="1" s="1"/>
  <c r="BL367" i="1" a="1"/>
  <c r="BL367" i="1" s="1"/>
  <c r="BL368" i="1" a="1"/>
  <c r="BL368" i="1" s="1"/>
  <c r="BL369" i="1" a="1"/>
  <c r="BL369" i="1" s="1"/>
  <c r="BL373" i="1" a="1"/>
  <c r="BL373" i="1" s="1"/>
  <c r="BL370" i="1" a="1"/>
  <c r="BL370" i="1" s="1"/>
  <c r="BL371" i="1" a="1"/>
  <c r="BL371" i="1" s="1"/>
  <c r="BL372" i="1" a="1"/>
  <c r="BL372" i="1" s="1"/>
  <c r="BL377" i="1" a="1"/>
  <c r="BL377" i="1" s="1"/>
  <c r="BL379" i="1" a="1"/>
  <c r="BL379" i="1" s="1"/>
  <c r="BL380" i="1" a="1"/>
  <c r="BL380" i="1" s="1"/>
  <c r="BL381" i="1" a="1"/>
  <c r="BL381" i="1" s="1"/>
  <c r="BL382" i="1" a="1"/>
  <c r="BL382" i="1" s="1"/>
  <c r="BL383" i="1" a="1"/>
  <c r="BL383" i="1" s="1"/>
  <c r="BL384" i="1" a="1"/>
  <c r="BL384" i="1" s="1"/>
  <c r="BL385" i="1" a="1"/>
  <c r="BL385" i="1" s="1"/>
  <c r="BL386" i="1" a="1"/>
  <c r="BL386" i="1" s="1"/>
  <c r="BL387" i="1" a="1"/>
  <c r="BL387" i="1" s="1"/>
  <c r="BL388" i="1" a="1"/>
  <c r="BL388" i="1" s="1"/>
  <c r="BL390" i="1" a="1"/>
  <c r="BL390" i="1" s="1"/>
  <c r="BL391" i="1" a="1"/>
  <c r="BL391" i="1" s="1"/>
  <c r="BL392" i="1" a="1"/>
  <c r="BL392" i="1" s="1"/>
  <c r="BL393" i="1" a="1"/>
  <c r="BL393" i="1" s="1"/>
  <c r="BL394" i="1" a="1"/>
  <c r="BL394" i="1" s="1"/>
  <c r="BL395" i="1" a="1"/>
  <c r="BL395" i="1" s="1"/>
  <c r="BL396" i="1" a="1"/>
  <c r="BL396" i="1" s="1"/>
  <c r="BL397" i="1" a="1"/>
  <c r="BL397" i="1" s="1"/>
  <c r="BL398" i="1" a="1"/>
  <c r="BL398" i="1" s="1"/>
  <c r="BL399" i="1" a="1"/>
  <c r="BL399" i="1" s="1"/>
  <c r="BL400" i="1" a="1"/>
  <c r="BL400" i="1" s="1"/>
  <c r="BL401" i="1" a="1"/>
  <c r="BL401" i="1" s="1"/>
  <c r="BL402" i="1" a="1"/>
  <c r="BL402" i="1" s="1"/>
  <c r="BL403" i="1" a="1"/>
  <c r="BL403" i="1" s="1"/>
  <c r="BL404" i="1" a="1"/>
  <c r="BL404" i="1" s="1"/>
  <c r="BL405" i="1" a="1"/>
  <c r="BL405" i="1" s="1"/>
  <c r="BL406" i="1" a="1"/>
  <c r="BL406" i="1" s="1"/>
  <c r="BL409" i="1" a="1"/>
  <c r="BL409" i="1" s="1"/>
  <c r="BL415" i="1" a="1"/>
  <c r="BL415" i="1" s="1"/>
  <c r="BL418" i="1" a="1"/>
  <c r="BL418" i="1" s="1"/>
  <c r="BL422" i="1" a="1"/>
  <c r="BL422" i="1" s="1"/>
  <c r="BL423" i="1" a="1"/>
  <c r="BL423" i="1" s="1"/>
  <c r="BL419" i="1" a="1"/>
  <c r="BL419" i="1" s="1"/>
  <c r="BL420" i="1" a="1"/>
  <c r="BL420" i="1" s="1"/>
  <c r="BL421" i="1" a="1"/>
  <c r="BL421" i="1" s="1"/>
  <c r="BL424" i="1" a="1"/>
  <c r="BL424" i="1" s="1"/>
  <c r="BL426" i="1" a="1"/>
  <c r="BL426" i="1" s="1"/>
  <c r="BL427" i="1" a="1"/>
  <c r="BL427" i="1" s="1"/>
  <c r="BL428" i="1" a="1"/>
  <c r="BL428" i="1" s="1"/>
  <c r="BL429" i="1" a="1"/>
  <c r="BL429" i="1" s="1"/>
  <c r="BL430" i="1" a="1"/>
  <c r="BL430" i="1" s="1"/>
  <c r="BL432" i="1" a="1"/>
  <c r="BL432" i="1" s="1"/>
  <c r="BL435" i="1" a="1"/>
  <c r="BL435" i="1" s="1"/>
  <c r="BL433" i="1" a="1"/>
  <c r="BL433" i="1" s="1"/>
  <c r="BL434" i="1" a="1"/>
  <c r="BL434" i="1" s="1"/>
  <c r="BL436" i="1" a="1"/>
  <c r="BL436" i="1" s="1"/>
  <c r="BL437" i="1" a="1"/>
  <c r="BL437" i="1" s="1"/>
  <c r="BL438" i="1" a="1"/>
  <c r="BL438" i="1" s="1"/>
  <c r="BL439" i="1" a="1"/>
  <c r="BL439" i="1" s="1"/>
  <c r="BL440" i="1" a="1"/>
  <c r="BL440" i="1" s="1"/>
  <c r="BL441" i="1" a="1"/>
  <c r="BL441" i="1" s="1"/>
  <c r="BL442" i="1" a="1"/>
  <c r="BL442" i="1" s="1"/>
  <c r="BL443" i="1" a="1"/>
  <c r="BL443" i="1" s="1"/>
  <c r="BL447" i="1" a="1"/>
  <c r="BL447" i="1" s="1"/>
  <c r="BL444" i="1" a="1"/>
  <c r="BL444" i="1" s="1"/>
  <c r="BL445" i="1" a="1"/>
  <c r="BL445" i="1" s="1"/>
  <c r="BL446" i="1" a="1"/>
  <c r="BL446" i="1" s="1"/>
  <c r="BL448" i="1" a="1"/>
  <c r="BL448" i="1" s="1"/>
  <c r="BL449" i="1" a="1"/>
  <c r="BL449" i="1" s="1"/>
  <c r="BL450" i="1" a="1"/>
  <c r="BL450" i="1" s="1"/>
  <c r="BL453" i="1" a="1"/>
  <c r="BL453" i="1" s="1"/>
  <c r="BL454" i="1" a="1"/>
  <c r="BL454" i="1" s="1"/>
  <c r="BL455" i="1" a="1"/>
  <c r="BL455" i="1" s="1"/>
  <c r="BL456" i="1" a="1"/>
  <c r="BL456" i="1" s="1"/>
  <c r="BL457" i="1" a="1"/>
  <c r="BL457" i="1" s="1"/>
  <c r="BL458" i="1" a="1"/>
  <c r="BL458" i="1" s="1"/>
  <c r="BL459" i="1" a="1"/>
  <c r="BL459" i="1" s="1"/>
  <c r="BL460" i="1" a="1"/>
  <c r="BL460" i="1" s="1"/>
  <c r="BL461" i="1" a="1"/>
  <c r="BL461" i="1" s="1"/>
  <c r="BL462" i="1" a="1"/>
  <c r="BL462" i="1" s="1"/>
  <c r="BL465" i="1" a="1"/>
  <c r="BL465" i="1" s="1"/>
  <c r="BL466" i="1" a="1"/>
  <c r="BL466" i="1" s="1"/>
  <c r="BL467" i="1" a="1"/>
  <c r="BL467" i="1" s="1"/>
  <c r="BL469" i="1" a="1"/>
  <c r="BL469" i="1" s="1"/>
  <c r="BL473" i="1" a="1"/>
  <c r="BL473" i="1" s="1"/>
  <c r="BL471" i="1" a="1"/>
  <c r="BL471" i="1" s="1"/>
  <c r="BL472" i="1" a="1"/>
  <c r="BL472" i="1" s="1"/>
  <c r="BL474" i="1" a="1"/>
  <c r="BL474" i="1" s="1"/>
  <c r="BL475" i="1" a="1"/>
  <c r="BL475" i="1" s="1"/>
  <c r="BL476" i="1" a="1"/>
  <c r="BL476" i="1" s="1"/>
  <c r="BL477" i="1" a="1"/>
  <c r="BL477" i="1" s="1"/>
  <c r="BL480" i="1" a="1"/>
  <c r="BL480" i="1" s="1"/>
  <c r="BL479" i="1" a="1"/>
  <c r="BL479" i="1" s="1"/>
  <c r="BL481" i="1" a="1"/>
  <c r="BL481" i="1" s="1"/>
  <c r="BL482" i="1" a="1"/>
  <c r="BL482" i="1" s="1"/>
  <c r="BL483" i="1" a="1"/>
  <c r="BL483" i="1" s="1"/>
  <c r="BL484" i="1" a="1"/>
  <c r="BL484" i="1" s="1"/>
  <c r="BL490" i="1" a="1"/>
  <c r="BL490" i="1" s="1"/>
  <c r="BL485" i="1" a="1"/>
  <c r="BL485" i="1" s="1"/>
  <c r="BL489" i="1" a="1"/>
  <c r="BL489" i="1" s="1"/>
  <c r="BL488" i="1" a="1"/>
  <c r="BL488" i="1" s="1"/>
  <c r="BL486" i="1" a="1"/>
  <c r="BL486" i="1" s="1"/>
  <c r="BL487" i="1" a="1"/>
  <c r="BL487" i="1" s="1"/>
  <c r="BL492" i="1" a="1"/>
  <c r="BL492" i="1" s="1"/>
  <c r="BL494" i="1" a="1"/>
  <c r="BL494" i="1" s="1"/>
  <c r="BL493" i="1" a="1"/>
  <c r="BL493" i="1" s="1"/>
  <c r="BL496" i="1" a="1"/>
  <c r="BL496" i="1" s="1"/>
  <c r="BL495" i="1" a="1"/>
  <c r="BL495" i="1" s="1"/>
  <c r="BL497" i="1" a="1"/>
  <c r="BL497" i="1" s="1"/>
  <c r="BL498" i="1" a="1"/>
  <c r="BL498" i="1" s="1"/>
  <c r="BL499" i="1" a="1"/>
  <c r="BL499" i="1" s="1"/>
  <c r="BL500" i="1" a="1"/>
  <c r="BL500" i="1" s="1"/>
  <c r="BL501" i="1" a="1"/>
  <c r="BL501" i="1" s="1"/>
  <c r="BL503" i="1" a="1"/>
  <c r="BL503" i="1" s="1"/>
  <c r="BL502" i="1" a="1"/>
  <c r="BL502" i="1" s="1"/>
  <c r="BL505" i="1" a="1"/>
  <c r="BL505" i="1" s="1"/>
  <c r="BL504" i="1" a="1"/>
  <c r="BL504" i="1" s="1"/>
  <c r="BL506" i="1" a="1"/>
  <c r="BL506" i="1" s="1"/>
  <c r="BL26" i="1" a="1"/>
  <c r="BL26" i="1" s="1"/>
  <c r="BL28" i="1" a="1"/>
  <c r="BL28" i="1" s="1"/>
  <c r="BL41" i="1" a="1"/>
  <c r="BL41" i="1" s="1"/>
  <c r="BL48" i="1" a="1"/>
  <c r="BL48" i="1" s="1"/>
  <c r="BL51" i="1" a="1"/>
  <c r="BL51" i="1" s="1"/>
  <c r="BL84" i="1" a="1"/>
  <c r="BL84" i="1" s="1"/>
  <c r="BL85" i="1" a="1"/>
  <c r="BL85" i="1" s="1"/>
  <c r="BL86" i="1" a="1"/>
  <c r="BL86" i="1" s="1"/>
  <c r="BL88" i="1" a="1"/>
  <c r="BL88" i="1" s="1"/>
  <c r="BL87" i="1" a="1"/>
  <c r="BL87" i="1" s="1"/>
  <c r="BL89" i="1" a="1"/>
  <c r="BL89" i="1" s="1"/>
  <c r="BL118" i="1" a="1"/>
  <c r="BL118" i="1" s="1"/>
  <c r="BL120" i="1" a="1"/>
  <c r="BL120" i="1" s="1"/>
  <c r="BL122" i="1" a="1"/>
  <c r="BL122" i="1" s="1"/>
  <c r="BL121" i="1" a="1"/>
  <c r="BL121" i="1" s="1"/>
  <c r="BL123" i="1" a="1"/>
  <c r="BL123" i="1" s="1"/>
  <c r="BL128" i="1" a="1"/>
  <c r="BL128" i="1" s="1"/>
  <c r="BL144" i="1" a="1"/>
  <c r="BL144" i="1" s="1"/>
  <c r="BL160" i="1" a="1"/>
  <c r="BL160" i="1" s="1"/>
  <c r="BL190" i="1" a="1"/>
  <c r="BL190" i="1" s="1"/>
  <c r="BL201" i="1" a="1"/>
  <c r="BL201" i="1" s="1"/>
  <c r="BL202" i="1" a="1"/>
  <c r="BL202" i="1" s="1"/>
  <c r="BL203" i="1" a="1"/>
  <c r="BL203" i="1" s="1"/>
  <c r="BL204" i="1" a="1"/>
  <c r="BL204" i="1" s="1"/>
  <c r="BL205" i="1" a="1"/>
  <c r="BL205" i="1" s="1"/>
  <c r="BL206" i="1" a="1"/>
  <c r="BL206" i="1" s="1"/>
  <c r="BL207" i="1" a="1"/>
  <c r="BL207" i="1" s="1"/>
  <c r="BL208" i="1" a="1"/>
  <c r="BL208" i="1" s="1"/>
  <c r="BL209" i="1" a="1"/>
  <c r="BL209" i="1" s="1"/>
  <c r="BL210" i="1" a="1"/>
  <c r="BL210" i="1" s="1"/>
  <c r="BL211" i="1" a="1"/>
  <c r="BL211" i="1" s="1"/>
  <c r="BL274" i="1" a="1"/>
  <c r="BL274" i="1" s="1"/>
  <c r="BL321" i="1" a="1"/>
  <c r="BL321" i="1" s="1"/>
  <c r="BL333" i="1" a="1"/>
  <c r="BL333" i="1" s="1"/>
  <c r="BL334" i="1" a="1"/>
  <c r="BL334" i="1" s="1"/>
  <c r="BL352" i="1" a="1"/>
  <c r="BL352" i="1" s="1"/>
  <c r="BL353" i="1" a="1"/>
  <c r="BL353" i="1" s="1"/>
  <c r="BL354" i="1" a="1"/>
  <c r="BL354" i="1" s="1"/>
  <c r="BL355" i="1" a="1"/>
  <c r="BL355" i="1" s="1"/>
  <c r="BL336" i="1" a="1"/>
  <c r="BL336" i="1" s="1"/>
  <c r="BL356" i="1" a="1"/>
  <c r="BL356" i="1" s="1"/>
  <c r="BL357" i="1" a="1"/>
  <c r="BL357" i="1" s="1"/>
  <c r="BL358" i="1" a="1"/>
  <c r="BL358" i="1" s="1"/>
  <c r="BL359" i="1" a="1"/>
  <c r="BL359" i="1" s="1"/>
  <c r="BL362" i="1" a="1"/>
  <c r="BL362" i="1" s="1"/>
  <c r="BL366" i="1" a="1"/>
  <c r="BL366" i="1" s="1"/>
  <c r="BL374" i="1" a="1"/>
  <c r="BL374" i="1" s="1"/>
  <c r="BL375" i="1" a="1"/>
  <c r="BL375" i="1" s="1"/>
  <c r="BL389" i="1" a="1"/>
  <c r="BL389" i="1" s="1"/>
  <c r="BL407" i="1" a="1"/>
  <c r="BL407" i="1" s="1"/>
  <c r="BL414" i="1" a="1"/>
  <c r="BL414" i="1" s="1"/>
  <c r="BL410" i="1" a="1"/>
  <c r="BL410" i="1" s="1"/>
  <c r="BL412" i="1" a="1"/>
  <c r="BL412" i="1" s="1"/>
  <c r="BL411" i="1" a="1"/>
  <c r="BL411" i="1" s="1"/>
  <c r="BL413" i="1" a="1"/>
  <c r="BL413" i="1" s="1"/>
  <c r="BL416" i="1" a="1"/>
  <c r="BL416" i="1" s="1"/>
  <c r="BL417" i="1" a="1"/>
  <c r="BL417" i="1" s="1"/>
  <c r="BL431" i="1" a="1"/>
  <c r="BL431" i="1" s="1"/>
  <c r="BL468" i="1" a="1"/>
  <c r="BL468" i="1" s="1"/>
  <c r="BL11" i="1" a="1"/>
  <c r="BL11" i="1" s="1"/>
  <c r="BL12" i="1" a="1"/>
  <c r="BL12" i="1" s="1"/>
  <c r="BL13" i="1" a="1"/>
  <c r="BL13" i="1" s="1"/>
  <c r="BL14" i="1" a="1"/>
  <c r="BL14" i="1" s="1"/>
  <c r="BL15" i="1" a="1"/>
  <c r="BL15" i="1" s="1"/>
  <c r="BL16" i="1" a="1"/>
  <c r="BL16" i="1" s="1"/>
  <c r="BL17" i="1" a="1"/>
  <c r="BL17" i="1" s="1"/>
  <c r="BL18" i="1" a="1"/>
  <c r="BL18" i="1" s="1"/>
  <c r="BL19" i="1" a="1"/>
  <c r="BL19" i="1" s="1"/>
  <c r="BL20" i="1" a="1"/>
  <c r="BL20" i="1" s="1"/>
  <c r="BL21" i="1" a="1"/>
  <c r="BL21" i="1" s="1"/>
  <c r="BL22" i="1" a="1"/>
  <c r="BL22" i="1" s="1"/>
  <c r="BL23" i="1" a="1"/>
  <c r="BL23" i="1" s="1"/>
  <c r="BL25" i="1" a="1"/>
  <c r="BL25" i="1" s="1"/>
  <c r="BL24" i="1" a="1"/>
  <c r="BL24" i="1" s="1"/>
  <c r="BL27" i="1" a="1"/>
  <c r="BL27" i="1" s="1"/>
  <c r="BL29" i="1" a="1"/>
  <c r="BL29" i="1" s="1"/>
  <c r="BL30" i="1" a="1"/>
  <c r="BL30" i="1" s="1"/>
  <c r="BL31" i="1" a="1"/>
  <c r="BL31" i="1" s="1"/>
  <c r="BL32" i="1" a="1"/>
  <c r="BL32" i="1" s="1"/>
  <c r="BL33" i="1" a="1"/>
  <c r="BL33" i="1" s="1"/>
  <c r="BL34" i="1" a="1"/>
  <c r="BL34" i="1" s="1"/>
  <c r="BL35" i="1" a="1"/>
  <c r="BL35" i="1" s="1"/>
  <c r="BL36" i="1" a="1"/>
  <c r="BL36" i="1" s="1"/>
  <c r="BL38" i="1" a="1"/>
  <c r="BL38" i="1" s="1"/>
  <c r="BL37" i="1" a="1"/>
  <c r="BL37" i="1" s="1"/>
  <c r="BL39" i="1" a="1"/>
  <c r="BL39" i="1" s="1"/>
  <c r="BL40" i="1" a="1"/>
  <c r="BL40" i="1" s="1"/>
  <c r="BL42" i="1" a="1"/>
  <c r="BL42" i="1" s="1"/>
  <c r="BL47" i="1" a="1"/>
  <c r="BL47" i="1" s="1"/>
  <c r="BL43" i="1" a="1"/>
  <c r="BL43" i="1" s="1"/>
  <c r="BL44" i="1" a="1"/>
  <c r="BL44" i="1" s="1"/>
  <c r="BL45" i="1" a="1"/>
  <c r="BL45" i="1" s="1"/>
  <c r="BL3" i="1" a="1"/>
  <c r="BL3" i="1" s="1"/>
  <c r="BL7" i="1" a="1"/>
  <c r="BL7" i="1" s="1"/>
  <c r="BL6" i="1" a="1"/>
  <c r="BL6" i="1" s="1"/>
  <c r="BL8" i="1" a="1"/>
  <c r="BL8" i="1" s="1"/>
  <c r="BL4" i="1" a="1"/>
  <c r="BL4" i="1" s="1"/>
  <c r="BL5" i="1" a="1"/>
  <c r="BL5" i="1" s="1"/>
  <c r="BL10" i="1" a="1"/>
  <c r="BL10" i="1" s="1"/>
  <c r="BL9" i="1" a="1"/>
  <c r="BL9" i="1" s="1"/>
  <c r="BL2" i="1" a="1"/>
  <c r="BL2" i="1" s="1"/>
  <c r="V321" i="1" l="1"/>
  <c r="T321" i="1" s="1"/>
  <c r="AZ291" i="1"/>
  <c r="BA291" i="1"/>
  <c r="BB291" i="1"/>
  <c r="BC291" i="1"/>
  <c r="AZ235" i="1"/>
  <c r="BA235" i="1"/>
  <c r="BB235" i="1"/>
  <c r="BC235" i="1"/>
  <c r="AZ179" i="1"/>
  <c r="BA179" i="1"/>
  <c r="BB179" i="1"/>
  <c r="BC179" i="1"/>
  <c r="AZ103" i="1"/>
  <c r="BA103" i="1"/>
  <c r="BB103" i="1"/>
  <c r="BC103" i="1"/>
  <c r="AZ12" i="1"/>
  <c r="BA12" i="1"/>
  <c r="BB12" i="1"/>
  <c r="BC12" i="1"/>
  <c r="T128" i="1"/>
  <c r="T333" i="1"/>
  <c r="T89" i="1"/>
  <c r="T274" i="1"/>
  <c r="T211" i="1"/>
  <c r="T210" i="1"/>
  <c r="T209" i="1"/>
  <c r="T208" i="1"/>
  <c r="T207" i="1"/>
  <c r="T206" i="1"/>
  <c r="T205" i="1"/>
  <c r="T204" i="1"/>
  <c r="T203" i="1"/>
  <c r="T202" i="1"/>
  <c r="T201" i="1"/>
  <c r="T417" i="1"/>
  <c r="T468" i="1"/>
  <c r="T431" i="1"/>
  <c r="T416" i="1"/>
  <c r="T413" i="1"/>
  <c r="T411" i="1"/>
  <c r="T412" i="1"/>
  <c r="T410" i="1"/>
  <c r="T407" i="1"/>
  <c r="T375" i="1"/>
  <c r="T374" i="1"/>
  <c r="T359" i="1"/>
  <c r="T358" i="1"/>
  <c r="T357" i="1"/>
  <c r="T356" i="1"/>
  <c r="T355" i="1"/>
  <c r="T354" i="1"/>
  <c r="T353" i="1"/>
  <c r="T352" i="1"/>
  <c r="T190" i="1"/>
  <c r="T160" i="1"/>
  <c r="T123" i="1"/>
  <c r="T121" i="1"/>
  <c r="T122" i="1"/>
  <c r="T120" i="1"/>
  <c r="T118" i="1"/>
  <c r="T88" i="1"/>
  <c r="T41" i="1"/>
  <c r="T28" i="1"/>
  <c r="T26" i="1"/>
  <c r="BC506" i="1"/>
  <c r="BB506" i="1"/>
  <c r="BA506" i="1"/>
  <c r="AZ506" i="1"/>
  <c r="BC504" i="1"/>
  <c r="BB504" i="1"/>
  <c r="BA504" i="1"/>
  <c r="AZ504" i="1"/>
  <c r="BC505" i="1"/>
  <c r="BB505" i="1"/>
  <c r="BA505" i="1"/>
  <c r="AZ505" i="1"/>
  <c r="BC503" i="1"/>
  <c r="BB503" i="1"/>
  <c r="BA503" i="1"/>
  <c r="AZ503" i="1"/>
  <c r="BC502" i="1"/>
  <c r="BB502" i="1"/>
  <c r="BA502" i="1"/>
  <c r="AZ502" i="1"/>
  <c r="BC501" i="1"/>
  <c r="BB501" i="1"/>
  <c r="BA501" i="1"/>
  <c r="AZ501" i="1"/>
  <c r="BC500" i="1"/>
  <c r="BB500" i="1"/>
  <c r="BA500" i="1"/>
  <c r="AZ500" i="1"/>
  <c r="BC499" i="1"/>
  <c r="BB499" i="1"/>
  <c r="BA499" i="1"/>
  <c r="AZ499" i="1"/>
  <c r="BC498" i="1"/>
  <c r="BB498" i="1"/>
  <c r="BA498" i="1"/>
  <c r="AZ498" i="1"/>
  <c r="BC497" i="1"/>
  <c r="BB497" i="1"/>
  <c r="BA497" i="1"/>
  <c r="AZ497" i="1"/>
  <c r="BC496" i="1"/>
  <c r="BB496" i="1"/>
  <c r="BA496" i="1"/>
  <c r="AZ496" i="1"/>
  <c r="BC495" i="1"/>
  <c r="BB495" i="1"/>
  <c r="BA495" i="1"/>
  <c r="AZ495" i="1"/>
  <c r="BC493" i="1"/>
  <c r="BB493" i="1"/>
  <c r="BA493" i="1"/>
  <c r="AZ493" i="1"/>
  <c r="BC494" i="1"/>
  <c r="BB494" i="1"/>
  <c r="BA494" i="1"/>
  <c r="AZ494" i="1"/>
  <c r="BC492" i="1"/>
  <c r="BB492" i="1"/>
  <c r="BA492" i="1"/>
  <c r="AZ492" i="1"/>
  <c r="BC487" i="1"/>
  <c r="BB487" i="1"/>
  <c r="BA487" i="1"/>
  <c r="AZ487" i="1"/>
  <c r="BC486" i="1"/>
  <c r="BB486" i="1"/>
  <c r="BA486" i="1"/>
  <c r="AZ486" i="1"/>
  <c r="BC488" i="1"/>
  <c r="BB488" i="1"/>
  <c r="BA488" i="1"/>
  <c r="AZ488" i="1"/>
  <c r="BC489" i="1"/>
  <c r="BB489" i="1"/>
  <c r="BA489" i="1"/>
  <c r="AZ489" i="1"/>
  <c r="BC485" i="1"/>
  <c r="BB485" i="1"/>
  <c r="BA485" i="1"/>
  <c r="AZ485" i="1"/>
  <c r="BC490" i="1"/>
  <c r="BB490" i="1"/>
  <c r="BA490" i="1"/>
  <c r="AZ490" i="1"/>
  <c r="BC484" i="1"/>
  <c r="BB484" i="1"/>
  <c r="BA484" i="1"/>
  <c r="AZ484" i="1"/>
  <c r="BC483" i="1"/>
  <c r="BB483" i="1"/>
  <c r="BA483" i="1"/>
  <c r="AZ483" i="1"/>
  <c r="BC482" i="1"/>
  <c r="BB482" i="1"/>
  <c r="BA482" i="1"/>
  <c r="AZ482" i="1"/>
  <c r="BC481" i="1"/>
  <c r="BB481" i="1"/>
  <c r="BA481" i="1"/>
  <c r="AZ481" i="1"/>
  <c r="BC479" i="1"/>
  <c r="BB479" i="1"/>
  <c r="BA479" i="1"/>
  <c r="AZ479" i="1"/>
  <c r="BC480" i="1"/>
  <c r="BB480" i="1"/>
  <c r="BA480" i="1"/>
  <c r="AZ480" i="1"/>
  <c r="BC477" i="1"/>
  <c r="BB477" i="1"/>
  <c r="BA477" i="1"/>
  <c r="AZ477" i="1"/>
  <c r="BC476" i="1"/>
  <c r="BB476" i="1"/>
  <c r="BA476" i="1"/>
  <c r="AZ476" i="1"/>
  <c r="BC475" i="1"/>
  <c r="BB475" i="1"/>
  <c r="BA475" i="1"/>
  <c r="AZ475" i="1"/>
  <c r="BC474" i="1"/>
  <c r="BB474" i="1"/>
  <c r="BA474" i="1"/>
  <c r="AZ474" i="1"/>
  <c r="BC472" i="1"/>
  <c r="BB472" i="1"/>
  <c r="BA472" i="1"/>
  <c r="AZ472" i="1"/>
  <c r="BC473" i="1"/>
  <c r="BB473" i="1"/>
  <c r="BA473" i="1"/>
  <c r="AZ473" i="1"/>
  <c r="BC471" i="1"/>
  <c r="BB471" i="1"/>
  <c r="BA471" i="1"/>
  <c r="AZ471" i="1"/>
  <c r="BC469" i="1"/>
  <c r="BB469" i="1"/>
  <c r="BA469" i="1"/>
  <c r="AZ469" i="1"/>
  <c r="BC466" i="1"/>
  <c r="BB466" i="1"/>
  <c r="BA466" i="1"/>
  <c r="AZ466" i="1"/>
  <c r="BC465" i="1"/>
  <c r="BB465" i="1"/>
  <c r="BA465" i="1"/>
  <c r="AZ465" i="1"/>
  <c r="BC467" i="1"/>
  <c r="BB467" i="1"/>
  <c r="BA467" i="1"/>
  <c r="AZ467" i="1"/>
  <c r="BC462" i="1"/>
  <c r="BB462" i="1"/>
  <c r="BA462" i="1"/>
  <c r="AZ462" i="1"/>
  <c r="BC461" i="1"/>
  <c r="BB461" i="1"/>
  <c r="BA461" i="1"/>
  <c r="AZ461" i="1"/>
  <c r="BC460" i="1"/>
  <c r="BB460" i="1"/>
  <c r="BA460" i="1"/>
  <c r="AZ460" i="1"/>
  <c r="BC459" i="1"/>
  <c r="BB459" i="1"/>
  <c r="BA459" i="1"/>
  <c r="AZ459" i="1"/>
  <c r="BC458" i="1"/>
  <c r="BB458" i="1"/>
  <c r="BA458" i="1"/>
  <c r="AZ458" i="1"/>
  <c r="BC457" i="1"/>
  <c r="BB457" i="1"/>
  <c r="BA457" i="1"/>
  <c r="AZ457" i="1"/>
  <c r="BC456" i="1"/>
  <c r="BB456" i="1"/>
  <c r="BA456" i="1"/>
  <c r="AZ456" i="1"/>
  <c r="BC455" i="1"/>
  <c r="BB455" i="1"/>
  <c r="BA455" i="1"/>
  <c r="AZ455" i="1"/>
  <c r="BC454" i="1"/>
  <c r="BB454" i="1"/>
  <c r="BA454" i="1"/>
  <c r="AZ454" i="1"/>
  <c r="BC453" i="1"/>
  <c r="BB453" i="1"/>
  <c r="BA453" i="1"/>
  <c r="AZ453" i="1"/>
  <c r="BC450" i="1"/>
  <c r="BB450" i="1"/>
  <c r="BA450" i="1"/>
  <c r="AZ450" i="1"/>
  <c r="BC449" i="1"/>
  <c r="BB449" i="1"/>
  <c r="BA449" i="1"/>
  <c r="AZ449" i="1"/>
  <c r="BC448" i="1"/>
  <c r="BB448" i="1"/>
  <c r="BA448" i="1"/>
  <c r="AZ448" i="1"/>
  <c r="BC446" i="1"/>
  <c r="BB446" i="1"/>
  <c r="BA446" i="1"/>
  <c r="AZ446" i="1"/>
  <c r="BC443" i="1"/>
  <c r="BB443" i="1"/>
  <c r="BA443" i="1"/>
  <c r="AZ443" i="1"/>
  <c r="BC445" i="1"/>
  <c r="BB445" i="1"/>
  <c r="BA445" i="1"/>
  <c r="AZ445" i="1"/>
  <c r="BC444" i="1"/>
  <c r="BB444" i="1"/>
  <c r="BA444" i="1"/>
  <c r="AZ444" i="1"/>
  <c r="BC447" i="1"/>
  <c r="BB447" i="1"/>
  <c r="BA447" i="1"/>
  <c r="AZ447" i="1"/>
  <c r="BC442" i="1"/>
  <c r="BB442" i="1"/>
  <c r="BA442" i="1"/>
  <c r="AZ442" i="1"/>
  <c r="BC441" i="1"/>
  <c r="BB441" i="1"/>
  <c r="BA441" i="1"/>
  <c r="AZ441" i="1"/>
  <c r="BC440" i="1"/>
  <c r="BB440" i="1"/>
  <c r="BA440" i="1"/>
  <c r="AZ440" i="1"/>
  <c r="BC439" i="1"/>
  <c r="BB439" i="1"/>
  <c r="BA439" i="1"/>
  <c r="AZ439" i="1"/>
  <c r="BC438" i="1"/>
  <c r="BB438" i="1"/>
  <c r="BA438" i="1"/>
  <c r="AZ438" i="1"/>
  <c r="BC437" i="1"/>
  <c r="BB437" i="1"/>
  <c r="BA437" i="1"/>
  <c r="AZ437" i="1"/>
  <c r="BC436" i="1"/>
  <c r="BB436" i="1"/>
  <c r="BA436" i="1"/>
  <c r="AZ436" i="1"/>
  <c r="BC434" i="1"/>
  <c r="BB434" i="1"/>
  <c r="BA434" i="1"/>
  <c r="AZ434" i="1"/>
  <c r="BC433" i="1"/>
  <c r="BB433" i="1"/>
  <c r="BA433" i="1"/>
  <c r="AZ433" i="1"/>
  <c r="BC435" i="1"/>
  <c r="BB435" i="1"/>
  <c r="BA435" i="1"/>
  <c r="AZ435" i="1"/>
  <c r="BC432" i="1"/>
  <c r="BB432" i="1"/>
  <c r="BA432" i="1"/>
  <c r="AZ432" i="1"/>
  <c r="BC430" i="1"/>
  <c r="BB430" i="1"/>
  <c r="BA430" i="1"/>
  <c r="AZ430" i="1"/>
  <c r="BC427" i="1"/>
  <c r="BB427" i="1"/>
  <c r="BA427" i="1"/>
  <c r="AZ427" i="1"/>
  <c r="BC429" i="1"/>
  <c r="BB429" i="1"/>
  <c r="BA429" i="1"/>
  <c r="AZ429" i="1"/>
  <c r="BC428" i="1"/>
  <c r="BB428" i="1"/>
  <c r="BA428" i="1"/>
  <c r="AZ428" i="1"/>
  <c r="BC426" i="1"/>
  <c r="BB426" i="1"/>
  <c r="BA426" i="1"/>
  <c r="AZ426" i="1"/>
  <c r="BC424" i="1"/>
  <c r="BB424" i="1"/>
  <c r="BA424" i="1"/>
  <c r="AZ424" i="1"/>
  <c r="BC421" i="1"/>
  <c r="BB421" i="1"/>
  <c r="BA421" i="1"/>
  <c r="AZ421" i="1"/>
  <c r="BC420" i="1"/>
  <c r="BB420" i="1"/>
  <c r="BA420" i="1"/>
  <c r="AZ420" i="1"/>
  <c r="BC419" i="1"/>
  <c r="BB419" i="1"/>
  <c r="BA419" i="1"/>
  <c r="AZ419" i="1"/>
  <c r="BC423" i="1"/>
  <c r="BB423" i="1"/>
  <c r="BA423" i="1"/>
  <c r="AZ423" i="1"/>
  <c r="BC422" i="1"/>
  <c r="BB422" i="1"/>
  <c r="BA422" i="1"/>
  <c r="AZ422" i="1"/>
  <c r="BC418" i="1"/>
  <c r="BB418" i="1"/>
  <c r="BA418" i="1"/>
  <c r="AZ418" i="1"/>
  <c r="BC415" i="1"/>
  <c r="BB415" i="1"/>
  <c r="BA415" i="1"/>
  <c r="AZ415" i="1"/>
  <c r="BC409" i="1"/>
  <c r="BB409" i="1"/>
  <c r="BA409" i="1"/>
  <c r="AZ409" i="1"/>
  <c r="BC406" i="1"/>
  <c r="BB406" i="1"/>
  <c r="BA406" i="1"/>
  <c r="AZ406" i="1"/>
  <c r="BC405" i="1"/>
  <c r="BB405" i="1"/>
  <c r="BA405" i="1"/>
  <c r="AZ405" i="1"/>
  <c r="BC404" i="1"/>
  <c r="BB404" i="1"/>
  <c r="BA404" i="1"/>
  <c r="AZ404" i="1"/>
  <c r="BC403" i="1"/>
  <c r="BB403" i="1"/>
  <c r="BA403" i="1"/>
  <c r="AZ403" i="1"/>
  <c r="BC402" i="1"/>
  <c r="BB402" i="1"/>
  <c r="BA402" i="1"/>
  <c r="AZ402" i="1"/>
  <c r="BC401" i="1"/>
  <c r="BB401" i="1"/>
  <c r="BA401" i="1"/>
  <c r="AZ401" i="1"/>
  <c r="BC399" i="1"/>
  <c r="BB399" i="1"/>
  <c r="BA399" i="1"/>
  <c r="AZ399" i="1"/>
  <c r="BC400" i="1"/>
  <c r="BB400" i="1"/>
  <c r="BA400" i="1"/>
  <c r="AZ400" i="1"/>
  <c r="BC398" i="1"/>
  <c r="BB398" i="1"/>
  <c r="BA398" i="1"/>
  <c r="AZ398" i="1"/>
  <c r="BC397" i="1"/>
  <c r="BB397" i="1"/>
  <c r="BA397" i="1"/>
  <c r="AZ397" i="1"/>
  <c r="BC396" i="1"/>
  <c r="BB396" i="1"/>
  <c r="BA396" i="1"/>
  <c r="AZ396" i="1"/>
  <c r="BC395" i="1"/>
  <c r="BB395" i="1"/>
  <c r="BA395" i="1"/>
  <c r="AZ395" i="1"/>
  <c r="BC394" i="1"/>
  <c r="BB394" i="1"/>
  <c r="BA394" i="1"/>
  <c r="AZ394" i="1"/>
  <c r="BC393" i="1"/>
  <c r="BB393" i="1"/>
  <c r="BA393" i="1"/>
  <c r="AZ393" i="1"/>
  <c r="BC392" i="1"/>
  <c r="BB392" i="1"/>
  <c r="BA392" i="1"/>
  <c r="AZ392" i="1"/>
  <c r="BC391" i="1"/>
  <c r="BB391" i="1"/>
  <c r="BA391" i="1"/>
  <c r="AZ391" i="1"/>
  <c r="BC390" i="1"/>
  <c r="BB390" i="1"/>
  <c r="BA390" i="1"/>
  <c r="AZ390" i="1"/>
  <c r="BC388" i="1"/>
  <c r="BB388" i="1"/>
  <c r="BA388" i="1"/>
  <c r="AZ388" i="1"/>
  <c r="BC387" i="1"/>
  <c r="BB387" i="1"/>
  <c r="BA387" i="1"/>
  <c r="AZ387" i="1"/>
  <c r="BC386" i="1"/>
  <c r="BB386" i="1"/>
  <c r="BA386" i="1"/>
  <c r="AZ386" i="1"/>
  <c r="BC385" i="1"/>
  <c r="BB385" i="1"/>
  <c r="BA385" i="1"/>
  <c r="AZ385" i="1"/>
  <c r="BC384" i="1"/>
  <c r="BB384" i="1"/>
  <c r="BA384" i="1"/>
  <c r="AZ384" i="1"/>
  <c r="BC383" i="1"/>
  <c r="BB383" i="1"/>
  <c r="BA383" i="1"/>
  <c r="AZ383" i="1"/>
  <c r="BC382" i="1"/>
  <c r="BB382" i="1"/>
  <c r="BA382" i="1"/>
  <c r="AZ382" i="1"/>
  <c r="BC381" i="1"/>
  <c r="BB381" i="1"/>
  <c r="BA381" i="1"/>
  <c r="AZ381" i="1"/>
  <c r="BC380" i="1"/>
  <c r="BB380" i="1"/>
  <c r="BA380" i="1"/>
  <c r="AZ380" i="1"/>
  <c r="BC379" i="1"/>
  <c r="BB379" i="1"/>
  <c r="BA379" i="1"/>
  <c r="AZ379" i="1"/>
  <c r="BC377" i="1"/>
  <c r="BB377" i="1"/>
  <c r="BA377" i="1"/>
  <c r="AZ377" i="1"/>
  <c r="BC372" i="1"/>
  <c r="BB372" i="1"/>
  <c r="BA372" i="1"/>
  <c r="AZ372" i="1"/>
  <c r="BC371" i="1"/>
  <c r="BB371" i="1"/>
  <c r="BA371" i="1"/>
  <c r="AZ371" i="1"/>
  <c r="BC370" i="1"/>
  <c r="BB370" i="1"/>
  <c r="BA370" i="1"/>
  <c r="AZ370" i="1"/>
  <c r="BC373" i="1"/>
  <c r="BB373" i="1"/>
  <c r="BA373" i="1"/>
  <c r="AZ373" i="1"/>
  <c r="BC369" i="1"/>
  <c r="BB369" i="1"/>
  <c r="BA369" i="1"/>
  <c r="AZ369" i="1"/>
  <c r="BC368" i="1"/>
  <c r="BB368" i="1"/>
  <c r="BA368" i="1"/>
  <c r="AZ368" i="1"/>
  <c r="BC367" i="1"/>
  <c r="BB367" i="1"/>
  <c r="BA367" i="1"/>
  <c r="AZ367" i="1"/>
  <c r="BC363" i="1"/>
  <c r="BB363" i="1"/>
  <c r="BA363" i="1"/>
  <c r="AZ363" i="1"/>
  <c r="BC364" i="1"/>
  <c r="BB364" i="1"/>
  <c r="BA364" i="1"/>
  <c r="AZ364" i="1"/>
  <c r="BC365" i="1"/>
  <c r="BB365" i="1"/>
  <c r="BA365" i="1"/>
  <c r="AZ365" i="1"/>
  <c r="BC360" i="1"/>
  <c r="BB360" i="1"/>
  <c r="BA360" i="1"/>
  <c r="AZ360" i="1"/>
  <c r="BC351" i="1"/>
  <c r="BB351" i="1"/>
  <c r="BA351" i="1"/>
  <c r="AZ351" i="1"/>
  <c r="BC350" i="1"/>
  <c r="BB350" i="1"/>
  <c r="BA350" i="1"/>
  <c r="AZ350" i="1"/>
  <c r="BC349" i="1"/>
  <c r="BB349" i="1"/>
  <c r="BA349" i="1"/>
  <c r="AZ349" i="1"/>
  <c r="BC344" i="1"/>
  <c r="BB344" i="1"/>
  <c r="BA344" i="1"/>
  <c r="AZ344" i="1"/>
  <c r="BC343" i="1"/>
  <c r="BB343" i="1"/>
  <c r="BA343" i="1"/>
  <c r="AZ343" i="1"/>
  <c r="BC342" i="1"/>
  <c r="BB342" i="1"/>
  <c r="BA342" i="1"/>
  <c r="AZ342" i="1"/>
  <c r="BC341" i="1"/>
  <c r="BB341" i="1"/>
  <c r="BA341" i="1"/>
  <c r="AZ341" i="1"/>
  <c r="BC340" i="1"/>
  <c r="BB340" i="1"/>
  <c r="BA340" i="1"/>
  <c r="AZ340" i="1"/>
  <c r="BC339" i="1"/>
  <c r="BB339" i="1"/>
  <c r="BA339" i="1"/>
  <c r="AZ339" i="1"/>
  <c r="BC338" i="1"/>
  <c r="BB338" i="1"/>
  <c r="BA338" i="1"/>
  <c r="AZ338" i="1"/>
  <c r="BC337" i="1"/>
  <c r="BB337" i="1"/>
  <c r="BA337" i="1"/>
  <c r="AZ337" i="1"/>
  <c r="BC348" i="1"/>
  <c r="BB348" i="1"/>
  <c r="BA348" i="1"/>
  <c r="AZ348" i="1"/>
  <c r="BC347" i="1"/>
  <c r="BB347" i="1"/>
  <c r="BA347" i="1"/>
  <c r="AZ347" i="1"/>
  <c r="BC345" i="1"/>
  <c r="BB345" i="1"/>
  <c r="BA345" i="1"/>
  <c r="AZ345" i="1"/>
  <c r="BC346" i="1"/>
  <c r="BB346" i="1"/>
  <c r="BA346" i="1"/>
  <c r="AZ346" i="1"/>
  <c r="BC335" i="1"/>
  <c r="BB335" i="1"/>
  <c r="BA335" i="1"/>
  <c r="AZ335" i="1"/>
  <c r="BC332" i="1"/>
  <c r="BB332" i="1"/>
  <c r="BA332" i="1"/>
  <c r="AZ332" i="1"/>
  <c r="BC331" i="1"/>
  <c r="BB331" i="1"/>
  <c r="BA331" i="1"/>
  <c r="AZ331" i="1"/>
  <c r="BC329" i="1"/>
  <c r="BB329" i="1"/>
  <c r="BA329" i="1"/>
  <c r="AZ329" i="1"/>
  <c r="BC330" i="1"/>
  <c r="BB330" i="1"/>
  <c r="BA330" i="1"/>
  <c r="AZ330" i="1"/>
  <c r="BC328" i="1"/>
  <c r="BB328" i="1"/>
  <c r="BA328" i="1"/>
  <c r="AZ328" i="1"/>
  <c r="BC327" i="1"/>
  <c r="BB327" i="1"/>
  <c r="BA327" i="1"/>
  <c r="AZ327" i="1"/>
  <c r="BC326" i="1"/>
  <c r="BB326" i="1"/>
  <c r="BA326" i="1"/>
  <c r="AZ326" i="1"/>
  <c r="BC325" i="1"/>
  <c r="BB325" i="1"/>
  <c r="BA325" i="1"/>
  <c r="AZ325" i="1"/>
  <c r="BC322" i="1"/>
  <c r="BB322" i="1"/>
  <c r="BA322" i="1"/>
  <c r="AZ322" i="1"/>
  <c r="BC323" i="1"/>
  <c r="BB323" i="1"/>
  <c r="BA323" i="1"/>
  <c r="AZ323" i="1"/>
  <c r="BC317" i="1"/>
  <c r="BB317" i="1"/>
  <c r="BA317" i="1"/>
  <c r="AZ317" i="1"/>
  <c r="BC320" i="1"/>
  <c r="BB320" i="1"/>
  <c r="BA320" i="1"/>
  <c r="AZ320" i="1"/>
  <c r="BC318" i="1"/>
  <c r="BB318" i="1"/>
  <c r="BA318" i="1"/>
  <c r="AZ318" i="1"/>
  <c r="BC319" i="1"/>
  <c r="BB319" i="1"/>
  <c r="BA319" i="1"/>
  <c r="AZ319" i="1"/>
  <c r="BC316" i="1"/>
  <c r="BB316" i="1"/>
  <c r="BA316" i="1"/>
  <c r="AZ316" i="1"/>
  <c r="BC314" i="1"/>
  <c r="BB314" i="1"/>
  <c r="BA314" i="1"/>
  <c r="AZ314" i="1"/>
  <c r="BC324" i="1"/>
  <c r="BB324" i="1"/>
  <c r="BA324" i="1"/>
  <c r="AZ324" i="1"/>
  <c r="BC313" i="1"/>
  <c r="BB313" i="1"/>
  <c r="BA313" i="1"/>
  <c r="AZ313" i="1"/>
  <c r="BC312" i="1"/>
  <c r="BB312" i="1"/>
  <c r="BA312" i="1"/>
  <c r="AZ312" i="1"/>
  <c r="BC311" i="1"/>
  <c r="BB311" i="1"/>
  <c r="BA311" i="1"/>
  <c r="AZ311" i="1"/>
  <c r="BC310" i="1"/>
  <c r="BB310" i="1"/>
  <c r="BA310" i="1"/>
  <c r="AZ310" i="1"/>
  <c r="BC305" i="1"/>
  <c r="BB305" i="1"/>
  <c r="BA305" i="1"/>
  <c r="AZ305" i="1"/>
  <c r="BC309" i="1"/>
  <c r="BB309" i="1"/>
  <c r="BA309" i="1"/>
  <c r="AZ309" i="1"/>
  <c r="BC308" i="1"/>
  <c r="BB308" i="1"/>
  <c r="BA308" i="1"/>
  <c r="AZ308" i="1"/>
  <c r="BC307" i="1"/>
  <c r="BB307" i="1"/>
  <c r="BA307" i="1"/>
  <c r="AZ307" i="1"/>
  <c r="BC306" i="1"/>
  <c r="BB306" i="1"/>
  <c r="BA306" i="1"/>
  <c r="AZ306" i="1"/>
  <c r="BC304" i="1"/>
  <c r="BB304" i="1"/>
  <c r="BA304" i="1"/>
  <c r="AZ304" i="1"/>
  <c r="BC303" i="1"/>
  <c r="BB303" i="1"/>
  <c r="BA303" i="1"/>
  <c r="AZ303" i="1"/>
  <c r="BC302" i="1"/>
  <c r="BB302" i="1"/>
  <c r="BA302" i="1"/>
  <c r="AZ302" i="1"/>
  <c r="BC301" i="1"/>
  <c r="BB301" i="1"/>
  <c r="BA301" i="1"/>
  <c r="AZ301" i="1"/>
  <c r="BC300" i="1"/>
  <c r="BB300" i="1"/>
  <c r="BA300" i="1"/>
  <c r="AZ300" i="1"/>
  <c r="BC299" i="1"/>
  <c r="BB299" i="1"/>
  <c r="BA299" i="1"/>
  <c r="AZ299" i="1"/>
  <c r="BC298" i="1"/>
  <c r="BB298" i="1"/>
  <c r="BA298" i="1"/>
  <c r="AZ298" i="1"/>
  <c r="BC297" i="1"/>
  <c r="BB297" i="1"/>
  <c r="BA297" i="1"/>
  <c r="AZ297" i="1"/>
  <c r="BC296" i="1"/>
  <c r="BB296" i="1"/>
  <c r="BA296" i="1"/>
  <c r="AZ296" i="1"/>
  <c r="BC295" i="1"/>
  <c r="BB295" i="1"/>
  <c r="BA295" i="1"/>
  <c r="AZ295" i="1"/>
  <c r="BC294" i="1"/>
  <c r="BB294" i="1"/>
  <c r="BA294" i="1"/>
  <c r="AZ294" i="1"/>
  <c r="BC293" i="1"/>
  <c r="BB293" i="1"/>
  <c r="BA293" i="1"/>
  <c r="AZ293" i="1"/>
  <c r="BC292" i="1"/>
  <c r="BB292" i="1"/>
  <c r="BA292" i="1"/>
  <c r="AZ292" i="1"/>
  <c r="BC290" i="1"/>
  <c r="BB290" i="1"/>
  <c r="BA290" i="1"/>
  <c r="AZ290" i="1"/>
  <c r="BC285" i="1"/>
  <c r="BB285" i="1"/>
  <c r="BA285" i="1"/>
  <c r="AZ285" i="1"/>
  <c r="BC288" i="1"/>
  <c r="BB288" i="1"/>
  <c r="BA288" i="1"/>
  <c r="AZ288" i="1"/>
  <c r="BC284" i="1"/>
  <c r="BB284" i="1"/>
  <c r="BA284" i="1"/>
  <c r="AZ284" i="1"/>
  <c r="BC289" i="1"/>
  <c r="BB289" i="1"/>
  <c r="BA289" i="1"/>
  <c r="AZ289" i="1"/>
  <c r="BC283" i="1"/>
  <c r="BB283" i="1"/>
  <c r="BA283" i="1"/>
  <c r="AZ283" i="1"/>
  <c r="BC287" i="1"/>
  <c r="BB287" i="1"/>
  <c r="BA287" i="1"/>
  <c r="AZ287" i="1"/>
  <c r="BC282" i="1"/>
  <c r="BB282" i="1"/>
  <c r="BA282" i="1"/>
  <c r="AZ282" i="1"/>
  <c r="BC286" i="1"/>
  <c r="BB286" i="1"/>
  <c r="BA286" i="1"/>
  <c r="AZ286" i="1"/>
  <c r="BC280" i="1"/>
  <c r="BB280" i="1"/>
  <c r="BA280" i="1"/>
  <c r="AZ280" i="1"/>
  <c r="BC281" i="1"/>
  <c r="BB281" i="1"/>
  <c r="BA281" i="1"/>
  <c r="AZ281" i="1"/>
  <c r="BC278" i="1"/>
  <c r="BB278" i="1"/>
  <c r="BA278" i="1"/>
  <c r="AZ278" i="1"/>
  <c r="BC277" i="1"/>
  <c r="BB277" i="1"/>
  <c r="BA277" i="1"/>
  <c r="AZ277" i="1"/>
  <c r="BC276" i="1"/>
  <c r="BB276" i="1"/>
  <c r="BA276" i="1"/>
  <c r="AZ276" i="1"/>
  <c r="BC275" i="1"/>
  <c r="BB275" i="1"/>
  <c r="BA275" i="1"/>
  <c r="AZ275" i="1"/>
  <c r="BC273" i="1"/>
  <c r="BB273" i="1"/>
  <c r="BA273" i="1"/>
  <c r="AZ273" i="1"/>
  <c r="BC272" i="1"/>
  <c r="BB272" i="1"/>
  <c r="BA272" i="1"/>
  <c r="AZ272" i="1"/>
  <c r="BC270" i="1"/>
  <c r="BB270" i="1"/>
  <c r="BA270" i="1"/>
  <c r="AZ270" i="1"/>
  <c r="BC271" i="1"/>
  <c r="BB271" i="1"/>
  <c r="BA271" i="1"/>
  <c r="AZ271" i="1"/>
  <c r="BC269" i="1"/>
  <c r="BB269" i="1"/>
  <c r="BA269" i="1"/>
  <c r="AZ269" i="1"/>
  <c r="BC268" i="1"/>
  <c r="BB268" i="1"/>
  <c r="BA268" i="1"/>
  <c r="AZ268" i="1"/>
  <c r="BC267" i="1"/>
  <c r="BB267" i="1"/>
  <c r="BA267" i="1"/>
  <c r="AZ267" i="1"/>
  <c r="BC265" i="1"/>
  <c r="BB265" i="1"/>
  <c r="BA265" i="1"/>
  <c r="AZ265" i="1"/>
  <c r="BC264" i="1"/>
  <c r="BB264" i="1"/>
  <c r="BA264" i="1"/>
  <c r="AZ264" i="1"/>
  <c r="BC263" i="1"/>
  <c r="BB263" i="1"/>
  <c r="BA263" i="1"/>
  <c r="AZ263" i="1"/>
  <c r="BC262" i="1"/>
  <c r="BB262" i="1"/>
  <c r="BA262" i="1"/>
  <c r="AZ262" i="1"/>
  <c r="BC261" i="1"/>
  <c r="BB261" i="1"/>
  <c r="BA261" i="1"/>
  <c r="AZ261" i="1"/>
  <c r="BC260" i="1"/>
  <c r="BB260" i="1"/>
  <c r="BA260" i="1"/>
  <c r="AZ260" i="1"/>
  <c r="BC258" i="1"/>
  <c r="BB258" i="1"/>
  <c r="BA258" i="1"/>
  <c r="AZ258" i="1"/>
  <c r="BC256" i="1"/>
  <c r="BB256" i="1"/>
  <c r="BA256" i="1"/>
  <c r="AZ256" i="1"/>
  <c r="BC255" i="1"/>
  <c r="BB255" i="1"/>
  <c r="BA255" i="1"/>
  <c r="AZ255" i="1"/>
  <c r="BC257" i="1"/>
  <c r="BB257" i="1"/>
  <c r="BA257" i="1"/>
  <c r="AZ257" i="1"/>
  <c r="BC254" i="1"/>
  <c r="BB254" i="1"/>
  <c r="BA254" i="1"/>
  <c r="AZ254" i="1"/>
  <c r="BC253" i="1"/>
  <c r="BB253" i="1"/>
  <c r="BA253" i="1"/>
  <c r="AZ253" i="1"/>
  <c r="BC252" i="1"/>
  <c r="BB252" i="1"/>
  <c r="BA252" i="1"/>
  <c r="AZ252" i="1"/>
  <c r="BC251" i="1"/>
  <c r="BB251" i="1"/>
  <c r="BA251" i="1"/>
  <c r="AZ251" i="1"/>
  <c r="BC250" i="1"/>
  <c r="BB250" i="1"/>
  <c r="BA250" i="1"/>
  <c r="AZ250" i="1"/>
  <c r="BC249" i="1"/>
  <c r="BB249" i="1"/>
  <c r="BA249" i="1"/>
  <c r="AZ249" i="1"/>
  <c r="BC248" i="1"/>
  <c r="BB248" i="1"/>
  <c r="BA248" i="1"/>
  <c r="AZ248" i="1"/>
  <c r="BC247" i="1"/>
  <c r="BB247" i="1"/>
  <c r="BA247" i="1"/>
  <c r="AZ247" i="1"/>
  <c r="BC246" i="1"/>
  <c r="BB246" i="1"/>
  <c r="BA246" i="1"/>
  <c r="AZ246" i="1"/>
  <c r="BC245" i="1"/>
  <c r="BB245" i="1"/>
  <c r="BA245" i="1"/>
  <c r="AZ245" i="1"/>
  <c r="BC243" i="1"/>
  <c r="BB243" i="1"/>
  <c r="BA243" i="1"/>
  <c r="AZ243" i="1"/>
  <c r="BC242" i="1"/>
  <c r="BB242" i="1"/>
  <c r="BA242" i="1"/>
  <c r="AZ242" i="1"/>
  <c r="BC244" i="1"/>
  <c r="BB244" i="1"/>
  <c r="BA244" i="1"/>
  <c r="AZ244" i="1"/>
  <c r="BC241" i="1"/>
  <c r="BB241" i="1"/>
  <c r="BA241" i="1"/>
  <c r="AZ241" i="1"/>
  <c r="BC240" i="1"/>
  <c r="BB240" i="1"/>
  <c r="BA240" i="1"/>
  <c r="AZ240" i="1"/>
  <c r="BC239" i="1"/>
  <c r="BB239" i="1"/>
  <c r="BA239" i="1"/>
  <c r="AZ239" i="1"/>
  <c r="BC238" i="1"/>
  <c r="BB238" i="1"/>
  <c r="BA238" i="1"/>
  <c r="AZ238" i="1"/>
  <c r="BC237" i="1"/>
  <c r="BB237" i="1"/>
  <c r="BA237" i="1"/>
  <c r="AZ237" i="1"/>
  <c r="BC236" i="1"/>
  <c r="BB236" i="1"/>
  <c r="BA236" i="1"/>
  <c r="AZ236" i="1"/>
  <c r="BC234" i="1"/>
  <c r="BB234" i="1"/>
  <c r="BA234" i="1"/>
  <c r="AZ234" i="1"/>
  <c r="BC233" i="1"/>
  <c r="BB233" i="1"/>
  <c r="BA233" i="1"/>
  <c r="AZ233" i="1"/>
  <c r="BC232" i="1"/>
  <c r="BB232" i="1"/>
  <c r="BA232" i="1"/>
  <c r="AZ232" i="1"/>
  <c r="BC231" i="1"/>
  <c r="BB231" i="1"/>
  <c r="BA231" i="1"/>
  <c r="AZ231" i="1"/>
  <c r="BC230" i="1"/>
  <c r="BB230" i="1"/>
  <c r="BA230" i="1"/>
  <c r="AZ230" i="1"/>
  <c r="BC229" i="1"/>
  <c r="BB229" i="1"/>
  <c r="BA229" i="1"/>
  <c r="AZ229" i="1"/>
  <c r="BC228" i="1"/>
  <c r="BB228" i="1"/>
  <c r="BA228" i="1"/>
  <c r="AZ228" i="1"/>
  <c r="BC227" i="1"/>
  <c r="BB227" i="1"/>
  <c r="BA227" i="1"/>
  <c r="AZ227" i="1"/>
  <c r="BC226" i="1"/>
  <c r="BB226" i="1"/>
  <c r="BA226" i="1"/>
  <c r="AZ226" i="1"/>
  <c r="BC225" i="1"/>
  <c r="BB225" i="1"/>
  <c r="BA225" i="1"/>
  <c r="AZ225" i="1"/>
  <c r="BC224" i="1"/>
  <c r="BB224" i="1"/>
  <c r="BA224" i="1"/>
  <c r="AZ224" i="1"/>
  <c r="BC222" i="1"/>
  <c r="BB222" i="1"/>
  <c r="BA222" i="1"/>
  <c r="AZ222" i="1"/>
  <c r="BC220" i="1"/>
  <c r="BB220" i="1"/>
  <c r="BA220" i="1"/>
  <c r="AZ220" i="1"/>
  <c r="BC219" i="1"/>
  <c r="BB219" i="1"/>
  <c r="BA219" i="1"/>
  <c r="AZ219" i="1"/>
  <c r="BC221" i="1"/>
  <c r="BB221" i="1"/>
  <c r="BA221" i="1"/>
  <c r="AZ221" i="1"/>
  <c r="BC218" i="1"/>
  <c r="BB218" i="1"/>
  <c r="BA218" i="1"/>
  <c r="AZ218" i="1"/>
  <c r="BC217" i="1"/>
  <c r="BB217" i="1"/>
  <c r="BA217" i="1"/>
  <c r="AZ217" i="1"/>
  <c r="BC215" i="1"/>
  <c r="BB215" i="1"/>
  <c r="BA215" i="1"/>
  <c r="AZ215" i="1"/>
  <c r="BC212" i="1"/>
  <c r="BB212" i="1"/>
  <c r="BA212" i="1"/>
  <c r="AZ212" i="1"/>
  <c r="BC214" i="1"/>
  <c r="BB214" i="1"/>
  <c r="BA214" i="1"/>
  <c r="AZ214" i="1"/>
  <c r="BC213" i="1"/>
  <c r="BB213" i="1"/>
  <c r="BA213" i="1"/>
  <c r="AZ213" i="1"/>
  <c r="BC200" i="1"/>
  <c r="BB200" i="1"/>
  <c r="BA200" i="1"/>
  <c r="AZ200" i="1"/>
  <c r="BC199" i="1"/>
  <c r="BB199" i="1"/>
  <c r="BA199" i="1"/>
  <c r="AZ199" i="1"/>
  <c r="BC198" i="1"/>
  <c r="BB198" i="1"/>
  <c r="BA198" i="1"/>
  <c r="AZ198" i="1"/>
  <c r="BC197" i="1"/>
  <c r="BB197" i="1"/>
  <c r="BA197" i="1"/>
  <c r="AZ197" i="1"/>
  <c r="BC196" i="1"/>
  <c r="BB196" i="1"/>
  <c r="BA196" i="1"/>
  <c r="AZ196" i="1"/>
  <c r="BC195" i="1"/>
  <c r="BB195" i="1"/>
  <c r="BA195" i="1"/>
  <c r="AZ195" i="1"/>
  <c r="BC194" i="1"/>
  <c r="BB194" i="1"/>
  <c r="BA194" i="1"/>
  <c r="AZ194" i="1"/>
  <c r="BC193" i="1"/>
  <c r="BB193" i="1"/>
  <c r="BA193" i="1"/>
  <c r="AZ193" i="1"/>
  <c r="BC192" i="1"/>
  <c r="BB192" i="1"/>
  <c r="BA192" i="1"/>
  <c r="AZ192" i="1"/>
  <c r="BC189" i="1"/>
  <c r="BB189" i="1"/>
  <c r="BA189" i="1"/>
  <c r="AZ189" i="1"/>
  <c r="BC188" i="1"/>
  <c r="BB188" i="1"/>
  <c r="BA188" i="1"/>
  <c r="AZ188" i="1"/>
  <c r="BC187" i="1"/>
  <c r="BB187" i="1"/>
  <c r="BA187" i="1"/>
  <c r="AZ187" i="1"/>
  <c r="BC185" i="1"/>
  <c r="BB185" i="1"/>
  <c r="BA185" i="1"/>
  <c r="AZ185" i="1"/>
  <c r="BC184" i="1"/>
  <c r="BB184" i="1"/>
  <c r="BA184" i="1"/>
  <c r="AZ184" i="1"/>
  <c r="BC180" i="1"/>
  <c r="BB180" i="1"/>
  <c r="BA180" i="1"/>
  <c r="AZ180" i="1"/>
  <c r="BC183" i="1"/>
  <c r="BB183" i="1"/>
  <c r="BA183" i="1"/>
  <c r="AZ183" i="1"/>
  <c r="BC182" i="1"/>
  <c r="BB182" i="1"/>
  <c r="BA182" i="1"/>
  <c r="AZ182" i="1"/>
  <c r="BC181" i="1"/>
  <c r="BB181" i="1"/>
  <c r="BA181" i="1"/>
  <c r="AZ181" i="1"/>
  <c r="BC178" i="1"/>
  <c r="BB178" i="1"/>
  <c r="BA178" i="1"/>
  <c r="AZ178" i="1"/>
  <c r="BC177" i="1"/>
  <c r="BB177" i="1"/>
  <c r="BA177" i="1"/>
  <c r="AZ177" i="1"/>
  <c r="BC176" i="1"/>
  <c r="BB176" i="1"/>
  <c r="BA176" i="1"/>
  <c r="AZ176" i="1"/>
  <c r="BC175" i="1"/>
  <c r="BB175" i="1"/>
  <c r="BA175" i="1"/>
  <c r="AZ175" i="1"/>
  <c r="BC174" i="1"/>
  <c r="BB174" i="1"/>
  <c r="BA174" i="1"/>
  <c r="AZ174" i="1"/>
  <c r="BC173" i="1"/>
  <c r="BB173" i="1"/>
  <c r="BA173" i="1"/>
  <c r="AZ173" i="1"/>
  <c r="BC172" i="1"/>
  <c r="BB172" i="1"/>
  <c r="BA172" i="1"/>
  <c r="AZ172" i="1"/>
  <c r="BC171" i="1"/>
  <c r="BB171" i="1"/>
  <c r="BA171" i="1"/>
  <c r="AZ171" i="1"/>
  <c r="BC170" i="1"/>
  <c r="BB170" i="1"/>
  <c r="BA170" i="1"/>
  <c r="AZ170" i="1"/>
  <c r="BC169" i="1"/>
  <c r="BB169" i="1"/>
  <c r="BA169" i="1"/>
  <c r="AZ169" i="1"/>
  <c r="BC168" i="1"/>
  <c r="BB168" i="1"/>
  <c r="BA168" i="1"/>
  <c r="AZ168" i="1"/>
  <c r="BC167" i="1"/>
  <c r="BB167" i="1"/>
  <c r="BA167" i="1"/>
  <c r="AZ167" i="1"/>
  <c r="BC166" i="1"/>
  <c r="BB166" i="1"/>
  <c r="BA166" i="1"/>
  <c r="AZ166" i="1"/>
  <c r="BC165" i="1"/>
  <c r="BB165" i="1"/>
  <c r="BA165" i="1"/>
  <c r="AZ165" i="1"/>
  <c r="BC164" i="1"/>
  <c r="BB164" i="1"/>
  <c r="BA164" i="1"/>
  <c r="AZ164" i="1"/>
  <c r="BC163" i="1"/>
  <c r="BB163" i="1"/>
  <c r="BA163" i="1"/>
  <c r="AZ163" i="1"/>
  <c r="BC162" i="1"/>
  <c r="BB162" i="1"/>
  <c r="BA162" i="1"/>
  <c r="AZ162" i="1"/>
  <c r="BC161" i="1"/>
  <c r="BB161" i="1"/>
  <c r="BA161" i="1"/>
  <c r="AZ161" i="1"/>
  <c r="BC159" i="1"/>
  <c r="BB159" i="1"/>
  <c r="BA159" i="1"/>
  <c r="AZ159" i="1"/>
  <c r="BC158" i="1"/>
  <c r="BB158" i="1"/>
  <c r="BA158" i="1"/>
  <c r="AZ158" i="1"/>
  <c r="BC157" i="1"/>
  <c r="BB157" i="1"/>
  <c r="BA157" i="1"/>
  <c r="AZ157" i="1"/>
  <c r="BC156" i="1"/>
  <c r="BB156" i="1"/>
  <c r="BA156" i="1"/>
  <c r="AZ156" i="1"/>
  <c r="BC155" i="1"/>
  <c r="BB155" i="1"/>
  <c r="BA155" i="1"/>
  <c r="AZ155" i="1"/>
  <c r="BC154" i="1"/>
  <c r="BB154" i="1"/>
  <c r="BA154" i="1"/>
  <c r="AZ154" i="1"/>
  <c r="BC151" i="1"/>
  <c r="BB151" i="1"/>
  <c r="BA151" i="1"/>
  <c r="AZ151" i="1"/>
  <c r="BC150" i="1"/>
  <c r="BB150" i="1"/>
  <c r="BA150" i="1"/>
  <c r="AZ150" i="1"/>
  <c r="BC152" i="1"/>
  <c r="BB152" i="1"/>
  <c r="BA152" i="1"/>
  <c r="AZ152" i="1"/>
  <c r="BC153" i="1"/>
  <c r="BB153" i="1"/>
  <c r="BA153" i="1"/>
  <c r="AZ153" i="1"/>
  <c r="BC149" i="1"/>
  <c r="BB149" i="1"/>
  <c r="BA149" i="1"/>
  <c r="AZ149" i="1"/>
  <c r="BC148" i="1"/>
  <c r="BB148" i="1"/>
  <c r="BA148" i="1"/>
  <c r="AZ148" i="1"/>
  <c r="BC147" i="1"/>
  <c r="BB147" i="1"/>
  <c r="BA147" i="1"/>
  <c r="AZ147" i="1"/>
  <c r="BC146" i="1"/>
  <c r="BB146" i="1"/>
  <c r="BA146" i="1"/>
  <c r="AZ146" i="1"/>
  <c r="BC145" i="1"/>
  <c r="BB145" i="1"/>
  <c r="BA145" i="1"/>
  <c r="AZ145" i="1"/>
  <c r="BC143" i="1"/>
  <c r="BB143" i="1"/>
  <c r="BA143" i="1"/>
  <c r="AZ143" i="1"/>
  <c r="BC142" i="1"/>
  <c r="BB142" i="1"/>
  <c r="BA142" i="1"/>
  <c r="AZ142" i="1"/>
  <c r="BC140" i="1"/>
  <c r="BB140" i="1"/>
  <c r="BA140" i="1"/>
  <c r="AZ140" i="1"/>
  <c r="BC139" i="1"/>
  <c r="BB139" i="1"/>
  <c r="BA139" i="1"/>
  <c r="AZ139" i="1"/>
  <c r="BC138" i="1"/>
  <c r="BB138" i="1"/>
  <c r="BA138" i="1"/>
  <c r="AZ138" i="1"/>
  <c r="BC137" i="1"/>
  <c r="BB137" i="1"/>
  <c r="BA137" i="1"/>
  <c r="AZ137" i="1"/>
  <c r="BC136" i="1"/>
  <c r="BB136" i="1"/>
  <c r="BA136" i="1"/>
  <c r="AZ136" i="1"/>
  <c r="BC135" i="1"/>
  <c r="BB135" i="1"/>
  <c r="BA135" i="1"/>
  <c r="AZ135" i="1"/>
  <c r="BC134" i="1"/>
  <c r="BB134" i="1"/>
  <c r="BA134" i="1"/>
  <c r="AZ134" i="1"/>
  <c r="BC133" i="1"/>
  <c r="BB133" i="1"/>
  <c r="BA133" i="1"/>
  <c r="AZ133" i="1"/>
  <c r="BC132" i="1"/>
  <c r="BB132" i="1"/>
  <c r="BA132" i="1"/>
  <c r="AZ132" i="1"/>
  <c r="BC131" i="1"/>
  <c r="BB131" i="1"/>
  <c r="BA131" i="1"/>
  <c r="AZ131" i="1"/>
  <c r="BC130" i="1"/>
  <c r="BB130" i="1"/>
  <c r="BA130" i="1"/>
  <c r="AZ130" i="1"/>
  <c r="BC129" i="1"/>
  <c r="BB129" i="1"/>
  <c r="BA129" i="1"/>
  <c r="AZ129" i="1"/>
  <c r="BC127" i="1"/>
  <c r="BB127" i="1"/>
  <c r="BA127" i="1"/>
  <c r="AZ127" i="1"/>
  <c r="BC126" i="1"/>
  <c r="BB126" i="1"/>
  <c r="BA126" i="1"/>
  <c r="AZ126" i="1"/>
  <c r="BC125" i="1"/>
  <c r="BB125" i="1"/>
  <c r="BA125" i="1"/>
  <c r="AZ125" i="1"/>
  <c r="BC124" i="1"/>
  <c r="BB124" i="1"/>
  <c r="BA124" i="1"/>
  <c r="AZ124" i="1"/>
  <c r="BC119" i="1"/>
  <c r="BB119" i="1"/>
  <c r="BA119" i="1"/>
  <c r="AZ119" i="1"/>
  <c r="BC116" i="1"/>
  <c r="BB116" i="1"/>
  <c r="BA116" i="1"/>
  <c r="AZ116" i="1"/>
  <c r="BC114" i="1"/>
  <c r="BB114" i="1"/>
  <c r="BA114" i="1"/>
  <c r="AZ114" i="1"/>
  <c r="BC112" i="1"/>
  <c r="BB112" i="1"/>
  <c r="BA112" i="1"/>
  <c r="AZ112" i="1"/>
  <c r="BC113" i="1"/>
  <c r="BB113" i="1"/>
  <c r="BA113" i="1"/>
  <c r="AZ113" i="1"/>
  <c r="BC111" i="1"/>
  <c r="BB111" i="1"/>
  <c r="BA111" i="1"/>
  <c r="AZ111" i="1"/>
  <c r="BC110" i="1"/>
  <c r="BB110" i="1"/>
  <c r="BA110" i="1"/>
  <c r="AZ110" i="1"/>
  <c r="BC115" i="1"/>
  <c r="BB115" i="1"/>
  <c r="BA115" i="1"/>
  <c r="AZ115" i="1"/>
  <c r="BC109" i="1"/>
  <c r="BB109" i="1"/>
  <c r="BA109" i="1"/>
  <c r="AZ109" i="1"/>
  <c r="BC108" i="1"/>
  <c r="BB108" i="1"/>
  <c r="BA108" i="1"/>
  <c r="AZ108" i="1"/>
  <c r="BC107" i="1"/>
  <c r="BB107" i="1"/>
  <c r="BA107" i="1"/>
  <c r="AZ107" i="1"/>
  <c r="BC106" i="1"/>
  <c r="BB106" i="1"/>
  <c r="BA106" i="1"/>
  <c r="AZ106" i="1"/>
  <c r="BC105" i="1"/>
  <c r="BB105" i="1"/>
  <c r="BA105" i="1"/>
  <c r="AZ105" i="1"/>
  <c r="BC104" i="1"/>
  <c r="BB104" i="1"/>
  <c r="BA104" i="1"/>
  <c r="AZ104" i="1"/>
  <c r="BC102" i="1"/>
  <c r="BB102" i="1"/>
  <c r="BA102" i="1"/>
  <c r="AZ102" i="1"/>
  <c r="BC101" i="1"/>
  <c r="BB101" i="1"/>
  <c r="BA101" i="1"/>
  <c r="AZ101" i="1"/>
  <c r="BC99" i="1"/>
  <c r="BB99" i="1"/>
  <c r="BA99" i="1"/>
  <c r="AZ99" i="1"/>
  <c r="BC98" i="1"/>
  <c r="BB98" i="1"/>
  <c r="BA98" i="1"/>
  <c r="AZ98" i="1"/>
  <c r="BC100" i="1"/>
  <c r="BB100" i="1"/>
  <c r="BA100" i="1"/>
  <c r="AZ100" i="1"/>
  <c r="BC97" i="1"/>
  <c r="BB97" i="1"/>
  <c r="BA97" i="1"/>
  <c r="AZ97" i="1"/>
  <c r="BC96" i="1"/>
  <c r="BB96" i="1"/>
  <c r="BA96" i="1"/>
  <c r="AZ96" i="1"/>
  <c r="BC95" i="1"/>
  <c r="BB95" i="1"/>
  <c r="BA95" i="1"/>
  <c r="AZ95" i="1"/>
  <c r="BC94" i="1"/>
  <c r="BB94" i="1"/>
  <c r="BA94" i="1"/>
  <c r="AZ94" i="1"/>
  <c r="BC93" i="1"/>
  <c r="BB93" i="1"/>
  <c r="BA93" i="1"/>
  <c r="AZ93" i="1"/>
  <c r="BC92" i="1"/>
  <c r="BB92" i="1"/>
  <c r="BA92" i="1"/>
  <c r="AZ92" i="1"/>
  <c r="BC91" i="1"/>
  <c r="BB91" i="1"/>
  <c r="BA91" i="1"/>
  <c r="AZ91" i="1"/>
  <c r="BC90" i="1"/>
  <c r="BB90" i="1"/>
  <c r="BA90" i="1"/>
  <c r="AZ90" i="1"/>
  <c r="BC80" i="1"/>
  <c r="BB80" i="1"/>
  <c r="BA80" i="1"/>
  <c r="AZ80" i="1"/>
  <c r="BC79" i="1"/>
  <c r="BB79" i="1"/>
  <c r="BA79" i="1"/>
  <c r="AZ79" i="1"/>
  <c r="BC78" i="1"/>
  <c r="BB78" i="1"/>
  <c r="BA78" i="1"/>
  <c r="AZ78" i="1"/>
  <c r="BC77" i="1"/>
  <c r="BB77" i="1"/>
  <c r="BA77" i="1"/>
  <c r="AZ77" i="1"/>
  <c r="BC76" i="1"/>
  <c r="BB76" i="1"/>
  <c r="BA76" i="1"/>
  <c r="AZ76" i="1"/>
  <c r="BC75" i="1"/>
  <c r="BB75" i="1"/>
  <c r="BA75" i="1"/>
  <c r="AZ75" i="1"/>
  <c r="BC74" i="1"/>
  <c r="BB74" i="1"/>
  <c r="BA74" i="1"/>
  <c r="AZ74" i="1"/>
  <c r="BC73" i="1"/>
  <c r="BB73" i="1"/>
  <c r="BA73" i="1"/>
  <c r="AZ73" i="1"/>
  <c r="BC72" i="1"/>
  <c r="BB72" i="1"/>
  <c r="BA72" i="1"/>
  <c r="AZ72" i="1"/>
  <c r="BC70" i="1"/>
  <c r="BB70" i="1"/>
  <c r="BA70" i="1"/>
  <c r="AZ70" i="1"/>
  <c r="BC69" i="1"/>
  <c r="BB69" i="1"/>
  <c r="BA69" i="1"/>
  <c r="AZ69" i="1"/>
  <c r="BC68" i="1"/>
  <c r="BB68" i="1"/>
  <c r="BA68" i="1"/>
  <c r="AZ68" i="1"/>
  <c r="BC67" i="1"/>
  <c r="BB67" i="1"/>
  <c r="BA67" i="1"/>
  <c r="AZ67" i="1"/>
  <c r="BC71" i="1"/>
  <c r="BB71" i="1"/>
  <c r="BA71" i="1"/>
  <c r="AZ71" i="1"/>
  <c r="BC66" i="1"/>
  <c r="BB66" i="1"/>
  <c r="BA66" i="1"/>
  <c r="AZ66" i="1"/>
  <c r="BC65" i="1"/>
  <c r="BB65" i="1"/>
  <c r="BA65" i="1"/>
  <c r="AZ65" i="1"/>
  <c r="BC64" i="1"/>
  <c r="BB64" i="1"/>
  <c r="BA64" i="1"/>
  <c r="AZ64" i="1"/>
  <c r="BC63" i="1"/>
  <c r="BB63" i="1"/>
  <c r="BA63" i="1"/>
  <c r="AZ63" i="1"/>
  <c r="BC62" i="1"/>
  <c r="BB62" i="1"/>
  <c r="BA62" i="1"/>
  <c r="AZ62" i="1"/>
  <c r="BC61" i="1"/>
  <c r="BB61" i="1"/>
  <c r="BA61" i="1"/>
  <c r="AZ61" i="1"/>
  <c r="BC60" i="1"/>
  <c r="BB60" i="1"/>
  <c r="BA60" i="1"/>
  <c r="AZ60" i="1"/>
  <c r="BC59" i="1"/>
  <c r="BB59" i="1"/>
  <c r="BA59" i="1"/>
  <c r="AZ59" i="1"/>
  <c r="BC58" i="1"/>
  <c r="BB58" i="1"/>
  <c r="BA58" i="1"/>
  <c r="AZ58" i="1"/>
  <c r="BC57" i="1"/>
  <c r="BB57" i="1"/>
  <c r="BA57" i="1"/>
  <c r="AZ57" i="1"/>
  <c r="BC56" i="1"/>
  <c r="BB56" i="1"/>
  <c r="BA56" i="1"/>
  <c r="AZ56" i="1"/>
  <c r="BC55" i="1"/>
  <c r="BB55" i="1"/>
  <c r="BA55" i="1"/>
  <c r="AZ55" i="1"/>
  <c r="BC53" i="1"/>
  <c r="BB53" i="1"/>
  <c r="BA53" i="1"/>
  <c r="AZ53" i="1"/>
  <c r="BC52" i="1"/>
  <c r="BB52" i="1"/>
  <c r="BA52" i="1"/>
  <c r="AZ52" i="1"/>
  <c r="BC50" i="1"/>
  <c r="BB50" i="1"/>
  <c r="BA50" i="1"/>
  <c r="AZ50" i="1"/>
  <c r="BC49" i="1"/>
  <c r="BB49" i="1"/>
  <c r="BA49" i="1"/>
  <c r="AZ49" i="1"/>
  <c r="BC46" i="1"/>
  <c r="BB46" i="1"/>
  <c r="BA46" i="1"/>
  <c r="AZ46" i="1"/>
  <c r="BC45" i="1"/>
  <c r="BB45" i="1"/>
  <c r="BA45" i="1"/>
  <c r="AZ45" i="1"/>
  <c r="BC44" i="1"/>
  <c r="BB44" i="1"/>
  <c r="BA44" i="1"/>
  <c r="AZ44" i="1"/>
  <c r="BC43" i="1"/>
  <c r="BB43" i="1"/>
  <c r="BA43" i="1"/>
  <c r="AZ43" i="1"/>
  <c r="BC47" i="1"/>
  <c r="BB47" i="1"/>
  <c r="BA47" i="1"/>
  <c r="AZ47" i="1"/>
  <c r="BC42" i="1"/>
  <c r="BB42" i="1"/>
  <c r="BA42" i="1"/>
  <c r="AZ42" i="1"/>
  <c r="BC40" i="1"/>
  <c r="BB40" i="1"/>
  <c r="BA40" i="1"/>
  <c r="AZ40" i="1"/>
  <c r="BC39" i="1"/>
  <c r="BB39" i="1"/>
  <c r="BA39" i="1"/>
  <c r="AZ39" i="1"/>
  <c r="BC37" i="1"/>
  <c r="BB37" i="1"/>
  <c r="BA37" i="1"/>
  <c r="AZ37" i="1"/>
  <c r="BC38" i="1"/>
  <c r="BB38" i="1"/>
  <c r="BA38" i="1"/>
  <c r="AZ38" i="1"/>
  <c r="BC36" i="1"/>
  <c r="BB36" i="1"/>
  <c r="BA36" i="1"/>
  <c r="AZ36" i="1"/>
  <c r="BC35" i="1"/>
  <c r="BB35" i="1"/>
  <c r="BA35" i="1"/>
  <c r="AZ35" i="1"/>
  <c r="BC34" i="1"/>
  <c r="BB34" i="1"/>
  <c r="BA34" i="1"/>
  <c r="AZ34" i="1"/>
  <c r="BC33" i="1"/>
  <c r="BB33" i="1"/>
  <c r="BA33" i="1"/>
  <c r="AZ33" i="1"/>
  <c r="BC32" i="1"/>
  <c r="BB32" i="1"/>
  <c r="BA32" i="1"/>
  <c r="AZ32" i="1"/>
  <c r="BC31" i="1"/>
  <c r="BB31" i="1"/>
  <c r="BA31" i="1"/>
  <c r="AZ31" i="1"/>
  <c r="BC30" i="1"/>
  <c r="BB30" i="1"/>
  <c r="BA30" i="1"/>
  <c r="AZ30" i="1"/>
  <c r="BC29" i="1"/>
  <c r="BB29" i="1"/>
  <c r="BA29" i="1"/>
  <c r="AZ29" i="1"/>
  <c r="BC27" i="1"/>
  <c r="BB27" i="1"/>
  <c r="BA27" i="1"/>
  <c r="AZ27" i="1"/>
  <c r="BC24" i="1"/>
  <c r="BB24" i="1"/>
  <c r="BA24" i="1"/>
  <c r="AZ24" i="1"/>
  <c r="BC25" i="1"/>
  <c r="BB25" i="1"/>
  <c r="BA25" i="1"/>
  <c r="AZ25" i="1"/>
  <c r="BC23" i="1"/>
  <c r="BB23" i="1"/>
  <c r="BA23" i="1"/>
  <c r="AZ23" i="1"/>
  <c r="BC22" i="1"/>
  <c r="BB22" i="1"/>
  <c r="BA22" i="1"/>
  <c r="AZ22" i="1"/>
  <c r="BC21" i="1"/>
  <c r="BB21" i="1"/>
  <c r="BA21" i="1"/>
  <c r="AZ21" i="1"/>
  <c r="BC20" i="1"/>
  <c r="BB20" i="1"/>
  <c r="BA20" i="1"/>
  <c r="AZ20" i="1"/>
  <c r="BC19" i="1"/>
  <c r="BB19" i="1"/>
  <c r="BA19" i="1"/>
  <c r="AZ19" i="1"/>
  <c r="BC18" i="1"/>
  <c r="BB18" i="1"/>
  <c r="BA18" i="1"/>
  <c r="AZ18" i="1"/>
  <c r="BC17" i="1"/>
  <c r="BB17" i="1"/>
  <c r="BA17" i="1"/>
  <c r="AZ17" i="1"/>
  <c r="BC16" i="1"/>
  <c r="BB16" i="1"/>
  <c r="BA16" i="1"/>
  <c r="AZ16" i="1"/>
  <c r="BC15" i="1"/>
  <c r="BB15" i="1"/>
  <c r="BA15" i="1"/>
  <c r="AZ15" i="1"/>
  <c r="BC14" i="1"/>
  <c r="BB14" i="1"/>
  <c r="BA14" i="1"/>
  <c r="AZ14" i="1"/>
  <c r="BC13" i="1"/>
  <c r="BB13" i="1"/>
  <c r="BA13" i="1"/>
  <c r="AZ13" i="1"/>
  <c r="BC11" i="1"/>
  <c r="BB11" i="1"/>
  <c r="BA11" i="1"/>
  <c r="AZ11" i="1"/>
  <c r="BC9" i="1"/>
  <c r="BB9" i="1"/>
  <c r="BA9" i="1"/>
  <c r="AZ9" i="1"/>
  <c r="BC10" i="1"/>
  <c r="BB10" i="1"/>
  <c r="BA10" i="1"/>
  <c r="AZ10" i="1"/>
  <c r="BC5" i="1"/>
  <c r="BB5" i="1"/>
  <c r="BA5" i="1"/>
  <c r="AZ5" i="1"/>
  <c r="BC4" i="1"/>
  <c r="BB4" i="1"/>
  <c r="BA4" i="1"/>
  <c r="AZ4" i="1"/>
  <c r="BC8" i="1"/>
  <c r="BB8" i="1"/>
  <c r="BA8" i="1"/>
  <c r="AZ8" i="1"/>
  <c r="BC6" i="1"/>
  <c r="BB6" i="1"/>
  <c r="BA6" i="1"/>
  <c r="AZ6" i="1"/>
  <c r="BC7" i="1"/>
  <c r="BB7" i="1"/>
  <c r="BA7" i="1"/>
  <c r="AZ7" i="1"/>
  <c r="BC3" i="1"/>
  <c r="BB3" i="1"/>
  <c r="BA3" i="1"/>
  <c r="AZ3" i="1"/>
  <c r="BC2" i="1"/>
  <c r="BB2" i="1"/>
  <c r="BA2" i="1"/>
  <c r="AZ2" i="1"/>
  <c r="BD179" i="1" l="1"/>
  <c r="BE179" i="1" s="1"/>
  <c r="BD291" i="1"/>
  <c r="BE291" i="1" s="1"/>
  <c r="BD12" i="1"/>
  <c r="BE12" i="1" s="1"/>
  <c r="BD103" i="1"/>
  <c r="BE103" i="1" s="1"/>
  <c r="BD235" i="1"/>
  <c r="BE235" i="1" s="1"/>
  <c r="BD55" i="1"/>
  <c r="BE55" i="1" s="1"/>
  <c r="BD70" i="1"/>
  <c r="BE70" i="1" s="1"/>
  <c r="BD248" i="1"/>
  <c r="BE248" i="1" s="1"/>
  <c r="BD305" i="1"/>
  <c r="BE305" i="1" s="1"/>
  <c r="BD379" i="1"/>
  <c r="BE379" i="1" s="1"/>
  <c r="BD401" i="1"/>
  <c r="BE401" i="1" s="1"/>
  <c r="BD428" i="1"/>
  <c r="BE428" i="1" s="1"/>
  <c r="BD444" i="1"/>
  <c r="BE444" i="1" s="1"/>
  <c r="BD467" i="1"/>
  <c r="BE467" i="1" s="1"/>
  <c r="BD479" i="1"/>
  <c r="BE479" i="1" s="1"/>
  <c r="BD497" i="1"/>
  <c r="BE497" i="1" s="1"/>
  <c r="BD76" i="1"/>
  <c r="BE76" i="1" s="1"/>
  <c r="BD137" i="1"/>
  <c r="BE137" i="1" s="1"/>
  <c r="BD164" i="1"/>
  <c r="BE164" i="1" s="1"/>
  <c r="BD229" i="1"/>
  <c r="BE229" i="1" s="1"/>
  <c r="BD306" i="1"/>
  <c r="BE306" i="1" s="1"/>
  <c r="BD364" i="1"/>
  <c r="BE364" i="1" s="1"/>
  <c r="BD94" i="1"/>
  <c r="BE94" i="1" s="1"/>
  <c r="BD65" i="1"/>
  <c r="BE65" i="1" s="1"/>
  <c r="BD127" i="1"/>
  <c r="BE127" i="1" s="1"/>
  <c r="BD136" i="1"/>
  <c r="BE136" i="1" s="1"/>
  <c r="BD146" i="1"/>
  <c r="BE146" i="1" s="1"/>
  <c r="BD163" i="1"/>
  <c r="BE163" i="1" s="1"/>
  <c r="BD171" i="1"/>
  <c r="BE171" i="1" s="1"/>
  <c r="BD214" i="1"/>
  <c r="BE214" i="1" s="1"/>
  <c r="BD24" i="1"/>
  <c r="BE24" i="1" s="1"/>
  <c r="BD15" i="1"/>
  <c r="BE15" i="1" s="1"/>
  <c r="BD145" i="1"/>
  <c r="BE145" i="1" s="1"/>
  <c r="BD170" i="1"/>
  <c r="BE170" i="1" s="1"/>
  <c r="BD236" i="1"/>
  <c r="BE236" i="1" s="1"/>
  <c r="BD243" i="1"/>
  <c r="BE243" i="1" s="1"/>
  <c r="BD324" i="1"/>
  <c r="BE324" i="1" s="1"/>
  <c r="BD404" i="1"/>
  <c r="BE404" i="1" s="1"/>
  <c r="BD430" i="1"/>
  <c r="BE430" i="1" s="1"/>
  <c r="BD446" i="1"/>
  <c r="BE446" i="1" s="1"/>
  <c r="BD483" i="1"/>
  <c r="BE483" i="1" s="1"/>
  <c r="BD492" i="1"/>
  <c r="BE492" i="1" s="1"/>
  <c r="BD460" i="1"/>
  <c r="BE460" i="1" s="1"/>
  <c r="BD108" i="1"/>
  <c r="BE108" i="1" s="1"/>
  <c r="BD131" i="1"/>
  <c r="BE131" i="1" s="1"/>
  <c r="BD139" i="1"/>
  <c r="BE139" i="1" s="1"/>
  <c r="BD149" i="1"/>
  <c r="BE149" i="1" s="1"/>
  <c r="BD157" i="1"/>
  <c r="BE157" i="1" s="1"/>
  <c r="BD166" i="1"/>
  <c r="BE166" i="1" s="1"/>
  <c r="BD174" i="1"/>
  <c r="BE174" i="1" s="1"/>
  <c r="BD180" i="1"/>
  <c r="BE180" i="1" s="1"/>
  <c r="BD222" i="1"/>
  <c r="BE222" i="1" s="1"/>
  <c r="BD231" i="1"/>
  <c r="BE231" i="1" s="1"/>
  <c r="BD473" i="1"/>
  <c r="BE473" i="1" s="1"/>
  <c r="BD504" i="1"/>
  <c r="BE504" i="1" s="1"/>
  <c r="BD221" i="1"/>
  <c r="BE221" i="1" s="1"/>
  <c r="BD255" i="1"/>
  <c r="BE255" i="1" s="1"/>
  <c r="BD293" i="1"/>
  <c r="BE293" i="1" s="1"/>
  <c r="BD301" i="1"/>
  <c r="BE301" i="1" s="1"/>
  <c r="BD337" i="1"/>
  <c r="BE337" i="1" s="1"/>
  <c r="BD398" i="1"/>
  <c r="BE398" i="1" s="1"/>
  <c r="BD406" i="1"/>
  <c r="BE406" i="1" s="1"/>
  <c r="BD36" i="1"/>
  <c r="BE36" i="1" s="1"/>
  <c r="BD47" i="1"/>
  <c r="BE47" i="1" s="1"/>
  <c r="BD64" i="1"/>
  <c r="BE64" i="1" s="1"/>
  <c r="BD72" i="1"/>
  <c r="BE72" i="1" s="1"/>
  <c r="BD113" i="1"/>
  <c r="BE113" i="1" s="1"/>
  <c r="BD143" i="1"/>
  <c r="BE143" i="1" s="1"/>
  <c r="BD150" i="1"/>
  <c r="BE150" i="1" s="1"/>
  <c r="BD154" i="1"/>
  <c r="BE154" i="1" s="1"/>
  <c r="BD169" i="1"/>
  <c r="BE169" i="1" s="1"/>
  <c r="BD177" i="1"/>
  <c r="BE177" i="1" s="1"/>
  <c r="BD253" i="1"/>
  <c r="BE253" i="1" s="1"/>
  <c r="BD285" i="1"/>
  <c r="BE285" i="1" s="1"/>
  <c r="BD319" i="1"/>
  <c r="BE319" i="1" s="1"/>
  <c r="BD327" i="1"/>
  <c r="BE327" i="1" s="1"/>
  <c r="BD345" i="1"/>
  <c r="BE345" i="1" s="1"/>
  <c r="BD342" i="1"/>
  <c r="BE342" i="1" s="1"/>
  <c r="BD9" i="1"/>
  <c r="BE9" i="1" s="1"/>
  <c r="BD25" i="1"/>
  <c r="BE25" i="1" s="1"/>
  <c r="BD34" i="1"/>
  <c r="BE34" i="1" s="1"/>
  <c r="BD69" i="1"/>
  <c r="BE69" i="1" s="1"/>
  <c r="BD101" i="1"/>
  <c r="BE101" i="1" s="1"/>
  <c r="BD105" i="1"/>
  <c r="BE105" i="1" s="1"/>
  <c r="BD148" i="1"/>
  <c r="BE148" i="1" s="1"/>
  <c r="BD173" i="1"/>
  <c r="BE173" i="1" s="1"/>
  <c r="BD228" i="1"/>
  <c r="BE228" i="1" s="1"/>
  <c r="BD260" i="1"/>
  <c r="BE260" i="1" s="1"/>
  <c r="BD265" i="1"/>
  <c r="BE265" i="1" s="1"/>
  <c r="BD385" i="1"/>
  <c r="BE385" i="1" s="1"/>
  <c r="BD402" i="1"/>
  <c r="BE402" i="1" s="1"/>
  <c r="BD456" i="1"/>
  <c r="BE456" i="1" s="1"/>
  <c r="BD16" i="1"/>
  <c r="BE16" i="1" s="1"/>
  <c r="BD18" i="1"/>
  <c r="BE18" i="1" s="1"/>
  <c r="BD35" i="1"/>
  <c r="BE35" i="1" s="1"/>
  <c r="BD43" i="1"/>
  <c r="BE43" i="1" s="1"/>
  <c r="BD298" i="1"/>
  <c r="BE298" i="1" s="1"/>
  <c r="BD372" i="1"/>
  <c r="BE372" i="1" s="1"/>
  <c r="BD400" i="1"/>
  <c r="BE400" i="1" s="1"/>
  <c r="BD27" i="1"/>
  <c r="BE27" i="1" s="1"/>
  <c r="BD44" i="1"/>
  <c r="BE44" i="1" s="1"/>
  <c r="BD93" i="1"/>
  <c r="BE93" i="1" s="1"/>
  <c r="BD181" i="1"/>
  <c r="BE181" i="1" s="1"/>
  <c r="BD42" i="1"/>
  <c r="BE42" i="1" s="1"/>
  <c r="BD56" i="1"/>
  <c r="BE56" i="1" s="1"/>
  <c r="BD234" i="1"/>
  <c r="BE234" i="1" s="1"/>
  <c r="BD242" i="1"/>
  <c r="BE242" i="1" s="1"/>
  <c r="BD268" i="1"/>
  <c r="BE268" i="1" s="1"/>
  <c r="BD270" i="1"/>
  <c r="BE270" i="1" s="1"/>
  <c r="BD280" i="1"/>
  <c r="BE280" i="1" s="1"/>
  <c r="BD287" i="1"/>
  <c r="BE287" i="1" s="1"/>
  <c r="BD304" i="1"/>
  <c r="BE304" i="1" s="1"/>
  <c r="BD330" i="1"/>
  <c r="BE330" i="1" s="1"/>
  <c r="BD381" i="1"/>
  <c r="BE381" i="1" s="1"/>
  <c r="BD391" i="1"/>
  <c r="BE391" i="1" s="1"/>
  <c r="BD420" i="1"/>
  <c r="BE420" i="1" s="1"/>
  <c r="BD436" i="1"/>
  <c r="BE436" i="1" s="1"/>
  <c r="BD455" i="1"/>
  <c r="BE455" i="1" s="1"/>
  <c r="BD458" i="1"/>
  <c r="BE458" i="1" s="1"/>
  <c r="BD461" i="1"/>
  <c r="BE461" i="1" s="1"/>
  <c r="BD33" i="1"/>
  <c r="BE33" i="1" s="1"/>
  <c r="BD53" i="1"/>
  <c r="BE53" i="1" s="1"/>
  <c r="BD79" i="1"/>
  <c r="BE79" i="1" s="1"/>
  <c r="BD125" i="1"/>
  <c r="BE125" i="1" s="1"/>
  <c r="BD22" i="1"/>
  <c r="BE22" i="1" s="1"/>
  <c r="BD71" i="1"/>
  <c r="BE71" i="1" s="1"/>
  <c r="BD95" i="1"/>
  <c r="BE95" i="1" s="1"/>
  <c r="BD116" i="1"/>
  <c r="BE116" i="1" s="1"/>
  <c r="BD213" i="1"/>
  <c r="BE213" i="1" s="1"/>
  <c r="BD4" i="1"/>
  <c r="BE4" i="1" s="1"/>
  <c r="BD10" i="1"/>
  <c r="BE10" i="1" s="1"/>
  <c r="BD13" i="1"/>
  <c r="BE13" i="1" s="1"/>
  <c r="BD17" i="1"/>
  <c r="BE17" i="1" s="1"/>
  <c r="BD32" i="1"/>
  <c r="BE32" i="1" s="1"/>
  <c r="BD52" i="1"/>
  <c r="BE52" i="1" s="1"/>
  <c r="BD73" i="1"/>
  <c r="BE73" i="1" s="1"/>
  <c r="BD92" i="1"/>
  <c r="BE92" i="1" s="1"/>
  <c r="BD109" i="1"/>
  <c r="BE109" i="1" s="1"/>
  <c r="BD134" i="1"/>
  <c r="BE134" i="1" s="1"/>
  <c r="BD147" i="1"/>
  <c r="BE147" i="1" s="1"/>
  <c r="BD156" i="1"/>
  <c r="BE156" i="1" s="1"/>
  <c r="BD161" i="1"/>
  <c r="BE161" i="1" s="1"/>
  <c r="BD172" i="1"/>
  <c r="BE172" i="1" s="1"/>
  <c r="BD185" i="1"/>
  <c r="BE185" i="1" s="1"/>
  <c r="BD240" i="1"/>
  <c r="BE240" i="1" s="1"/>
  <c r="BD251" i="1"/>
  <c r="BE251" i="1" s="1"/>
  <c r="BD254" i="1"/>
  <c r="BE254" i="1" s="1"/>
  <c r="BD282" i="1"/>
  <c r="BE282" i="1" s="1"/>
  <c r="BD289" i="1"/>
  <c r="BE289" i="1" s="1"/>
  <c r="BD312" i="1"/>
  <c r="BE312" i="1" s="1"/>
  <c r="BD323" i="1"/>
  <c r="BE323" i="1" s="1"/>
  <c r="BD332" i="1"/>
  <c r="BE332" i="1" s="1"/>
  <c r="BD346" i="1"/>
  <c r="BE346" i="1" s="1"/>
  <c r="BD368" i="1"/>
  <c r="BE368" i="1" s="1"/>
  <c r="BD435" i="1"/>
  <c r="BE435" i="1" s="1"/>
  <c r="BD441" i="1"/>
  <c r="BE441" i="1" s="1"/>
  <c r="BD465" i="1"/>
  <c r="BE465" i="1" s="1"/>
  <c r="BD476" i="1"/>
  <c r="BE476" i="1" s="1"/>
  <c r="BD488" i="1"/>
  <c r="BE488" i="1" s="1"/>
  <c r="BD2" i="1"/>
  <c r="BE2" i="1" s="1"/>
  <c r="BD23" i="1"/>
  <c r="BE23" i="1" s="1"/>
  <c r="BD67" i="1"/>
  <c r="BE67" i="1" s="1"/>
  <c r="BD162" i="1"/>
  <c r="BE162" i="1" s="1"/>
  <c r="BD246" i="1"/>
  <c r="BE246" i="1" s="1"/>
  <c r="BD115" i="1"/>
  <c r="BE115" i="1" s="1"/>
  <c r="BD189" i="1"/>
  <c r="BE189" i="1" s="1"/>
  <c r="BD199" i="1"/>
  <c r="BE199" i="1" s="1"/>
  <c r="BD19" i="1"/>
  <c r="BE19" i="1" s="1"/>
  <c r="BD38" i="1"/>
  <c r="BE38" i="1" s="1"/>
  <c r="BD40" i="1"/>
  <c r="BE40" i="1" s="1"/>
  <c r="BD63" i="1"/>
  <c r="BE63" i="1" s="1"/>
  <c r="BD102" i="1"/>
  <c r="BE102" i="1" s="1"/>
  <c r="BD182" i="1"/>
  <c r="BE182" i="1" s="1"/>
  <c r="BD188" i="1"/>
  <c r="BE188" i="1" s="1"/>
  <c r="BD198" i="1"/>
  <c r="BE198" i="1" s="1"/>
  <c r="BD220" i="1"/>
  <c r="BE220" i="1" s="1"/>
  <c r="BD226" i="1"/>
  <c r="BE226" i="1" s="1"/>
  <c r="BD263" i="1"/>
  <c r="BE263" i="1" s="1"/>
  <c r="BD267" i="1"/>
  <c r="BE267" i="1" s="1"/>
  <c r="BD271" i="1"/>
  <c r="BE271" i="1" s="1"/>
  <c r="BD281" i="1"/>
  <c r="BE281" i="1" s="1"/>
  <c r="BD331" i="1"/>
  <c r="BE331" i="1" s="1"/>
  <c r="BD339" i="1"/>
  <c r="BE339" i="1" s="1"/>
  <c r="BD341" i="1"/>
  <c r="BE341" i="1" s="1"/>
  <c r="BD380" i="1"/>
  <c r="BE380" i="1" s="1"/>
  <c r="BD390" i="1"/>
  <c r="BE390" i="1" s="1"/>
  <c r="BD393" i="1"/>
  <c r="BE393" i="1" s="1"/>
  <c r="BD419" i="1"/>
  <c r="BE419" i="1" s="1"/>
  <c r="BD424" i="1"/>
  <c r="BE424" i="1" s="1"/>
  <c r="BD429" i="1"/>
  <c r="BE429" i="1" s="1"/>
  <c r="BD481" i="1"/>
  <c r="BE481" i="1" s="1"/>
  <c r="BD490" i="1"/>
  <c r="BE490" i="1" s="1"/>
  <c r="BD493" i="1"/>
  <c r="BE493" i="1" s="1"/>
  <c r="BD8" i="1"/>
  <c r="BE8" i="1" s="1"/>
  <c r="BD45" i="1"/>
  <c r="BE45" i="1" s="1"/>
  <c r="BD286" i="1"/>
  <c r="BE286" i="1" s="1"/>
  <c r="BD295" i="1"/>
  <c r="BE295" i="1" s="1"/>
  <c r="BD432" i="1"/>
  <c r="BE432" i="1" s="1"/>
  <c r="BD484" i="1"/>
  <c r="BE484" i="1" s="1"/>
  <c r="BD50" i="1"/>
  <c r="BE50" i="1" s="1"/>
  <c r="BD68" i="1"/>
  <c r="BE68" i="1" s="1"/>
  <c r="BD91" i="1"/>
  <c r="BE91" i="1" s="1"/>
  <c r="BD98" i="1"/>
  <c r="BE98" i="1" s="1"/>
  <c r="BD106" i="1"/>
  <c r="BE106" i="1" s="1"/>
  <c r="BD111" i="1"/>
  <c r="BE111" i="1" s="1"/>
  <c r="BD129" i="1"/>
  <c r="BE129" i="1" s="1"/>
  <c r="BD151" i="1"/>
  <c r="BE151" i="1" s="1"/>
  <c r="BD155" i="1"/>
  <c r="BE155" i="1" s="1"/>
  <c r="BD187" i="1"/>
  <c r="BE187" i="1" s="1"/>
  <c r="BD197" i="1"/>
  <c r="BE197" i="1" s="1"/>
  <c r="BD225" i="1"/>
  <c r="BE225" i="1" s="1"/>
  <c r="BD237" i="1"/>
  <c r="BE237" i="1" s="1"/>
  <c r="BD245" i="1"/>
  <c r="BE245" i="1" s="1"/>
  <c r="BD247" i="1"/>
  <c r="BE247" i="1" s="1"/>
  <c r="BD269" i="1"/>
  <c r="BE269" i="1" s="1"/>
  <c r="BD278" i="1"/>
  <c r="BE278" i="1" s="1"/>
  <c r="BD307" i="1"/>
  <c r="BE307" i="1" s="1"/>
  <c r="BD309" i="1"/>
  <c r="BE309" i="1" s="1"/>
  <c r="BD329" i="1"/>
  <c r="BE329" i="1" s="1"/>
  <c r="BD338" i="1"/>
  <c r="BE338" i="1" s="1"/>
  <c r="BD351" i="1"/>
  <c r="BE351" i="1" s="1"/>
  <c r="BD388" i="1"/>
  <c r="BE388" i="1" s="1"/>
  <c r="BD403" i="1"/>
  <c r="BE403" i="1" s="1"/>
  <c r="BD442" i="1"/>
  <c r="BE442" i="1" s="1"/>
  <c r="BD445" i="1"/>
  <c r="BE445" i="1" s="1"/>
  <c r="BD449" i="1"/>
  <c r="BE449" i="1" s="1"/>
  <c r="BD494" i="1"/>
  <c r="BE494" i="1" s="1"/>
  <c r="BD502" i="1"/>
  <c r="BE502" i="1" s="1"/>
  <c r="BD3" i="1"/>
  <c r="BE3" i="1" s="1"/>
  <c r="BD66" i="1"/>
  <c r="BE66" i="1" s="1"/>
  <c r="BD80" i="1"/>
  <c r="BE80" i="1" s="1"/>
  <c r="BD112" i="1"/>
  <c r="BE112" i="1" s="1"/>
  <c r="BD200" i="1"/>
  <c r="BE200" i="1" s="1"/>
  <c r="BD317" i="1"/>
  <c r="BE317" i="1" s="1"/>
  <c r="BD344" i="1"/>
  <c r="BE344" i="1" s="1"/>
  <c r="BD440" i="1"/>
  <c r="BE440" i="1" s="1"/>
  <c r="BD475" i="1"/>
  <c r="BE475" i="1" s="1"/>
  <c r="BD499" i="1"/>
  <c r="BE499" i="1" s="1"/>
  <c r="BD60" i="1"/>
  <c r="BE60" i="1" s="1"/>
  <c r="BD78" i="1"/>
  <c r="BE78" i="1" s="1"/>
  <c r="BD126" i="1"/>
  <c r="BE126" i="1" s="1"/>
  <c r="BD194" i="1"/>
  <c r="BE194" i="1" s="1"/>
  <c r="BD217" i="1"/>
  <c r="BE217" i="1" s="1"/>
  <c r="BD219" i="1"/>
  <c r="BE219" i="1" s="1"/>
  <c r="BD233" i="1"/>
  <c r="BE233" i="1" s="1"/>
  <c r="BD250" i="1"/>
  <c r="BE250" i="1" s="1"/>
  <c r="BD275" i="1"/>
  <c r="BD284" i="1"/>
  <c r="BE284" i="1" s="1"/>
  <c r="BD290" i="1"/>
  <c r="BE290" i="1" s="1"/>
  <c r="BD311" i="1"/>
  <c r="BE311" i="1" s="1"/>
  <c r="BD350" i="1"/>
  <c r="BE350" i="1" s="1"/>
  <c r="BD373" i="1"/>
  <c r="BE373" i="1" s="1"/>
  <c r="BD397" i="1"/>
  <c r="BE397" i="1" s="1"/>
  <c r="BD418" i="1"/>
  <c r="BE418" i="1" s="1"/>
  <c r="BD439" i="1"/>
  <c r="BE439" i="1" s="1"/>
  <c r="BD448" i="1"/>
  <c r="BE448" i="1" s="1"/>
  <c r="BD457" i="1"/>
  <c r="BE457" i="1" s="1"/>
  <c r="BD495" i="1"/>
  <c r="BE495" i="1" s="1"/>
  <c r="BD498" i="1"/>
  <c r="BE498" i="1" s="1"/>
  <c r="BD501" i="1"/>
  <c r="BE501" i="1" s="1"/>
  <c r="BD5" i="1"/>
  <c r="BE5" i="1" s="1"/>
  <c r="BD74" i="1"/>
  <c r="BE74" i="1" s="1"/>
  <c r="BD135" i="1"/>
  <c r="BE135" i="1" s="1"/>
  <c r="BD258" i="1"/>
  <c r="BE258" i="1" s="1"/>
  <c r="BD262" i="1"/>
  <c r="BE262" i="1" s="1"/>
  <c r="BD296" i="1"/>
  <c r="BE296" i="1" s="1"/>
  <c r="BD308" i="1"/>
  <c r="BE308" i="1" s="1"/>
  <c r="BD313" i="1"/>
  <c r="BE313" i="1" s="1"/>
  <c r="BD322" i="1"/>
  <c r="BE322" i="1" s="1"/>
  <c r="BD349" i="1"/>
  <c r="BE349" i="1" s="1"/>
  <c r="BD369" i="1"/>
  <c r="BE369" i="1" s="1"/>
  <c r="BD382" i="1"/>
  <c r="BE382" i="1" s="1"/>
  <c r="BD396" i="1"/>
  <c r="BE396" i="1" s="1"/>
  <c r="BD405" i="1"/>
  <c r="BE405" i="1" s="1"/>
  <c r="BD421" i="1"/>
  <c r="BE421" i="1" s="1"/>
  <c r="BD466" i="1"/>
  <c r="BE466" i="1" s="1"/>
  <c r="BD477" i="1"/>
  <c r="BE477" i="1" s="1"/>
  <c r="BD500" i="1"/>
  <c r="BE500" i="1" s="1"/>
  <c r="BD39" i="1"/>
  <c r="BE39" i="1" s="1"/>
  <c r="BD138" i="1"/>
  <c r="BE138" i="1" s="1"/>
  <c r="BD14" i="1"/>
  <c r="BE14" i="1" s="1"/>
  <c r="BD62" i="1"/>
  <c r="BE62" i="1" s="1"/>
  <c r="BD75" i="1"/>
  <c r="BE75" i="1" s="1"/>
  <c r="BD104" i="1"/>
  <c r="BE104" i="1" s="1"/>
  <c r="BD184" i="1"/>
  <c r="BE184" i="1" s="1"/>
  <c r="BD239" i="1"/>
  <c r="BE239" i="1" s="1"/>
  <c r="BD300" i="1"/>
  <c r="BE300" i="1" s="1"/>
  <c r="BD7" i="1"/>
  <c r="BE7" i="1" s="1"/>
  <c r="BD29" i="1"/>
  <c r="BE29" i="1" s="1"/>
  <c r="BD37" i="1"/>
  <c r="BE37" i="1" s="1"/>
  <c r="BD46" i="1"/>
  <c r="BE46" i="1" s="1"/>
  <c r="BD57" i="1"/>
  <c r="BE57" i="1" s="1"/>
  <c r="BD61" i="1"/>
  <c r="BE61" i="1" s="1"/>
  <c r="BD96" i="1"/>
  <c r="BE96" i="1" s="1"/>
  <c r="BD110" i="1"/>
  <c r="BE110" i="1" s="1"/>
  <c r="BD130" i="1"/>
  <c r="BE130" i="1" s="1"/>
  <c r="BD232" i="1"/>
  <c r="BE232" i="1" s="1"/>
  <c r="BD273" i="1"/>
  <c r="BE273" i="1" s="1"/>
  <c r="BD371" i="1"/>
  <c r="BE371" i="1" s="1"/>
  <c r="BD443" i="1"/>
  <c r="BE443" i="1" s="1"/>
  <c r="BD482" i="1"/>
  <c r="BE482" i="1" s="1"/>
  <c r="BD31" i="1"/>
  <c r="BE31" i="1" s="1"/>
  <c r="BD59" i="1"/>
  <c r="BE59" i="1" s="1"/>
  <c r="BD77" i="1"/>
  <c r="BE77" i="1" s="1"/>
  <c r="BD100" i="1"/>
  <c r="BE100" i="1" s="1"/>
  <c r="BD257" i="1"/>
  <c r="BE257" i="1" s="1"/>
  <c r="BD384" i="1"/>
  <c r="BE384" i="1" s="1"/>
  <c r="BD11" i="1"/>
  <c r="BE11" i="1" s="1"/>
  <c r="BD21" i="1"/>
  <c r="BE21" i="1" s="1"/>
  <c r="BD114" i="1"/>
  <c r="BE114" i="1" s="1"/>
  <c r="BD165" i="1"/>
  <c r="BE165" i="1" s="1"/>
  <c r="BD292" i="1"/>
  <c r="BE292" i="1" s="1"/>
  <c r="BD316" i="1"/>
  <c r="BE316" i="1" s="1"/>
  <c r="BD6" i="1"/>
  <c r="BE6" i="1" s="1"/>
  <c r="BD49" i="1"/>
  <c r="BE49" i="1" s="1"/>
  <c r="BD90" i="1"/>
  <c r="BE90" i="1" s="1"/>
  <c r="BD20" i="1"/>
  <c r="BE20" i="1" s="1"/>
  <c r="BD30" i="1"/>
  <c r="BE30" i="1" s="1"/>
  <c r="BD58" i="1"/>
  <c r="BE58" i="1" s="1"/>
  <c r="BD97" i="1"/>
  <c r="BE97" i="1" s="1"/>
  <c r="BD193" i="1"/>
  <c r="BE193" i="1" s="1"/>
  <c r="BD326" i="1"/>
  <c r="BE326" i="1" s="1"/>
  <c r="BD365" i="1"/>
  <c r="BE365" i="1" s="1"/>
  <c r="BD427" i="1"/>
  <c r="BE427" i="1" s="1"/>
  <c r="BD462" i="1"/>
  <c r="BE462" i="1" s="1"/>
  <c r="BD183" i="1"/>
  <c r="BE183" i="1" s="1"/>
  <c r="BD192" i="1"/>
  <c r="BE192" i="1" s="1"/>
  <c r="BD230" i="1"/>
  <c r="BE230" i="1" s="1"/>
  <c r="BD238" i="1"/>
  <c r="BE238" i="1" s="1"/>
  <c r="BD264" i="1"/>
  <c r="BE264" i="1" s="1"/>
  <c r="BD272" i="1"/>
  <c r="BE272" i="1" s="1"/>
  <c r="BD277" i="1"/>
  <c r="BE277" i="1" s="1"/>
  <c r="BD303" i="1"/>
  <c r="BE303" i="1" s="1"/>
  <c r="BD320" i="1"/>
  <c r="BE320" i="1" s="1"/>
  <c r="BD348" i="1"/>
  <c r="BE348" i="1" s="1"/>
  <c r="BD367" i="1"/>
  <c r="BE367" i="1" s="1"/>
  <c r="BD387" i="1"/>
  <c r="BE387" i="1" s="1"/>
  <c r="BD394" i="1"/>
  <c r="BE394" i="1" s="1"/>
  <c r="BD409" i="1"/>
  <c r="BE409" i="1" s="1"/>
  <c r="BD422" i="1"/>
  <c r="BE422" i="1" s="1"/>
  <c r="BD433" i="1"/>
  <c r="BE433" i="1" s="1"/>
  <c r="BD437" i="1"/>
  <c r="BE437" i="1" s="1"/>
  <c r="BD450" i="1"/>
  <c r="BE450" i="1" s="1"/>
  <c r="BD453" i="1"/>
  <c r="BE453" i="1" s="1"/>
  <c r="BD469" i="1"/>
  <c r="BE469" i="1" s="1"/>
  <c r="BD472" i="1"/>
  <c r="BE472" i="1" s="1"/>
  <c r="BD485" i="1"/>
  <c r="BE485" i="1" s="1"/>
  <c r="BD486" i="1"/>
  <c r="BE486" i="1" s="1"/>
  <c r="BD503" i="1"/>
  <c r="BE503" i="1" s="1"/>
  <c r="BD195" i="1"/>
  <c r="BE195" i="1" s="1"/>
  <c r="BD196" i="1"/>
  <c r="BE196" i="1" s="1"/>
  <c r="BD218" i="1"/>
  <c r="BE218" i="1" s="1"/>
  <c r="BD241" i="1"/>
  <c r="BE241" i="1" s="1"/>
  <c r="BD244" i="1"/>
  <c r="BE244" i="1" s="1"/>
  <c r="BD252" i="1"/>
  <c r="BE252" i="1" s="1"/>
  <c r="BD276" i="1"/>
  <c r="BE276" i="1" s="1"/>
  <c r="BD288" i="1"/>
  <c r="BE288" i="1" s="1"/>
  <c r="BD299" i="1"/>
  <c r="BE299" i="1" s="1"/>
  <c r="BD302" i="1"/>
  <c r="BE302" i="1" s="1"/>
  <c r="BD314" i="1"/>
  <c r="BE314" i="1" s="1"/>
  <c r="BD318" i="1"/>
  <c r="BE318" i="1" s="1"/>
  <c r="BD335" i="1"/>
  <c r="BE335" i="1" s="1"/>
  <c r="BD347" i="1"/>
  <c r="BE347" i="1" s="1"/>
  <c r="BD360" i="1"/>
  <c r="BE360" i="1" s="1"/>
  <c r="BD363" i="1"/>
  <c r="BE363" i="1" s="1"/>
  <c r="BD383" i="1"/>
  <c r="BE383" i="1" s="1"/>
  <c r="BD386" i="1"/>
  <c r="BE386" i="1" s="1"/>
  <c r="BD399" i="1"/>
  <c r="BE399" i="1" s="1"/>
  <c r="BD426" i="1"/>
  <c r="BE426" i="1" s="1"/>
  <c r="BD447" i="1"/>
  <c r="BE447" i="1" s="1"/>
  <c r="BD459" i="1"/>
  <c r="BE459" i="1" s="1"/>
  <c r="BD480" i="1"/>
  <c r="BE480" i="1" s="1"/>
  <c r="BD496" i="1"/>
  <c r="BE496" i="1" s="1"/>
  <c r="BD506" i="1"/>
  <c r="BE506" i="1" s="1"/>
  <c r="BD119" i="1"/>
  <c r="BE119" i="1" s="1"/>
  <c r="BD124" i="1"/>
  <c r="BE124" i="1" s="1"/>
  <c r="BD132" i="1"/>
  <c r="BE132" i="1" s="1"/>
  <c r="BD133" i="1"/>
  <c r="BE133" i="1" s="1"/>
  <c r="BD140" i="1"/>
  <c r="BE140" i="1" s="1"/>
  <c r="BD142" i="1"/>
  <c r="BE142" i="1" s="1"/>
  <c r="BD153" i="1"/>
  <c r="BE153" i="1" s="1"/>
  <c r="BD152" i="1"/>
  <c r="BE152" i="1" s="1"/>
  <c r="BD158" i="1"/>
  <c r="BE158" i="1" s="1"/>
  <c r="BD159" i="1"/>
  <c r="BE159" i="1" s="1"/>
  <c r="BD167" i="1"/>
  <c r="BE167" i="1" s="1"/>
  <c r="BD168" i="1"/>
  <c r="BE168" i="1" s="1"/>
  <c r="BD175" i="1"/>
  <c r="BE175" i="1" s="1"/>
  <c r="BD176" i="1"/>
  <c r="BE176" i="1" s="1"/>
  <c r="BD224" i="1"/>
  <c r="BE224" i="1" s="1"/>
  <c r="BD256" i="1"/>
  <c r="BE256" i="1" s="1"/>
  <c r="BD294" i="1"/>
  <c r="BE294" i="1" s="1"/>
  <c r="BD310" i="1"/>
  <c r="BE310" i="1" s="1"/>
  <c r="BD325" i="1"/>
  <c r="BE325" i="1" s="1"/>
  <c r="BD328" i="1"/>
  <c r="BE328" i="1" s="1"/>
  <c r="BD340" i="1"/>
  <c r="BE340" i="1" s="1"/>
  <c r="BD343" i="1"/>
  <c r="BE343" i="1" s="1"/>
  <c r="BD370" i="1"/>
  <c r="BE370" i="1" s="1"/>
  <c r="BD377" i="1"/>
  <c r="BE377" i="1" s="1"/>
  <c r="BD392" i="1"/>
  <c r="BE392" i="1" s="1"/>
  <c r="BD415" i="1"/>
  <c r="BE415" i="1" s="1"/>
  <c r="BD434" i="1"/>
  <c r="BE434" i="1" s="1"/>
  <c r="BD471" i="1"/>
  <c r="BE471" i="1" s="1"/>
  <c r="BD489" i="1"/>
  <c r="BE489" i="1" s="1"/>
  <c r="BD505" i="1"/>
  <c r="BE505" i="1" s="1"/>
  <c r="BD99" i="1"/>
  <c r="BE99" i="1" s="1"/>
  <c r="BD107" i="1"/>
  <c r="BE107" i="1" s="1"/>
  <c r="BD178" i="1"/>
  <c r="BE178" i="1" s="1"/>
  <c r="BD212" i="1"/>
  <c r="BE212" i="1" s="1"/>
  <c r="BD215" i="1"/>
  <c r="BE215" i="1" s="1"/>
  <c r="BD227" i="1"/>
  <c r="BE227" i="1" s="1"/>
  <c r="BD249" i="1"/>
  <c r="BE249" i="1" s="1"/>
  <c r="BD261" i="1"/>
  <c r="BE261" i="1" s="1"/>
  <c r="BD283" i="1"/>
  <c r="BE283" i="1" s="1"/>
  <c r="BD297" i="1"/>
  <c r="BE297" i="1" s="1"/>
  <c r="BD395" i="1"/>
  <c r="BE395" i="1" s="1"/>
  <c r="BD423" i="1"/>
  <c r="BE423" i="1" s="1"/>
  <c r="BD438" i="1"/>
  <c r="BE438" i="1" s="1"/>
  <c r="BD454" i="1"/>
  <c r="BE454" i="1" s="1"/>
  <c r="BD474" i="1"/>
  <c r="BE474" i="1" s="1"/>
  <c r="BD487" i="1"/>
  <c r="BE48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27E75B-901B-4429-AC4F-7D1CB0CA041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CAB8285-83E7-4476-9661-7CEF707CE2FE}" name="WorksheetConnection_Estimates_final!$A$1:$BL$501" type="102" refreshedVersion="8" minRefreshableVersion="5">
    <extLst>
      <ext xmlns:x15="http://schemas.microsoft.com/office/spreadsheetml/2010/11/main" uri="{DE250136-89BD-433C-8126-D09CA5730AF9}">
        <x15:connection id="Range 1" autoDelete="1">
          <x15:rangePr sourceName="_xlcn.WorksheetConnection_Estimates_finalA1BL501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Range 1].[final_set 1. no size at birth and &lt;95% weighed 2. % weighed not passed 3. other DQ not passed 4. mod].&amp;[2],[Range 1].[final_set 1. no size at birth and &lt;95% weighed 2. % weighed not passed 3. other DQ not passed 4. mod].&amp;[3],[Range 1].[final_set 1. no size at birth and &lt;95% weighed 2. % weighed not passed 3. other DQ not passed 4. mod].&amp;[4],[Range 1].[final_set 1. no size at birth and &lt;95% weighed 2. % weighed not passed 3. other DQ not passed 4. mod].&amp;[5],[Range 1].[final_set 1. no size at birth and &lt;95% weighed 2. % weighed not passed 3. other DQ not passed 4. mod].&amp;[6],[Range 1].[final_set 1. no size at birth and &lt;95% weighed 2. % weighed not passed 3. other DQ not passed 4. mod].&amp;[7]}"/>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<sst xmlns="http://schemas.openxmlformats.org/spreadsheetml/2006/main" count="31346" uniqueCount="3546">
  <si>
    <t>UID</t>
  </si>
  <si>
    <t>ISO Code</t>
  </si>
  <si>
    <t>UNICEF catalogue number</t>
  </si>
  <si>
    <t>Citation</t>
  </si>
  <si>
    <t>Country</t>
  </si>
  <si>
    <t>Survey</t>
  </si>
  <si>
    <t>Year(s) implemented</t>
  </si>
  <si>
    <t>Mid-point for LBW estimate</t>
  </si>
  <si>
    <t>LBW_adjusted_point_est</t>
  </si>
  <si>
    <t>LBW_adjusted_se</t>
  </si>
  <si>
    <t>LBW_adjusted_lb</t>
  </si>
  <si>
    <t>LBW_adjusted_ub</t>
  </si>
  <si>
    <t>Crude_LBW_point_est</t>
  </si>
  <si>
    <t>Crude_LBW_se</t>
  </si>
  <si>
    <t>Crude_LBW_lb</t>
  </si>
  <si>
    <t>Crude_LBW_ub</t>
  </si>
  <si>
    <t>All_births2y_unwgt</t>
  </si>
  <si>
    <t>All_births2y_wgt</t>
  </si>
  <si>
    <t>prcnt_weighed_births_wgt</t>
  </si>
  <si>
    <t>prcnt_weigh_births_unwgt</t>
  </si>
  <si>
    <t>weighed_births_wgt</t>
  </si>
  <si>
    <t>weighed_births_unwgt</t>
  </si>
  <si>
    <t>weigh_valid_births_wgt</t>
  </si>
  <si>
    <t>weigh_valid_births_unwgt</t>
  </si>
  <si>
    <t>prcnt_weigh_valid_births_wgt</t>
  </si>
  <si>
    <t>prcnt_weigh_valid_births_unwgt</t>
  </si>
  <si>
    <t>highest_freq_bw</t>
  </si>
  <si>
    <t>highest_freq</t>
  </si>
  <si>
    <t>second_freq_bw</t>
  </si>
  <si>
    <t>second_freq</t>
  </si>
  <si>
    <t>third_freq_bw</t>
  </si>
  <si>
    <t>third_freq</t>
  </si>
  <si>
    <t>highest_freq_percent</t>
  </si>
  <si>
    <t>top3_freq_percent</t>
  </si>
  <si>
    <t>bw_4000plus_percent</t>
  </si>
  <si>
    <t>bw_4500plus_percent</t>
  </si>
  <si>
    <t>bw_5000plus_percent</t>
  </si>
  <si>
    <t>bw_500less_percent</t>
  </si>
  <si>
    <t>Unwgt_highest_freq_bw</t>
  </si>
  <si>
    <t>Unwgt_highest_freq</t>
  </si>
  <si>
    <t>Unwgt_second_freq_bw</t>
  </si>
  <si>
    <t>Unwgt_second_freq</t>
  </si>
  <si>
    <t>Unwgt_third_freq_bw</t>
  </si>
  <si>
    <t>Unwgt_third_freq</t>
  </si>
  <si>
    <t>Unwgt_highest_freq_percent</t>
  </si>
  <si>
    <t>Unwgt_top3_freq_percent</t>
  </si>
  <si>
    <t>Unwgt_bw_4000plus_percent</t>
  </si>
  <si>
    <t>Unwgt_bw_4500plus_percent</t>
  </si>
  <si>
    <t>bw_5000plus_percent_1</t>
  </si>
  <si>
    <t>Unwgt_bw_500less_percent</t>
  </si>
  <si>
    <t>Unweighted - Percent weighed ≥ 30%</t>
  </si>
  <si>
    <t>Unweighted Number of birth weights ≥200</t>
  </si>
  <si>
    <t>Unweighted Percent on top 3 weights ≤55%</t>
  </si>
  <si>
    <t>Unweighted - Percent of birth weights on tail ends (550g&amp;5000g) was ≤5%</t>
  </si>
  <si>
    <t>Unweighted - Percent of birth weights ≥4500g was ≤10%</t>
  </si>
  <si>
    <t>Unweighted - Included for generation of LBW estimates
- 0 = included</t>
  </si>
  <si>
    <t>Current_decision_unweighted_DQ</t>
  </si>
  <si>
    <t>DQ_decision_2019_estimates</t>
  </si>
  <si>
    <t>final_set
1. no size at birth and &lt;95% weighed
2. % weighed not passed
3. other DQ not passed
4. model failed
5. For final data set (adjusted estimate for modelling available)
6. Small sample size
7. Implausible prevalence</t>
  </si>
  <si>
    <t>Used in final LBW estimate</t>
  </si>
  <si>
    <t>Model variables</t>
  </si>
  <si>
    <t>Final adjusted estimate</t>
  </si>
  <si>
    <t>Notes</t>
  </si>
  <si>
    <t>MICS Version</t>
  </si>
  <si>
    <t>AFG</t>
  </si>
  <si>
    <t>Afghanistan Demographic and Health Survey 2015. Kabul, Afghanistan: Central Statistics Organization</t>
  </si>
  <si>
    <t>Afghanistan</t>
  </si>
  <si>
    <t>DHS</t>
  </si>
  <si>
    <t>2015-16</t>
  </si>
  <si>
    <t>excluded</t>
  </si>
  <si>
    <t>No</t>
  </si>
  <si>
    <t>No model fitted</t>
  </si>
  <si>
    <t>Not included</t>
  </si>
  <si>
    <t>ALB</t>
  </si>
  <si>
    <t>Multiple indicator cluster survey report Albania (MICS). Committee on Women and Family, Institute of Public Health, Faculty of Social Sciences and UNICEF (Albania). Tirana, Albania: UNICEF, 2000</t>
  </si>
  <si>
    <t>Albania</t>
  </si>
  <si>
    <t>MICS</t>
  </si>
  <si>
    <t>included</t>
  </si>
  <si>
    <t>Yes</t>
  </si>
  <si>
    <t xml:space="preserve">MI includes: 
(i) size 
(ii) parity </t>
  </si>
  <si>
    <t>MI_FMM</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</si>
  <si>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</si>
  <si>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</si>
  <si>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2008-09</t>
  </si>
  <si>
    <t xml:space="preserve">MI includes: 
(i) size 
(ii) parity 
(ii) sex 
(iv) singleton 
(v) maternal height 
(vi) maternal BMI </t>
  </si>
  <si>
    <t>Albania 2002 Reproductive Health Survey Final Report</t>
  </si>
  <si>
    <t>RHS</t>
  </si>
  <si>
    <t>FMM Only</t>
  </si>
  <si>
    <t>FMM_Only</t>
  </si>
  <si>
    <t>Albania Living Standards Measurement Survey 2002. Washington DC, United States: World Bank (WB)</t>
  </si>
  <si>
    <t>LSMS</t>
  </si>
  <si>
    <t>Albania 2005 Living Standards Measurement Survey</t>
  </si>
  <si>
    <t>Albania 2012 Living Standards Measurement Survey</t>
  </si>
  <si>
    <t>Albania 2008 Living Standards Measurement Survey</t>
  </si>
  <si>
    <t>Albania Demographic and Health Survey 2017-18. Tirana, Albania: Institute of Statistics, Institute of Public Health, and ICF</t>
  </si>
  <si>
    <t>2017-18</t>
  </si>
  <si>
    <t xml:space="preserve">MI includes: 
(i) size 
(ii) parity 
(ii) sex 
(iv) singleton </t>
  </si>
  <si>
    <t>DZA</t>
  </si>
  <si>
    <t>Suivi de la situation des enfant et des femmes. Enquête nationale à indicateurs multiples: Rapport principal. MICS3. République Algérienne Démocratique et Populaire, Décembre 2008</t>
  </si>
  <si>
    <t>Algeria</t>
  </si>
  <si>
    <t>République Algérienne Démocratiqe et Populaire enquête par grappes à indicateurs mulitples (MICS) 2012-2013. Rapport final. Ministère de la Santé, de la Population et de la Réforme Hospitalière, 2015.</t>
  </si>
  <si>
    <t>2012-13</t>
  </si>
  <si>
    <t>Enquête par grappes à indicateurs multiples [MICS] 2019</t>
  </si>
  <si>
    <t>2018-19</t>
  </si>
  <si>
    <t xml:space="preserve"> </t>
  </si>
  <si>
    <t>AGO</t>
  </si>
  <si>
    <t>Assessing the Situation of Angolan Children and Women at the Beginning of the Millenium - Analytic Report</t>
  </si>
  <si>
    <t>Angola</t>
  </si>
  <si>
    <t>Inquérito de Indicadores Múltiplos e de Saúde em Angola 2015-2016. Luanda, Angola e Rockville, Maryland, EUA: INE, MINSA, MINPLAN e ICF International.</t>
  </si>
  <si>
    <t>ARM</t>
  </si>
  <si>
    <t>Armenia demographic and health survey 2000. Demographic and Health Surveys. Calverton, Maryland: National Statistical Service, Ministry of Health, and ORC Macro, 2001</t>
  </si>
  <si>
    <t>Armenia</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</si>
  <si>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</si>
  <si>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</si>
  <si>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</si>
  <si>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AZE</t>
  </si>
  <si>
    <t>Azerbaijan multiple indicator cluster survey 2000 (MICS). Baku, Azerbaijan: United Nations Children's Fund, 2001.</t>
  </si>
  <si>
    <t>Azerbaijan</t>
  </si>
  <si>
    <t>Model not fit</t>
  </si>
  <si>
    <t>Azerbaijan Demographic and Health Survey 2006. Demographic and Health Surveys. Calverton, Maryland, USA: State Statistical Committee and Macro International Inc., 2008</t>
  </si>
  <si>
    <t>Azerbaijan nutrition survey  (AzNS), 2013. Baku, Republic of Azerbaijan, 2014.</t>
  </si>
  <si>
    <t>NNS</t>
  </si>
  <si>
    <t>BGD</t>
  </si>
  <si>
    <t>Bangladesh 2012-13 multiple indicator cluster survey. Final Report. Dhaka, Bangladesh: Bangladesh Bureau of Statistics and UNICEF Bangladesh, 2014.</t>
  </si>
  <si>
    <t>Bangladesh</t>
  </si>
  <si>
    <t>Included in 2019 estimates. Excluded in 2020 on unweighted DQC</t>
  </si>
  <si>
    <t>Monitoring the situation of children and women: Bangladesh Multiple Indicator Cluster Survey 2006</t>
  </si>
  <si>
    <t>Bangladesh Integrated Household Survey (BIHS) 2015. Washington, DC: International Food Policy Research Institute (IFPRI)</t>
  </si>
  <si>
    <t>OS</t>
  </si>
  <si>
    <t>Bangladesh Multiple Indicator Cluster Survey 2019, Survey Findings Report. Dhaka, Bangladesh: Bangladesh Bureau of Statistics (BBS)</t>
  </si>
  <si>
    <t>Bangladesh Integrated Household Survey (BIHS) 2018-2019. Washington, DC: IFPRI. 2020</t>
  </si>
  <si>
    <t>BLR</t>
  </si>
  <si>
    <t>Belarus multiple indicator cluster survey 2005, final report. Minsk, Republic of Belarus: Ministry of Statistics and Analysis [Belarus] and Research Institute of Statistics of the MSA [Belarus], 2007</t>
  </si>
  <si>
    <t>Belarus</t>
  </si>
  <si>
    <t>Multiple Indicator Cluster Survey of the Situation of Children and Women in the Republic of Belarus (МИКС4), 2012. Final Report</t>
  </si>
  <si>
    <t xml:space="preserve">MI includes: 
(i) size </t>
  </si>
  <si>
    <t>2019 Belarus Multiple Indicator Cluster Survey, Survey Findings Report. Republic of Belarus, Minsk: National Statistical Committee of the Republic of Belarus and United Nations Children’s Fund (UNICEF).</t>
  </si>
  <si>
    <t>BLZ</t>
  </si>
  <si>
    <t>Multiple indicator cluster survey Belize, 2006. UNICEF</t>
  </si>
  <si>
    <t>Belize</t>
  </si>
  <si>
    <t>Belize multiple indicator cluster survey 2011 (MICS). Belize city, Belize: SIB and UNICEF, 2012</t>
  </si>
  <si>
    <t>Excluded in 2019 estimates. Included in 2020 on unweighted DQC</t>
  </si>
  <si>
    <t>Belize Multiple Indicator Cluster Survey, 2015-2016, Final Report. Belmopan, Belize: Statistical Institute of Belize and UNICEF Belize.</t>
  </si>
  <si>
    <t>BEN</t>
  </si>
  <si>
    <t>Enquête démographique et de santé au Bénin 2001. Demographic and Health Surveys. Calverton, Maryland, USA: Institut National de la Statistique et de l'Analyse Economique et ORC Macro, 2002</t>
  </si>
  <si>
    <t>Benin</t>
  </si>
  <si>
    <t>Enquête démographique et de santé (EDSB-III) - Bénin 2006. Demographic and Health Surveys. Calverton, Maryland, USA : Institut National de la Statistique et de l'Analyse Économique et Macro International Inc., 2007</t>
  </si>
  <si>
    <t>Enquête par grappes à indicateurs multiples 2014, Rapport  final , Cotonou, Bénin : Institut national de la statistique et de l’analyse économique</t>
  </si>
  <si>
    <t>Enquête Démographique et de Santé (EDSB-IV) 2011-2012</t>
  </si>
  <si>
    <t>2011-12</t>
  </si>
  <si>
    <t>Enquête Démographique et de Santé au Bénin, 2017-2018. Cotonou, Bénin et Rockville, Maryland, USA : INSAE et ICF</t>
  </si>
  <si>
    <t>BTN</t>
  </si>
  <si>
    <t>Bhutan multiple indicator cluster survey (BMIS) 2010. Thimphu, Bhutan: NSB, May 2011</t>
  </si>
  <si>
    <t>Bhutan</t>
  </si>
  <si>
    <t>National Nutrition Survey 2015, Nutrition Programme Department of Public Health Ministry of Health Bhutan</t>
  </si>
  <si>
    <t>BOL</t>
  </si>
  <si>
    <t>Encuesta nacional de demografia y salud 1998. Demographic and Health Surveys. La Paz, Bolivia, 1998</t>
  </si>
  <si>
    <t>Bolivia (Plurinational State of)</t>
  </si>
  <si>
    <t>No CI in 2019. Now a CI available</t>
  </si>
  <si>
    <t>Encuesta nacional de demografia y salud (ENDSA) 2003. Demographic and Health Surveys. La Paz, Bolivia: Instituto Nacional de Estadistica, Ministerio de Salud y Deportes, Programa Measure DHS+/ORC Macro, 2004</t>
  </si>
  <si>
    <t>2003-04</t>
  </si>
  <si>
    <t>Encuesta nacional de demografía y salud ENDSA 2008. Demographic and Health Surveys. La Paz, Bolivia: MSD, PRS, INE y Macro International, 2009</t>
  </si>
  <si>
    <t>Encuesta de Evaluación de Salud y Nutrición 2012: Informe de Resultados</t>
  </si>
  <si>
    <t>Bolivia Encuesta de Demografia y Salud - EDSA 2016: Indicadores Priorizados</t>
  </si>
  <si>
    <t>DHS-Style Survey</t>
  </si>
  <si>
    <t>Bolivia Encuesta de Multiples Indicadores por Conglomerados 2000</t>
  </si>
  <si>
    <t>BIH</t>
  </si>
  <si>
    <t>Household survey of women and children: Bosnia and Herzegovina 2000 (B&amp;H MICS 2000): Draft final report, May 29, 2002. Sarajevo, Bosnia and Herzegovina: UNICEF, 2002</t>
  </si>
  <si>
    <t>Bosnia and Herzegovina</t>
  </si>
  <si>
    <t>no size</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</si>
  <si>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</si>
  <si>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</si>
  <si>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BWA</t>
  </si>
  <si>
    <t>Botswana</t>
  </si>
  <si>
    <t>2007 Botswana family health survey IV report. Gaborone, Botswana: CSO, 2009</t>
  </si>
  <si>
    <t>2007-08</t>
  </si>
  <si>
    <t>BRA</t>
  </si>
  <si>
    <t>Pesquisa nacional de demografia e saúde da criança e da mulher - PNDS 2006. Relatório da pesquisa. Sao Paulo: CEBRAP, 2008</t>
  </si>
  <si>
    <t>Brazil</t>
  </si>
  <si>
    <t>2006-07</t>
  </si>
  <si>
    <t>Pesquisa Nacional de Saúde (PNS) 2019, Percepção do estado de saúde, estilos de vida, doenças crônicas e saúde bucal</t>
  </si>
  <si>
    <t>BFA</t>
  </si>
  <si>
    <t>Enquête démographique et de santé, Burkina Faso 1998-1999. Demographic and Health Surveys. Calverton, Maryland (USA): Macro International Inc., 2000</t>
  </si>
  <si>
    <t>Burkina Faso</t>
  </si>
  <si>
    <t>1998-99</t>
  </si>
  <si>
    <t>Enquête démographique et de santé du Burkina Faso 2003. Demographic and Health Surveys. Calverton, Maryland, USA: INSD et ORC Macro, 2004</t>
  </si>
  <si>
    <t>Burkina Faso, suivi de la situation des enfants et des femmes. Enquête par grappes à indicateurs multiples 2006.  Burkina Faso, 2008</t>
  </si>
  <si>
    <t>Enquête démographique et de santé et à indicateurs multiples du Burkina Faso 2010. Demographic and Health Surveys and MICS. Calverton, Maryland, USA: INSD, 2012</t>
  </si>
  <si>
    <t>BDI</t>
  </si>
  <si>
    <t>Enquête nationale d'evaluation des conditions de vie de l'enfant et de la femme au Burundi (ENECEF-BURUNDI 2000): Rapport final (MICS). Bujumbura: République du Burundi and UNICEF, 2001</t>
  </si>
  <si>
    <t>Burundi</t>
  </si>
  <si>
    <t>Enquête démographique et de santé Burundi 2010. Demographic and Health Surveys. Bujumbura, Burundi : ISTEEBU, MSPLS, et ICF International, 2012</t>
  </si>
  <si>
    <t>2010-11</t>
  </si>
  <si>
    <t>Troisième Enquête Démographique et de Santé. Bujumbura, Burundi : ISTEEBU, MSPLS, et ICF</t>
  </si>
  <si>
    <t>2016-17</t>
  </si>
  <si>
    <t>KHM</t>
  </si>
  <si>
    <t>Cambodia demographic and health survey 2000. Demographic and Health Surveys. Phnom Penh, Cambodia, and Calverton, Maryland, USA: National Institute of Statistics, Directorate General for Health, and ORC Macro, 2001</t>
  </si>
  <si>
    <t>Cambodia</t>
  </si>
  <si>
    <t>Cambodia demographic and health survey 2005. Demographic and Health Surveys. Phnom Penh, Cambodia and Calverton, Maryland, USA: National Institute of Public Health, National Institute of Statistics and ORC Macro, 2006</t>
  </si>
  <si>
    <t>2005-06</t>
  </si>
  <si>
    <t>Cambodia demographic and health survey 2010. Demographic and Health Surveys. Phnom Penh, Cambodia and Calverton, Maryland, USA: National Institute of Statistics, Directorate General for Health, and ICF Macro, 2011</t>
  </si>
  <si>
    <t>Cambodia Demographic and Health Survey 2014. Phnom Penh, Cambodia, and Rockville, Maryland, USA: National Institute of Statistics, Directorate General for Health, and ICF International.</t>
  </si>
  <si>
    <t>CMR</t>
  </si>
  <si>
    <t>Enquete démographique et de santé, Cameroun 1998. Demographic and Health Surveys. Calverton, Maryland, U.S.A. : Bureau Central des Recensements et des Études de Population et Macro International Inc., 1999</t>
  </si>
  <si>
    <t>Cameroon</t>
  </si>
  <si>
    <t>Enquête démographique et de santé du Cameroun 2004. Demographic and Health Surveys. Calverton, Maryland, USA: INS et ORC Macro, 2004</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</si>
  <si>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</si>
  <si>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</si>
  <si>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Enquête par grappes à indicateurs multiples (MICS5), 2014, Rapport Final. Yaoundé, Cameroun, Institut National de la Statistique</t>
  </si>
  <si>
    <t>Enquête à Indicateurs Multiples (MICS) au Cameroun 2000 Rapport Principal</t>
  </si>
  <si>
    <t>Enquête Démographique et de Santé du Cameroun 2018. Yaoundé, Cameroun et Rockville, Maryland, USA : INS et ICF. 2020</t>
  </si>
  <si>
    <t>CAF</t>
  </si>
  <si>
    <t>Enquête à indicateurs mutliples - MICS 2000. Rapport Final. Bangui, République Centrafricaine: BBA editions, 2001</t>
  </si>
  <si>
    <t>Central African Republic</t>
  </si>
  <si>
    <t>No CI</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</si>
  <si>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</si>
  <si>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</si>
  <si>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MICS6-RCA Enquête par grappes à indicateurs multiples 2018-2019, Rapport final. Bangui, République Centrafricaine : ICASEES</t>
  </si>
  <si>
    <t>TCD</t>
  </si>
  <si>
    <t>Enquête par grappes à indicateurs multiples: Rapport complet (MICS). N'Djamena: Direction Generale, Direction de la Statistique, des Etudes Economiques et Demographiques, Bureau Central de Recensement et UNICEF, 2001</t>
  </si>
  <si>
    <t>Chad</t>
  </si>
  <si>
    <t>Enquête démographique et de santé Tchad 2004. Demographic and Health Surveys. Calverton, Maryland, U.S.A. : INSEED et ORC Macro, 2005</t>
  </si>
  <si>
    <t>Enquête par grappes à indicateurs multiples (MICS), Tchad 2010: Rapport final. N'Djamena, République du Tchad, 2011</t>
  </si>
  <si>
    <t>Enquête Démographique et de Santé et à Indicateurs Multiples du Tchad 2014-2015. Rockville, Maryland, USA: INSEED, MSP et ICF International, 2016.</t>
  </si>
  <si>
    <t>2014-15</t>
  </si>
  <si>
    <t>CHN</t>
  </si>
  <si>
    <t>China 2013 National Health Service Survey (NHSS)</t>
  </si>
  <si>
    <t>China</t>
  </si>
  <si>
    <t>China National Health Services Survey 2008</t>
  </si>
  <si>
    <t>COL</t>
  </si>
  <si>
    <t>Salud sexual y reproductiva en Colombia, encuesta nacional de demografia y salud 2000. Demographic and Health Surveys. Bogota, Colombia: PROFAMILIA, 2000</t>
  </si>
  <si>
    <t>Colombia</t>
  </si>
  <si>
    <t>no size. Included in 2019</t>
  </si>
  <si>
    <t>Resultados encuesta nacional de demografia y salud 2005. Demographic and  Health Surveys. Bogota, Colombia: Profamilia y Macro International Inc., 2005</t>
  </si>
  <si>
    <t>2004-05</t>
  </si>
  <si>
    <t>Encuesta nacional de demografia y salud 2010. Demographic and  Health Surveys. Bogota, Colombia: Profamilia, 2011</t>
  </si>
  <si>
    <t>2009-10</t>
  </si>
  <si>
    <t>Colombia Encuesta Nacional de Demográfia y Salud 2015. Bogotá, Colombia: Profamilia. 2017</t>
  </si>
  <si>
    <t>Colombia National Survey of the Nutritional Situation 2015</t>
  </si>
  <si>
    <t>Encuesta Nacional de Calidad de Vida - Colombia ENCV 2017</t>
  </si>
  <si>
    <t>COM</t>
  </si>
  <si>
    <t>Enquête a indicateurs multiples (MICS 2000): Rapport final (1er draft Février 2001). Moroni, Comoros: UNICEF, 2001</t>
  </si>
  <si>
    <t>Comoros</t>
  </si>
  <si>
    <t>Enquête démographique et de santé et à indicateurs multiples aux Comores 2012. Demograohic and Health Surveys and MICS. Rockville, MD 20850, USA : DGSP et ICF International, 2014</t>
  </si>
  <si>
    <t>COG</t>
  </si>
  <si>
    <t>Enquête démographique et de santé du Congo 2005. Demographic and Health Surveys. Calverton, Maryland, USA : CNSEE et ORC Macro, 2006</t>
  </si>
  <si>
    <t>Congo</t>
  </si>
  <si>
    <t>Enquête démographique et de santé du Congo (EDSC-II) 2011-2012. Demographic and Health Surveys. Calverton, Maryland, USA : CNSEE et ICF International, 2013</t>
  </si>
  <si>
    <t>Enquête par grappes à indicateurs multiples (MICS5 2014-2015), Rapport final. Brazzaville, Congo : Institut National de la Statistique et UNICEF.</t>
  </si>
  <si>
    <t>CRI</t>
  </si>
  <si>
    <t>Encuesta de Indicadores Múltiples por Conglomerados, Costa Rica 2011</t>
  </si>
  <si>
    <t>Costa Rica</t>
  </si>
  <si>
    <t>Encuesta de Mujeres, Niñez y Adolescencia (EMNA), Informe de resultados de la encuesta. San José, Costa Rica. 2019</t>
  </si>
  <si>
    <t>CIV</t>
  </si>
  <si>
    <t>Enquête démographique et de santé, Côte d'Ivoire 1998-99. Demographic and Health Surveys. Calverton, Maryland, USA: Institut National de la Statistique et ORC Macro, 2001</t>
  </si>
  <si>
    <t>Côte d'Ivoire</t>
  </si>
  <si>
    <t>Enquête à indicateurs multiples, Côte d'Ivoire 2006, Rapport final, Abidjan, Côte d'Ivoire : INS, 2007</t>
  </si>
  <si>
    <t>Enquête démographique et de santé et à indicateurs multiples de Côte d'Ivoire 2011-2012. Demographic and Health Surveys and MICS. Calverton, Maryland, USA : INS et ICF International, 2012</t>
  </si>
  <si>
    <t>Enquête à Indicateurs Multiples MICS2000, Côte d'Ivoire</t>
  </si>
  <si>
    <t>Enquête par grappes à indicateurs multiples - Côte d’Ivoire 2016, Rapport Final, Septembre 2017</t>
  </si>
  <si>
    <t>CUB</t>
  </si>
  <si>
    <t>Encuesta de Indicadores Múltiples por Conglomerados, Cuba 2014</t>
  </si>
  <si>
    <t>Cuba</t>
  </si>
  <si>
    <t>Cuba Encuesta de Indicadores Múltiples por Conglomerados 2019, Informe de resultados de la encuesta. La Habana, Cuba: Dirección de Registros Médicos y Estadísticas de Salud.</t>
  </si>
  <si>
    <t>COD</t>
  </si>
  <si>
    <t>Enquête nationale sur la situation des enfants et des femmes MICS2 / 2001. Rapport d'analyse. Kinshasa, République Démocratique du Congo, juillet 2002</t>
  </si>
  <si>
    <t>Democratic Republic of the Congo</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</si>
  <si>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</si>
  <si>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</si>
  <si>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</si>
  <si>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2013-14</t>
  </si>
  <si>
    <t>Enquête par grappes à indicateurs multiples, 2017-2018, rapport de résultats de l’enquête. Kinshasa, République Démocratique du Congo</t>
  </si>
  <si>
    <t>DJI</t>
  </si>
  <si>
    <t>Enquête djiboutienne à indicateurs multiples (EDIM): Rapport final. MICS. Djibouti: Ministère de la Santé et PAPFAM, 2007.</t>
  </si>
  <si>
    <t>Djibouti</t>
  </si>
  <si>
    <t>DOM</t>
  </si>
  <si>
    <t>Encuesta por conglomerados de indicadores multiples (MICS-2000). Santo Domingo, D.N.: Secretariado Técnico de la Presidencia, Fondo de las Naciones Unidas para la Infancia (UNICEF), 2001</t>
  </si>
  <si>
    <t>Dominican Republic</t>
  </si>
  <si>
    <t>bw unit in pounds</t>
  </si>
  <si>
    <t>Encuesta demografica y de salud, ENDESA 2002. Demographic and Health Surveys. Santo Domingo, Republica Dominicana: Centro de Estudios Sociales y Demograficos, 2003</t>
  </si>
  <si>
    <t>Encuesta nacional de hogares de proposito multiples (ENHOGAR-MICS 2006): Informe general. Santo Domingo, Republica Dominicana: ONE, 2008</t>
  </si>
  <si>
    <t>MICS-Style Survey</t>
  </si>
  <si>
    <t xml:space="preserve">MI includes: 
(i) size 
(ii) sex </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</si>
  <si>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</si>
  <si>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</si>
  <si>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Republica Dominicana Encuesta Experimental de Demografia y Salud 1999. Santo Domingo, Republica Dominicana: CESDEM/República Dominicana, USAID, and Macro International</t>
  </si>
  <si>
    <t>Encuesta Nacional de Hogares de Propósitos Múltiples (ENHOGAR-MICS) 2014. New York, United States: United Nations Children's Fund (UNICEF), 2016.</t>
  </si>
  <si>
    <t>bw using pounds and ounces</t>
  </si>
  <si>
    <t>Encuesta Nacional de Hogares de Propósitos Múltiples (ENHOGAR-MICS) 2019</t>
  </si>
  <si>
    <t>ECU</t>
  </si>
  <si>
    <t>Equidad desde el principio - situacion nutricional de los niños ecuatorianos. Encuesta de condiciones de vida, 1998. Organizacion Panamericana de la Salud y Ministerio de Salud Publica, Ecuador. Washington, D.C.: OPS, 2001</t>
  </si>
  <si>
    <t>Ecuador</t>
  </si>
  <si>
    <t>Encuesta demografía y de salud materna e infantil, ENDEMAIN 2004: Informe final.  Quito, Ecuador: CEPAR, 2005</t>
  </si>
  <si>
    <t>Encuesta de Condiciones De Vida, Ecuador 2005-2006, V Ronda</t>
  </si>
  <si>
    <t>Informe de Resultados Encuesta de Condiciones de Vida (ECV) 2013-2014, Instituto Nacional de Estadística Y Censos, 2015</t>
  </si>
  <si>
    <t>Encuesta Nacional de Salud y Nutrición (ENSANUT-ECU) 2011-2013</t>
  </si>
  <si>
    <t>Encuesta Nacional de Salud y Nutrición Ecuador, (ENSANUT-ECU) 2018</t>
  </si>
  <si>
    <t>EGY</t>
  </si>
  <si>
    <t>Egypt demographic and health survey 2000. Demographic and Health Surveys. Calverton, Maryland, USA: Ministry of Health and Population [Egypt], National Population Council and ORC Macro, 2001</t>
  </si>
  <si>
    <t>Egypt</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</si>
  <si>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</si>
  <si>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</si>
  <si>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</si>
  <si>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SLV</t>
  </si>
  <si>
    <t>Encuesta nacional de salud familiar, FESAL 2008. Informe resumido.  San Salvador, El Salvador: ADS, 2009</t>
  </si>
  <si>
    <t>El Salvador</t>
  </si>
  <si>
    <t>Encuesta nacional de salud 2014 - Encuesta de indicadores multiples por conglomerados 2014, Resultados principales. San Salvador, El Salvador: Ministerio de Salud e Instituto Nacional de Salud.</t>
  </si>
  <si>
    <t>GNQ</t>
  </si>
  <si>
    <t>Encuesta de indicadores multiples (MICS 2000): Informe final. Malabo, República de Guinea Educatorial:Ministerio de Planificación y Desarrollo Económico y UNICEF, 2001</t>
  </si>
  <si>
    <t>Equatorial Guinea</t>
  </si>
  <si>
    <t>ERI</t>
  </si>
  <si>
    <t>Eritrea demographic and health survey 2002. Demographic and Health Surveys. Calverton, Maryland, USA: National Statistics amd Evaluation Office and ORC Macro, 2003</t>
  </si>
  <si>
    <t>Eritrea</t>
  </si>
  <si>
    <t>Eritrea population and health survey 2010. Asmara, Eritrea: National Statistics Office and Fafo Institute for Applied International Studies, 2013.</t>
  </si>
  <si>
    <t>SWZ</t>
  </si>
  <si>
    <t>Multiple indicator cluster survey (MICS): Model full report. Maseru, Swaziland: Central Statistical Office, 2002</t>
  </si>
  <si>
    <t>Eswatini</t>
  </si>
  <si>
    <t>Swaziland demographic and health survey 2006-07. Demographic and Health Surveys. Mbabane, Swaziland: Central Statistical Office and Macro International Inc., 2008</t>
  </si>
  <si>
    <t>Swaziland multiple indicator cluster survey 2010 (MICS): Final report. Mbabane, Swaziland, Central Statistical Office and UNICEF, 2011</t>
  </si>
  <si>
    <t>Swaziland Multiple Indicator Cluster Survey 2014. Final Report. Mbabane, Swaziland, Central Statistical Office and UNICEF</t>
  </si>
  <si>
    <t>ETH</t>
  </si>
  <si>
    <t>Ethiopia demographic and health survey 2000. Demographic and Health Surveys. Addis Ababa, Ethiopia and Calverton, Maryland, USA: Central Statistical Authority and ORC Macro, 2001</t>
  </si>
  <si>
    <t>Ethiopia</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</si>
  <si>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</si>
  <si>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</si>
  <si>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Ethiopia Demographic and Health Survey 2016. Addis Ababa, Ethiopia, and Rockville, Maryland, USA: CSA and ICF.</t>
  </si>
  <si>
    <t>FJI</t>
  </si>
  <si>
    <t>Fiji Multiple Indicator Cluster Survey 2021, Survey Findings  Report. Suva, Fiji: Fiji Bureau of Statistics.</t>
  </si>
  <si>
    <t>Fiji</t>
  </si>
  <si>
    <t>MICS6</t>
  </si>
  <si>
    <t>GAB</t>
  </si>
  <si>
    <t>Enquête démographique et de santé Gabon 2000. DHS. Calverton, Maryland: Direction Générale de la Statistique et des Etudes Economiques, et Fonds des Nations Unies pour la Population, et ORC Macro, 2001</t>
  </si>
  <si>
    <t>Gabon</t>
  </si>
  <si>
    <t>2000-01</t>
  </si>
  <si>
    <t>Enquête démographique et de santé du Gabon 2012. Demographic and Health Surveys. Calverton, Maryland, et Libreville, Gabon : DGS et ICF International, 2013</t>
  </si>
  <si>
    <t>GMB</t>
  </si>
  <si>
    <t>The Gambia multiple indicator cluster survey report, 2000 (MICS). Banjul, The Gambia, 2002</t>
  </si>
  <si>
    <t>Gambia</t>
  </si>
  <si>
    <t>no size.</t>
  </si>
  <si>
    <t>The Gambia Multiple Indicator Cluster Survey 2005/2006 Report. Banjul, The Gambia: GBoS, 2007</t>
  </si>
  <si>
    <t>The Gambia multiple indicator cluster survey 2010 (MICS): Final report. Banjul, The Gambia: GBOS, 2012</t>
  </si>
  <si>
    <t>The Gambia Demographic and Health Survey 2013. Banjul, The Gambia, and Rockville, Maryland, USA: GBOS and ICF International, 2014.</t>
  </si>
  <si>
    <t>The Gambia Multiple Indicator Cluster Survey 2018, Survey Findings Report. Banjul, The Gambia: The Gambia Bureau of Statistics</t>
  </si>
  <si>
    <t>The Gambia Demographic and Health Survey 2019- 20. Banjul, The Gambia and Rockville, Maryland, USA: GBoS and ICF</t>
  </si>
  <si>
    <t>2019-20</t>
  </si>
  <si>
    <t>GEO</t>
  </si>
  <si>
    <t>Georgia monitoring the situation of children and women. Mulitple indicator cluster survey 2005.</t>
  </si>
  <si>
    <t>Georgia</t>
  </si>
  <si>
    <t>Report of the Georgia national nutrition survey (GNNS) 2009. Tbilisi, Georgia: NCDC&amp;PH and UNICEF, 2010.</t>
  </si>
  <si>
    <t>Reproductive Health Survey: Georgia 2005 Final Report</t>
  </si>
  <si>
    <t>Georgia Reproductive Health Survey 1999-2000. Atlanta, United States: Centers for Disease Control and Prevention (CDC)</t>
  </si>
  <si>
    <t>1999-00</t>
  </si>
  <si>
    <t>GHA</t>
  </si>
  <si>
    <t>Ghana demographic and health survey 1998. Demographic and Health Surveys. Calverton, Maryland: GSS and MI, 1999</t>
  </si>
  <si>
    <t>Ghana</t>
  </si>
  <si>
    <t>Ghana demographic and health survey 2003. Demographic and Health Surveys. Calverton, Maryland: GSS, NMIMR, and ORC Macro, 2004</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</si>
  <si>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</si>
  <si>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</si>
  <si>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</si>
  <si>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Ghana Demographic and Health Survey 2014. Rockville, Maryland, USA: GSS, GHS, and ICF International.</t>
  </si>
  <si>
    <t>Ghana Micronutrient Survey 2017. Accra, Ghana; 2017</t>
  </si>
  <si>
    <t>Multiple Indicator Cluster Survey (MICS2017/18), Survey Findings Report. Accra, Ghana: GSS</t>
  </si>
  <si>
    <t>GTM</t>
  </si>
  <si>
    <t>Encuesta nacional de salud materno infantil 1998-1999. Demographic and Health Surveys. Ciudad de Guatemala, Guatemala, 1999</t>
  </si>
  <si>
    <t>Guatemala</t>
  </si>
  <si>
    <t>Interim DHS</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</si>
  <si>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</si>
  <si>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</si>
  <si>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</si>
  <si>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GIN</t>
  </si>
  <si>
    <t>Enquête démographique et de santé, Guinée 1999. Demographic and Health Surveys. Direction Nationale de la Statistique. Conakry , Guinée, 2000</t>
  </si>
  <si>
    <t>Guinea</t>
  </si>
  <si>
    <t>Enquête démographique et de santé, Guinée 2005. Demographic and Health Surveys. Direction Nationale de la Statistique. Calverton, Maryland, U.S.A.: DNS et ORC Macro, 2006</t>
  </si>
  <si>
    <t>L’Enquête Démographique et de Santé et à Indicateurs Multiples en Guinée de 2012 : Rapport de synthèse. Calverton, Maryland, USA : INS et ICF International</t>
  </si>
  <si>
    <t>Enquête par grappes à indicateurs multiples (MICS, 2016), Rapport final, Conakry, Guinée. 2017</t>
  </si>
  <si>
    <t>Enquête Démographique et de Santé en Guinée 2018. Conakry, Guinée, et Rockville, Maryland, USA : INS et ICF</t>
  </si>
  <si>
    <t>GNB</t>
  </si>
  <si>
    <t>Multiple indicator cluster survey Guinea-Bissau, 2000 (MICS). Bissau, Guinea-Bissau: General Direction of Planning, National Institute of Statistics and Census and UNICEF, 2000</t>
  </si>
  <si>
    <t>Guinea-Bissau</t>
  </si>
  <si>
    <t>Enquête par grappes à indicateurs multiples, Guinée-Bissau, 2006, Rapport final. Bissau, Guinée-Bissau : Ministère de l`Economie - Secrétariat d`Etat du Plan et à l`Intégration Régionale, 2006</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</si>
  <si>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</si>
  <si>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</si>
  <si>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GUY</t>
  </si>
  <si>
    <t>Guyana multiple indicator cluster survey (MICS). Georgetown, Guyana, 2001</t>
  </si>
  <si>
    <t>Guyana</t>
  </si>
  <si>
    <t>Guyana multiple indicator cluster survey 2006, final report. Georgetown, Guyana: Bureau of Statistics and UNICEF, 2008</t>
  </si>
  <si>
    <t>Guyana demographic and health survey 2009. Demographic and Health Surveys. Georgetown, Guyana: MOH, BOS, and ICF Macro, 2010</t>
  </si>
  <si>
    <t>Guyana Multiple Indicator Cluster Survey 2014, Final Report. Georgetown, Guyana: Bureau of Statistics, Ministry of Public Health and UNICEF</t>
  </si>
  <si>
    <t>Guyana Multiple Indicator Cluster Survey 2019-2020, Survey Findings  Report. Georgetown, Guyana: UNICEF</t>
  </si>
  <si>
    <t>HTI</t>
  </si>
  <si>
    <t>Enquête mortalité, morbidité et utlisation des services (EMMUS-II) Haiti 1994/95. Demographic and Health Surveys. Pétionville, Haiti, 1995</t>
  </si>
  <si>
    <t>Haiti</t>
  </si>
  <si>
    <t>1994-95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</si>
  <si>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</si>
  <si>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</si>
  <si>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</si>
  <si>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HND</t>
  </si>
  <si>
    <t>Encuesta nacional de salud y demografía 2005-2006. Demographic and Health Surveys. Tegucigalpa, Honduras: SS, INE y Macro International, 2006</t>
  </si>
  <si>
    <t>Honduras</t>
  </si>
  <si>
    <t>Encuesta nacional de salud y demografía 2011-2012. Demographic and Health Surveys. Tegucigalpa, Honduras: SS, INE e ICF International, 2013</t>
  </si>
  <si>
    <t>Encuesta Nacional de Demografía y Salud/ Encuesta de Indicadores Múltiples por Conglomerados. Honduras 2019. Tegucigalpa.</t>
  </si>
  <si>
    <t xml:space="preserve">MI includes: 
(i) size 
(ii) parity 
(ii) sex 
(iv) singleton 
</t>
  </si>
  <si>
    <t>IND</t>
  </si>
  <si>
    <t>National family health survey (NFHS-2) 1998-99. Demographic and Health Surveys. Mumbai, India, 2000</t>
  </si>
  <si>
    <t>India</t>
  </si>
  <si>
    <t>1998-00</t>
  </si>
  <si>
    <t>National family health survey (NFHS-3), 2005-06: India: Demographic and Health Surveys. Mumbai, India: IIPS, 2007</t>
  </si>
  <si>
    <t>National Family Health Survey (NFHS-4), 2015-16: India. Mumbai: IIPS. 2017</t>
  </si>
  <si>
    <t>Assigned year is not the typical midpoint calculation because only data from 2014 was used for adjusted LBW estimate.</t>
  </si>
  <si>
    <t>India District Level Household Survey 2012-2014. New Delhi, India: Ministry of Health and Family Welfare (India)</t>
  </si>
  <si>
    <t>2012-14</t>
  </si>
  <si>
    <t>National Family Health Survey (NFHS-5), 2019-20: India.</t>
  </si>
  <si>
    <t>2019-2021</t>
  </si>
  <si>
    <t>IDN</t>
  </si>
  <si>
    <t>Indonesia Demographic and Health Survey 1997. Calverton, Maryland, USA: CBS and Macro International</t>
  </si>
  <si>
    <t>Indonesia</t>
  </si>
  <si>
    <t>Indonesia Demographic and Health Survey 2002-2003. Calverton, Maryland, USA: BPS and ORC Macro</t>
  </si>
  <si>
    <t>2002-03</t>
  </si>
  <si>
    <t>Indonesia Demographic and Health Survey 2007. Calverton, Maryland, USA: BPS and Macro International</t>
  </si>
  <si>
    <t>Indonesia Demographic and Health Survey 2012. Jakarta, Indonesia: BPS, BKKBN, Kemenkes, and ICF International, 2013.</t>
  </si>
  <si>
    <t>Indonesia Demographic and Health Survey 2017. Jakarta, Indonesia: BKKBN, BPS, Kemenkes, and ICF.</t>
  </si>
  <si>
    <t>IRQ</t>
  </si>
  <si>
    <t>Multiple indicator cluster survey (MICS) for the year 2000 (detailed report). Baghdad, Republic of Iraq: UNICEF, 2001</t>
  </si>
  <si>
    <t>Iraq</t>
  </si>
  <si>
    <t>Iraq multiple indicator cluster survey 2006, Final report. Iraq, 2007</t>
  </si>
  <si>
    <t>Iraq multiple indicator cluster survey (MICS) 2011: Final report. Baghdad, Iraq: The Central Statistics Organization and the Kurdistan Regional Statistics Office, 2012</t>
  </si>
  <si>
    <t>Iraq Multiple Indicator Cluster Survey 2018, Survey Findings Report. Baghdad, Iraq: CSO &amp; KRSO</t>
  </si>
  <si>
    <t>JAM</t>
  </si>
  <si>
    <t>Jamaica survey of living conditions, 1998. Kingston: The Planning Institute of Jamaica (PIOJ)  and the Statistical Institute of Jamaica Statistical Institute of Jamaica (STATIN), 1999</t>
  </si>
  <si>
    <t>Jamaica</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</si>
  <si>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</si>
  <si>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</si>
  <si>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</si>
  <si>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</si>
  <si>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</si>
  <si>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</si>
  <si>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</si>
  <si>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</si>
  <si>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</si>
  <si>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</si>
  <si>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</si>
  <si>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Monitoring the situation of children and women: Jamaica Multiple Indicator Cluster Survey 2005</t>
  </si>
  <si>
    <t>Jamaica Multiple Indicator Cluster Survey 2011: Final Report. Kingston, Jamaica: STATIN and UNICEF</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</si>
  <si>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</si>
  <si>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</si>
  <si>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JOR</t>
  </si>
  <si>
    <t>Jordan population and family health survey 1997. Demographic and Health Surveys. Calverton, Maryland: DOS and MI, 1998</t>
  </si>
  <si>
    <t>Jordan</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</si>
  <si>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</si>
  <si>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</si>
  <si>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</si>
  <si>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Population and Family Health Survey 2007. Calverton, Maryland, USA: Department of Statistics/Jordan and Macro International.</t>
  </si>
  <si>
    <t>Jordan Population and Family and Health Survey  2017-18. Amman, Jordan, and Rockville, Maryland, USA: DOS and ICF</t>
  </si>
  <si>
    <t>Jordan National Micronutrient and Nutritional Survey 2019. Amman, Jordan; 2021.</t>
  </si>
  <si>
    <t>Survey designed to provide national estimates without regufee camps; refugee camps not included. Crude LBW% does not match reported b/c reported included missing in denominator.</t>
  </si>
  <si>
    <t>KAZ</t>
  </si>
  <si>
    <t>Kazakhstan demographic and health survey 1999. Demographic and Health Surveys. Calverton, Maryland: Academy of Preventive Medicine [Kazakhstan] and Macro International Inc., 1999</t>
  </si>
  <si>
    <t>Kazakhstan</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</si>
  <si>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</si>
  <si>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</si>
  <si>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</si>
  <si>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KEN</t>
  </si>
  <si>
    <t>Kenya demographic and health survey 1998. Demographic and Health Surveys. Central Bureau of Statistics. Calverton, Maryland: NDPD, CBS, and MI., 1999</t>
  </si>
  <si>
    <t>Kenya</t>
  </si>
  <si>
    <t>Kenya multiple indicator cluster survey 2000 (MICS). Government  of Kenya and Unicef. Nairobi, Kenya, 2002</t>
  </si>
  <si>
    <t>Kenya demographic and health survey 2003. Demographic and Health Surveys. Calverton, Maryland: CBS, MOH, and ORC Macro, 2004</t>
  </si>
  <si>
    <t>Kenya demographic and health survey 2008-09. Demographic and Health Surveys. Calverton, Maryland: KNBS and ICF Macro, 2010</t>
  </si>
  <si>
    <t>This was listed failed in on 55% top three weights 55% in 2019. I do not see this in the outputs for the 2019 DQA. The survey passes all DQA here both weighted and unweighted</t>
  </si>
  <si>
    <t>Kenya demographic and health Survey (2014 KDHS): Final Report. Demongraphic and Health Surveys. Nairobi, Kenya: KNBS, Ministry of Health, NACC, KEMRI, NCPD, 2015</t>
  </si>
  <si>
    <t>KIR</t>
  </si>
  <si>
    <t>Kiribati demographic and health survey. Noumea, Kiribati: SPC, 2009.</t>
  </si>
  <si>
    <t>Kiribati</t>
  </si>
  <si>
    <t>Kiribati 2018-2019 Social Development Indicator Survey</t>
  </si>
  <si>
    <t>XKX</t>
  </si>
  <si>
    <t>2013-2014 Kosovo Multiple Indicator Cluster Survey. Prishtinë/Priština, Kosovo: The Kosovo Agency of Statistics. 2014.</t>
  </si>
  <si>
    <t>Kosovo</t>
  </si>
  <si>
    <t>Kosovo Multiple Indicator Cluster Survey, Survey Findings Report. Prishtinë/Priština, Kosovo: Kosovo Agency of Statistics and UNICEF</t>
  </si>
  <si>
    <t>KGZ</t>
  </si>
  <si>
    <t>Kyrgyz Republic demographic and health survey 1997. Demographic and Health Surveys. Bishkek City, Kyrgyz Republic, 1998</t>
  </si>
  <si>
    <t>Kyrgyzstan</t>
  </si>
  <si>
    <t>Multiple indicator cluster survey 2006, Kyrgyz Republic. Final report. Bishkek, Kyrgyzstan: National Statistical Committee of the Kyrkyz Republic and United Nations Children's Fund, 2007</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</si>
  <si>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</si>
  <si>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</si>
  <si>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Kyrgyzstan Multiple Indicator Cluster Survey 2018, Survey Findings Report. Bishkek, Kyrgyzstan: National Statistical Committee of the Kyrgyz Republic and UNICEF.</t>
  </si>
  <si>
    <t>LAO</t>
  </si>
  <si>
    <t>Lao PDR multiple indicator cluster survey 2006, final report. Vientiane, Lao PDR: Department of Statistics and UNICEF, 2008</t>
  </si>
  <si>
    <t>Lao People's Democratic Republic</t>
  </si>
  <si>
    <t>Lao social indicator survey LSIS (MICS/DHS). Vientiane, Lao PDR: MoH and LSB, 2012</t>
  </si>
  <si>
    <t>MICS-DHS</t>
  </si>
  <si>
    <t>Laos Multiple Indicator Cluster Survey 2000. New York, United States: United Nations Children's Fund (UNICEF).</t>
  </si>
  <si>
    <t>Lao Social Indicator Survey II 2017, Survey Findings Report. Vientiane, Lao PDR: Lao Statistics Bureau and UNICEF</t>
  </si>
  <si>
    <t>LSO</t>
  </si>
  <si>
    <t>Kingdom of Lesotho 2000 end decade multiple indicator cluster survey (EMICS). Maseru, Lesotho: Government of Lesotho, Bureau of Statistics and UNICEF, 2002</t>
  </si>
  <si>
    <t>Lesotho</t>
  </si>
  <si>
    <t>Lesotho demographic and health survey 2004. Demographic and Health Surveys. Calverton, Maryland: MOH, BOS, and ORC Macro, 2005</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</si>
  <si>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</si>
  <si>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</si>
  <si>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Lesotho Multiple Indicator Cluster Survey 2018, Survey Findings Report. Maseru, Lesotho: Bureau of Statistics.</t>
  </si>
  <si>
    <t>LBR</t>
  </si>
  <si>
    <t>Liberia demographic and health survey 2007. Demographic and Health Surveys. Monrovia, Liberia: Liberia Institute of Statistics and Geo-Information Services (LISGIS) and Macro International Inc., 2008</t>
  </si>
  <si>
    <t>Liberia</t>
  </si>
  <si>
    <t>Demographic and health survey 2013. Demographic and Health Surveys. Monrovia, Liberia: Liberia Institute of Statistics and Geo-Information Services (LISGIS) and ICF International, 2014</t>
  </si>
  <si>
    <t>Liberia Demographic and Health Survey 2019-20. Monrovia, Liberia and Rockville, Maryland, USA/ Liberia Institute of Statistics and Geo-Information Services (LISGIS), Ministry of Health [Liberia], and ICF. 2021.</t>
  </si>
  <si>
    <t>MDG</t>
  </si>
  <si>
    <t>Enquête démographique et de santé, Madagascar 1997. Demographic and Health Surveys. Institut Nacional de la Statistique. Antananarivo, Madgascar, 1998</t>
  </si>
  <si>
    <t>Madagascar</t>
  </si>
  <si>
    <t>Enquête Démographique et de Santé de Madagascar 2003-2004. Demographic and Health Surveys. Calverton, Maryland, USA : INSTAT et ORC Macro, 2005</t>
  </si>
  <si>
    <t>Enquête démographique et de santé de Madagascar 2008-2009. Demographic and Health Surveys. Antananarivo, Madagascar: INSTAT et ICF Macro, 2010</t>
  </si>
  <si>
    <t>Enquete a Indicateurs Multiples (MICS) 2000 Madagascar</t>
  </si>
  <si>
    <t>Enquête par grappes à indicateurs multiples-MICS Madagascar 2018, Rapport final. Antananarivo, Madagascar : INSTAT et UNICEF 2019</t>
  </si>
  <si>
    <t>Enquête Démographique et de Santé à Madagascar,  2021 : Indicateurs Clés. Antananarivo, Madagascar et Rockville, Maryland, USA : INSTAT et ICF.</t>
  </si>
  <si>
    <t>MWI</t>
  </si>
  <si>
    <t>Malawi demographic and health survey 2000. Demographic and Health Surveys. Zomba, Malawi and Calverton, Maryland, USA: National Statistical Office and ORC Macro, 2001</t>
  </si>
  <si>
    <t>Malawi</t>
  </si>
  <si>
    <t>Malawi demographic and health survey 2004. Demographic and Health Surveys. Calverton, Maryland: NSO and ORC Macro, 2005</t>
  </si>
  <si>
    <t>Malawi multiple indicator cluster survey 2006, Final report. Lilongwe, Malawi: National Statistical Office and UNICEF, 2008.</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</si>
  <si>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</si>
  <si>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</si>
  <si>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</si>
  <si>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Multiple Indicator Cluster Survey 2019-20, Survey Findings Report. Zomba, Malawi: National Statistical Office</t>
  </si>
  <si>
    <t>MDV</t>
  </si>
  <si>
    <t>Maldives demographic and health survey 2009. Demographic and Health Surveys. Calverton, Maryland: MOHF and ICF Macro, 2010</t>
  </si>
  <si>
    <t>Maldives</t>
  </si>
  <si>
    <t>MLI</t>
  </si>
  <si>
    <t>Enquête démographique et de santé au Mali 2001. Demographic and Health Surveys. Calverton, Maryland, USA: CPS/MS, DNSI et ORC Macro, 2002</t>
  </si>
  <si>
    <t>Mali</t>
  </si>
  <si>
    <t>Enquête démographique et de santé du Mali 2006. DHS. Calverton, Maryland, USA: CPS/DNSI et Macro International Inc., 2007</t>
  </si>
  <si>
    <t>Enquête par Grappes à Indicateurs Multiples 2009 - 2010, Rapport final, Bamako Mali, 2011</t>
  </si>
  <si>
    <t>Enquête Démographique et de Santé au Mali 2012-2013. Rockville, Maryland, USA: CPS, INSTAT, INFO-STAT and ICF International.</t>
  </si>
  <si>
    <t>Enquête par Grappes à Indicateurs Multiples au Mali (MICS-Mali), 2015, Résultats clés. Bamako, Mali, INSTAT</t>
  </si>
  <si>
    <t>Enquête Démographique et de Santé au Mali 2018. Bamako, Mali et Rockville, Maryland, USA : INSTAT, CPS/SS-DS-PF et ICF</t>
  </si>
  <si>
    <t>MHL</t>
  </si>
  <si>
    <t>Republic of the Marshall Islands Integrated Child Health and Nutrition Survey 2017, Final Report. Majuro, Republic of the Marshall Islands: RMI Ministry of Health and Human Services, RMI Economic, Policy Planning and Statistic Office, 2017</t>
  </si>
  <si>
    <t>Marshall Islands</t>
  </si>
  <si>
    <t>MRT</t>
  </si>
  <si>
    <t>Enquête démographique et de santé Mauritanie 2000-2001. Demographic and Health Surveys. Calverton, Maryland, USA: ONS et ORC Macro, 2001</t>
  </si>
  <si>
    <t>Mauritania</t>
  </si>
  <si>
    <t>Very high LBW. Just makes it in on unweighted DQC</t>
  </si>
  <si>
    <t>Enquête par grappes à indicateurs multiples, Mauritanie 2007. Nouakchott, Mauritania: ONS and UNICEF, 2008</t>
  </si>
  <si>
    <t>Suivi de la situation des femmes et des enfants. Enquête par grappes à indicateurs multiples (MICS) 2011: Rapport final. Nouakchott, Mauritanie: ONS, 2012.</t>
  </si>
  <si>
    <t>Mauritanie Enquête par Grappes à Indicateurs Multiples (MICS) 2015 - Rapport Final, Mars 2017</t>
  </si>
  <si>
    <t>Enquête Démographique et  de Santé en Mauritanie 2019-2021. Nouakchott, Mauritanie et Rockville, Maryland, USA : ONS, MS, et ICF.</t>
  </si>
  <si>
    <t>MEX</t>
  </si>
  <si>
    <t>Encuesta Nacional de Niños, Niñas y Mujeres en México 2015 - Encuesta de Indicadores Múltiples por Conglomerados 2015, Resultados Principales, 2016</t>
  </si>
  <si>
    <t>Mexico</t>
  </si>
  <si>
    <t>Mexico Family Life Survey (MFLS) 2002</t>
  </si>
  <si>
    <t>MNG</t>
  </si>
  <si>
    <t>Mongolia child and development survey - 2000 (MICS-2): National report 2001. Ulaanbaatar, Mongolia: National Statistics Office, 2001</t>
  </si>
  <si>
    <t>Mongolia</t>
  </si>
  <si>
    <t>Mongolia Child and Development 2005 survey (MICS-3), final report. Ulaanbaatar, Mongolia, 2007</t>
  </si>
  <si>
    <t>Population nutrition status. Fourth national survey report. Ulaanbaatar, Mongolia: NTC, 2013</t>
  </si>
  <si>
    <t>Social indicator sample survey 2013 (MICS). Final Report.Ulaanbaatar, Mongolia: National Statistical Office, 2014.</t>
  </si>
  <si>
    <t>Mongolia 1998 Reproductive Health Survey</t>
  </si>
  <si>
    <t>Mongolia 2003 Reproductive Health Survey</t>
  </si>
  <si>
    <t>2010 Child Development Survey MICS-4 Final Report</t>
  </si>
  <si>
    <t>Mongolia Reproductive Health Survey 2008. Ulaanbaatar, Mongolia: National Statistical Office of Mongolia</t>
  </si>
  <si>
    <t>Nutrition Status of the Population of Mongolia: Fifth National Nutrition Survey Report</t>
  </si>
  <si>
    <t>Social Indicator Sample Survey-2018, Survey Findings Report. Ulaanbaatar, Mongolia: National Statistical Office of Mongolia</t>
  </si>
  <si>
    <t>MNE</t>
  </si>
  <si>
    <t>Montenegro multiple indicator cluster survey 2005, Final report. Podgorica, Montenegro: MONSTAT, SMMRI and UNICEF, 2006</t>
  </si>
  <si>
    <t>Montenegro</t>
  </si>
  <si>
    <t>2013 Montenegro multiple indicator cluster survey: Final report. Podgorica, Montenegro: MONSTAT and UNICEF, 2014.</t>
  </si>
  <si>
    <t>2018 Montenegro multiple indicator cluster survey (MICS): Final report. Podgorica, Montenegro: MONSTAT and UNICEF, 2019</t>
  </si>
  <si>
    <t>MAR</t>
  </si>
  <si>
    <t>Enquête dur la population et la santé familiale (EPSF) 2003-2004. Demographic and Health Surveys. Calverton, Maryland, USA: Ministère de la Santé et ORC Macro, 2005</t>
  </si>
  <si>
    <t>Morocco</t>
  </si>
  <si>
    <t>Enquête Nationale sur la Population et la Santé Familiale (ENPSF) -2017-2018</t>
  </si>
  <si>
    <t>PAPFAM</t>
  </si>
  <si>
    <t>MOZ</t>
  </si>
  <si>
    <t>Moçambique inquérito demográfico e de saude 1997. Demographic and Health Surveys. Instituto Nacional de Estatistica. Maputo, Moçambique, 1998</t>
  </si>
  <si>
    <t>Mozambique</t>
  </si>
  <si>
    <t>Moçambique inquérito demográfico e de saúde 2003. Demographic and Health Surveys. Calverton, Maryland, USA: Instituto Nacional de Estatística, Ministério da Saúde and ORC Macro, 2005</t>
  </si>
  <si>
    <t>Mozambique multiple indicator cluster survey 2008 (MICS). Maputo, Mozambique: INE, 2009</t>
  </si>
  <si>
    <t>Moçambique inquérito demográfico e de Saúde 2011. Demographic and Health Surveys. Calverton, Maryland, USA: MISAU, INE e ICFI, 2013</t>
  </si>
  <si>
    <t>MMR</t>
  </si>
  <si>
    <t>Myanmar Demographic and Health Survey 2015-16: Final Report. 2016</t>
  </si>
  <si>
    <t>Myanmar</t>
  </si>
  <si>
    <t>NAM</t>
  </si>
  <si>
    <t>Namibia demographic and health survey 2000 (Demographic and Health Surveys). Windhoek, Namibia: MOHSS, 2003</t>
  </si>
  <si>
    <t>Namibia</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</si>
  <si>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</si>
  <si>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</si>
  <si>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NPL</t>
  </si>
  <si>
    <t>Nepal demographic and health survey 2006. Demographic and Health Surveys. Kathmandu, Nepal: Ministry of Health and Population, New ERA, and Macro International Inc., 2007</t>
  </si>
  <si>
    <t>Nepal</t>
  </si>
  <si>
    <t>Nepal demographic and health survey 2011. Demographic and Health Surveys. Kathmandu, Nepal: Ministry of Health and Population, New ERA, and ICF International, Calverton, Maryland 2012</t>
  </si>
  <si>
    <t>Nepal Multiple Indicator Cluster Survey 2014: Final Report</t>
  </si>
  <si>
    <t>Nepal Demographic and Health Survey 2016. Kathmandu, Nepal: Ministry of Health, Nepal. 2017</t>
  </si>
  <si>
    <t>Nepal Multiple Indicator Cluster Survey 2019, Survey Findings Report. Kathmandu, Nepal: Central Bureau of Statistics and UNICEF Nepal.</t>
  </si>
  <si>
    <t>NIC</t>
  </si>
  <si>
    <t>Encuesta nicaragüense de demografia y salud 1998. Demographic and Health Surveys.Instituto Nacional de Estadisticas y Censos. Managua, Nicaragua, 1999</t>
  </si>
  <si>
    <t>Nicaragua</t>
  </si>
  <si>
    <t>1997-98</t>
  </si>
  <si>
    <t>Encuesta nicaragüense de demografia y salud 2001. Demographic and Health Surveys. Calverton, Maryland, USA: INEC, MINSA, and ORC Macro, 2002</t>
  </si>
  <si>
    <t>NER</t>
  </si>
  <si>
    <t>Enquête démographique et de santé, Niger 1998. Demographic and Health Surveys. Calverton, Maryland, U.S.A.: Care International/Niger et Macro International Inc., 1998</t>
  </si>
  <si>
    <t>Niger</t>
  </si>
  <si>
    <t>Enquete a indicateurs multiples 2000 (MICS2). Niamey, Niger, 2000</t>
  </si>
  <si>
    <t>Enquête démographique et de santé et indicateurs multiples du Niger 2012. Demographic and Health Surveys and MICS. Calverton, Maryland, USA: INS et ICF International, 2013</t>
  </si>
  <si>
    <t>Résultats préliminaires de l’Enquête Nationale sur la Fécondité et la Mortalité des Enfants de moins de cinq (5) ans, ENAFEME NIGER 2021</t>
  </si>
  <si>
    <t>NGA</t>
  </si>
  <si>
    <t>Nigeria demographic and health survey 2003. Demographic and Health Surveys. Calverton, Maryland: National Population Commission and ORC Macro, 2004</t>
  </si>
  <si>
    <t>Nigeria</t>
  </si>
  <si>
    <t>Nigeria multiple indicator cluster survey 2007: Final report (MICS). Abuja, Nigeria: NBS, 2007</t>
  </si>
  <si>
    <t>Nigeria demographic and health survey 2008. Demographic and Health Surveys. Abuja, Nigeria: National Population Commission and ICF Macro, 2009</t>
  </si>
  <si>
    <t>Nigeria multiple indicator cluster survey 2011 (MICS): Monitoring the situation of children and women. Abuja, Nigeria, 2011</t>
  </si>
  <si>
    <t>Nigeria demographic and health survey 2013. Demographic and Health Surveys. Abuja, Nigeria, and Rockville, Maryland, USA: NPC and ICF International, 2014</t>
  </si>
  <si>
    <t>Nigeria 2010-11 General Household Survey, Wave 1 - Post Harvest</t>
  </si>
  <si>
    <t>Multiple Indicator Cluster Survey 2016-17, Final Report. Abuja, Nigeria: National Bureau of Statistics and United Nations Children’s Fund. 2017</t>
  </si>
  <si>
    <t>Nigeria Demographic and Health Survey 2018. Abuja, Nigeria, and Rockville, Maryland, USA: NPC and ICF. 2019</t>
  </si>
  <si>
    <t>Nigeria Service Availability Mapping-2006-2007</t>
  </si>
  <si>
    <t>SAM</t>
  </si>
  <si>
    <t>MKD</t>
  </si>
  <si>
    <t>Republic of North Macedonia - multiple indicator cluster survey 2005-06. Final report. Skopje: State Statistical Office of the Republic of North Macedonia, 2007</t>
  </si>
  <si>
    <t>North Macedonia</t>
  </si>
  <si>
    <t>Multiple indicator cluster survey 2011 (MICS). Skopje, North Macedonia: Ministry of Health, Ministry of Education and Science,  Ministry of Labour and Social Policy, 2012.</t>
  </si>
  <si>
    <t>PAK</t>
  </si>
  <si>
    <t>Pakistan demographic and health survey 2012-13. Demographic and Health Surveys. Islamabad, Pakistan, and Calverton, Maryland, USA: NIPS and ICF International, 2013</t>
  </si>
  <si>
    <t>Pakistan</t>
  </si>
  <si>
    <t>Pakistan Demographic and Health Survey 2006-07. Islamabad, Pakistan: NIPS/Pakistan and Macro International.</t>
  </si>
  <si>
    <t>Pakistan 2018 National Nutrition Survey</t>
  </si>
  <si>
    <t>Sample weights are not normalized</t>
  </si>
  <si>
    <t>Pakistan Demographic and Health Survey 2017-18. Islamabad, Pakistan, and Rockville, Maryland, USA: NIPS and ICF</t>
  </si>
  <si>
    <t>PAN</t>
  </si>
  <si>
    <t>Panama Multiple Indicator Cluster Survey 2013. New York, United States: United Nations Children's Fund (UNICEF).</t>
  </si>
  <si>
    <t>Panama</t>
  </si>
  <si>
    <t>PNG</t>
  </si>
  <si>
    <t>Papua New Guinea Demographic and Health Survey 2016-18. Port Moresby, Papua New Guinea, and Rockville, Maryland, USA: NSO and ICF. 2019</t>
  </si>
  <si>
    <t>Papua New Guinea</t>
  </si>
  <si>
    <t>2016-18</t>
  </si>
  <si>
    <t>PRY</t>
  </si>
  <si>
    <t>Encuesta Permanente de Hogares, Paraguay 2005. Asunción, Paraguay: Department of Statistics, Surveys and Censuses (Paraguay).</t>
  </si>
  <si>
    <t>Paraguay</t>
  </si>
  <si>
    <t>Paraguay  Permanent Household Survey 2006 (Encuesta Permanente de Hogares). Asunción, Paraguay: Department of Statistics, Surveys and Censuses (Paraguay).</t>
  </si>
  <si>
    <t>Encuesta de Indicadores Multiples por Conglomerados MICS Paraguay 2016</t>
  </si>
  <si>
    <t>PER</t>
  </si>
  <si>
    <t>Encuesta demografica y de salud familiar 2000. Demographic and Health Surveys. Lima, Peru and Calverton, Maryland, USA: Instituto Nacional de Estadistica e Informacion y ORC Macro, 2001</t>
  </si>
  <si>
    <t>Peru</t>
  </si>
  <si>
    <t>Encuesta demografica y de salud familiar. Informe principal: ENDES continua 2007-2008.  Demographic and Health Surveys. Lima, Peru: INEI, USAID y ORC Macro, 2009</t>
  </si>
  <si>
    <t>Continuous DHS</t>
  </si>
  <si>
    <t>Encuesta demografica y de salud familiar - ENDES continua 2009.  Demographic and Health Surveys. Lima, Peru: INEI, USAID y ORC Macro, 2010</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</si>
  <si>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</si>
  <si>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</si>
  <si>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</si>
  <si>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Perú Encuesta Demográfica y de Salud Familiar - ENDES 2014. Lima, Perú: INEI/Perú.</t>
  </si>
  <si>
    <t>Encuesta Demográfica y de Salud Familiar-ENDES 2015 Nacional y Departamental</t>
  </si>
  <si>
    <t>Encuesta Demográfica y de Salud Familiar-ENDES 2016 Nacional y Departamental</t>
  </si>
  <si>
    <t>Perú Encuesta Demográfica y de Salud Familiar - ENDES Continua 2005. Lima, Perú: INEI/Peru and ORC Macro</t>
  </si>
  <si>
    <t>Perú Encuesta Demográfica y de Salud Familiar - ENDES Continua 2004. Lima, Perú: INEI/Peru and ORC Macro 2006.</t>
  </si>
  <si>
    <t>Perú Encuesta Demográfica y de Salud Familiar - ENDES Continua 2006. Lima, Perú: INEI/Peru and ORC Macro 2006</t>
  </si>
  <si>
    <t>Perú Encuesta Demográfica y de Salud Familiar - ENDES Continua 2007. Lima, Perú: INEI/Peru and ORC Macro 2009.</t>
  </si>
  <si>
    <t>Encuesta Demográfica y de Salud Familiar-ENDES 2017 Nacional y Departamental</t>
  </si>
  <si>
    <t>Encuesta Demográfica y de Salud Familiar-ENDES 2018 Nacional y Departamental</t>
  </si>
  <si>
    <t>Encuesta Demográfica y de Salud Familiar-ENDES 2019 Nacional y Departamental</t>
  </si>
  <si>
    <t>Monitoreo de Indicadores Nutricionales en la Encuesta Nacional de Hogares 1998</t>
  </si>
  <si>
    <t>Monitoreo de Indicadores Nutricionales en la Encuesta Nacional de Hogares 1999</t>
  </si>
  <si>
    <t>Monitoreo de Indicadores Nutricionales en la Encuesta Nacional de Hogares 2000</t>
  </si>
  <si>
    <t>Monitoreo de Indicadores Nutricionales en la Encuesta Nacional de Hogares 2001</t>
  </si>
  <si>
    <t>Monitoreo de Indicadores Nutricionales en la Encuesta Nacional de Hogares 2002</t>
  </si>
  <si>
    <t>Monitoreo de Indicadores Nutricionales en la Encuesta Nacional de Hogares 2003</t>
  </si>
  <si>
    <t>Monitoreo de Indicadores Nutricionales en la Encuesta Nacional de Hogares 2004</t>
  </si>
  <si>
    <t>Monitoreo de Indicadores Nutricionales en la Encuesta Nacional de Hogares 2006</t>
  </si>
  <si>
    <t>Encuesta Demográfica y de Salud Familiar-ENDES 2020 Nacional y Departamental</t>
  </si>
  <si>
    <t>2020-21</t>
  </si>
  <si>
    <t>Encuesta Demográfica y de Salud Familiar-ENDES 2021 Nacional y Departamental</t>
  </si>
  <si>
    <t>PHL</t>
  </si>
  <si>
    <t>Philippines National Demographic and Health Survey 2013. Manila, Philippines: PSA and ICF International</t>
  </si>
  <si>
    <t>Philippines</t>
  </si>
  <si>
    <t>National Demographic and Health Survey 2008. Calverton, Maryland: NSO/Philippines and ICF Macro</t>
  </si>
  <si>
    <t>National Demographic and Health Survey 2003. Calverton, Maryland: NSO/Philippines and ORC Macro.</t>
  </si>
  <si>
    <t>Philippines National Demographic and Health Survey 1998. Manila, Philippines: National Statistics Office/Philippines and Macro International</t>
  </si>
  <si>
    <t>Philippines National Demographic and Health Survey 2017. Quezon City, Philippines, and Rockville, Maryland, USA: PSA and ICF</t>
  </si>
  <si>
    <t>MDA</t>
  </si>
  <si>
    <t>Moldova demographic and health survey 2005. Demographic and Health Surveys. Calverton, Maryland: NCPM of the Ministry of Health and Social Protection and ORC Macro, 2006</t>
  </si>
  <si>
    <t>Republic of Moldova</t>
  </si>
  <si>
    <t>2012 Republic of Moldova multiple indicator cluster survey. Final report (MICS4). Chisinau, Republic of Moldova, 2014.</t>
  </si>
  <si>
    <t>RWA</t>
  </si>
  <si>
    <t>Enquête démographique et de santé, Rwanda 2000. Demographic and Health Surveys. Kigali, Rwanda et Calverton, Maryland, USA: Ministère de la Santé, Office National de la Population et ORC Macro, 2001</t>
  </si>
  <si>
    <t>Rwanda</t>
  </si>
  <si>
    <t>Rwanda demographic and health survey 2005. Demographic and Health Surveys. Calverton, Maryland, U.S.A.: INSR and ORC Macro, 2006</t>
  </si>
  <si>
    <t>Rwanda demographic and health survey 2010. Demographic and Health Surveys. Calverton, Maryland, USA: NISR, MOH, and ICF International, 2012</t>
  </si>
  <si>
    <t>Rwanda Demographic and Health Survey 2014-15. Kigali, Rwanda: National Institute of Statistics of Rwanda, Ministry of Finance and Economic Planning/Rwanda, Ministry of Health/Rwanda, and ICF International</t>
  </si>
  <si>
    <t>Enquete a Indicateur Multiple, MICS2, Rwanda</t>
  </si>
  <si>
    <t>Rwanda 2015 Comprehensive Food Security and Vulnerabilty Analysis</t>
  </si>
  <si>
    <t>Comprehensive Food Security and Vulnerability Analysis</t>
  </si>
  <si>
    <t>Comprehensive Food Security and Vulnerability Analysis, Rwanda 2018</t>
  </si>
  <si>
    <t>Rwanda Demographic and Health Survey 2019-20 Final Report. Kigali, Rwanda, and Rockville, Maryland, USA: NISR and ICF.</t>
  </si>
  <si>
    <t>LCA</t>
  </si>
  <si>
    <t>Saint Lucia multiple indicator cluster survey 2012: Final report. MICS. Castries, Saint Lucia, 2014.</t>
  </si>
  <si>
    <t>Saint Lucia</t>
  </si>
  <si>
    <t>WSM</t>
  </si>
  <si>
    <t>Samoa Demographic and Health Survey - Multiple Indicator Cluster Survey</t>
  </si>
  <si>
    <t>Samoa</t>
  </si>
  <si>
    <t>STP</t>
  </si>
  <si>
    <t>Enquête de grappes à indicateurs multiples MICS - rapport d'analyse (projet, 14 juillet 2000). Sao Tome, République Démocratique de Sao Tome et Principe, 2000.</t>
  </si>
  <si>
    <t>Sao Tome and Principe</t>
  </si>
  <si>
    <t>Enquête démographique et de santé à Sao Tomé e Príncipe (EDS-STP) 2008-2009. Rapport préliminaire. Sao Tomé: INE et le Ministre de la Santé, 2009</t>
  </si>
  <si>
    <t>Sao Tome and Principe Multiple Indicator Cluster Survey 2014, Final Report. São Tomé, Sao Tome and Principe, 2016.</t>
  </si>
  <si>
    <t>Inquérito de Indicadores Múltiplos 2019, Relatório final. São Tomé, São Tomé e Príncipe: Instituto Nacional de Estatística e Fundo das Nações Unidas para a Infância</t>
  </si>
  <si>
    <t>Contains size variable but MI model does not fit due to the small number of missing variables</t>
  </si>
  <si>
    <t>SEN</t>
  </si>
  <si>
    <t>Rapport de l'enquête sur les objectives de la fin de decennie sur l'enfance (MICS-II-2000). Dakar, Senegal, Novembre 2000</t>
  </si>
  <si>
    <t>Senegal</t>
  </si>
  <si>
    <t>Included in 2019 estimates. Excluded in 2020 on unweighted DQC. Sample weights are not normalized.</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</si>
  <si>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</si>
  <si>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</si>
  <si>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Enquête démographique et de santé continue (EDS-Continue 2012-2013). Demographic and Health Surveys. Calverton, Maryland, USA: ANSD et ICF International., 2013</t>
  </si>
  <si>
    <t>Sénégal : Enquête Démographique et de Santé Continue (EDS-Continue 2014). Rockville, Maryland, USA : ANSD et ICF International, 2015.</t>
  </si>
  <si>
    <t>Sénégal : Enquête Démographique et de Santé Continue (EDS-Continue 2015).  Octobre 2016</t>
  </si>
  <si>
    <t>Enquête Démographique et de Santé au Sénégal (EDS-III) 1997. Dakar, Sénégal: Ministère de l'Économie, des Finances et du Plan/Sénégal and Macro International</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</si>
  <si>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</si>
  <si>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</si>
  <si>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</si>
  <si>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Sénégal : Enquête Démographique et de Santé Continue (EDS-Continue 2019). Rockville, Maryland, USA : ANSD et ICF</t>
  </si>
  <si>
    <t>SRB</t>
  </si>
  <si>
    <t>Republic of Serbia multiple indicator cluster survey 2005, final report. Belgrade, Republic of Serbia: Statistical Office of the Republic of Serbia and Strategic Marketing Research Agency, 2006</t>
  </si>
  <si>
    <t>Serbia</t>
  </si>
  <si>
    <t>Serbia multiple indicator cluster survey 2010 (MICS). Belgrade, Republic of Serbia: Statistical Office of the Republic of Serbia, 2011</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</si>
  <si>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</si>
  <si>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</si>
  <si>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SLE</t>
  </si>
  <si>
    <t>The status of women and children in Sierra Leone. A household survey report (MICS-2). Central Statistics Office, Ministry of Development and Economic Planning, November 2000</t>
  </si>
  <si>
    <t>Sierra Leone</t>
  </si>
  <si>
    <t>Sierra Leone multiple indicator cluster survey 2005: Final Report. Freetown, Sierra Leone: Statistics Sierra Leone and UNICEF-Sierra Leone, 2007</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</si>
  <si>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</si>
  <si>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</si>
  <si>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</si>
  <si>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Sierra Leone Multiple Indicator Cluster Survey 2017, Survey Findings Report. Freetown, Sierra Leone: Statistics Sierra Leone</t>
  </si>
  <si>
    <t>Sierra Leone Demographic and Health Survey 2019. Freetown, Sierra Leone, and Rockville, Maryland, USA: Stats SL and ICF</t>
  </si>
  <si>
    <t>SLB</t>
  </si>
  <si>
    <t>Solomon Islands Demographic and Health Survey, 2015. Solomon Islands Ministry of Health and Medical Services and the Pacific Community. 2017.</t>
  </si>
  <si>
    <t>Solomon Islands</t>
  </si>
  <si>
    <t>SOM</t>
  </si>
  <si>
    <t>Monitoring the situation of women and children. Somalia multiple indicator cluster survey 2006. New York: UNICEF, 2007.</t>
  </si>
  <si>
    <t>Somalia</t>
  </si>
  <si>
    <t>Somalia Micronutrient Survey 2019. Mogadishu, Somalia; 2020</t>
  </si>
  <si>
    <t>The Somali Health and Demographic Survey 2020</t>
  </si>
  <si>
    <t>2018-2019</t>
  </si>
  <si>
    <t>denominator different than reported by ~30 and crude LBW and % weighed off by 1-2% pts.</t>
  </si>
  <si>
    <t>ZAF</t>
  </si>
  <si>
    <t>South Africa demographic and health survey 2003 (SADHS). Demographic and Health Surveys. Pretoria: Department of Health, 2007</t>
  </si>
  <si>
    <t>South Africa</t>
  </si>
  <si>
    <t>South Africa 2008 National Income Dynamics Survey</t>
  </si>
  <si>
    <t>South Africa 2012 National Income Dynamics Study Wave 3</t>
  </si>
  <si>
    <t>South Africa 2010-11 National Income Dynamics Study</t>
  </si>
  <si>
    <t>South Africa National Income Dynamics Study 2014-15, Wave 4</t>
  </si>
  <si>
    <t>South Africa Demographic and Health Survey 1998. Pretoria, South Africa: Department of Health/South Africa.</t>
  </si>
  <si>
    <t>South Africa Demographic and Health Survey 2016. Pretoria, South Africa, and Rockville, Maryland, USA: NDoH, Stats SA, SAMRC, and ICF</t>
  </si>
  <si>
    <t>South Africa National Income Dynamics Study 2017, Wave 5</t>
  </si>
  <si>
    <t>LKA</t>
  </si>
  <si>
    <t>Sri Lanka demographic and health survey 2000. Colombo, Sri Lanka, 2001</t>
  </si>
  <si>
    <t>Sri Lanka</t>
  </si>
  <si>
    <t>Sri Lanka Demographic and Health Survey 2016</t>
  </si>
  <si>
    <t>PSE</t>
  </si>
  <si>
    <t>Palestinian family health survey, 2006: Final report. Ramallah, Palestine, 2007</t>
  </si>
  <si>
    <t>State of Palestine</t>
  </si>
  <si>
    <t>Final report of the Palestinian family survey 2010 (MICS). Ramallah, State of Palestine: Palestinian Central Bureau of Statistics, 2013.</t>
  </si>
  <si>
    <t>Inclduded on DQC in 2019, but "2NCM no MI but don’t use as so few weighed". When restricted to last births only, % weighed are over 95%, now included</t>
  </si>
  <si>
    <t>Palestinian Multiple Indicator Cluster Survey 2014,  Final Report, Ramallah, Palestine</t>
  </si>
  <si>
    <t>Palestine Health Survey 2000 - Main Findings</t>
  </si>
  <si>
    <t>Palestine Demographic and health Survey 2004</t>
  </si>
  <si>
    <t>Palestinian Multiple Indicator Cluster Survey 2019-2020,  Survey Findings Report, Ramallah, Palestine.</t>
  </si>
  <si>
    <t>Palestine Nutrition Survey 2002. Ramallah, Palestine: Palestinian Central Bureau of Statistics.</t>
  </si>
  <si>
    <t>Other</t>
  </si>
  <si>
    <t>#NA</t>
  </si>
  <si>
    <t>Confidence intervals not available for adjusted LBW because no PSU variable in dataset</t>
  </si>
  <si>
    <t>SDN</t>
  </si>
  <si>
    <t>Multiple Indicator Cluster Survey 2014 of Sudan, Final Report. Khartoum, Sudan: UNICEF and Central Bureau of Statistics (CBS), February 2016.</t>
  </si>
  <si>
    <t>Sudan</t>
  </si>
  <si>
    <t>SUR</t>
  </si>
  <si>
    <t>Suriname multiple indicator cluster survey (MICS) 2000. Paramaribo, Suriname, March 2001</t>
  </si>
  <si>
    <t>Suriname</t>
  </si>
  <si>
    <t>Suriname multiple indicator cluster survey 2006, Final Report (MICS3). Paramaribo, Suriname, 2009</t>
  </si>
  <si>
    <t>Suriname multiple indicator cluster survey 2010, Final Report (MICS). Paramaribo, Suriname, 2012</t>
  </si>
  <si>
    <t>Suriname Multiple Indicator Cluster Survey 2018, Survey Findings Report. Paramaribo, Suriname: Ministry of Social Affairs and Public Housing</t>
  </si>
  <si>
    <t>Suriname Survey of Living Conditions 2016-17</t>
  </si>
  <si>
    <t>SYR</t>
  </si>
  <si>
    <t>Syrian Arab Republic multiple indicator cluster survey 2006. February 2008.</t>
  </si>
  <si>
    <t>Syrian Arab Republic</t>
  </si>
  <si>
    <t>TJK</t>
  </si>
  <si>
    <t>Tajikistan multiple indicator cluster survey 2005, Final Report. Dushanbe, Tajikistan: State Committee on Statistics of the Republic of Tajikistan, 2007</t>
  </si>
  <si>
    <t>Tajikistan</t>
  </si>
  <si>
    <t>Tajikistan demographic and health survey 2012. Demographic and Health Surveys. Dushanbe, Tajikistan, and Calverton, Maryland, USA: SA, MOH, and ICF International, 2013</t>
  </si>
  <si>
    <t>Tajikistan Multiple Indicator Cluster Survey 2000 . New York, United States: United Nations Children's Fund (UNICEF)</t>
  </si>
  <si>
    <t>Tajikistan Demographic and Health Survey 2017. Dushanbe, Republic of Tajikistan, and Rockville, Maryland, USA: Statistical Agency under the President of the Republic of Tajikistan (SA)</t>
  </si>
  <si>
    <t>THA</t>
  </si>
  <si>
    <t>Thailand multiple indicator cluster survey December 2005 - February 2006, Final report. Bangkok, Thailand: National Statistical Office, 2006</t>
  </si>
  <si>
    <t>Thailand</t>
  </si>
  <si>
    <t>Thailand multiple indicator cluster survey 2012.  MICS. Bangkok, Thailand: NSO, UNICEF, MOPH, NHSO, THPF, IHPP, 2013.</t>
  </si>
  <si>
    <t>Thailand Multiple Indicator Cluster Survey 2015- 2016, Final Report, NSO and UNICEF, Bangkok, 2016</t>
  </si>
  <si>
    <t>Thailand Multiple Indicator Cluster Survey 2019, Survey Findings Report. Bangkok, Thailand: National Statistical Office of Thailand.</t>
  </si>
  <si>
    <t>TLS</t>
  </si>
  <si>
    <t>Timor-Leste demographic and health survey 2009-10. Demographic and Health Surveys. Dili, Timor-Leste: NSD [Timor-Leste] and ICF Macro, 2010</t>
  </si>
  <si>
    <t>Timor-Leste</t>
  </si>
  <si>
    <t>Timor-Leste Demographic and Health Survey 2016. Dili, Timor-Leste and Rockville, Maryland, USA: GDS and ICF</t>
  </si>
  <si>
    <t>TGO</t>
  </si>
  <si>
    <t>Enquete démographique et de santé, Togo 1998. Demographic and Health Surveys. Ministère de la Planification et du Développement Economique, Direction de la Statistique. Lomé, Togo, 1999</t>
  </si>
  <si>
    <t>Togo</t>
  </si>
  <si>
    <t>Résultats de l'enquête nationale à indicateurs multiples, Togo 2006. Rapport final, aôut 2007</t>
  </si>
  <si>
    <t>Enquête par grappes à indicateurs multiples MICS Togo, 2010: Rapport final. Lomé, Togo: DGSCN, 2010</t>
  </si>
  <si>
    <t>Enquête démographique et de santé au Togo 2013-2014. Demographic and Health Surveys. Rockville, Maryland, USA : MPDAT, MS et ICF International, 2015.</t>
  </si>
  <si>
    <t>Enquête à Indicateurs Multiples, Togo 2000</t>
  </si>
  <si>
    <t>MICS6 TOGO, 2017, Rapport final. Lomé, Togo</t>
  </si>
  <si>
    <t>TON</t>
  </si>
  <si>
    <t>Tonga Multiple Indicator Cluster Survey 2019, Survey Findings Report. Nuku’alofa, Tonga: Tonga Statistics Department</t>
  </si>
  <si>
    <t>Tonga</t>
  </si>
  <si>
    <t>TTO</t>
  </si>
  <si>
    <t>Trinidad and Tobago Multiple Indicator Cluster Survey 2000. New York, United States: United Nations Children's Fund (UNICEF)</t>
  </si>
  <si>
    <t>Trinidad and Tobago</t>
  </si>
  <si>
    <t>Monitoring the situation of children and women - Trinidad and Tobago 2006 Multiple Indicator Cluster Survey 3</t>
  </si>
  <si>
    <t xml:space="preserve">MI includes: 
(i) size 
(ii) maternal parity </t>
  </si>
  <si>
    <t>HIC at time of survey and now, but exception made to include for LBW adjustment</t>
  </si>
  <si>
    <t>Trinidad and Tobago Multiple Indicator Cluster Survey 2011, Key Findings &amp; Tables. Port of Spain, Trinidad and Tobago: Ministry of Social Development and Familyvices, Central Statistical Office and UNICEF. 2017</t>
  </si>
  <si>
    <t>High income country, but exception made to include</t>
  </si>
  <si>
    <t>TUN</t>
  </si>
  <si>
    <t>Suivi de la situation des enfants et des femmes en Tunisie- Enquête par grappes à indicateurs multiples 2011-2012: Rapport Final. MICS. Tunis, Tunisie: MDCI, INS, UNICEF, 2013.</t>
  </si>
  <si>
    <t>Tunisia</t>
  </si>
  <si>
    <t>Enquête par grappes à indicateurs multiples (MICS), 2018, Rapport Final. Tunisie: le Ministère du Développement de l’Investissement et de la Coopération Internationale (MDICI)</t>
  </si>
  <si>
    <t>TUR</t>
  </si>
  <si>
    <t>Turkish demographic and health survey 1998. Demographic and Health Surveys. Hacettepe University, Institute of Population Studies. Ankara, Turkey, 1999</t>
  </si>
  <si>
    <t>Turkey</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</si>
  <si>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</si>
  <si>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</si>
  <si>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</si>
  <si>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</si>
  <si>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TKM</t>
  </si>
  <si>
    <t>Turkmenistan multiple indicator cluster survey 2006, Final Report. Ashgabat, Turkmenistan: Turkmenmillihasabat, 2006</t>
  </si>
  <si>
    <t>Turkmenistan</t>
  </si>
  <si>
    <t>Turkmenistan 2015-16 Multiple Indicator Cluster Survey</t>
  </si>
  <si>
    <t>Multiple Indicator Cluster Survey, 2019. Survey Report. Ashgabat, Turkmenistan, State Committee for Statistics of Turkmenistan and UNICEF.</t>
  </si>
  <si>
    <t>Turkmenistan demographic and health survey  2000. Demographic and Health Surveys. Calverton, Maryland, USA: GECRCMCH and ORC Macro, 2001</t>
  </si>
  <si>
    <t>TUV</t>
  </si>
  <si>
    <t>Tuvalu Multiple Indicator Cluster Survey 2019-20, Survey Findings Report. Funafuti, Tuvalu: Central Statistics Division</t>
  </si>
  <si>
    <t>Tuvalu</t>
  </si>
  <si>
    <t>UGA</t>
  </si>
  <si>
    <t>Uganda demographic and health survey 2000-2001. Demographic and Health Surveys. Calverton, Maryland, USA: UBOS and ORC Macro, 2001</t>
  </si>
  <si>
    <t>Uganda</t>
  </si>
  <si>
    <t>Uganda demographic and health survey 2006. Demographic and Health Surveys. Calverton, Maryland, USA: UBOS and Macro International Inc., 2007</t>
  </si>
  <si>
    <t>Uganda demographic and health survey 2011. Demographic and Health Surveys. Kampala, Uganda: UBOS and Calverton, Maryland: ICF International Inc., 2012</t>
  </si>
  <si>
    <t>The Uganda National Panel Survey (UNPS) 2013/14</t>
  </si>
  <si>
    <t>Uganda Demographic and Health Survey 2016. Kampala, Uganda and Rockville, Maryland, USA: UBOS and ICF. 2018</t>
  </si>
  <si>
    <t>Uganda National Panel Survey 2019-2020</t>
  </si>
  <si>
    <t>2019-2020</t>
  </si>
  <si>
    <t>UKR</t>
  </si>
  <si>
    <t>Ukraine Demographic and Health Survey 2007. Calverton, Maryland, USA: UCSR and Macro International.</t>
  </si>
  <si>
    <t>Ukraine</t>
  </si>
  <si>
    <t>Ukraine Multiple Indicator Cluster Survey 2012, Final Report.</t>
  </si>
  <si>
    <t>Ukraine Multiple Indicator Cluster Survey 2005</t>
  </si>
  <si>
    <t>TZA</t>
  </si>
  <si>
    <t>Tanzania reproductive and child health survey 1999. Demographic and Health Surveys. Calverton, Maryland: National Bureau of Statistics [Tanzania] and Macro International Inc., 2000</t>
  </si>
  <si>
    <t>United Republic of Tanzania</t>
  </si>
  <si>
    <t>Tanzania demographic and health survey  2004-05. Demographic and Health Surveys. Dar es Salaam, Tanzania: National Bureau of Statistics and ORC Macro, 2005</t>
  </si>
  <si>
    <t>Tanzania demographic and health survey  2010. Demographic and Health Surveys. Dar es Salaam, Tanzania: NBS and ICF Macro, 2011</t>
  </si>
  <si>
    <t>Tanzania demographic and health survey  2015-16. Demographic and Health Surveys. Dar es Salaam, Tanzania: NBS and ICF International, 2016</t>
  </si>
  <si>
    <t>URY</t>
  </si>
  <si>
    <t>Encuesta de Indicadores Múltiples por Conglomerados 2013, Informe final, Montevideo, unicef, MIDES.</t>
  </si>
  <si>
    <t>Uruguay</t>
  </si>
  <si>
    <t>HIC at time of survey and now</t>
  </si>
  <si>
    <t>UZB</t>
  </si>
  <si>
    <t>Uzbekistan multiple indicator cluster survey 2006, Final report. Tashkent, Uzbekistan: UNICEF, 2007</t>
  </si>
  <si>
    <t>Uzbekistan</t>
  </si>
  <si>
    <t>Multiple Indicator Cluster Survey Republic of Uzbekistan 2000</t>
  </si>
  <si>
    <t>Uzbekistan 2017 Nutrition Survey, Tashkent, Uzbekistan, UNICEF 2019</t>
  </si>
  <si>
    <t>VUT</t>
  </si>
  <si>
    <t>Vanuatu multiple indicator cluster survey 2007 (MICS). Final Report. Port Vila, Vanuatu: Ministry of Health, Government of Vanuatu, 2008</t>
  </si>
  <si>
    <t>Vanuatu</t>
  </si>
  <si>
    <t>Vanuatu demographic and health survey 2013. Port Vila, Vanuatu, 2014.</t>
  </si>
  <si>
    <t>VEN</t>
  </si>
  <si>
    <t>Encuesta por conglomerados de indicadores multiples de final de decada (MICS-Venezuela 2000)</t>
  </si>
  <si>
    <t>Venezuela (Bolivarian Republic of)</t>
  </si>
  <si>
    <t>VNM</t>
  </si>
  <si>
    <t>Multiple indicator cluster survey Viet Nam, 2000. New York: UNICEF, 2004. Standard tables</t>
  </si>
  <si>
    <t>Viet Nam</t>
  </si>
  <si>
    <t>Viet Nam multiple indicator cluster survey 2011 (MICS), final report. Ha Noi, Viet Nam, 2011</t>
  </si>
  <si>
    <t>Monitoring the situation of children and women: Viet Nam Multiple Indicator Cluster Survey 2014</t>
  </si>
  <si>
    <t>Monitoring the situation of women and children: Viet Nam 2006 MICS</t>
  </si>
  <si>
    <t>Vietnam Demographic and Health Survey 2002. Calverton, Maryland, USA: Committee for Population, Family and Children and ORC Macro.</t>
  </si>
  <si>
    <t>Viet Nam Demographic and Health Survey 1997. Ha Noi, Vietnam: National Committee for Population and Family Planning/Vietnam.</t>
  </si>
  <si>
    <t>Survey measuring Viet Nam Sustainable Development Goal indicators on  Children and Women 2020-2021, Survey Findings Report. Ha Noi, Viet Nam: General Statistics Office</t>
  </si>
  <si>
    <t>2020-2021</t>
  </si>
  <si>
    <t>YEM</t>
  </si>
  <si>
    <t>Yemen demographic and maternal and child health survey 1997. Demographic and Health Surveys. Central Statistical Organization. Sana'a, Yemen, 1998</t>
  </si>
  <si>
    <t>Yemen</t>
  </si>
  <si>
    <t>Yemen National Health and Demographic Survey 2013. Rockville, Maryland, USA: MOPHP, CSO, PAPFAM, and ICF International, 2014.</t>
  </si>
  <si>
    <t>Monitoring the situation of children and women: Multiple Indicator Cluster Survey 2006</t>
  </si>
  <si>
    <t>ZMB</t>
  </si>
  <si>
    <t>Zambia 1999 multiple indicator cluster survey report: Report on the monitoring of the end of decade goals. Lusaka, Zambia, 2000</t>
  </si>
  <si>
    <t>Zambia</t>
  </si>
  <si>
    <t>Zambia demographic and health survey 2001-2002. Demographic and Health Surveys. Calverton, Maryland, USA: Central Statistical Office, Central Board of Health, and ORC Macro, 2003</t>
  </si>
  <si>
    <t>2001-02</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</si>
  <si>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</si>
  <si>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</si>
  <si>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Zambia Demographic and Health Survey 2018. Lusaka, Zambia, and Rockville, Maryland, USA: Zambia Statistics Agency, Ministry of Health, and ICF</t>
  </si>
  <si>
    <t>ZWE</t>
  </si>
  <si>
    <t>Zimbabwe demographic and health survey 1999. Demographic and Health Surveys. Calverton, Maryland: Central Statistical Office and Macro International Inc., 2000</t>
  </si>
  <si>
    <t>Zimbabwe</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</si>
  <si>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</si>
  <si>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</si>
  <si>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</si>
  <si>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</si>
  <si>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Zimbabwe Demographic and Health Survey 2015: Final Report. Rockville, Maryland, USA: Zimbabwe National Statistics Agency (ZIMSTAT) and ICF International.</t>
  </si>
  <si>
    <t>Zimbabwe Multiple Indicator  Cluster Survey 2019, Survey Findings Report. Harare, Zimbabwe: ZIMSTAT and UNICEF</t>
  </si>
  <si>
    <t>Row Labels</t>
  </si>
  <si>
    <t>Sum of Crude_LBW_point_est</t>
  </si>
  <si>
    <t>Sum of LBW_adjusted_point_est</t>
  </si>
  <si>
    <t>Grand Total</t>
  </si>
  <si>
    <t>Count of final_set</t>
  </si>
  <si>
    <t>final_set</t>
  </si>
  <si>
    <t>1. no size at birth and &lt;95% weighed</t>
  </si>
  <si>
    <t>2. % weighed not passed</t>
  </si>
  <si>
    <t>3. other DQ not passed</t>
  </si>
  <si>
    <t>4. model failed</t>
  </si>
  <si>
    <t>5. For final data set (adjusted estimate for modelling available)</t>
  </si>
  <si>
    <t>6. Small sample size</t>
  </si>
  <si>
    <t>7. Implausible prevalence</t>
  </si>
  <si>
    <t>HIC</t>
  </si>
  <si>
    <t>Count of Final adjusted estimate</t>
  </si>
  <si>
    <t>(blank)</t>
  </si>
  <si>
    <t>final_set 1. no size at birth and &lt;95% weighed 2. % weighed not passed 3. other DQ not passed 4. mod</t>
  </si>
  <si>
    <t>(Multiple Items)</t>
  </si>
  <si>
    <t>Distinct Count of ISO Code</t>
  </si>
  <si>
    <t>Count of ISO Code</t>
  </si>
  <si>
    <t>Count of Survey</t>
  </si>
  <si>
    <t>Column Labels</t>
  </si>
  <si>
    <t>Worksheet: 
Full_Output_2020_srv</t>
  </si>
  <si>
    <t>Variable name</t>
  </si>
  <si>
    <t>Variable - short description</t>
  </si>
  <si>
    <t>Variable - full description</t>
  </si>
  <si>
    <t>Three-digit numerical codes from the United Nations Statistics Division to represent each country as per the United Nations Statistics Division M49 standard list https://unstats.un.org/unsd/methodology/m49/</t>
  </si>
  <si>
    <t xml:space="preserve">UNICEF catalogue number. This number should be used to link survey, lookup functions in Excel, and when checking for duplicate surveys etc. </t>
  </si>
  <si>
    <t>Citation for survey.</t>
  </si>
  <si>
    <t>Mid-point</t>
  </si>
  <si>
    <t>Mid-point for data collection period for birth weight estimate</t>
  </si>
  <si>
    <t>Mid-point for data collection (or recall) period, e.g. all births in last 5 years, for birth weight estimate. E.g. if the data collection year is 2020 and the recall period for births included is 5 years, then the mid-point is year of data collection - (year of data collection (2020) - year of begining of  of recall for birthweights  (2015) / 2) = 2017</t>
  </si>
  <si>
    <t xml:space="preserve">Country names as per the United Nations Statistics Division M49 standard list https://unstats.un.org/unsd/methodology/m49/ </t>
  </si>
  <si>
    <t>Survey type</t>
  </si>
  <si>
    <t>Survey type
DHS: Demographic and Helth Survey
MICS: Multiple Indicator Cluster Survey
RHS: Reproductive and Health Survey
DHS-Style: Demographic and Helth Survey Style Survey
MICS-Style: Multiple Inidicator Cluster Survey Style Survey</t>
  </si>
  <si>
    <t>Year</t>
  </si>
  <si>
    <t>Data collection year(s)</t>
  </si>
  <si>
    <t>Adjusted LBW prevalence estimate (weighted)</t>
  </si>
  <si>
    <t>Adjusted LBW prevalence estimate after setting implausible (&lt;250g and ≥5500g) birthweights to missing, imputing missing birth weights and fitting a finite mixture model of two normal distributions.</t>
  </si>
  <si>
    <t xml:space="preserve">Adjusted LBW prevalence estimate Standard Error </t>
  </si>
  <si>
    <t>Standard error of the adjusted LBW estimate</t>
  </si>
  <si>
    <t xml:space="preserve">Adjusted LBW prevalence estimate lower bound </t>
  </si>
  <si>
    <t>Lower 95% confidence interval of the adjusted LBW estimate</t>
  </si>
  <si>
    <t>Adjusted LBW prevalence estimate upper bound</t>
  </si>
  <si>
    <t>Upper 95% confidence interval of the adjusted LBW estimate</t>
  </si>
  <si>
    <t>Crude LBW prevalence estimate for valid birthweights (weighted)</t>
  </si>
  <si>
    <t xml:space="preserve">Numerator: Number of births in the raw dataset with a valid (≥250g and &lt;5500g) birthweight weighing &lt;2500g 
Denominator: total Number of births in the raw dataset with a valid birthweight
This may be included as part of the dataset shared during country consultations but not used for the estimates.
Note: only last live birth was included for all surveys. 
</t>
  </si>
  <si>
    <t xml:space="preserve">Crude LBW prevalence estimate for valid birthweights Standard Error </t>
  </si>
  <si>
    <t>Standard error of the crude LBW for valid birthweights estimate</t>
  </si>
  <si>
    <t xml:space="preserve">Crude LBW prevalence estimate for valid birthweights lower bound </t>
  </si>
  <si>
    <t>Lower 95% confidence interval of the crude LBW for valid birthweights estimate</t>
  </si>
  <si>
    <t>Crude LBW prevalence estimate for valid birthweights upper bound</t>
  </si>
  <si>
    <t>Upper 95% confidence interval of the crude LBW for valid birthweights estimate</t>
  </si>
  <si>
    <t>Total number of births (unweighted)</t>
  </si>
  <si>
    <t xml:space="preserve">Total number of births which were eligible to report on birthweight in the dataset (unweighted). Note: only last live birth was included for all surveys. </t>
  </si>
  <si>
    <t>Total number of births (weighted)</t>
  </si>
  <si>
    <t>Total number of births which were eligible to report on birthweight in the dataset (weighted)</t>
  </si>
  <si>
    <t>Percentage of births with any birthweight (weighted)</t>
  </si>
  <si>
    <t>Number of births with any birthweight in the dataset divided by the total number of births which were eligible to report on birthweight in the dataset (weighted)</t>
  </si>
  <si>
    <t>Percentage of births with any birthweight (unweighted)</t>
  </si>
  <si>
    <t>Number of births with any birthweight in the dataset divided by the total number of births which were eligible to report on birthweight in the dataset (unweighted)</t>
  </si>
  <si>
    <t>Number of births with a birthweight raw (weighted)</t>
  </si>
  <si>
    <t>Total number of births for which a birthweight is available in the dataset (weighted)</t>
  </si>
  <si>
    <t>Number of births with a birthweight raw (unweighted)</t>
  </si>
  <si>
    <t>Total number of births for which a birthweight is available in the dataset (unweighted)</t>
  </si>
  <si>
    <t>Number of births with a valid (250-5000g)  birthweight (unweighted)</t>
  </si>
  <si>
    <t>Total number of births for which a birthweight of ≥250g and &lt;5500g is available in the dataset (unweighted)</t>
  </si>
  <si>
    <t>Percentage of births with a valid (250-5000g) birthweight (weighted)</t>
  </si>
  <si>
    <t>Number of births with a valid birthweight in the dataset divided by the total number of births which were eligible to report on birthweight in the dataset (weighted)</t>
  </si>
  <si>
    <t>Percentage of births with a valid birthweight (unweighted)</t>
  </si>
  <si>
    <t>Number of births with a valid birthweight in the dataset divided by the total number of births which were eligible to report on birthweight in the dataset (unweighted)</t>
  </si>
  <si>
    <t>Data quality indicator highest frequency birthweight value in g</t>
  </si>
  <si>
    <t>Value in g for the birthweight with the highest frequency (e.g. 3,000g or 3,500 g)</t>
  </si>
  <si>
    <t>Data quality indicator highest frequency birthweight count (weighted)</t>
  </si>
  <si>
    <t>Count of birthweights that had the highest frequency (weighted)</t>
  </si>
  <si>
    <t>Data quality indicator second highest frequency birthweight value in g</t>
  </si>
  <si>
    <t>Value in g for the birthweight with the second highest frequency (e.g. 3,000g or 3,500 g)</t>
  </si>
  <si>
    <t>Data quality indicator second highest frequency birthweight count (weighted)</t>
  </si>
  <si>
    <t>Count of birthweights that had the second highest frequency (weighted)</t>
  </si>
  <si>
    <t>Data quality indicator third highest frequency birthweight value in g</t>
  </si>
  <si>
    <t>Value in g for the birthweight with the third highest frequency (e.g. 3,000g or 3,500 g)</t>
  </si>
  <si>
    <t>Data quality indicator third highest frequency birthweight count (weighted)</t>
  </si>
  <si>
    <t>Count of birthweights that had the third highest frequency (weighted)</t>
  </si>
  <si>
    <t>Data quality indicator highest frequency percent (weighted)</t>
  </si>
  <si>
    <t>Count of birthweights that had the highest frequency divided by the total number of births with a birthweight in the dataset (weighted)</t>
  </si>
  <si>
    <t>Data quality indicator three highest frequencies percent (weighted)</t>
  </si>
  <si>
    <t>Sum of counts of birthweights with the 3 highest frequencies divided by the total number of births with a birthweight in the dataset (weighted)</t>
  </si>
  <si>
    <t>Data quality indicator birthweights ≥4000 g percent (weighted)</t>
  </si>
  <si>
    <t>Count of birthweights that weighed ≥4000 g divided by the total number of births with a birthweight in the dataset (weighted)</t>
  </si>
  <si>
    <t>Data quality indicator birthweights ≥4500 g percent (weighted)</t>
  </si>
  <si>
    <t>Count of birthweights that weighed ≥4500 g divided by the total number of births with a birthweight in the dataset (weighted)</t>
  </si>
  <si>
    <t>Data quality indicator birthweights on tail ends of ≥5000g percent (weighted)</t>
  </si>
  <si>
    <t>Count of birthweights that were recorded in the dataset as  ≥5000g divided by the total number of births with a birthweight in the dataset (weighted)</t>
  </si>
  <si>
    <t>Data quality indicator birthweights on tail ends of ≤500g percent (weighted)</t>
  </si>
  <si>
    <t>Count of birthweights that were recorded in the dataset as ≤500g divided by the total number of births with a birthweight in the dataset (weighted)</t>
  </si>
  <si>
    <t>Data quality indicator highest frequency birthweight count (unweighted)</t>
  </si>
  <si>
    <t>Count of birthweights that had the highest frequency (unweighted)</t>
  </si>
  <si>
    <t>Data quality indicator second highest frequency birthweight count (unweighted)</t>
  </si>
  <si>
    <t>Data quality indicator third highest frequency birthweight count (unweighted)</t>
  </si>
  <si>
    <t>Data quality indicator highest frequency percent (unweighted)</t>
  </si>
  <si>
    <t>Data quality indicator three highest frequencies percent (unweighted)</t>
  </si>
  <si>
    <t>Data quality indicator birthweights ≥4000 g percent (unweighted)</t>
  </si>
  <si>
    <t>Data quality indicator birthweights ≥4500 g percent (unweighted)</t>
  </si>
  <si>
    <t>Unwgt_bw_5000plus_percent</t>
  </si>
  <si>
    <t>Data quality indicator birthweights on tail ends of ≥5000g percent (unweighted)</t>
  </si>
  <si>
    <t>Data quality indicator birthweights on tail ends of ≤500g percent (unweighted)</t>
  </si>
  <si>
    <t>Passed Data Quality Criteria - Yes
Failed Data Quality Criteria - No</t>
  </si>
  <si>
    <t>Count of Data Quality Criteria Failed 
0 = Included on Data Quality Criteria</t>
  </si>
  <si>
    <t>current_decision_unweighted_DQ</t>
  </si>
  <si>
    <t xml:space="preserve">Decision to include using updated Data Quality Criteria using values unweighted to account for sampling design </t>
  </si>
  <si>
    <t xml:space="preserve">Decision to include as per 2019 estimates, with  Data Quality Criteria using values weighted to account for sampling design </t>
  </si>
  <si>
    <t>final_set
1. no size at birth and &lt;95% weighed
2. % weighed not passed
3. other DQ not passed
4. model failed
5. For final data set (adjusted estimate for modelling available)</t>
  </si>
  <si>
    <t>Final set of estimates</t>
  </si>
  <si>
    <t>1. no size at birth and &lt;95% weighed
	2. % weighed not passed
	3. other DQ not passed
	4. model failed
	5. For final data set (adjusted estimate for modelling available)</t>
  </si>
  <si>
    <r>
      <t xml:space="preserve">Variables included in the multiple imputation (MI) and/or finite mixture model (FMM)
Size: Maternal perception of size at birth
Parity: number of previous births
Singleton: birth was single or multuple birth
Sex: child is male/female 
Maternal height: maternal standing height
</t>
    </r>
    <r>
      <rPr>
        <b/>
        <sz val="11"/>
        <color theme="1"/>
        <rFont val="Calibri"/>
        <family val="2"/>
        <scheme val="minor"/>
      </rPr>
      <t xml:space="preserve">Maternal BMI: maternal body mass index </t>
    </r>
  </si>
  <si>
    <t xml:space="preserve">Final estimate
MI_FMM: both multiple imputation and finite mixture model fitted
FMM_Only: No multiple imputation. Over 95% weighed birth (unweighted for sample weights) and no size variable available. Only finite mixture model fitted
Not Included
</t>
  </si>
  <si>
    <t>Column BJ</t>
  </si>
  <si>
    <t>This column returns any row from the Additional Survey details worksheet. Click on Column BJ, row 1, to choose which column from additional survey details to return</t>
  </si>
  <si>
    <t>Data Source Catalogue</t>
  </si>
  <si>
    <t xml:space="preserve">JME Survey Info </t>
  </si>
  <si>
    <t>ID</t>
  </si>
  <si>
    <t>Country Name</t>
  </si>
  <si>
    <t>Full Source Title</t>
  </si>
  <si>
    <t>Alternate Title(s)</t>
  </si>
  <si>
    <t>Report Author/Provider</t>
  </si>
  <si>
    <t>Data Source Year(s)</t>
  </si>
  <si>
    <t>Data Source Category</t>
  </si>
  <si>
    <t>Data Source Class</t>
  </si>
  <si>
    <t>Geographic Coverage</t>
  </si>
  <si>
    <t>Data Source Type (Global)</t>
  </si>
  <si>
    <t>Data Source Type (Country)</t>
  </si>
  <si>
    <t>WHO Global Database Number</t>
  </si>
  <si>
    <t>UNPD Global Database Number</t>
  </si>
  <si>
    <t>IHSN Global Database Number</t>
  </si>
  <si>
    <t>JMP Survey ID</t>
  </si>
  <si>
    <t>Unique Constructed ID</t>
  </si>
  <si>
    <t>DHS StatCompiler ID</t>
  </si>
  <si>
    <t>Fieldwork Midpoint (Used in GHO)</t>
  </si>
  <si>
    <t>Teamsite Folder</t>
  </si>
  <si>
    <t>External Link</t>
  </si>
  <si>
    <t>Final Report</t>
  </si>
  <si>
    <t>IHSN Link</t>
  </si>
  <si>
    <t>Dataset Status</t>
  </si>
  <si>
    <t>Dataset: SPSS</t>
  </si>
  <si>
    <t>Dataset: Stata</t>
  </si>
  <si>
    <t>Dataset: Geographic</t>
  </si>
  <si>
    <t>Dataset: Other</t>
  </si>
  <si>
    <t>Microdata Advisory Status</t>
  </si>
  <si>
    <t>Microdata Advisory Notes</t>
  </si>
  <si>
    <t>Fieldwork Period (Summary)</t>
  </si>
  <si>
    <t>Fieldwork Period (Months)</t>
  </si>
  <si>
    <t>Fieldwork Period (Days)</t>
  </si>
  <si>
    <t>Full Fieldwork Dates Provided</t>
  </si>
  <si>
    <t>Fieldwork Start Full Date</t>
  </si>
  <si>
    <t>Fieldwork Start Month</t>
  </si>
  <si>
    <t>Fieldwork End Full Date</t>
  </si>
  <si>
    <t>Fieldwork End Month</t>
  </si>
  <si>
    <t>Calculated Fieldwork Mid Point (Full Date)</t>
  </si>
  <si>
    <t>Calculated Fieldwork Mid Point (Integer)</t>
  </si>
  <si>
    <t>Calculated Fieldwork Mid Point (Decimal)</t>
  </si>
  <si>
    <t>Fieldwork Notes</t>
  </si>
  <si>
    <t>Start Year</t>
  </si>
  <si>
    <t>End Year</t>
  </si>
  <si>
    <t>Data Source Type (Display Name)</t>
  </si>
  <si>
    <t>Data Source Category Code</t>
  </si>
  <si>
    <t>ISO_Code</t>
  </si>
  <si>
    <t>Compliance Asset Id</t>
  </si>
  <si>
    <t>Data Source Type (Country Abbreviation)</t>
  </si>
  <si>
    <t>Data Source Type (Country):Country Specific Survey Type (Origina</t>
  </si>
  <si>
    <t>Data Source Type (Global):Survey Type (Expanded)</t>
  </si>
  <si>
    <t>Data Source Type (Global):Survey Type Code</t>
  </si>
  <si>
    <t>UN Regions</t>
  </si>
  <si>
    <t>UN sub-region</t>
  </si>
  <si>
    <t>UNICEF region1</t>
  </si>
  <si>
    <t>WHO Region2</t>
  </si>
  <si>
    <t>World Bank Income Group3</t>
  </si>
  <si>
    <t>World Bank Income Group Combined2</t>
  </si>
  <si>
    <t>World Bank Regions</t>
  </si>
  <si>
    <t>MDG Region</t>
  </si>
  <si>
    <t>SDG Region</t>
  </si>
  <si>
    <t>LDCs</t>
  </si>
  <si>
    <t>Developed/Developing</t>
  </si>
  <si>
    <t/>
  </si>
  <si>
    <t>Central Statistics Organization (CSO), Ministry of Public Health (MoPH), and ICF International. 2016</t>
  </si>
  <si>
    <t>Household Survey</t>
  </si>
  <si>
    <t>Primary Source</t>
  </si>
  <si>
    <t>National</t>
  </si>
  <si>
    <t>Afghanistan Demographic and Health Survey</t>
  </si>
  <si>
    <t>5689</t>
  </si>
  <si>
    <t>7118</t>
  </si>
  <si>
    <t>AF2015DHS</t>
  </si>
  <si>
    <t>Available and Obtained</t>
  </si>
  <si>
    <t>Download</t>
  </si>
  <si>
    <t>Use with Caution</t>
  </si>
  <si>
    <t>Different calendar used in dataset. ​</t>
  </si>
  <si>
    <t>June 2015 to February 2016</t>
  </si>
  <si>
    <t>8</t>
  </si>
  <si>
    <t>254</t>
  </si>
  <si>
    <t>June</t>
  </si>
  <si>
    <t>February</t>
  </si>
  <si>
    <t>2015</t>
  </si>
  <si>
    <t>2015.00000000000</t>
  </si>
  <si>
    <t>2016.00000000000</t>
  </si>
  <si>
    <t>HHS</t>
  </si>
  <si>
    <t>Demographic and Health Survey</t>
  </si>
  <si>
    <t>Asia</t>
  </si>
  <si>
    <t>Southern Asia</t>
  </si>
  <si>
    <t>South Asia</t>
  </si>
  <si>
    <t>EMRO</t>
  </si>
  <si>
    <t>Low income</t>
  </si>
  <si>
    <t>Low and Middle Income</t>
  </si>
  <si>
    <t>Central Asia and Southern Asia</t>
  </si>
  <si>
    <t>Least Developed Countries (LDCs)</t>
  </si>
  <si>
    <t>Developing regions</t>
  </si>
  <si>
    <t>National Institute of Statistics (Albania) and UNICEF Albania.</t>
  </si>
  <si>
    <t>Albania Multiple Indicator Cluster Survey</t>
  </si>
  <si>
    <t>02361</t>
  </si>
  <si>
    <t>4</t>
  </si>
  <si>
    <t>External Link (Will Trigger Download)</t>
  </si>
  <si>
    <t>Wealth Index appears to be miscalculated. 
Awaiting updated dataset by MICS team</t>
  </si>
  <si>
    <t>June 2000 to July 2000</t>
  </si>
  <si>
    <t>1</t>
  </si>
  <si>
    <t>37</t>
  </si>
  <si>
    <t>July</t>
  </si>
  <si>
    <t>2000</t>
  </si>
  <si>
    <t>2000.00000000000</t>
  </si>
  <si>
    <t>Multiple Indicator Cluster Survey</t>
  </si>
  <si>
    <t>Europe</t>
  </si>
  <si>
    <t>Southern Europe</t>
  </si>
  <si>
    <t>Europe &amp; Central Asia</t>
  </si>
  <si>
    <t>EURO</t>
  </si>
  <si>
    <t>Middle Income</t>
  </si>
  <si>
    <t>Developed regions</t>
  </si>
  <si>
    <t>Northern America and Europe</t>
  </si>
  <si>
    <t>MICS2</t>
  </si>
  <si>
    <t>National Institute of Statistics (Albania), World Bank (WB)</t>
  </si>
  <si>
    <t>Albania Living Standards Measurement Survey</t>
  </si>
  <si>
    <t>April 2002 to July 2002</t>
  </si>
  <si>
    <t>3</t>
  </si>
  <si>
    <t>121</t>
  </si>
  <si>
    <t>April</t>
  </si>
  <si>
    <t>2002</t>
  </si>
  <si>
    <t>2002.00000000000</t>
  </si>
  <si>
    <t>Living Standards Measurement Survey</t>
  </si>
  <si>
    <t>Institute of Public Health (IPH); Albania Ministry of Health; Instititue of Statistics (INSTAT); CDC; USAID; UNFPA; UNICEF</t>
  </si>
  <si>
    <t>Albania Reproductive Health Survey</t>
  </si>
  <si>
    <t>SAS Download</t>
  </si>
  <si>
    <t>August 2002 to December 2002</t>
  </si>
  <si>
    <t>138</t>
  </si>
  <si>
    <t>August</t>
  </si>
  <si>
    <t>December</t>
  </si>
  <si>
    <t>Reproductive Health Survey</t>
  </si>
  <si>
    <t>INSTAT; World Bank</t>
  </si>
  <si>
    <t>May 2005 to July 2005</t>
  </si>
  <si>
    <t>92</t>
  </si>
  <si>
    <t>May</t>
  </si>
  <si>
    <t>2005</t>
  </si>
  <si>
    <t>2005.00000000000</t>
  </si>
  <si>
    <t>Albanian National Institute of Statistics.</t>
  </si>
  <si>
    <t>02879</t>
  </si>
  <si>
    <t>October 2005 to November 2005</t>
  </si>
  <si>
    <t>2</t>
  </si>
  <si>
    <t>61</t>
  </si>
  <si>
    <t>October</t>
  </si>
  <si>
    <t>November</t>
  </si>
  <si>
    <t>MICS3</t>
  </si>
  <si>
    <t>Institute of Statistics, Institute of Public Health [Albania] and ICF Macro.</t>
  </si>
  <si>
    <t>Albania Demographic and Health Survey</t>
  </si>
  <si>
    <t>03062</t>
  </si>
  <si>
    <t>26</t>
  </si>
  <si>
    <t>AL2008DHS</t>
  </si>
  <si>
    <t>Clear to Use</t>
  </si>
  <si>
    <t>October 2008 to April 2009</t>
  </si>
  <si>
    <t>6</t>
  </si>
  <si>
    <t>189</t>
  </si>
  <si>
    <t>2009</t>
  </si>
  <si>
    <t>2008.00000000000</t>
  </si>
  <si>
    <t>2009.00000000000</t>
  </si>
  <si>
    <t>June 2008 to August 2008</t>
  </si>
  <si>
    <t>2008</t>
  </si>
  <si>
    <t>4341</t>
  </si>
  <si>
    <t>Unknown</t>
  </si>
  <si>
    <t>2012.00000000000</t>
  </si>
  <si>
    <t>Institute of Statistics, Institute of Public Health, and ICF</t>
  </si>
  <si>
    <t>03358</t>
  </si>
  <si>
    <t>AL2017DHS</t>
  </si>
  <si>
    <t>Pending Review</t>
  </si>
  <si>
    <t>September 2017 to February 2018</t>
  </si>
  <si>
    <t>5</t>
  </si>
  <si>
    <t>172</t>
  </si>
  <si>
    <t>September</t>
  </si>
  <si>
    <t>2017</t>
  </si>
  <si>
    <t>2017.00000000000</t>
  </si>
  <si>
    <t>2018.00000000000</t>
  </si>
  <si>
    <t>Ministère de la Santé, de la Population et de la Réforme Hospitalière.</t>
  </si>
  <si>
    <t>Algeria Multiple Indicator Cluster Survey</t>
  </si>
  <si>
    <t>03261</t>
  </si>
  <si>
    <t>October 2012 to March 2013</t>
  </si>
  <si>
    <t>143</t>
  </si>
  <si>
    <t>March</t>
  </si>
  <si>
    <t>2012</t>
  </si>
  <si>
    <t>2013.00000000000</t>
  </si>
  <si>
    <t>Africa</t>
  </si>
  <si>
    <t>Northern Africa</t>
  </si>
  <si>
    <t>Middle East &amp; North Africa</t>
  </si>
  <si>
    <t>AFRO</t>
  </si>
  <si>
    <t>Western Asia and Northern Africa</t>
  </si>
  <si>
    <t>MICS4</t>
  </si>
  <si>
    <t>Ministère de la Santé, de la Population et de la Réforme Hospitalière</t>
  </si>
  <si>
    <t>03448</t>
  </si>
  <si>
    <t>December 2018 to April 2019</t>
  </si>
  <si>
    <t>119</t>
  </si>
  <si>
    <t>2019</t>
  </si>
  <si>
    <t>Le travail sur le terrain a commencé le 25 décembre 2018 et pris fin le 22 avril 2019.</t>
  </si>
  <si>
    <t>2019.00000000000</t>
  </si>
  <si>
    <t>National Institute of Statistics, Government of Unity and National Reconciliation, Republic of Angola</t>
  </si>
  <si>
    <t>Subnational</t>
  </si>
  <si>
    <t>Angola Multiple Indicator Cluster Survey</t>
  </si>
  <si>
    <t>734</t>
  </si>
  <si>
    <t>March 2001 to November 2001</t>
  </si>
  <si>
    <t>247</t>
  </si>
  <si>
    <t>2001</t>
  </si>
  <si>
    <t>Only secured territory (territory that was regarded as secure by the Government)
Fieldwork confirmed from dataset</t>
  </si>
  <si>
    <t>2001.00000000000</t>
  </si>
  <si>
    <t>Middle Africa</t>
  </si>
  <si>
    <t>ESARO</t>
  </si>
  <si>
    <t>Sub-Saharan Africa</t>
  </si>
  <si>
    <t>Instituto Nacional de Estatística (INE), Ministério da Saúde (MINSA), Ministério do Planeamento e do Desenvolvimento Territorial (MINPLAN) and ICF International.</t>
  </si>
  <si>
    <t>Angola Demographic and Health Survey</t>
  </si>
  <si>
    <t>03293</t>
  </si>
  <si>
    <t>AO2015DHS</t>
  </si>
  <si>
    <t>October 2015 to March 2016</t>
  </si>
  <si>
    <t>183</t>
  </si>
  <si>
    <t>Inquérito de Indicadores Múltiplos e de Saúde em Angola</t>
  </si>
  <si>
    <t>National Statistical Service [Armenia], Ministry of Health [Armenia], and ORC Macro.</t>
  </si>
  <si>
    <t>Armenia Demographic and Health Survey</t>
  </si>
  <si>
    <t>02344</t>
  </si>
  <si>
    <t>263</t>
  </si>
  <si>
    <t>AM2000DHS</t>
  </si>
  <si>
    <t>October 2000 to December 2000</t>
  </si>
  <si>
    <t>Western Asia</t>
  </si>
  <si>
    <t>Caucasus and Central Asia</t>
  </si>
  <si>
    <t>02785</t>
  </si>
  <si>
    <t>270</t>
  </si>
  <si>
    <t>AM2005DHS</t>
  </si>
  <si>
    <t>September 2005 to December 2005</t>
  </si>
  <si>
    <t>122</t>
  </si>
  <si>
    <t>National Statistical Service [Armenia], Ministry of Health [Armenia], and ICF International.</t>
  </si>
  <si>
    <t>03117</t>
  </si>
  <si>
    <t>2494</t>
  </si>
  <si>
    <t>AM2010DHS</t>
  </si>
  <si>
    <t>October 2010 to December 2010</t>
  </si>
  <si>
    <t>82</t>
  </si>
  <si>
    <t>2010</t>
  </si>
  <si>
    <t>2010.00000000000</t>
  </si>
  <si>
    <t>National Statistical Service [Armenia], Ministry of Health [Armenia], and ICF</t>
  </si>
  <si>
    <t>03294</t>
  </si>
  <si>
    <t>7236</t>
  </si>
  <si>
    <t>AM2016DHS</t>
  </si>
  <si>
    <t>Dataset was updated on January 2nd 2019. Consult update log for details</t>
  </si>
  <si>
    <t>December 2015 to April 2016</t>
  </si>
  <si>
    <t>120</t>
  </si>
  <si>
    <t>2016</t>
  </si>
  <si>
    <t>State Statistical Committee of the Azerbaijan Republic</t>
  </si>
  <si>
    <t>Azerbaijan Multiple Indicator Cluster Survey</t>
  </si>
  <si>
    <t>02244</t>
  </si>
  <si>
    <t>747</t>
  </si>
  <si>
    <t>August 2000 to August 2000</t>
  </si>
  <si>
    <t>0</t>
  </si>
  <si>
    <t>29</t>
  </si>
  <si>
    <t>State Statistical Committee (SSC) [Azerbaijan] and Macro International Inc.</t>
  </si>
  <si>
    <t>Azerbaijan Demographic and Health Survey</t>
  </si>
  <si>
    <t>02933</t>
  </si>
  <si>
    <t>2495</t>
  </si>
  <si>
    <t>AZ2006DHS</t>
  </si>
  <si>
    <t>July 2006 to November 2006</t>
  </si>
  <si>
    <t>153</t>
  </si>
  <si>
    <t>2006</t>
  </si>
  <si>
    <t>2006.00000000000</t>
  </si>
  <si>
    <t>Ministry of Health, State Statistical Committee and UNICEF [Azerbaijan].</t>
  </si>
  <si>
    <t>Azerbaijan Nutrition Survey</t>
  </si>
  <si>
    <t>03269</t>
  </si>
  <si>
    <t>Restricted and Obtained</t>
  </si>
  <si>
    <t>February 2013 to April 2013</t>
  </si>
  <si>
    <t>63</t>
  </si>
  <si>
    <t>2013</t>
  </si>
  <si>
    <t>AzNS</t>
  </si>
  <si>
    <t>National Nutrition Survey</t>
  </si>
  <si>
    <t>Bangladesh Bureauf of Statistics; UNICEF</t>
  </si>
  <si>
    <t>Bangladesh Multiple Indicator Cluster Survey</t>
  </si>
  <si>
    <t>Progotir Pathey</t>
  </si>
  <si>
    <t>SEARO</t>
  </si>
  <si>
    <t>Bangladesh Bureau of Statistics and UNICEF Bangladesh.</t>
  </si>
  <si>
    <t>03229</t>
  </si>
  <si>
    <t>December 2012 to April 2013</t>
  </si>
  <si>
    <t>139</t>
  </si>
  <si>
    <t>MICS5</t>
  </si>
  <si>
    <t>Bangladesh Bureau of Statistics (BBS)</t>
  </si>
  <si>
    <t>03449</t>
  </si>
  <si>
    <t>January 2019 to June 2019</t>
  </si>
  <si>
    <t>134</t>
  </si>
  <si>
    <t>January</t>
  </si>
  <si>
    <t>Fieldwork confirmed from dataset</t>
  </si>
  <si>
    <t>Barbados</t>
  </si>
  <si>
    <t>Barbados multiple indicator cluster survey 2012: Final report (MICS4). Bridgetown, Barbados: BSS, 2014.</t>
  </si>
  <si>
    <t>Barbados Statistical Service (BSS).</t>
  </si>
  <si>
    <t>Barbados Multiple Indicator Cluster Survey</t>
  </si>
  <si>
    <t>03238</t>
  </si>
  <si>
    <t>May 2012 to October 2012</t>
  </si>
  <si>
    <t>174</t>
  </si>
  <si>
    <t>BRB</t>
  </si>
  <si>
    <t>Latin America and the Caribbean</t>
  </si>
  <si>
    <t>Caribbean</t>
  </si>
  <si>
    <t>Latin America &amp; Caribbean</t>
  </si>
  <si>
    <t>AMRO</t>
  </si>
  <si>
    <t>High Income</t>
  </si>
  <si>
    <t>Latin America &amp; the Caribbean</t>
  </si>
  <si>
    <t>Ministry of Statistics and Analysis (MSA) of the Republic of Belarus and Research Institute of Statistics of the MSA of the Republic of Belarus.</t>
  </si>
  <si>
    <t>Belarus Multiple Indicator Cluster Survey</t>
  </si>
  <si>
    <t>02824</t>
  </si>
  <si>
    <t>November 2005 to December 2005</t>
  </si>
  <si>
    <t>32</t>
  </si>
  <si>
    <t>Eastern Europe</t>
  </si>
  <si>
    <t>National Statistical Committee of the Republic of Belarus, United Nations Children’s Fund (UNICEF)</t>
  </si>
  <si>
    <t>168</t>
  </si>
  <si>
    <t>Fieldwork confirmed from datasets</t>
  </si>
  <si>
    <t>National Statistical Committee of the Republic of Belarus and United Nations Children’s Fund (UNICEF).</t>
  </si>
  <si>
    <t>March 2019 to June 2019</t>
  </si>
  <si>
    <t>108</t>
  </si>
  <si>
    <t>March-June 2019
Fieldwork confirmed from dataset</t>
  </si>
  <si>
    <t>Statistical Institute of Belize (SIB) and UNICEF.</t>
  </si>
  <si>
    <t>Belize Multiple Indicator Cluster Survey</t>
  </si>
  <si>
    <t>02881</t>
  </si>
  <si>
    <t>February 2006 to March 2006</t>
  </si>
  <si>
    <t>35</t>
  </si>
  <si>
    <t>Central America</t>
  </si>
  <si>
    <t>03154</t>
  </si>
  <si>
    <t>June 2011 to August 2011</t>
  </si>
  <si>
    <t>65</t>
  </si>
  <si>
    <t>2011</t>
  </si>
  <si>
    <t>2011.00000000000</t>
  </si>
  <si>
    <t>Statistical Institute of Belize and UNICEF Belize. 2017</t>
  </si>
  <si>
    <t>03299</t>
  </si>
  <si>
    <t>September 2015 to January 2016</t>
  </si>
  <si>
    <t>126</t>
  </si>
  <si>
    <t>Institut National de la Statistique et de l'Analyse Economique (INSAE) et ORC Macro.</t>
  </si>
  <si>
    <t>Benin Demographic and Health Survey</t>
  </si>
  <si>
    <t>02357</t>
  </si>
  <si>
    <t>BJ2001DHS</t>
  </si>
  <si>
    <t>August 2001 to November 2001</t>
  </si>
  <si>
    <t>101</t>
  </si>
  <si>
    <t>EDSB</t>
  </si>
  <si>
    <t>Enquete Demographique et de Sante du Benin</t>
  </si>
  <si>
    <t>Western Africa</t>
  </si>
  <si>
    <t>WCARO</t>
  </si>
  <si>
    <t>Institut National de la Statistique et de l'Analyse Économique (INSAE) [Bénin] et Macro International Inc.</t>
  </si>
  <si>
    <t>BJ2006DHS</t>
  </si>
  <si>
    <t>August 2006 to November 2006</t>
  </si>
  <si>
    <t>107</t>
  </si>
  <si>
    <t>Ministère du Développement, de l’Analyse Économique et de la Prospective Institut National de la Statistique et de l’Analyse Économique (INSAE) Cotonou, Bénin ; ICF International Calverton, Maryland, USA</t>
  </si>
  <si>
    <t>BJ2012DHS</t>
  </si>
  <si>
    <t>December 2011 to April 2012</t>
  </si>
  <si>
    <t>Institut National de la Statistique et de l'Analyse Economique (INSAE).</t>
  </si>
  <si>
    <t>Benin Multiple Indicator Cluster Survey</t>
  </si>
  <si>
    <t>03262</t>
  </si>
  <si>
    <t>June 2014 to September 2014</t>
  </si>
  <si>
    <t>88</t>
  </si>
  <si>
    <t>2014</t>
  </si>
  <si>
    <t>2014.00000000000</t>
  </si>
  <si>
    <t>Institut National de la Statistique et de l’Analyse Économique (INSAE) et ICF</t>
  </si>
  <si>
    <t>03359</t>
  </si>
  <si>
    <t>BJ2017DHS</t>
  </si>
  <si>
    <t>November 2017 to February 2018</t>
  </si>
  <si>
    <t>94</t>
  </si>
  <si>
    <t>2018</t>
  </si>
  <si>
    <t>National Statistics Bureau (NSB).</t>
  </si>
  <si>
    <t>Bhutan Multiple Indicator Cluster Survey</t>
  </si>
  <si>
    <t>03077</t>
  </si>
  <si>
    <t>April 2010 to July 2010</t>
  </si>
  <si>
    <t>91</t>
  </si>
  <si>
    <t>BMIS</t>
  </si>
  <si>
    <t>Ministerio de Haciendo and Instituto Nacional de Estadistica.</t>
  </si>
  <si>
    <t>Bolivia National Demographic and Health Survey</t>
  </si>
  <si>
    <t>01911</t>
  </si>
  <si>
    <t>BO1998DHS</t>
  </si>
  <si>
    <t>March 1998 to September 1998</t>
  </si>
  <si>
    <t>206</t>
  </si>
  <si>
    <t>1998</t>
  </si>
  <si>
    <t>1998.00000000000</t>
  </si>
  <si>
    <t>ENDSA</t>
  </si>
  <si>
    <t>Bolivia Encuesta nacional de demografia y salud</t>
  </si>
  <si>
    <t>South America</t>
  </si>
  <si>
    <t>Ministro de Salud y Prevision Social; Representate de UNICEF en Bolivia</t>
  </si>
  <si>
    <t>Bolivia Multiple Indicator Cluster Survey</t>
  </si>
  <si>
    <t>Bolivia Encuesta de Multiples Indicadores por Conglomerados</t>
  </si>
  <si>
    <t>Gutiérrez Sardan M, Hernando Ochoa L, Castillo Guerra W.</t>
  </si>
  <si>
    <t>02666</t>
  </si>
  <si>
    <t>BO2003DHS</t>
  </si>
  <si>
    <t>August 2003 to January 2004</t>
  </si>
  <si>
    <t>177</t>
  </si>
  <si>
    <t>2003</t>
  </si>
  <si>
    <t>2003.00000000000</t>
  </si>
  <si>
    <t>2004.00000000000</t>
  </si>
  <si>
    <t>Ministerio de Salud y Deportes (MSD), Programa Reforma de Salud (PRS), Instituto Nacional de Estadística (INE) y Macro International.</t>
  </si>
  <si>
    <t>02948</t>
  </si>
  <si>
    <t>BO2008DHS</t>
  </si>
  <si>
    <t>February 2008 to June 2008</t>
  </si>
  <si>
    <t>146</t>
  </si>
  <si>
    <t>Ministerio de Salud, Unidad de Análisis de Políticas Sociales y Económicas (UDAPE).</t>
  </si>
  <si>
    <t>Bolivia Health and Nutrition Assessment Survey</t>
  </si>
  <si>
    <t>03300</t>
  </si>
  <si>
    <t>May 2012 to December 2012</t>
  </si>
  <si>
    <t>7</t>
  </si>
  <si>
    <t>229</t>
  </si>
  <si>
    <t>Fieldwork confirmed in dataset</t>
  </si>
  <si>
    <t>ESNUT</t>
  </si>
  <si>
    <t>Encuesta de Evaluación de Salud y Nutrición</t>
  </si>
  <si>
    <t>Other Survey</t>
  </si>
  <si>
    <t>National Institute of Statistics (Bolivia)</t>
  </si>
  <si>
    <t>DHS-Style</t>
  </si>
  <si>
    <t>Bolivia Demographic and Health Survey</t>
  </si>
  <si>
    <t>03327</t>
  </si>
  <si>
    <t>May 2016 to September 2016</t>
  </si>
  <si>
    <t>149</t>
  </si>
  <si>
    <t>EDSA</t>
  </si>
  <si>
    <t>Bolivia Encuesta de Demografia y Salud</t>
  </si>
  <si>
    <t>DHSSS</t>
  </si>
  <si>
    <t>Jokic I, Lolic A, Fahrudin M, Niksic D, Pilav A, Prodanovic N et al.</t>
  </si>
  <si>
    <t>Bosnia and Herzegovina Multiple Indicator Cluster Survey</t>
  </si>
  <si>
    <t>02826</t>
  </si>
  <si>
    <t>May 2006 to July 2006</t>
  </si>
  <si>
    <t>64</t>
  </si>
  <si>
    <t>Agency for Statistics [Bosnia and Herzegovina], the Federal Ministry of Health, the Ministry of Health and Social Welfare [Republic of Srpska], and</t>
  </si>
  <si>
    <t>03158</t>
  </si>
  <si>
    <t>October 2011 to March 2012</t>
  </si>
  <si>
    <t>NA</t>
  </si>
  <si>
    <t>Central Statistics Office (CSO) and UNICEF.</t>
  </si>
  <si>
    <t>Botswana Family Health Survey</t>
  </si>
  <si>
    <t>03092</t>
  </si>
  <si>
    <t>September 2007 to January 2008</t>
  </si>
  <si>
    <t>140</t>
  </si>
  <si>
    <t>2007</t>
  </si>
  <si>
    <t>2007.00000000000</t>
  </si>
  <si>
    <t>Southern Africa</t>
  </si>
  <si>
    <t>National Demographic and Health Survey of Children and Women 2006-2007</t>
  </si>
  <si>
    <t>Centro Brasileiro de Análise e Planejamento [CEBRAP].</t>
  </si>
  <si>
    <t>Brazil National Demographic and Health Survey</t>
  </si>
  <si>
    <t>02870</t>
  </si>
  <si>
    <t>November 2006 to May 2007</t>
  </si>
  <si>
    <t>211</t>
  </si>
  <si>
    <t>PNDS</t>
  </si>
  <si>
    <t>Pesquisa nacional de demografia e saúde, Brasil</t>
  </si>
  <si>
    <t>Institut National de la Statistique et de la Démographie, et Macro International Inc.</t>
  </si>
  <si>
    <t>Burkina Faso Demographic and Health Survey</t>
  </si>
  <si>
    <t>02137</t>
  </si>
  <si>
    <t>7508</t>
  </si>
  <si>
    <t>BF1999DHS</t>
  </si>
  <si>
    <t>November 1998 to March 1999</t>
  </si>
  <si>
    <t>109</t>
  </si>
  <si>
    <t>1999</t>
  </si>
  <si>
    <t>1999.00000000000</t>
  </si>
  <si>
    <t>EDSBF</t>
  </si>
  <si>
    <t>Enquête démographique et de santé, Burkina Faso</t>
  </si>
  <si>
    <t>Institut National de la Statistique et de le Démographie (INSD) et ORC Macro.</t>
  </si>
  <si>
    <t>02626</t>
  </si>
  <si>
    <t>BF2003DHS</t>
  </si>
  <si>
    <t>June 2003 to December 2003</t>
  </si>
  <si>
    <t>Institut National de la Statistique et de la Démographie et UNICEF.</t>
  </si>
  <si>
    <t>Burkina Faso Multiple Indicator Cluster Survey</t>
  </si>
  <si>
    <t>02918</t>
  </si>
  <si>
    <t>752</t>
  </si>
  <si>
    <t>March 2006 to June 2006</t>
  </si>
  <si>
    <t>78</t>
  </si>
  <si>
    <t>Enquête par grappes à indicateurs multiples, Burkina Faso</t>
  </si>
  <si>
    <t>Institut National de la Statistique et de la Démographie (INSD) et ICF International.</t>
  </si>
  <si>
    <t>Burkina Faso Multipe Indicator Demographic and Health Survey</t>
  </si>
  <si>
    <t>03136</t>
  </si>
  <si>
    <t>BF2010DHS</t>
  </si>
  <si>
    <t>May 2010 to December 2010</t>
  </si>
  <si>
    <t>226</t>
  </si>
  <si>
    <t>Fieldwork confirmed from dataset
Un questionnaire ménage supplémentaire pour le test du
paludisme auprès des enfants 6-59 mois a été introduit plus tard au cours de l’enquête, d’octobre 2010 à
janvier 2011</t>
  </si>
  <si>
    <t>EDSBF-MICS</t>
  </si>
  <si>
    <t>Burkina Faso Enquête Démographique et de Santé et à Indicateurs Multiples</t>
  </si>
  <si>
    <t>Institut de Statistique et d'Etudes Economiques du Burundi.</t>
  </si>
  <si>
    <t>Burundi National Children and Women Living Conditions Assessment Survey</t>
  </si>
  <si>
    <t>02360</t>
  </si>
  <si>
    <t>753</t>
  </si>
  <si>
    <t>April 2000 to May 2000</t>
  </si>
  <si>
    <t>ENECEF</t>
  </si>
  <si>
    <t>Enquête Nationale d'Evaluation des Conditions de Vie de l'Enfant et de la Femme au Burundi</t>
  </si>
  <si>
    <t>Eastern Africa</t>
  </si>
  <si>
    <t>Institut de Statistiques et d'Études Économiques du Burundi (ISTEEBU), Ministère de la Santé Publique et de la Lutte contre le Sida [Burundi] (MSPLS) et ICF International</t>
  </si>
  <si>
    <t>Burundi Demographic and Health Survey</t>
  </si>
  <si>
    <t>03140</t>
  </si>
  <si>
    <t>3387</t>
  </si>
  <si>
    <t>BU2010DHS</t>
  </si>
  <si>
    <t>August 2010 to January 2011</t>
  </si>
  <si>
    <t>155</t>
  </si>
  <si>
    <t>Enquête démographique et de santé Burundi</t>
  </si>
  <si>
    <t>Ministère à la Présidence chargé de la Bonne Gouvernance et du Plan [Burundi] (MPBGP), Ministère de la Santé Publique et de la Lutte contre le Sida [Burundi] (MSPLS), Institut de Statistiques et d’Études Économiques du Burundi (ISTEEBU), et ICF</t>
  </si>
  <si>
    <t>03330</t>
  </si>
  <si>
    <t>7403</t>
  </si>
  <si>
    <t>BU2016DHS</t>
  </si>
  <si>
    <t>October 2016 to March 2017</t>
  </si>
  <si>
    <t>147</t>
  </si>
  <si>
    <t>National Institute of Statistics, Directorate General for Health [Cambodia], and ORC Macro.</t>
  </si>
  <si>
    <t>Cambodia Demographic and Health Survey</t>
  </si>
  <si>
    <t>02312</t>
  </si>
  <si>
    <t>KH2000DHS</t>
  </si>
  <si>
    <t>February 2000 to July 2000</t>
  </si>
  <si>
    <t>179</t>
  </si>
  <si>
    <t>South-eastern Asia</t>
  </si>
  <si>
    <t>East Asia &amp; Pacific</t>
  </si>
  <si>
    <t>WPRO</t>
  </si>
  <si>
    <t>Eastern Asia and South-eastern Asia</t>
  </si>
  <si>
    <t>National Institute of Public Health, National Institute of Statistics [Cambodia] and ORC Macro.</t>
  </si>
  <si>
    <t>02801</t>
  </si>
  <si>
    <t>KH2005DHS</t>
  </si>
  <si>
    <t>September 2005 to March 2006</t>
  </si>
  <si>
    <t>181</t>
  </si>
  <si>
    <t>National Institute of Statistics, Directorate General for Health, and ICF Macro.</t>
  </si>
  <si>
    <t>03097</t>
  </si>
  <si>
    <t>KH2010DHS</t>
  </si>
  <si>
    <t>July 2010 to January 2011</t>
  </si>
  <si>
    <t>201</t>
  </si>
  <si>
    <t>National Institute of Statistics, Ministry of Health, ICF International.</t>
  </si>
  <si>
    <t>03252</t>
  </si>
  <si>
    <t>KH2014DHS</t>
  </si>
  <si>
    <t>June 2014 to November 2014</t>
  </si>
  <si>
    <t>Fotso M, Ndonou R, Libité PR, Tsafack M, Wakou R, Ghapoutsa A, et al.</t>
  </si>
  <si>
    <t>Cameroon Demographic and Health Survey</t>
  </si>
  <si>
    <t>01928</t>
  </si>
  <si>
    <t>CM1998DHS</t>
  </si>
  <si>
    <t>February 1998 to June 1998</t>
  </si>
  <si>
    <t>150</t>
  </si>
  <si>
    <t>1998-02-01	1998-06-30
Fieldwork confirmed from UNPD catalogue</t>
  </si>
  <si>
    <t>Enquête Démographique et de Santé du Cameroun</t>
  </si>
  <si>
    <t>Ministère de l’Economie et des Finances, Gouvernement du Cameroun; UNICEF</t>
  </si>
  <si>
    <t>Cameroon Multiple Indicator Cluster Survey</t>
  </si>
  <si>
    <t>External LInk (Will Trigger Download)</t>
  </si>
  <si>
    <t>July 2000 to August 2000</t>
  </si>
  <si>
    <t>58</t>
  </si>
  <si>
    <t>2000-07-01	2000-08-27
Fieldwork confirmed from UNPD catalogue</t>
  </si>
  <si>
    <t>Enquête à Indicateurs Multiples au Cameroun</t>
  </si>
  <si>
    <t>Institut National de la Statistique (INS) et ORC Macro.</t>
  </si>
  <si>
    <t>02698</t>
  </si>
  <si>
    <t>CM2004DHS</t>
  </si>
  <si>
    <t>February 2004 to August 2004</t>
  </si>
  <si>
    <t>213</t>
  </si>
  <si>
    <t>2004</t>
  </si>
  <si>
    <t>2004-02-01	2004-08-31
Fieldwork confirmed by UNPD</t>
  </si>
  <si>
    <t>Institut National de la Statistique et UNICEF.</t>
  </si>
  <si>
    <t>02896</t>
  </si>
  <si>
    <t>May 2006 to June 2006</t>
  </si>
  <si>
    <t>50</t>
  </si>
  <si>
    <t>2006-05-02	2006-06-20
Fieldwork confirmed from UNPD catalogue</t>
  </si>
  <si>
    <t>Institut National de la Statistique (INS) et ICF International.</t>
  </si>
  <si>
    <t>03130</t>
  </si>
  <si>
    <t>CM2011DHS</t>
  </si>
  <si>
    <t>January 2011 to August 2011</t>
  </si>
  <si>
    <t>243</t>
  </si>
  <si>
    <t>2011-01-01	2011-08-31
Fieldwork confirmed from UNPD catalogue</t>
  </si>
  <si>
    <t>Institut National de la Statistique.</t>
  </si>
  <si>
    <t>03282</t>
  </si>
  <si>
    <t>June 2014 to October 2014</t>
  </si>
  <si>
    <t>135</t>
  </si>
  <si>
    <t>Juin-Aout et Octobre 2014
Le travail sur le terrain a débuté le 03 juin 2014 et a pris fin le 20 août 2014 ; le ratissage s’est déroulé du 30 septembre au 15 octobre 2015</t>
  </si>
  <si>
    <t>Institut National de la Statistique (INS), et ICF</t>
  </si>
  <si>
    <t>03385</t>
  </si>
  <si>
    <t>CM2018DHS</t>
  </si>
  <si>
    <t>June 2018 to January 2019</t>
  </si>
  <si>
    <t>In a cluster drawn in the southern region, there was no residential household at the time of the survey. Therefore, there was no data collection in this cluster. In the North West region, 13 clusters out of 41 from DHSC-V could not be interviewed. The clusters that were not covered in the northwest do not appear to have special characteristics compared to clusters covered. Thus, the data collected in the North-West region were used to estimate regional indicators and to contribute to the estimation of indicators at the national level. In addition, out of 40 clusters drawn in the Southwest region, only 16 clusters could be successfully covered. The results presented for the southwestern region should be interpreted with caution and should not be directly compared to those of other regions. Data for all regions, including those in the Southwest, are taken into account in the overall results and contribute to the estimation of the indicators at the national level.</t>
  </si>
  <si>
    <t>Ministère de Plan et de la Cooperation Internationale, Division des Statistiques et des Etudes Economiques, Bureau Central du Recensement and UNICEF.</t>
  </si>
  <si>
    <t>Central African Republic Multiple Indicator Cluster Survey</t>
  </si>
  <si>
    <t>02729</t>
  </si>
  <si>
    <t>April 2000 to August 2000</t>
  </si>
  <si>
    <t>Enquête par grappes à indicateurs multiples, Republique Centrafricaine</t>
  </si>
  <si>
    <t>Ministère du Plan, de l'Economie et de la Coopération International, Institut Centrafricain des Statistiques et des Etudes Economiques et Sociales.</t>
  </si>
  <si>
    <t>03122</t>
  </si>
  <si>
    <t>June 2006 to November 2006</t>
  </si>
  <si>
    <t>Institut Centrafricain des Statistiques, et des Etudes Economiques et Sociales (ICASEES).</t>
  </si>
  <si>
    <t>03212</t>
  </si>
  <si>
    <t>171</t>
  </si>
  <si>
    <t>Data collection occurred in all areas from July to September 2010 and then additional collection was conducted in areas where coverage was too low from December 2010 - January 2011.</t>
  </si>
  <si>
    <t>ICASEES</t>
  </si>
  <si>
    <t>03456</t>
  </si>
  <si>
    <t>December 2018 to June 2019</t>
  </si>
  <si>
    <t>192</t>
  </si>
  <si>
    <t>8 décembre 2018 au 17 juin 2019
-	Bangui : 8 -23 décembre 2018
-	Régions 1 et 2 : 2 -27 février 2019
-	Régions 3 et 4 : 19 mars - 12 avril 2019
-	Régions 5 et 6 : 28 mai -17 Juin 2019</t>
  </si>
  <si>
    <t>Enquête démographique et de santé, Tschad 1996-97. Demographic and Health Surveys. Calverton, Maryland, USA: Bureau Central du Recensement et Macro International Inc., 1998</t>
  </si>
  <si>
    <t>Ougadjio, Bandoumal, Nodjimadji K, Ngonirir JN, Ngakoutou N, Ignégongba K et al.</t>
  </si>
  <si>
    <t>1996-97</t>
  </si>
  <si>
    <t>Chad Demographic and Health Survey</t>
  </si>
  <si>
    <t>01837</t>
  </si>
  <si>
    <t>TD1997DHS</t>
  </si>
  <si>
    <t>December 1996 to July 1997</t>
  </si>
  <si>
    <t>232</t>
  </si>
  <si>
    <t>1997</t>
  </si>
  <si>
    <t>1996.00000000000</t>
  </si>
  <si>
    <t>1997.00000000000</t>
  </si>
  <si>
    <t>Enquête Démographique et de Santé et à Indicateurs Multiples du Tchad</t>
  </si>
  <si>
    <t>Republique de Tchad, Ministère de la Promotion Economique et du Developpement et UNICEF (Tchad)</t>
  </si>
  <si>
    <t>Chad Multiple Indicator Cluster Survey</t>
  </si>
  <si>
    <t>02359</t>
  </si>
  <si>
    <t>May 2000 to October 2000</t>
  </si>
  <si>
    <t>Enquête par grappes à indicateurs multiples Tchad</t>
  </si>
  <si>
    <t>Ouagadjio, Bandoumal,  Nodjimadji K, Bagamla T, Madnodji R, Sibaye J, et al.</t>
  </si>
  <si>
    <t>02760</t>
  </si>
  <si>
    <t>TD2004DHS</t>
  </si>
  <si>
    <t>July 2004 to December 2004</t>
  </si>
  <si>
    <t>144</t>
  </si>
  <si>
    <t>FIeldwork confirmed from dataset</t>
  </si>
  <si>
    <t>Ministère du Plan, de l'Economie et de la Coopération Internationale, Institut National de la Statistique, des Études Économiques et Démographiques.</t>
  </si>
  <si>
    <t>03213</t>
  </si>
  <si>
    <t>January 2010 to May 2010</t>
  </si>
  <si>
    <t>Institut National de la Statistique, des Études Économiques et Démographiques (INSEED), Ministère de la Santé Publique (MSP) et ICF International.</t>
  </si>
  <si>
    <t>03279</t>
  </si>
  <si>
    <t>TD2014DHS</t>
  </si>
  <si>
    <t>October 2014 to April 2015</t>
  </si>
  <si>
    <t>Chile</t>
  </si>
  <si>
    <t>Chile 2017-2018 Encuesta Longitudinal de Primera Infancia (ELPI), Tercera Ronda</t>
  </si>
  <si>
    <t>El Ministerio de Desarrollo Social</t>
  </si>
  <si>
    <t>Chile Longitudinal Survey of Early Childhood</t>
  </si>
  <si>
    <t>Final Reports (3 Reports)</t>
  </si>
  <si>
    <t>November 2017 to June 2018</t>
  </si>
  <si>
    <t>242</t>
  </si>
  <si>
    <t>CHL</t>
  </si>
  <si>
    <t>ELPI</t>
  </si>
  <si>
    <t>Encuesta Longitudinal de la Primera Infancia, Chile</t>
  </si>
  <si>
    <t>Ministry of Health (China)</t>
  </si>
  <si>
    <t>Restricted</t>
  </si>
  <si>
    <t>Eastern Asia</t>
  </si>
  <si>
    <t>République Federale Islamique des Comores.</t>
  </si>
  <si>
    <t>Comoros Multiple Indicator Cluster Survey</t>
  </si>
  <si>
    <t>02363</t>
  </si>
  <si>
    <t>October 2000 to November 2000</t>
  </si>
  <si>
    <t>53</t>
  </si>
  <si>
    <t>Enquête a indicateurs multiples, Comoros</t>
  </si>
  <si>
    <t>Direction Générale de la Statistique et de la Prospective (DGSP) et ICF International.</t>
  </si>
  <si>
    <t>Comoros Demographic and Health Survey</t>
  </si>
  <si>
    <t>03198</t>
  </si>
  <si>
    <t>KM2012DHS</t>
  </si>
  <si>
    <t>August 2012 to December 2012</t>
  </si>
  <si>
    <t>151</t>
  </si>
  <si>
    <t>Enquête démographique et de santé et à indicateurs multiples aux Comores</t>
  </si>
  <si>
    <t>Centre National de la Statistique et des Études Économiques (CNSEE) et ORC Macro.</t>
  </si>
  <si>
    <t>Congo Demographic and Health Survey</t>
  </si>
  <si>
    <t>02767</t>
  </si>
  <si>
    <t>CG2005DHS</t>
  </si>
  <si>
    <t>July 2005 to November 2005</t>
  </si>
  <si>
    <t>2005-07-01	2005-11-30
Fieldwork confirmed from GH Dx</t>
  </si>
  <si>
    <t>EDSC</t>
  </si>
  <si>
    <t>Enquête démographique et de santé du Congo</t>
  </si>
  <si>
    <t>Centre Nationale de la Statistique et des Études Économiques (CNSEE) [Congo] et ICF International.</t>
  </si>
  <si>
    <t>03189</t>
  </si>
  <si>
    <t>CG2011DHS</t>
  </si>
  <si>
    <t>June 2011 to February 2012</t>
  </si>
  <si>
    <t>256</t>
  </si>
  <si>
    <t>Institut National de la Statistique (INS) et UNICEF.</t>
  </si>
  <si>
    <t>Congo Multiple Indicator Cluster Survey</t>
  </si>
  <si>
    <t>03280</t>
  </si>
  <si>
    <t>November 2014 to February 2015</t>
  </si>
  <si>
    <t>Ministerio de Salud Pública Fondo de las Naciones Unidas para la Infancia</t>
  </si>
  <si>
    <t>Costa Rica Multiple Indicator Cluster Survey</t>
  </si>
  <si>
    <t>Encuesta de Indicadores Múltiples por Conglomerados, Costa Rica</t>
  </si>
  <si>
    <t>Encuesta de Indicadores Múltiples por Conglomerados, Costa Rica 2018</t>
  </si>
  <si>
    <t>Ministerio de Salud (MS), Instituto Nacional de Estadística y Censos (INEC) y Fondo de las Naciones Unidas para la Infancia (UNICEF)</t>
  </si>
  <si>
    <t>03461</t>
  </si>
  <si>
    <t>March 2018 to May 2018</t>
  </si>
  <si>
    <t>85</t>
  </si>
  <si>
    <t>Fieldwork confirmed from microdata</t>
  </si>
  <si>
    <t>Institut National de la Statistique [Côte d'Ivoire] et ORC Macro.</t>
  </si>
  <si>
    <t>Côte d'Ivoire Demographic and Health Survey</t>
  </si>
  <si>
    <t>02318</t>
  </si>
  <si>
    <t>CI1998DHS</t>
  </si>
  <si>
    <t>September 1998 to March 1999</t>
  </si>
  <si>
    <t>209</t>
  </si>
  <si>
    <t>Enquête demographique et de santé, Côte d'Ivoire</t>
  </si>
  <si>
    <t>Côte d'Ivoire Multiple Indicator Cluster Survey 2000. New York, United States of America: United Nations Children's Fund (UNICEF).</t>
  </si>
  <si>
    <t>National School for Statistics and Economics Applied (ENSEA), United Nations Children's Fund (UNICEF), United Nations Educational, Scientific and Cultural Organization (UNESCO).</t>
  </si>
  <si>
    <t>Côte d'Ivoire Multiple Indicator Cluster Survey</t>
  </si>
  <si>
    <t>Enquête à Indicateurs Multiples, Côte d'Ivoire</t>
  </si>
  <si>
    <t>Institut National de la Statistique (INS) [Côte d'Ivoire].</t>
  </si>
  <si>
    <t>02854</t>
  </si>
  <si>
    <t>03175</t>
  </si>
  <si>
    <t>CI2012DHS</t>
  </si>
  <si>
    <t>November 2011 to May 2012</t>
  </si>
  <si>
    <t>Institut national de la statistique (INS), UNICEF</t>
  </si>
  <si>
    <t>03332</t>
  </si>
  <si>
    <t>April 2016 to July 2016</t>
  </si>
  <si>
    <t>La collecte des
données (enquête principale) s’est faite à l’aide de tablettes, du 23 avril au 22 juillet 2016.</t>
  </si>
  <si>
    <t>Dirección de Registros Médicos y Estadísticas de Salud, Ministerio de Salud Pública</t>
  </si>
  <si>
    <t>Cuba Multiple Indicator Cluster Survey</t>
  </si>
  <si>
    <t>03636</t>
  </si>
  <si>
    <t>February 2014 to September 2014</t>
  </si>
  <si>
    <t>221</t>
  </si>
  <si>
    <t>Encuesta de Indicadores Múltiples por Conglomerados, Cuba</t>
  </si>
  <si>
    <t>République Démocratique du Congo, UNICEF, USAID.</t>
  </si>
  <si>
    <t>Democratic Republic of the Congo Multiple Indicator Cluster Survey</t>
  </si>
  <si>
    <t>02393</t>
  </si>
  <si>
    <t>April 2001 to October 2001</t>
  </si>
  <si>
    <t>184</t>
  </si>
  <si>
    <t>2001-04-15	2001-10-15
Fieldwork confirmed from UNPD catalogue</t>
  </si>
  <si>
    <t>MICS-RDC</t>
  </si>
  <si>
    <t>Ministère du Plan et Macro International.</t>
  </si>
  <si>
    <t>Democratic Republic of the Congo Demographic and Health Survey</t>
  </si>
  <si>
    <t>02888</t>
  </si>
  <si>
    <t>CD2007DHS</t>
  </si>
  <si>
    <t>January 2007 to August 2007</t>
  </si>
  <si>
    <t>2007-01-01	2007-08-31
FIeldwork confirmed from UNPD catalogue</t>
  </si>
  <si>
    <t>Enquête démographique et de santé, République Démocratique du Congo</t>
  </si>
  <si>
    <t>Institut National de la Statistique et Fonds des Nations Unies pour l'Enfance.</t>
  </si>
  <si>
    <t>03156</t>
  </si>
  <si>
    <t>February 2010 to April 2010</t>
  </si>
  <si>
    <t>2010-02-08	2010-04-26
Fieldwork confirmed from Gh Dx</t>
  </si>
  <si>
    <t>Ministère du Plan et Suivi de la Mise en oeuvre de la Révolution de la Modernité (MPSMRM), Ministère de la Santé Publique (MSP) et ICF International.</t>
  </si>
  <si>
    <t>03236</t>
  </si>
  <si>
    <t>CD2013DHS</t>
  </si>
  <si>
    <t>August 2013 to February 2014</t>
  </si>
  <si>
    <t>INS</t>
  </si>
  <si>
    <t>03463</t>
  </si>
  <si>
    <t>July 2017 to February 2018</t>
  </si>
  <si>
    <t>Ministère de la Santé et PAPFAM.</t>
  </si>
  <si>
    <t>Djibouti Multiple Indicator Survey</t>
  </si>
  <si>
    <t>Issues with sampling.</t>
  </si>
  <si>
    <t>EDIM</t>
  </si>
  <si>
    <t>Enquête djiboutienne à indicateurs multiples</t>
  </si>
  <si>
    <t>Centro de Estudios Sociales y Demograficos - CESDEM/Republica Dominicana, Agencia para el Desarrollo Intemacional, USAlD, and Macro International</t>
  </si>
  <si>
    <t>Dominican Republic Experimental Demographic and Health Survey</t>
  </si>
  <si>
    <t>DR1999DHS</t>
  </si>
  <si>
    <t>Republica Dominicana Encuesta Experimental de Demografia y Salud</t>
  </si>
  <si>
    <t>Molina Achecar M, José Polanco J.</t>
  </si>
  <si>
    <t>Dominican Republic Multiple Indicator Cluster Survey</t>
  </si>
  <si>
    <t>02356</t>
  </si>
  <si>
    <t>41</t>
  </si>
  <si>
    <t>2000-10-31	2000-12-10
Fieldwork confirmed from UNPD</t>
  </si>
  <si>
    <t>Molina Achécar M, Ramirez N, José Polanco J, Ochoa LH, Lerebours G, Garcia B.</t>
  </si>
  <si>
    <t>Dominican Republic Demographic and Health Survey</t>
  </si>
  <si>
    <t>02580</t>
  </si>
  <si>
    <t>DR2002DHS</t>
  </si>
  <si>
    <t>June 2002 to December 2002</t>
  </si>
  <si>
    <t>200</t>
  </si>
  <si>
    <t>ENDESA</t>
  </si>
  <si>
    <t>Encuesta demografica y de salud, Republica Dominicana,</t>
  </si>
  <si>
    <t>Centro de Estudios Sociales y Demográficos (CESDEM) y Macro International Inc.</t>
  </si>
  <si>
    <t>02919</t>
  </si>
  <si>
    <t>DR2007DHS</t>
  </si>
  <si>
    <t>March 2007 to August 2007</t>
  </si>
  <si>
    <t>March 2007 - August 2007</t>
  </si>
  <si>
    <t>Dominican Republic National Multipurpose Household Survey</t>
  </si>
  <si>
    <t>Oficina Nacional de Estadistica (ONE).</t>
  </si>
  <si>
    <t>MICS-Style</t>
  </si>
  <si>
    <t>Dominican Republic Combined National Multipurpose Household and Multiple Indicator Cluster Survey</t>
  </si>
  <si>
    <t>03079</t>
  </si>
  <si>
    <t>CSV Download</t>
  </si>
  <si>
    <t>59</t>
  </si>
  <si>
    <t>2006-04-20	2006-04-28	Capacitación
2006-05-11	2006-05-12	Prueba piloto
2006-05-18	2006-07-15	Recolección de los datos
2006-06-08	2006-11-12	Procesamiento de datos</t>
  </si>
  <si>
    <t>ENHOGAR-MICS</t>
  </si>
  <si>
    <t>Encuesta Nacional de Hogares de Propósitos Múltiples-MICS, Republica Dominicana</t>
  </si>
  <si>
    <t>MICSS</t>
  </si>
  <si>
    <t>Centro de Estudios Sociales y Demográficos (CESDEM) y ICF International.</t>
  </si>
  <si>
    <t>03235</t>
  </si>
  <si>
    <t>DR2013DHS</t>
  </si>
  <si>
    <t>July 2013 to October 2013</t>
  </si>
  <si>
    <t>123</t>
  </si>
  <si>
    <t>July 2013 - October 2013
Fieldwork is confirmed from UNPD</t>
  </si>
  <si>
    <t>National Statistics Office (Dominican Republic), United Nations Children's Fund (UNICEF)</t>
  </si>
  <si>
    <t>June 2014 to August 2014</t>
  </si>
  <si>
    <t>06/2014 - 08/2014
Fieldwork confirmed from GH Dx</t>
  </si>
  <si>
    <t>Centro de Estudios de Poblacion y Desarrollo Social (CEPAR) et al.</t>
  </si>
  <si>
    <t>Ecuador Maternal and Child Demographic and Health Survey</t>
  </si>
  <si>
    <t>02782</t>
  </si>
  <si>
    <t>March 2004 to May 2004</t>
  </si>
  <si>
    <t>03/2004 - 05/2004</t>
  </si>
  <si>
    <t>ENDEMAIN</t>
  </si>
  <si>
    <t>Encuesta demografía y de salud materna e infantil Ecuador</t>
  </si>
  <si>
    <t>El-Zanaty F and Way A.</t>
  </si>
  <si>
    <t>Egypt Demographic and Health Survey</t>
  </si>
  <si>
    <t>02221</t>
  </si>
  <si>
    <t>EG2000DHS</t>
  </si>
  <si>
    <t>February 2000 to April 2000</t>
  </si>
  <si>
    <t>86</t>
  </si>
  <si>
    <t>02758</t>
  </si>
  <si>
    <t>EG2005DHS</t>
  </si>
  <si>
    <t>April 2005 to June 2005</t>
  </si>
  <si>
    <t>April 2005 - June 2005</t>
  </si>
  <si>
    <t>02925</t>
  </si>
  <si>
    <t>EG2008DHS</t>
  </si>
  <si>
    <t>March 2008 to June 2008</t>
  </si>
  <si>
    <t>March 2008 - June 2008</t>
  </si>
  <si>
    <t>Ministry of Health and Population [Egypt], El-Zanaty and Associates [Egypt], and ICF International.</t>
  </si>
  <si>
    <t>03266</t>
  </si>
  <si>
    <t>EG2014DHS</t>
  </si>
  <si>
    <t>April 2014 to June 2014</t>
  </si>
  <si>
    <t>79</t>
  </si>
  <si>
    <t>Ministerio de Salud/Instituto Nacional de Salud y UNICEF.</t>
  </si>
  <si>
    <t>El Salvador Multiple Indicator Cluster Survey</t>
  </si>
  <si>
    <t>03287</t>
  </si>
  <si>
    <t>March 2014 to October 2014</t>
  </si>
  <si>
    <t>230</t>
  </si>
  <si>
    <t>Encuesta de indicadores multiples por conglomerados, El Salvador</t>
  </si>
  <si>
    <t>Ministerio de Planificación y Desarrollo Económico, Dirección General de Estadística y Cuentas Nacionales.</t>
  </si>
  <si>
    <t>Equatorial Guinea Multiple Indicator Cluster Survey</t>
  </si>
  <si>
    <t>02757</t>
  </si>
  <si>
    <t>June 2000 to October 2000</t>
  </si>
  <si>
    <t>06/2000 - 10/2000
Fieldwork confirmed from GHDX</t>
  </si>
  <si>
    <t>Encuesta de indicadores multiples , República de Guinea Educatorial</t>
  </si>
  <si>
    <t>National Statistics and Evaluation Office (NSEO) [Eritrea] and ORC Macro.</t>
  </si>
  <si>
    <t>Eritrea Demographic and Health Survey</t>
  </si>
  <si>
    <t>02494</t>
  </si>
  <si>
    <t>ER2002DHS</t>
  </si>
  <si>
    <t>June 2002 to July 2002</t>
  </si>
  <si>
    <t>National Statistics Office (NSO) [Eritrea] and Fafo AIS [Norway].</t>
  </si>
  <si>
    <t>Eritrea Population and Health Survey</t>
  </si>
  <si>
    <t>03226</t>
  </si>
  <si>
    <t>January 2010 to July 2010</t>
  </si>
  <si>
    <t>185</t>
  </si>
  <si>
    <t>PHS</t>
  </si>
  <si>
    <t>Swaziland Government.</t>
  </si>
  <si>
    <t>Eswatini Multiple Indicator Cluster Survey</t>
  </si>
  <si>
    <t>02370</t>
  </si>
  <si>
    <t>July 2000 to September 2000</t>
  </si>
  <si>
    <t>2000-07-01	2000-09-30
Fieldwork confirmed from UNPD catalogue</t>
  </si>
  <si>
    <t>Central Statistical Office (CSO) [Swaziland], and Macro International Inc.</t>
  </si>
  <si>
    <t>Eswatini Demographic and Health Survey</t>
  </si>
  <si>
    <t>02894</t>
  </si>
  <si>
    <t>SZ2006DHS</t>
  </si>
  <si>
    <t>July 2006 to March 2007</t>
  </si>
  <si>
    <t>Central Statistical Office and UNICEF.</t>
  </si>
  <si>
    <t>03145</t>
  </si>
  <si>
    <t>August 2010 to November 2010</t>
  </si>
  <si>
    <t>2010-08-12	2010-11-27
Fieldwork confirmed from UNPD catalogue</t>
  </si>
  <si>
    <t>03289</t>
  </si>
  <si>
    <t>July 2014 to October 2014</t>
  </si>
  <si>
    <t>2014-07-01	2014-10-31
Fieldwork confirmed from UNPD catalogue</t>
  </si>
  <si>
    <t>Central Statistical Authority [Ethiopia] and ORC Macro.</t>
  </si>
  <si>
    <t>Ethiopia Demographic and Health Survey</t>
  </si>
  <si>
    <t>02220</t>
  </si>
  <si>
    <t>ET2000DHS</t>
  </si>
  <si>
    <t>February 2000 to May 2000</t>
  </si>
  <si>
    <t>2000-02-01	2000-05-31
FIeldwork confirmed from UNPD catalogue</t>
  </si>
  <si>
    <t>General Statistical Agency [Ethiopia] and ORC Macro.</t>
  </si>
  <si>
    <t>02762</t>
  </si>
  <si>
    <t>ET2005DHS</t>
  </si>
  <si>
    <t>April 2005 to August 2005</t>
  </si>
  <si>
    <t>2005-04-01	2005-08-31
FIeldwork confirmed from UNPD catalogue</t>
  </si>
  <si>
    <t>Central Statistical Agency [Ethiopia] and ICF International.</t>
  </si>
  <si>
    <t>03116</t>
  </si>
  <si>
    <t>ET2011DHS</t>
  </si>
  <si>
    <t>Alternate calendar used in calculation</t>
  </si>
  <si>
    <t>December 2010 to June 2011</t>
  </si>
  <si>
    <t>159</t>
  </si>
  <si>
    <t>Central Statistical Agency, Addis Ababa, Ethiopia, and The DHS Program, ICF, Rockville, Maryland, USA</t>
  </si>
  <si>
    <t>03301</t>
  </si>
  <si>
    <t>ET2016DHS</t>
  </si>
  <si>
    <t>Please note that an alternate calendar is being used</t>
  </si>
  <si>
    <t>January 2016 to June 2016</t>
  </si>
  <si>
    <t>162</t>
  </si>
  <si>
    <t>Direction Générale de la Statistique et des Etudes Economiques (DGSEE) [Gabon] et ORC Macro.</t>
  </si>
  <si>
    <t>Gabon Demographic and Health Survey</t>
  </si>
  <si>
    <t>02278</t>
  </si>
  <si>
    <t>GA2000DHS</t>
  </si>
  <si>
    <t>External link</t>
  </si>
  <si>
    <t>June 2000 to February 2001</t>
  </si>
  <si>
    <t>248</t>
  </si>
  <si>
    <t>Enquête démographique et de santé Gabon</t>
  </si>
  <si>
    <t>Direction Générale de la Statistique (DGS) et ICF International.</t>
  </si>
  <si>
    <t>03162</t>
  </si>
  <si>
    <t>GA2012DHS</t>
  </si>
  <si>
    <t>January 2012 to May 2012</t>
  </si>
  <si>
    <t>152</t>
  </si>
  <si>
    <t>2012-01-01	2012-05-31
Fieldwork confirmed from UNPD catalogue</t>
  </si>
  <si>
    <t>Gambia Bureau of Statistics (GBoS).</t>
  </si>
  <si>
    <t>Gambia Multiple Indicator Cluster Survey</t>
  </si>
  <si>
    <t>02861</t>
  </si>
  <si>
    <t>December 2005 to March 2006</t>
  </si>
  <si>
    <t>95</t>
  </si>
  <si>
    <t>The Gambia Bureau of Statistics (GBOS).</t>
  </si>
  <si>
    <t>03214</t>
  </si>
  <si>
    <t>1. The Gambia Multiple Indicator Cluster Survey (MICS) included a module on child labour. 
However, at the request of the government of the Gambia, the Global MICS programme has agreed, on an exceptional basis, 
with the government’s desire not to publish the results on this topic, the removal of the child labour module from the 
questionnaires that appear at the end of the survey’s final report, as well as from the datasets that are publically shared here.
2. Sample weights in the attached datasets differ slightly from the weights applied for final reporting.
Thus, results produced using available datasets may be somewhat different from those published in the final report.</t>
  </si>
  <si>
    <t>April 2010 to August 2010</t>
  </si>
  <si>
    <t>118</t>
  </si>
  <si>
    <t>The Gambia Bureau of Statistics (GBOS) and ICF International.</t>
  </si>
  <si>
    <t>Gambia Demographic and Health Survey</t>
  </si>
  <si>
    <t>03275</t>
  </si>
  <si>
    <t>GM2013DHS</t>
  </si>
  <si>
    <t>89</t>
  </si>
  <si>
    <t>2013-02-01	2013-04-30
Fieldwork from UNPD catalogue</t>
  </si>
  <si>
    <t>GDHS</t>
  </si>
  <si>
    <t>The Gambia Bureau of Statistics</t>
  </si>
  <si>
    <t>03389</t>
  </si>
  <si>
    <t>There appear to be issues in the child recode (year of interview was not matched properly)</t>
  </si>
  <si>
    <t>January 2018 to April 2018</t>
  </si>
  <si>
    <t>97</t>
  </si>
  <si>
    <t>The Gambia Bureau of Statistics (GBoS), Ministry of Health (MoH) [The Gambia], and ICF</t>
  </si>
  <si>
    <t>03466</t>
  </si>
  <si>
    <t>GM2019DHS</t>
  </si>
  <si>
    <t>November 2019 to March 2020</t>
  </si>
  <si>
    <t>131</t>
  </si>
  <si>
    <t>2020</t>
  </si>
  <si>
    <t>November 2019 - March 2020</t>
  </si>
  <si>
    <t>2020.00000000000</t>
  </si>
  <si>
    <t>Georgia Center for Disease Control (NCDC), Georgia Ministry of Labor, Health and Social Affairs (MOLHSA), Division of Reproductive Health-Centers for Disease Control and Prevention (CDC)</t>
  </si>
  <si>
    <t>Georgia Reproductive Health Survey</t>
  </si>
  <si>
    <t>1887</t>
  </si>
  <si>
    <t>CDC; Ministry of Labor, Health and Social Afairs (MoLHSA); Department of Statistics, Ministry of Economic Development</t>
  </si>
  <si>
    <t>State Department of Statistics [Georgia] and National Cenre for Disease Control [Georgia].</t>
  </si>
  <si>
    <t>Georgia Multiple Indicator Cluster Survey</t>
  </si>
  <si>
    <t>02889</t>
  </si>
  <si>
    <t>2005-11-01	2005-12-31
Fieldwork confirmed from UNPD catalogue</t>
  </si>
  <si>
    <t>Georgia National Center for Disease Control and Public Health (NCDC&amp;PH), UNICEF.</t>
  </si>
  <si>
    <t>Georgia National Nutrition Survey</t>
  </si>
  <si>
    <t>03082</t>
  </si>
  <si>
    <t>Access Download</t>
  </si>
  <si>
    <t>October 2009 to November 2009</t>
  </si>
  <si>
    <t>49</t>
  </si>
  <si>
    <t>GNNS</t>
  </si>
  <si>
    <t>Ghana Statistical Service (GSS) and Macro International Inc. (MI).</t>
  </si>
  <si>
    <t>Ghana Demographic and Health Survey</t>
  </si>
  <si>
    <t>01995</t>
  </si>
  <si>
    <t>GH1998DHS</t>
  </si>
  <si>
    <t>November 1998 to February 1999</t>
  </si>
  <si>
    <t>117</t>
  </si>
  <si>
    <t>Ghana Statistical Service (GSS), Noguchi Memorial Institute for Medical Research (NMIMR), and ORC Macro.</t>
  </si>
  <si>
    <t>02628</t>
  </si>
  <si>
    <t>GH2003DHS</t>
  </si>
  <si>
    <t>July 2003 to October 2003</t>
  </si>
  <si>
    <t>2003-07-01	2003-10-31
Fieldwork confirmed from UNPD Catalogue</t>
  </si>
  <si>
    <t>Statistical Service (Ghana), Ministry of Health, USAID and UNICEF.</t>
  </si>
  <si>
    <t>Ghana Multiple Indicator Cluster Survey</t>
  </si>
  <si>
    <t>02883</t>
  </si>
  <si>
    <t>August 2006 to October 2006</t>
  </si>
  <si>
    <t>2006-08-01	2006-10-31
Fieldwork confirmed from UNPD Catalogue</t>
  </si>
  <si>
    <t>Ghana Statistical Service (GSS), Ghana Health Service (GHS), and ICF Macro.</t>
  </si>
  <si>
    <t>02963</t>
  </si>
  <si>
    <t>GH2008DHS</t>
  </si>
  <si>
    <t>September 2008 to November 2008</t>
  </si>
  <si>
    <t>2008-09-01	2008-11-30
Fieldwork confirmed from UNPD catalogue</t>
  </si>
  <si>
    <t>Ghana Statistical Service.</t>
  </si>
  <si>
    <t>03215</t>
  </si>
  <si>
    <t>September 2011 to December 2011</t>
  </si>
  <si>
    <t>2011-09-01	2011-12-31
Fieldwork confirmed from UNPD catalogue</t>
  </si>
  <si>
    <t>Ghana Statistical Service (GSS), National Public Health and Reference Laboratory (NPHRL) and the Ghana Health Service (GHS).</t>
  </si>
  <si>
    <t>03248</t>
  </si>
  <si>
    <t>GH2014DHS</t>
  </si>
  <si>
    <t>September 2014 to December 2014</t>
  </si>
  <si>
    <t>2014-09-01	2014-12-31
Fieldwork confirmed from UNPD catalogue</t>
  </si>
  <si>
    <t>Ghana Statistical Service</t>
  </si>
  <si>
    <t>03392</t>
  </si>
  <si>
    <t>October 2017 to January 2018</t>
  </si>
  <si>
    <t>96</t>
  </si>
  <si>
    <t>Confirmed from dataset</t>
  </si>
  <si>
    <t>Instituto Nacional de Estadística - INE/Guatemala and Macro International</t>
  </si>
  <si>
    <t>IDHS</t>
  </si>
  <si>
    <t>Guatemala Maternal and Child Health Survey</t>
  </si>
  <si>
    <t>02082</t>
  </si>
  <si>
    <t>GU1999DHS</t>
  </si>
  <si>
    <t>November 1998 to April 1999</t>
  </si>
  <si>
    <t>180</t>
  </si>
  <si>
    <t>Encuesta nacional de salud materno infantil, Guatemala</t>
  </si>
  <si>
    <t>Interim Demographic and Health Survey</t>
  </si>
  <si>
    <t>Ministerio de Salud Publica y Asistencia Social, Instituto Nacional de Estadistica, Universidad del Valle de Guatemala, et al.</t>
  </si>
  <si>
    <t>02558</t>
  </si>
  <si>
    <t>April 2002 to November 2002</t>
  </si>
  <si>
    <t>244</t>
  </si>
  <si>
    <t>04/2002 - 11/2002
Fieldwork confirmed from GH Dx</t>
  </si>
  <si>
    <t>Ministerio de Salud Pública y Asistencia Social (MSPAS)/Instituto Nacional de Estadística (INE)/Centros de Control y Prevención de Enfermedades (CDC).</t>
  </si>
  <si>
    <t>02917</t>
  </si>
  <si>
    <t>October 2008 to June 2009</t>
  </si>
  <si>
    <t>269</t>
  </si>
  <si>
    <t>Ministerio de Salud Pública y Asistencia Social (MSPAS), Instituto Nacional de Estadística (INE), ICF Internacional.</t>
  </si>
  <si>
    <t>03278</t>
  </si>
  <si>
    <t>GU2015DHS</t>
  </si>
  <si>
    <t>October 2014 to June 2015</t>
  </si>
  <si>
    <t>9</t>
  </si>
  <si>
    <t>273</t>
  </si>
  <si>
    <t>October 2014 - June 2015</t>
  </si>
  <si>
    <t>Direction Nationale de la Statistique/Guinée and Macro International</t>
  </si>
  <si>
    <t>Guinea Demographic and Health Survey</t>
  </si>
  <si>
    <t>02138</t>
  </si>
  <si>
    <t>GN1999DHS</t>
  </si>
  <si>
    <t>April 1999 to August 1999</t>
  </si>
  <si>
    <t>EDSG</t>
  </si>
  <si>
    <t>Enquête Démographique  et de Santé Guinée</t>
  </si>
  <si>
    <t>Direction Nationale de la Statistique (DNS) (Guinée) et ORC Macro.</t>
  </si>
  <si>
    <t>02759</t>
  </si>
  <si>
    <t>GN2005DHS</t>
  </si>
  <si>
    <t>February 2005 to June 2005</t>
  </si>
  <si>
    <t>Institut National de la Statistique (INS); ICF International. 2013</t>
  </si>
  <si>
    <t>03194</t>
  </si>
  <si>
    <t>GN2012DHS</t>
  </si>
  <si>
    <t>June 2012 to October 2012</t>
  </si>
  <si>
    <t>132</t>
  </si>
  <si>
    <t>Institut National de la Statistique</t>
  </si>
  <si>
    <t>Guinea Multiple Indicator Cluster Survey</t>
  </si>
  <si>
    <t>03336</t>
  </si>
  <si>
    <t>August 2016 to November 2016</t>
  </si>
  <si>
    <t>100</t>
  </si>
  <si>
    <t>Enquête par grappes à indicateurs multiples Guinée.</t>
  </si>
  <si>
    <t>Institut National de la Statistique/INS et ICF</t>
  </si>
  <si>
    <t>03393</t>
  </si>
  <si>
    <t>GN2018DHS</t>
  </si>
  <si>
    <t>August 2018 to November 2018</t>
  </si>
  <si>
    <t>Government of Guinea-Bissau and UNICEF (Guinea-Bissau).</t>
  </si>
  <si>
    <t>Guinea-Bissau Multiple Indicator Cluster Survey</t>
  </si>
  <si>
    <t>02358</t>
  </si>
  <si>
    <t>46</t>
  </si>
  <si>
    <t>2000-04-10	2000-05-25
Fieldwork from World Bank catalogue</t>
  </si>
  <si>
    <t>Enquête par grappes à indicateurs multiples, Guinée-Bissau</t>
  </si>
  <si>
    <t>Ministère de l`Economie - Secrétariat d`Etat du Plan et à l`Intégration Régionale.</t>
  </si>
  <si>
    <t>02884</t>
  </si>
  <si>
    <t>Ministério da Economia e Finanças, Direcção Geral do Plano/Instituto Nacional de Estatística</t>
  </si>
  <si>
    <t>03257</t>
  </si>
  <si>
    <t>March 2014 to July 2014</t>
  </si>
  <si>
    <t>Ministério da Economia e Finanças, Direcção Geral do Plano/Instituto Nacional de Estatística (INE)</t>
  </si>
  <si>
    <t>03471</t>
  </si>
  <si>
    <t>November 2018 to March 2019</t>
  </si>
  <si>
    <t>Fieldwork from preliminary report</t>
  </si>
  <si>
    <t>Bureau of Statistics [Guyana] and UNICEF.</t>
  </si>
  <si>
    <t>Guyana Multiple Indicator Cluster Survey</t>
  </si>
  <si>
    <t>02624</t>
  </si>
  <si>
    <t>August 2000 to October 2000</t>
  </si>
  <si>
    <t>Fieldwork confirmed from GH DX
08/2000 - 10/2000</t>
  </si>
  <si>
    <t>Bureau of Statistics and UNICEF.</t>
  </si>
  <si>
    <t>02887</t>
  </si>
  <si>
    <t>March 2006 to January 2007</t>
  </si>
  <si>
    <t>11</t>
  </si>
  <si>
    <t>337</t>
  </si>
  <si>
    <t>Ministry of Health (MOH), Bureau of Statistics (BOS), and ICF Macro.</t>
  </si>
  <si>
    <t>Guyana Demographic and Health Survey</t>
  </si>
  <si>
    <t>03119</t>
  </si>
  <si>
    <t>GY2009DHS</t>
  </si>
  <si>
    <t>March 2009 to July 2009</t>
  </si>
  <si>
    <t>2009-03	2009-07
Fieldwork confirmed from World Bank catalogue</t>
  </si>
  <si>
    <t>Bureau of Statistics, Ministry of Health and UNICEF.</t>
  </si>
  <si>
    <t>03258</t>
  </si>
  <si>
    <t>April 2014 to July 2014</t>
  </si>
  <si>
    <t>2014-04	2014-07
Fieldwork confirmed from World Bank catalogue</t>
  </si>
  <si>
    <t>Cayemittes M, Placide MF, Barrère B, Mariko S, Sévère B.</t>
  </si>
  <si>
    <t>Haiti Mortality, Morbidity and Service Utilization Survey</t>
  </si>
  <si>
    <t>02276</t>
  </si>
  <si>
    <t>HT2000DHS</t>
  </si>
  <si>
    <t>182</t>
  </si>
  <si>
    <t>2000-02	2000-07
Fieldwork confirmed from GH Dx</t>
  </si>
  <si>
    <t>EMMUS</t>
  </si>
  <si>
    <t>Enquête Mortalité, Morbidité et Utilisation des Services, Haïti</t>
  </si>
  <si>
    <t>Cayemittes M, Placide MF, Mariko S, Barrère B, Sévère B, Canez A.</t>
  </si>
  <si>
    <t>02792</t>
  </si>
  <si>
    <t>HT2006DHS</t>
  </si>
  <si>
    <t>October 2005 to May 2006</t>
  </si>
  <si>
    <t>225</t>
  </si>
  <si>
    <t>Cayemittes M, Busangu MF, Bizimana J, Barrère B, Sévère B, Cayemittes V, Emmanuel C.</t>
  </si>
  <si>
    <t>03163</t>
  </si>
  <si>
    <t>HT2012DHS</t>
  </si>
  <si>
    <t>January 2012 to June 2012</t>
  </si>
  <si>
    <t>2012-01	2012-06
Fieldwork confirmed from World Bank catalogue</t>
  </si>
  <si>
    <t>Cayemittes M, Rival A, Barrère B, Lerebours G, Gédéon MA.</t>
  </si>
  <si>
    <t>01547</t>
  </si>
  <si>
    <t>HT1994DHS</t>
  </si>
  <si>
    <t>June 1994 to January 1995</t>
  </si>
  <si>
    <t>234</t>
  </si>
  <si>
    <t>1994</t>
  </si>
  <si>
    <t>1994.00000000000</t>
  </si>
  <si>
    <t>1995.00000000000</t>
  </si>
  <si>
    <t>Secretaría de Salud [Honduras], Instituto Nacional de Estadística (INE) y Macro International.</t>
  </si>
  <si>
    <t>Honduras Demographic and Health Survey</t>
  </si>
  <si>
    <t>02770</t>
  </si>
  <si>
    <t>HN2005DHS</t>
  </si>
  <si>
    <t>October 2005 - May 2006</t>
  </si>
  <si>
    <t>Encuesta nacional de salud y demografía, Honduras</t>
  </si>
  <si>
    <t>Secretaría de Salud [Honduras], Instituto Nacional de Estadística (INE) e ICF International.</t>
  </si>
  <si>
    <t>03165</t>
  </si>
  <si>
    <t>HN2011DHS</t>
  </si>
  <si>
    <t>September 2011 to July 2012</t>
  </si>
  <si>
    <t>335</t>
  </si>
  <si>
    <t>September 2011 - July 2012</t>
  </si>
  <si>
    <t>International Institute for Population Sciences (IIPS) and ORC Macro.</t>
  </si>
  <si>
    <t>India National Family Health Survey</t>
  </si>
  <si>
    <t>02180</t>
  </si>
  <si>
    <t>IA1999DHS</t>
  </si>
  <si>
    <t>November 1998 to July 2000</t>
  </si>
  <si>
    <t>20</t>
  </si>
  <si>
    <t>629</t>
  </si>
  <si>
    <t>In order to achieve better coordination and supervision, the NFHS-2 survey operation was carried out in two phases. The first phase included the states of Andhra Pradesh, Bihar, Gujarat, Haryana, Madhya Pradesh, Punjab, Rajasthan, Sikkim, Uttar Pradesh, and West Bengal. The second phase states were Arunachal Pradesh, Assam, Delhi, Goa, Himachal Pradesh, Jammu and Kashmir, Karnataka, Kerala, Maharashtra, Manipur, Meghalaya, Mizoram, Nagaland, Orissa, and Tamil Nadu. Tripura fieldwork was delayed due to local problems (in 2000)</t>
  </si>
  <si>
    <t>NFHS</t>
  </si>
  <si>
    <t>International Institute for Population Sciences (IIPS) and Macro International.</t>
  </si>
  <si>
    <t>02799</t>
  </si>
  <si>
    <t>IA2006DHS</t>
  </si>
  <si>
    <t>November 2005 to August 2006</t>
  </si>
  <si>
    <t>284</t>
  </si>
  <si>
    <t>Ministry of Health and Family Welfare, Government of India; ICF International, International Institute for Population Sciences (India)</t>
  </si>
  <si>
    <t>03302</t>
  </si>
  <si>
    <t>IA2015DHS</t>
  </si>
  <si>
    <t>New dataset uploaded July 1st 2018. Consult update log on June 29th for changes.</t>
  </si>
  <si>
    <t>January 2015 to December 2016</t>
  </si>
  <si>
    <t>22</t>
  </si>
  <si>
    <t>685</t>
  </si>
  <si>
    <t>Central Bureau of Statistics - CBS/Indonesia and State Ministry of Population/National Family Planning Coordinating Board - NFPCB/Indonesia and Ministry of Health - MOH/Indonesia, and Macro International</t>
  </si>
  <si>
    <t>Indonesia Demographic and Health Survey</t>
  </si>
  <si>
    <t>ID1997DHS</t>
  </si>
  <si>
    <t>Badan Pusat Statistik - Statistics Indonesia - BPS - and ORC Macro</t>
  </si>
  <si>
    <t>ID2003DHS</t>
  </si>
  <si>
    <t>October 2002 to April 2003</t>
  </si>
  <si>
    <t>212</t>
  </si>
  <si>
    <t>Statistics Indonesia - Badan Pusat Statistik - BPS - and Macro International</t>
  </si>
  <si>
    <t>ID2007DHS</t>
  </si>
  <si>
    <t>Statistics Indonesia - Badan Pusat Statistik - BPS, National Population and Family Planning Board - BKKBN/Indonesia, Kementerian Kesehatan - Kemenkes - Ministry of Health/Indonesia, and ICF International</t>
  </si>
  <si>
    <t>ID2012DHS</t>
  </si>
  <si>
    <t>National Population and Family Planning Board - BKKBN, Statistics Indonesia - BPS, Ministry of Health - Kemenkes, and ICF</t>
  </si>
  <si>
    <t>ID2017DHS</t>
  </si>
  <si>
    <t>July 2017 to September 2017</t>
  </si>
  <si>
    <t>Field work confirmed from dataset</t>
  </si>
  <si>
    <t>Republic of Iraq, Council of Ministers, Planning Commission Fund, Central Statistical Organisation and UNICEF (Iraq).</t>
  </si>
  <si>
    <t>Iraq Multiple Indicator Cluster Survey</t>
  </si>
  <si>
    <t>02414</t>
  </si>
  <si>
    <t>November 2000 to December 2000</t>
  </si>
  <si>
    <t>2000-11	2000-12
Fieldwork confirmed from World Bank catalogue</t>
  </si>
  <si>
    <t>Central Organization for Statistics &amp; Information Technology and Kurdistan Regional Statistical Office.</t>
  </si>
  <si>
    <t>02825</t>
  </si>
  <si>
    <t>February 2006 to June 2006</t>
  </si>
  <si>
    <t>2006-02	2006-06
Fieldwork from World Bank catalogue</t>
  </si>
  <si>
    <t>The Central Statistics Organization and the Kurdistan Regional Statistics Office.</t>
  </si>
  <si>
    <t>03217</t>
  </si>
  <si>
    <t>February 2011 to March 2011</t>
  </si>
  <si>
    <t>34</t>
  </si>
  <si>
    <t>011-02-13	2011-03-18
Fieldwork confirmed from World Bank catalogue</t>
  </si>
  <si>
    <t>CSO &amp; KRSO</t>
  </si>
  <si>
    <t>03396</t>
  </si>
  <si>
    <t>Final Report and Errata</t>
  </si>
  <si>
    <t>CAGE is only based on CMC and does not use full birth information where available</t>
  </si>
  <si>
    <t>Statistical Institute of Jamaica (STATIN)</t>
  </si>
  <si>
    <t>Jamaica Multiple Indicator Cluster Survey</t>
  </si>
  <si>
    <t>October 2005 to December 2005</t>
  </si>
  <si>
    <t>Statistical Institute of Jamaica (STATIN) and United Nations Children’s Fund (UNICEF)</t>
  </si>
  <si>
    <t>January 2011 to March 2011</t>
  </si>
  <si>
    <t>87</t>
  </si>
  <si>
    <t>The Planning Institute and the Statistical Institute of Jamaica</t>
  </si>
  <si>
    <t>Jamaica Survey of Living Conditions</t>
  </si>
  <si>
    <t>03337</t>
  </si>
  <si>
    <t>Executive Summary</t>
  </si>
  <si>
    <t>most of the questionnaires for JSLC 2014 were canvassed between June 2014 and November 2014. 
Fieldwork also confirmed from dataset</t>
  </si>
  <si>
    <t>JSLC</t>
  </si>
  <si>
    <t>03473</t>
  </si>
  <si>
    <t>Executive Summary and Tabulations</t>
  </si>
  <si>
    <t>Area variable breaks down as follows:
1  Kingston Metropolitan Area (KMA)
2  Other Towns
3  Rural Areas
4 Portmore
5 Spanish Town
Both Portmore (4) and Spanish Town (5) are combined into Area 1 to make up the KMA.
KMA Greater Kingston Metropolitan Area (Kingston, Urban St. Andrew, Portmore and Spanish Town)</t>
  </si>
  <si>
    <t>July 2016 to November 2016</t>
  </si>
  <si>
    <t>Fieldwork confirmed from executive summary</t>
  </si>
  <si>
    <t>Department of Statistics (DOS) [Jordan] and Macro International Inc. (MI).</t>
  </si>
  <si>
    <t>Jordan Population and Family Health Survey</t>
  </si>
  <si>
    <t>01927</t>
  </si>
  <si>
    <t>JO1997DHS</t>
  </si>
  <si>
    <t>June 1997 to October 1997</t>
  </si>
  <si>
    <t>June 1997 - October 1997
Fieldwork from DHS program</t>
  </si>
  <si>
    <t>Department of Statistics [Jordan] and ORC Macro.</t>
  </si>
  <si>
    <t>02522</t>
  </si>
  <si>
    <t>JO2002DHS</t>
  </si>
  <si>
    <t>July 2002 to September 2002</t>
  </si>
  <si>
    <t>July 2002 - September 2002
Fieldwork confirmed from DHS program</t>
  </si>
  <si>
    <t>Department of Statistics/Jordan and Macro International</t>
  </si>
  <si>
    <t>02908</t>
  </si>
  <si>
    <t>JO2007DHS</t>
  </si>
  <si>
    <t>June 2007 to November 2007</t>
  </si>
  <si>
    <t>Fieldwork was carried out between 14 June and 19 November 2007</t>
  </si>
  <si>
    <t>Department of Statistics [Jordan] and ICF Macro.</t>
  </si>
  <si>
    <t>03042</t>
  </si>
  <si>
    <t>JO2009DHS</t>
  </si>
  <si>
    <t>October 2009 to December 2009</t>
  </si>
  <si>
    <t>October 2009 - December 2009
Fieldwork from DHS Program</t>
  </si>
  <si>
    <t>Department of Statistics [Jordan] and ICF International.</t>
  </si>
  <si>
    <t>03168</t>
  </si>
  <si>
    <t>JO2012DHS</t>
  </si>
  <si>
    <t>September 2012 to December 2012</t>
  </si>
  <si>
    <t>September 2012 - December 2012
Fieldwork confirmed from DHS program</t>
  </si>
  <si>
    <t>Department of Statistics (DOS) and ICF</t>
  </si>
  <si>
    <t>03664</t>
  </si>
  <si>
    <t>JO2017DHS</t>
  </si>
  <si>
    <t>September 2017 to January 2018</t>
  </si>
  <si>
    <t>Academy of Preventive Medicine/Kazakhstan and Macro International</t>
  </si>
  <si>
    <t>Kazakhstan Demographic and Health Survey</t>
  </si>
  <si>
    <t>02181</t>
  </si>
  <si>
    <t>KK1999DHS</t>
  </si>
  <si>
    <t>July 1999 to September 1999</t>
  </si>
  <si>
    <t>July 1999 - September 1999
Fieldwork confirmed from DHS program</t>
  </si>
  <si>
    <t>Central Asia</t>
  </si>
  <si>
    <t>United Nations Children's Fund (UNICEF), Agency of the Republic of Kazakhstan on Statistic, Republican State Enterprise Data Computing Centre.</t>
  </si>
  <si>
    <t>Kazakhstan Multiple Indicator Cluster Survey</t>
  </si>
  <si>
    <t>02860</t>
  </si>
  <si>
    <t>January 2006 to March 2006</t>
  </si>
  <si>
    <t>90</t>
  </si>
  <si>
    <t>2006-01	2006-03
Fieldwork confirmed from World Bank catalogue</t>
  </si>
  <si>
    <t>The Agency of Statistics [Republic of Kazakhstan] and United Nations Children's Fund (UNICEF).</t>
  </si>
  <si>
    <t>03159</t>
  </si>
  <si>
    <t>October 2010 to January 2011</t>
  </si>
  <si>
    <t>111</t>
  </si>
  <si>
    <t>The Statistics Committee of the Ministry of National Economy of the Republic of Kazakhstan.</t>
  </si>
  <si>
    <t>03304</t>
  </si>
  <si>
    <t>September 2015 to November 2015</t>
  </si>
  <si>
    <t>2015-09	2015-11
Fieldwork confirmed from World Bank catalogue</t>
  </si>
  <si>
    <t>National Council for Population and Development (NCPD), Central Bureau of Statistics (CBS) [Kenya], and Macro International Inc. (MI).</t>
  </si>
  <si>
    <t>Kenya Demographic and Health Survey</t>
  </si>
  <si>
    <t>01993</t>
  </si>
  <si>
    <t>KE1998DHS</t>
  </si>
  <si>
    <t>February 1998 to July 1998</t>
  </si>
  <si>
    <t>February 1998 - July 1998
Fieldwork confirmed from DHS program</t>
  </si>
  <si>
    <t>KDHS</t>
  </si>
  <si>
    <t>Central Bureau of Statistics, Ministry of Finance and Planning [Kenya].</t>
  </si>
  <si>
    <t>Kenya Multiple Indicator Cluster Survey</t>
  </si>
  <si>
    <t>02568</t>
  </si>
  <si>
    <t>Preliminary Report</t>
  </si>
  <si>
    <t>September 2000 to October 2000</t>
  </si>
  <si>
    <t>09/2000 - 10/2000
Fieldwork confirmed from GH Dx</t>
  </si>
  <si>
    <t>Central Bureau of Statistics (CBS) [Kenya], Ministry of Health (MOH) [Kenya], and ORC Macro.</t>
  </si>
  <si>
    <t>02590</t>
  </si>
  <si>
    <t>KE2003DHS</t>
  </si>
  <si>
    <t>April 2003 to September 2003</t>
  </si>
  <si>
    <t>April 2003 - September 2003
Fieldwork confirmed from DHS website</t>
  </si>
  <si>
    <t>Kenya National Bureau of Statistics (KNBS) and ICF Macro.</t>
  </si>
  <si>
    <t>03020</t>
  </si>
  <si>
    <t>KE2008DHS</t>
  </si>
  <si>
    <t>October 2008 to March 2009</t>
  </si>
  <si>
    <t>Kenya National Bureau of Statistics (KNBS), Ministry of Health, National AIDS Control Council, (NACC) Kenya Medical Research Institute (KEMRI) and the National Council for Population and Development (NCPD)</t>
  </si>
  <si>
    <t>03250</t>
  </si>
  <si>
    <t>KE2014DHS</t>
  </si>
  <si>
    <t>Dataset has been updated from DHS. 
When analyzing for IYCF, V404 should be used as a selector.</t>
  </si>
  <si>
    <t>May 2014 to October 2014</t>
  </si>
  <si>
    <t>May 2014 - October 2014
Fieldwork confirmed from DHS program</t>
  </si>
  <si>
    <t>Kiribati National Statistics Office (KNSO) and Secretariat of the Pacific Community (SPC).</t>
  </si>
  <si>
    <t>Kiribati Demogaphic and Health Survey</t>
  </si>
  <si>
    <t>03181</t>
  </si>
  <si>
    <t>4131</t>
  </si>
  <si>
    <t>DAT Download</t>
  </si>
  <si>
    <t>September 2009 to December 2009</t>
  </si>
  <si>
    <t>Oceania</t>
  </si>
  <si>
    <t>Micronesia</t>
  </si>
  <si>
    <t>Oceania excluding Australia and New Zealand</t>
  </si>
  <si>
    <t>Kiribati National Statistics Office</t>
  </si>
  <si>
    <t>Kiribati Social Development Indicator Survey</t>
  </si>
  <si>
    <t>03475</t>
  </si>
  <si>
    <t>November 2018 to January 2019</t>
  </si>
  <si>
    <t>KSDIS</t>
  </si>
  <si>
    <t>Kosovo Agency of Statistics and UNICEF</t>
  </si>
  <si>
    <t>Kosovo Multiple Indicator Cluster Survey</t>
  </si>
  <si>
    <t>December 2019 to May 2020</t>
  </si>
  <si>
    <t>169</t>
  </si>
  <si>
    <t>Research Institute of Obstetrics and Pediatrics/Kyrgyz Republic and Macro International</t>
  </si>
  <si>
    <t>Kyrgyzstan Demographic and Health Survey</t>
  </si>
  <si>
    <t>01841</t>
  </si>
  <si>
    <t>KY1997DHS</t>
  </si>
  <si>
    <t>FInal Report</t>
  </si>
  <si>
    <t>August 1997 to November 1997</t>
  </si>
  <si>
    <t>113</t>
  </si>
  <si>
    <t>National Statistical Committee of the Kyrgyz Republic</t>
  </si>
  <si>
    <t>Kyrgyzstan Multiple Indicator Cluster Survey</t>
  </si>
  <si>
    <t>02827</t>
  </si>
  <si>
    <t>CH recode contains insufficient labels, UF10d UF10m and UF10y are indicators for the child's date of birth whilst UF8d UF8m and UF8y are indicators for the interview date.</t>
  </si>
  <si>
    <t>November 2005 to February 2006</t>
  </si>
  <si>
    <t>67</t>
  </si>
  <si>
    <t>National Statistical Committee of the Kyrgyz Republic (NSC), Ministry of Health [Kyrgyz Republic], and ICF International.</t>
  </si>
  <si>
    <t>02868</t>
  </si>
  <si>
    <t>KY2012DHS</t>
  </si>
  <si>
    <t>August 2012 - December 2012
Fieldwork dates from DHS program</t>
  </si>
  <si>
    <t>Многоиндикаторное кластерное обследование в Кыргызской Республике 2014</t>
  </si>
  <si>
    <t>National Statistical Committee of the Kyrgyz Republic and UNICEF.</t>
  </si>
  <si>
    <t>03239</t>
  </si>
  <si>
    <t>04/2014 - 06/2014
Fieldwork confirmed from GH Dx</t>
  </si>
  <si>
    <t>National Statistical Committee of the Kyrgyz Republic and UNICEF</t>
  </si>
  <si>
    <t>03399</t>
  </si>
  <si>
    <t>September 2018 to November 2018</t>
  </si>
  <si>
    <t>2018-09	2018-11
Fieldwork from World Bank catalogue</t>
  </si>
  <si>
    <t>Lao 2000 National Health Survey</t>
  </si>
  <si>
    <t>National Statistical Center; Ministry of Health, National Institute of Public Health [Lao People's Democratic Republic].</t>
  </si>
  <si>
    <t>Lao People's Democratic Republic Multiple Indicator Cluster Survey</t>
  </si>
  <si>
    <t>02355</t>
  </si>
  <si>
    <t>March 2000 to April 2000</t>
  </si>
  <si>
    <t>This survey is part of the national health survey
2000-03	2000-04
FIeldwork from the World Bank catalogue</t>
  </si>
  <si>
    <t>Department of Statistics and UNICEF.</t>
  </si>
  <si>
    <t>02921</t>
  </si>
  <si>
    <t>2006-03	2006-06
Fieldwork confirmed from World Bank catalogue</t>
  </si>
  <si>
    <t>Ministry of Health (MoH) and Lao Statistics Bureau (LSB).</t>
  </si>
  <si>
    <t>Lao Social Indicator Survey</t>
  </si>
  <si>
    <t>03176</t>
  </si>
  <si>
    <t>September 2011 to March 2012</t>
  </si>
  <si>
    <t>158</t>
  </si>
  <si>
    <t>LSIS</t>
  </si>
  <si>
    <t>Combined Demographic and Health Survey and Mulitple Indicator Cluster Survey</t>
  </si>
  <si>
    <t>MICSD</t>
  </si>
  <si>
    <t>Lao Statistics Bureau</t>
  </si>
  <si>
    <t>03401</t>
  </si>
  <si>
    <t>External</t>
  </si>
  <si>
    <t>CAGE is based on CMC and does not take into account full birth information</t>
  </si>
  <si>
    <t>July 2017 to November 2017</t>
  </si>
  <si>
    <t>129</t>
  </si>
  <si>
    <t>Government of Lesotho, Bureau of Statistics and UNICEF.</t>
  </si>
  <si>
    <t>Lesotho Multiple Indicator Cluster Survey</t>
  </si>
  <si>
    <t>02366</t>
  </si>
  <si>
    <t>Ministry of Health and Social Welfare (MOHSW) [Lesotho], Bureau of Statistics (BOS) [Lesotho], and ORC Macro.</t>
  </si>
  <si>
    <t>Lesotho Demographic and Health Survey</t>
  </si>
  <si>
    <t>02798</t>
  </si>
  <si>
    <t>LS2004DHS</t>
  </si>
  <si>
    <t>September 2004 to January 2005</t>
  </si>
  <si>
    <t>145</t>
  </si>
  <si>
    <t>LDHS</t>
  </si>
  <si>
    <t>Ministry of Health and Social Welfare (MOHSW) [Lesotho] and ICF Macro.</t>
  </si>
  <si>
    <t>03098</t>
  </si>
  <si>
    <t>LS2009DHS</t>
  </si>
  <si>
    <t>October 2009 to January 2010</t>
  </si>
  <si>
    <t>104</t>
  </si>
  <si>
    <t>Ministry of Health and ICF International.</t>
  </si>
  <si>
    <t>03251</t>
  </si>
  <si>
    <t>LS2014DHS</t>
  </si>
  <si>
    <t>September 2014 - December 2014
Fieldwork confirmed from DHS program</t>
  </si>
  <si>
    <t>Bureau of Statistics</t>
  </si>
  <si>
    <t>03402</t>
  </si>
  <si>
    <t>April 2018 to September 2018</t>
  </si>
  <si>
    <t>142</t>
  </si>
  <si>
    <t>LISGIS, Ministry of Health and Social Welfare, National AIDS Control Program and Macro International Inc.</t>
  </si>
  <si>
    <t>Liberia Demographic and Health Survey</t>
  </si>
  <si>
    <t>02873</t>
  </si>
  <si>
    <t>LB2007DHS</t>
  </si>
  <si>
    <t>December 2006 to April 2007</t>
  </si>
  <si>
    <t>Liberia Institute of Statistics and Geo-Information Services, Ministry of Health and Social Welfare, National AIDS Control Program, ICF International.</t>
  </si>
  <si>
    <t>03233</t>
  </si>
  <si>
    <t>LB2013DHS</t>
  </si>
  <si>
    <t>March 2013 to July 2013</t>
  </si>
  <si>
    <t>March 2013 - July 2013
FIeldwork confirmed from DHS program</t>
  </si>
  <si>
    <t>Liberia Institute of Statistics and Geo-Information Services (LISGIS), Ministry of Health, and ICF.</t>
  </si>
  <si>
    <t>03476</t>
  </si>
  <si>
    <t>LB2019DHS</t>
  </si>
  <si>
    <t>October 2019 to February 2020</t>
  </si>
  <si>
    <t>Direction de la Démographie et des Statistiques Sociales, Institut National de la Statistique - INSTAT/Madagascar and Macro International</t>
  </si>
  <si>
    <t>Madagascar Demographic and Health Survey</t>
  </si>
  <si>
    <t>01864</t>
  </si>
  <si>
    <t>MD1997DHS</t>
  </si>
  <si>
    <t>September 1997 to December 1997</t>
  </si>
  <si>
    <t>September 1997 - December 1997
FIeldwork confirmed from DHS program</t>
  </si>
  <si>
    <t>Ministere des Finances et de L'Economie - Secretariat General</t>
  </si>
  <si>
    <t>Madagascar Multiple Indicator Cluster Survey</t>
  </si>
  <si>
    <t>Enquete a Indicateurs Multiples, Madagascar</t>
  </si>
  <si>
    <t>Institut National de la Statistique (INSTAT) et ORC Macro.</t>
  </si>
  <si>
    <t>02673</t>
  </si>
  <si>
    <t>MD2004DHS</t>
  </si>
  <si>
    <t>October 2003 to June 2004</t>
  </si>
  <si>
    <t>235</t>
  </si>
  <si>
    <t>Institut National de la Statistique (INSTAT) et ICF Macro.</t>
  </si>
  <si>
    <t>03021</t>
  </si>
  <si>
    <t>MD2008DHS</t>
  </si>
  <si>
    <t>November 2008 to July 2009</t>
  </si>
  <si>
    <t>272</t>
  </si>
  <si>
    <t>INSTAT et UNICEF</t>
  </si>
  <si>
    <t>03405</t>
  </si>
  <si>
    <t>August 2018 to December 2018</t>
  </si>
  <si>
    <t>National Statistical Office and ORC Macro.</t>
  </si>
  <si>
    <t>Malawi Demographic and Health Survey</t>
  </si>
  <si>
    <t>02277</t>
  </si>
  <si>
    <t>MW2000DHS</t>
  </si>
  <si>
    <t>July 2000 to November 2000</t>
  </si>
  <si>
    <t>July 2000 - November 2000
Fieldwork from DHS program</t>
  </si>
  <si>
    <t>National Statistical Office (NSO) [Malawi], and ORC Macro.</t>
  </si>
  <si>
    <t>02763</t>
  </si>
  <si>
    <t>MW2004DHS</t>
  </si>
  <si>
    <t>October 2004 to January 2005</t>
  </si>
  <si>
    <t>National Statistical Office and UNICEF.</t>
  </si>
  <si>
    <t>Malawi Multiple Indicator Cluster Survey</t>
  </si>
  <si>
    <t>02890</t>
  </si>
  <si>
    <t>124</t>
  </si>
  <si>
    <t>2006-07-15	2006-11-15
Fieldwork confirmed from World Bank catalogue</t>
  </si>
  <si>
    <t>National Statistical Office (NSO) and ICF Macro.</t>
  </si>
  <si>
    <t>03100</t>
  </si>
  <si>
    <t>MW2010DHS</t>
  </si>
  <si>
    <t>June 2010 to November 2010</t>
  </si>
  <si>
    <t>June 2010 - November 2010
Fieldwork confirmed from DHS program website</t>
  </si>
  <si>
    <t>National Statistical Office.</t>
  </si>
  <si>
    <t>03232</t>
  </si>
  <si>
    <t>November 2013 to April 2014</t>
  </si>
  <si>
    <t>National Statistical Office (NSO) [Malawi] and ICF. 2017</t>
  </si>
  <si>
    <t>03324</t>
  </si>
  <si>
    <t>MW2015DHS</t>
  </si>
  <si>
    <t>Other biomarkers data contains 2015-16 Micronutrient Survey microdata</t>
  </si>
  <si>
    <t>October 2015 to February 2016</t>
  </si>
  <si>
    <t>Ministry of Health and Family (MOHF) [Maldives] and ICF Macro.</t>
  </si>
  <si>
    <t>Maldives Demographic and Health Survey</t>
  </si>
  <si>
    <t>03063</t>
  </si>
  <si>
    <t>MV2009DHS</t>
  </si>
  <si>
    <t>January 2009 to October 2009</t>
  </si>
  <si>
    <t>277</t>
  </si>
  <si>
    <t>Cellule de Planification et de Statistique du Ministère de la Santé (CPS/MS), Direction Nationale de la Statistique et de l'Informatique (DNSI), ORC.</t>
  </si>
  <si>
    <t>Mali Demographic and Health Survey</t>
  </si>
  <si>
    <t>02387</t>
  </si>
  <si>
    <t>ML2001DHS</t>
  </si>
  <si>
    <t>January 2001 to May 2001</t>
  </si>
  <si>
    <t>January 2001 - May 2001
Fieldwork confirmed from DHS program</t>
  </si>
  <si>
    <t>EDSM</t>
  </si>
  <si>
    <t>Enquête Démographique et de Santé au Mali</t>
  </si>
  <si>
    <t>Cellule de Planification et de Statistique du Ministère de la Santé (CPS/MS), Direction Nationale de la Statistique et de l'Informatique du Ministère; de l'Économie, de l'Industrie et du Commerce (DNSI/MEIC) et Macro International Inc.</t>
  </si>
  <si>
    <t>02855</t>
  </si>
  <si>
    <t>ML2006DHS</t>
  </si>
  <si>
    <t>May 2006 to December 2006</t>
  </si>
  <si>
    <t>245</t>
  </si>
  <si>
    <t>May 2006 - December 2006
Fieldwork confirmed from DHS program</t>
  </si>
  <si>
    <t>Cellule de Planification et de Statistique du secteur santé, développement social et la promotion de la famille (CPS/SSDSPF), Institut National de la Statistique (INSTAT)</t>
  </si>
  <si>
    <t>Mali Multiple Indicator Cluster Survey</t>
  </si>
  <si>
    <t>03339</t>
  </si>
  <si>
    <t>December 2009 to August 2010</t>
  </si>
  <si>
    <t>266</t>
  </si>
  <si>
    <t>Enquête par Grappes à Indicateurs Multiples au Mali</t>
  </si>
  <si>
    <t>Cellule de Planification et de Statistiques (CPS/SSDSPF), Institut National de la Statistique (INSTAT), Centre d’Études et d’Information Statistiques (INFO-STAT), ICF International</t>
  </si>
  <si>
    <t>ML2012DHS</t>
  </si>
  <si>
    <t>Dataset was updated on January 29th. Consult update log for details</t>
  </si>
  <si>
    <t>November 2012 to February 2013</t>
  </si>
  <si>
    <t>03340</t>
  </si>
  <si>
    <t>July 2015 to October 2015</t>
  </si>
  <si>
    <t>Institut National de la Statistique (INSTAT), Cellule de Planification et de Statistique Secteur Santé-Développement Social et Promotion de la Famille (CPS/SS-DS-PF) et ICF</t>
  </si>
  <si>
    <t>03411</t>
  </si>
  <si>
    <t>ML2018DHS</t>
  </si>
  <si>
    <t>105</t>
  </si>
  <si>
    <t>Office National de la Statistique (ONS) [Mauritania] et ORC Macro.</t>
  </si>
  <si>
    <t>Mauritania Demographic and Health Survey</t>
  </si>
  <si>
    <t>02319</t>
  </si>
  <si>
    <t>MR2000DHS</t>
  </si>
  <si>
    <t>July 2000 to April 2001</t>
  </si>
  <si>
    <t>250</t>
  </si>
  <si>
    <t>Office National de la Statistique (ONS) and UNICEF.</t>
  </si>
  <si>
    <t>Mauritania Multiple Indicator Cluster Survey</t>
  </si>
  <si>
    <t>02895</t>
  </si>
  <si>
    <t>May 2007 to September 2007</t>
  </si>
  <si>
    <t>La collecte des données sur le terrain a duré
cinq mois ; elle a débuté en mai 2007 et s’est achevée en septembre 2007. Une supervision
permanente a été mise en place tout le long de la période de collecte.</t>
  </si>
  <si>
    <t>Enquête par grappes à indicateurs multiples, Mauritanie</t>
  </si>
  <si>
    <t>Office National de la Statistique (ONS).</t>
  </si>
  <si>
    <t>03218</t>
  </si>
  <si>
    <t>June 2011 to November 2011</t>
  </si>
  <si>
    <t>160</t>
  </si>
  <si>
    <t>L’Office National de la Statistique, Nouakchott, Mauritanie</t>
  </si>
  <si>
    <t>03309</t>
  </si>
  <si>
    <t>July 2015 to November 2015</t>
  </si>
  <si>
    <t>Center for Research and Teaching in Economics (CIDE) (Mexico), National Institute of Perinatology (Mexico), National Institute of Statistics and Geography (INEGI) (Mexico), Universidad Iberoamericana</t>
  </si>
  <si>
    <t>Mexico Family Life Survey</t>
  </si>
  <si>
    <t>ENNVIH/MFLS</t>
  </si>
  <si>
    <t>Encuesta Nacional sobre Niveles de Vida de los Hogares, Mexico</t>
  </si>
  <si>
    <t>Instituto Nacional de Salud Pública; UNICEF México</t>
  </si>
  <si>
    <t>Mexico National Survey of Boys, Girls and Women</t>
  </si>
  <si>
    <t>03307</t>
  </si>
  <si>
    <t>September 2015 to December 2015</t>
  </si>
  <si>
    <t>09/2015 - 12/2015
Fieldwork confirmed from GH Dx</t>
  </si>
  <si>
    <t>Encuesta Nacional de Niños, Niñas y Mujeres en México</t>
  </si>
  <si>
    <t>National Statistical Office of Mongolia</t>
  </si>
  <si>
    <t>Mongolia Reproductive Health Survey</t>
  </si>
  <si>
    <t>National Statistics Office</t>
  </si>
  <si>
    <t>Mongolia Child and Development Survey</t>
  </si>
  <si>
    <t>02436</t>
  </si>
  <si>
    <t>May 2000 to August 2000</t>
  </si>
  <si>
    <t>05/2000 - 08/2000
Fieldwork confirmed from GH Dx</t>
  </si>
  <si>
    <t>02872</t>
  </si>
  <si>
    <t>11/2005 - 12/2005
Fieldwork confirmed from GH Dx</t>
  </si>
  <si>
    <t>Public Health Institute, Nutrition Research Centre (NRC).</t>
  </si>
  <si>
    <t>Mongolia National Nutrition Survey</t>
  </si>
  <si>
    <t>03195</t>
  </si>
  <si>
    <t>Dataset incomplete</t>
  </si>
  <si>
    <t>Household recode is missing</t>
  </si>
  <si>
    <t>July 2010 to September 2010</t>
  </si>
  <si>
    <t>69</t>
  </si>
  <si>
    <t>National Statistics Officer of Mongolia, UNICEF</t>
  </si>
  <si>
    <t>03490</t>
  </si>
  <si>
    <t>August 2010 to December 2010</t>
  </si>
  <si>
    <t>116</t>
  </si>
  <si>
    <t>Mongolia Social Indicator Sample Survey</t>
  </si>
  <si>
    <t>03231</t>
  </si>
  <si>
    <t>September 2013 to December 2013</t>
  </si>
  <si>
    <t>09/2013 - 12/2013
Fieldwork confirmed from GH Dx</t>
  </si>
  <si>
    <t>SISS</t>
  </si>
  <si>
    <t>MInistry of Health, Mongolia; National Center for Public Health; UNICEF Mongolia</t>
  </si>
  <si>
    <t>03367</t>
  </si>
  <si>
    <t>September 2016 to December 2016</t>
  </si>
  <si>
    <t>Fieldwork confirmed in datasets</t>
  </si>
  <si>
    <t>Statistical Office of Montenegro (MONSTAT) and Strategic Marketing Research Agency (SMMRI).</t>
  </si>
  <si>
    <t>Montenegro Multiple Indicator Cluster Survey</t>
  </si>
  <si>
    <t>02853</t>
  </si>
  <si>
    <t>1043</t>
  </si>
  <si>
    <t>October 2005 to January 2006</t>
  </si>
  <si>
    <t>99</t>
  </si>
  <si>
    <t>Statistical Office of Montenegro (MONSTAT) and UNICEF.</t>
  </si>
  <si>
    <t>03219</t>
  </si>
  <si>
    <t>March 2013 to May 2013</t>
  </si>
  <si>
    <t>03/2013 - 05/2013
Fieldwork confirmed from GH Dx</t>
  </si>
  <si>
    <t>03491</t>
  </si>
  <si>
    <t>October 2018 to January 2019</t>
  </si>
  <si>
    <t>Ministère de la Santé [Maroc], ORC Macro, et Ligue des Etats Arabes.</t>
  </si>
  <si>
    <t>Morocco National Population and Family Health Survey</t>
  </si>
  <si>
    <t>02690</t>
  </si>
  <si>
    <t>MA2003DHS</t>
  </si>
  <si>
    <t>October 2003 to February 2004</t>
  </si>
  <si>
    <t>ENPSF</t>
  </si>
  <si>
    <t>Morocco Enquête Nationale sur la Population et la Santé Familiale</t>
  </si>
  <si>
    <t>Direction de la Planification et des Ressources Financieres, Division de la Planification et des Etudes</t>
  </si>
  <si>
    <t>03414</t>
  </si>
  <si>
    <t>Fieldwork obtained from dataset</t>
  </si>
  <si>
    <t>Pan Arab Project for Family Health</t>
  </si>
  <si>
    <t>PAPFA</t>
  </si>
  <si>
    <t>Gaspar, Manuel da Costa, Humberto A. Cossa, Clara Ribeiro dos Santos, Rosa Marlene Manjate and Juan Schoemaker</t>
  </si>
  <si>
    <t>Mozambique Demographic and Health Survey</t>
  </si>
  <si>
    <t>01853</t>
  </si>
  <si>
    <t>MZ1997DHS</t>
  </si>
  <si>
    <t>March 1997 to July 1997</t>
  </si>
  <si>
    <t>Moçambique inquérito demográfico e de Saúde</t>
  </si>
  <si>
    <t>Instituto Nacional de Estatística, Ministério da Saúde [Moçambique], and Measure DHS/ORC Macro.</t>
  </si>
  <si>
    <t>02691</t>
  </si>
  <si>
    <t>MZ2003DHS</t>
  </si>
  <si>
    <t>August 2003 - January 2004
Fieldwork confirmed from DHS program</t>
  </si>
  <si>
    <t>Instituto Nacional de Estatistica (INE), UNICEF.</t>
  </si>
  <si>
    <t>Mozambique Multiple Indicator Cluster Survey</t>
  </si>
  <si>
    <t>03095</t>
  </si>
  <si>
    <t>August 2008 to November 2008</t>
  </si>
  <si>
    <t>AUG	NOV
Fieldwork confirmed from WHO global database</t>
  </si>
  <si>
    <t>Ministerio da Saude (MISAU), Instituto Nacional de Estatística (INE) e ICF International (ICFI).</t>
  </si>
  <si>
    <t>03146</t>
  </si>
  <si>
    <t>MZ2011DHS</t>
  </si>
  <si>
    <t>June 2011 - November 2011
Fieldwork confirmed from DHS program</t>
  </si>
  <si>
    <t>Ministry of Health and Sports (MOHS), Nay Pyi Taw, Myanmar; ICF International, Rockville, Maryland, USA</t>
  </si>
  <si>
    <t>Myanmar Demographic and Health Survey</t>
  </si>
  <si>
    <t>03308</t>
  </si>
  <si>
    <t>MM2016DHS</t>
  </si>
  <si>
    <t>December 2015 to July 2016</t>
  </si>
  <si>
    <t>220</t>
  </si>
  <si>
    <t>Ministry of Health and Social Services (MOHSS) [Namibia].</t>
  </si>
  <si>
    <t>Namibia Demographic and Health Survey</t>
  </si>
  <si>
    <t>02557</t>
  </si>
  <si>
    <t>NM2000DHS</t>
  </si>
  <si>
    <t>September 2000 to December 2000</t>
  </si>
  <si>
    <t>September 2000 - December 2000
Fieldwork confirmed from DHS program</t>
  </si>
  <si>
    <t>Ministry of Health and Social Services (MoHSS) [Namibia] and Macro International Inc.</t>
  </si>
  <si>
    <t>02874</t>
  </si>
  <si>
    <t>NM2006DHS</t>
  </si>
  <si>
    <t>November 2006 to March 2007</t>
  </si>
  <si>
    <t>The Nambia Ministry of Health and Social Services (MoHSS) and ICF International.</t>
  </si>
  <si>
    <t>03243</t>
  </si>
  <si>
    <t>NM2013DHS</t>
  </si>
  <si>
    <t>May 2013 to September 2013</t>
  </si>
  <si>
    <t>May 2013 - September 2013
FIeldwork confirmed from DHS program</t>
  </si>
  <si>
    <t>Ministry of Health and Population (MOHP) [Nepal], New ERA, and ICF International Inc.</t>
  </si>
  <si>
    <t>Nepal Demographic and Health Survey</t>
  </si>
  <si>
    <t>03114</t>
  </si>
  <si>
    <t>NP2011DHS</t>
  </si>
  <si>
    <t>Alternative calendar used</t>
  </si>
  <si>
    <t>January 2011 to June 2011</t>
  </si>
  <si>
    <t>Centrel Bureau of Statistics and UNICEF.</t>
  </si>
  <si>
    <t>Nepal Multiple Indicator Cluster Survey</t>
  </si>
  <si>
    <t>03288</t>
  </si>
  <si>
    <t>February 2014 to July 2014</t>
  </si>
  <si>
    <t>NMICS</t>
  </si>
  <si>
    <t>Ministry of Health, Nepal; New ERA; and ICF</t>
  </si>
  <si>
    <t>03341</t>
  </si>
  <si>
    <t>NP2016DHS</t>
  </si>
  <si>
    <t>Alternate calendar is being used</t>
  </si>
  <si>
    <t>June 2016 to January 2017</t>
  </si>
  <si>
    <t>Central Bureau of Statistics and UNICEF</t>
  </si>
  <si>
    <t>03494</t>
  </si>
  <si>
    <t>May 2019 to November 2019</t>
  </si>
  <si>
    <t>The data were collected by 16 teams; each was comprised of three female, one male interviewer and one measurer and a supervisor. Fieldwork began in 12 May 2019 and concluded on 8 November 2019.</t>
  </si>
  <si>
    <t>Ministry of Health and Population (MOHP) [Nepal], New ERA, and Macro International Inc.</t>
  </si>
  <si>
    <t>02791</t>
  </si>
  <si>
    <t>NP2006DHS</t>
  </si>
  <si>
    <t>February 2006 to August 2006</t>
  </si>
  <si>
    <t>February 2006 - August 2006
Fieldwork confirmed from DHS program</t>
  </si>
  <si>
    <t>Ministerio de Salud.</t>
  </si>
  <si>
    <t>Nicaragua Demographic and Health Survey</t>
  </si>
  <si>
    <t>01918</t>
  </si>
  <si>
    <t>NC1998DHS</t>
  </si>
  <si>
    <t>December 1997 to May 1998</t>
  </si>
  <si>
    <t>Encuesta Nicaragüense de Demografía y Salud</t>
  </si>
  <si>
    <t>Instituto Nacional de Estadisticas y Censos (INEC), Ministerio de Salud (MINSA), ORC Macro et al.</t>
  </si>
  <si>
    <t>02388</t>
  </si>
  <si>
    <t>NC2001DHS</t>
  </si>
  <si>
    <t>September 2001 to December 2001</t>
  </si>
  <si>
    <t>September 2001 - December 2001
Fieldwork confirmed from DHS program</t>
  </si>
  <si>
    <t>Attama S, Seroussi M, Kourguéni AI, Koché H, Barrère B.</t>
  </si>
  <si>
    <t>Niger Demographic and Health Survey</t>
  </si>
  <si>
    <t>01915</t>
  </si>
  <si>
    <t>NI1998DHS</t>
  </si>
  <si>
    <t>March 1998 to July 1998</t>
  </si>
  <si>
    <t>March 1998 - July 1998
Fieldwork confirmed by DHS program</t>
  </si>
  <si>
    <t>EDSN</t>
  </si>
  <si>
    <t>Enquête Démographique et de Santé du Niger</t>
  </si>
  <si>
    <t>Enquête a indicateurs multiples de la fin de la decennie 2000</t>
  </si>
  <si>
    <t>Republique du Niger; UNICEF</t>
  </si>
  <si>
    <t>Niger Multiple Indicator Cluster Survey</t>
  </si>
  <si>
    <t>02191</t>
  </si>
  <si>
    <t>04/2000 - 08/2000
Fieldwork confirmed from GH Dx</t>
  </si>
  <si>
    <t>Enquete a indicateurs multiples Niger</t>
  </si>
  <si>
    <t>Federal Ministry of Health(FMH), Federal Government of Nigeria (FGN)</t>
  </si>
  <si>
    <t>Facility Survey</t>
  </si>
  <si>
    <t>Nigeria Service Availability Mapping</t>
  </si>
  <si>
    <t>FAC</t>
  </si>
  <si>
    <t>Service Availability Mapping</t>
  </si>
  <si>
    <t>03177</t>
  </si>
  <si>
    <t>NI2012DHS</t>
  </si>
  <si>
    <t>January 2012 to July 2012</t>
  </si>
  <si>
    <t>National Population Commission [Nigeria] and ORC Macro.</t>
  </si>
  <si>
    <t>Nigeria Demographic and Health Survey</t>
  </si>
  <si>
    <t>02589</t>
  </si>
  <si>
    <t>NG2003DHS</t>
  </si>
  <si>
    <t>March 2003 to August 2003</t>
  </si>
  <si>
    <t>March 2003 - August 2003
Fieldwork confirmed by DHS program</t>
  </si>
  <si>
    <t>NDHS</t>
  </si>
  <si>
    <t>National Bureau of Statistics.</t>
  </si>
  <si>
    <t>Nigeria Multiple Indicator Cluster Survey</t>
  </si>
  <si>
    <t>03157</t>
  </si>
  <si>
    <t>02/2011 - 03/2011
Fieldwork confirmed by GH Dx</t>
  </si>
  <si>
    <t>National Population Commission (NPC) [Nigeria] and ICF Macro.</t>
  </si>
  <si>
    <t>02964</t>
  </si>
  <si>
    <t>NG2008DHS</t>
  </si>
  <si>
    <t>External lInk</t>
  </si>
  <si>
    <t>National Population Commission (NPC) [Nigeria] and ICF International.</t>
  </si>
  <si>
    <t>03204</t>
  </si>
  <si>
    <t>NG2013DHS</t>
  </si>
  <si>
    <t>National Bureau of Statistics (NBS).</t>
  </si>
  <si>
    <t>03037</t>
  </si>
  <si>
    <t>National Population Commission (NPC) [Nigeria] and ICF</t>
  </si>
  <si>
    <t>03420</t>
  </si>
  <si>
    <t>NG2018DHS</t>
  </si>
  <si>
    <t>The survey was successfully carried out in 1,389 clusters after 11 clusters with deteriorating law-and-order situations during fieldwork were dropped. These areas were in Zamfara (4 clusters), Lagos (1 cluster), Katsina (2 clusters), Sokoto (3 clusters), and Borno (1 cluster).
Fieldwork dates obtained from dataset</t>
  </si>
  <si>
    <t>National Bureau of Statistics (NBS) and United Nations Children’s Fund (UNICEF)</t>
  </si>
  <si>
    <t>03344</t>
  </si>
  <si>
    <t>September 2016 to January 2017</t>
  </si>
  <si>
    <t>2016-09	2017-01</t>
  </si>
  <si>
    <t>Republic of Macedonia - multiple indicator cluster survey 2005-06. Final report. Skopje: State Statistical Office of the Republic of Macedonia, 2007</t>
  </si>
  <si>
    <t>State Statistical Office of the Republic of Macedonia</t>
  </si>
  <si>
    <t>North Macedonia Multiple Indicator Cluster Survey</t>
  </si>
  <si>
    <t>02866</t>
  </si>
  <si>
    <t>External L</t>
  </si>
  <si>
    <t>November 2005 to November 2005</t>
  </si>
  <si>
    <t>25</t>
  </si>
  <si>
    <t>Fieldwork dates confirmed in the microdataset</t>
  </si>
  <si>
    <t>Multiple indicator cluster survey 2011 (MICS). Skopje, the former Yugoslav Republic of Macedonia: Ministry of Health, Ministry of Education and Science,  Ministry of Labour and Social Policy, 2012.</t>
  </si>
  <si>
    <t>Ministry of Health, Ministry of Education and Science, Ministry of Labour and Social Policy.</t>
  </si>
  <si>
    <t>03210</t>
  </si>
  <si>
    <t>April 2011 to July 2011</t>
  </si>
  <si>
    <t>National Institute of Population Studies (NIPS) [Pakistan] and ICF International.</t>
  </si>
  <si>
    <t>Pakistan Demographic and Health Survey</t>
  </si>
  <si>
    <t>03178</t>
  </si>
  <si>
    <t>PK2012DHS</t>
  </si>
  <si>
    <t>October 2012 to April 2013</t>
  </si>
  <si>
    <t>194</t>
  </si>
  <si>
    <t>National Institute of Population Studies - NIPS/Pakistan, and Macro International</t>
  </si>
  <si>
    <t>PK2006DHS</t>
  </si>
  <si>
    <t>September 2006 to February 2007</t>
  </si>
  <si>
    <t>National Institute of Population Studies (NIPS) [Pakistan] and ICF</t>
  </si>
  <si>
    <t>03368</t>
  </si>
  <si>
    <t>PK2017DHS</t>
  </si>
  <si>
    <t>National figures and background characteristics of the 2017-18 PDHS excludes Azad Jammu and Kashmir and Gilgit Baltistan regions. As the 2012-13 PDHS included Gilgit Baltistan, trend analysis should be done with caution.</t>
  </si>
  <si>
    <t>November 2017 to April 2018</t>
  </si>
  <si>
    <t>Nutrition Wing, Ministry of National Health Services, Regulations and Coordination, Government of Pakistan; UNICEF Pakistan</t>
  </si>
  <si>
    <t>Pakistan National Nutrition Survey</t>
  </si>
  <si>
    <t>03686</t>
  </si>
  <si>
    <t>Final Report (3 Volumes)</t>
  </si>
  <si>
    <t>April 2018 to February 2019</t>
  </si>
  <si>
    <t>300</t>
  </si>
  <si>
    <t>National Institute of Statistics and Census (Panama), United Nations Children's Fund (UNICEF)</t>
  </si>
  <si>
    <t>Panama Multiple Indicator Cluster Survey</t>
  </si>
  <si>
    <t>Key Findings Report</t>
  </si>
  <si>
    <t>April 2013 to June 2013</t>
  </si>
  <si>
    <t>72</t>
  </si>
  <si>
    <t>National Statistical Office -NSO/Papua New Guinea and ICF</t>
  </si>
  <si>
    <t>Papua New Guinea Demographic and Health Survey</t>
  </si>
  <si>
    <t>03687</t>
  </si>
  <si>
    <t>PG2017DHS</t>
  </si>
  <si>
    <t>October 2016 to December 2018</t>
  </si>
  <si>
    <t>804</t>
  </si>
  <si>
    <t>Fieldwork required more time than expected due to various challenges: inaccessibility due to the geography of the country and severe weather patterns, refusal by respondents to participate in the survey, need for security due to law and order situations and outstanding payments owed to service providers, absence of reliable communication services, and late disbursement of funds to support teams in the field. As a result, fieldwork could be completed only for 767 clusters of the 800 initially selected.
Despite these challenges, the survey teams managed to travel throughout the country and collect data even under difficult circumstances without compromising the quality of the data. Senior staff from the NSO coordinated and supervised fieldwork activities in the provinces.
Final fieldwork confirmed in the dataset</t>
  </si>
  <si>
    <t>Melanesia</t>
  </si>
  <si>
    <t>Dirección General de Estadística, Encuestas y Censos; Ministerio de Salud Pública y Bienestar Social; UNICEF Paraguay</t>
  </si>
  <si>
    <t>Paraguay Multiple Indicator Cluster Survey</t>
  </si>
  <si>
    <t>03345</t>
  </si>
  <si>
    <t>June 2016 to September 2016</t>
  </si>
  <si>
    <t>06/2016 - 09/2016
Fieldwork confirmed by GH Dx</t>
  </si>
  <si>
    <t>Encuesta de Indicadores Multiples por Conglomerados Paraguay</t>
  </si>
  <si>
    <t>Instituto Nacional de Estadística e Informática - INEI/Perú and ORC Macro</t>
  </si>
  <si>
    <t>CDHS</t>
  </si>
  <si>
    <t>Peru Demographic and Health Survey</t>
  </si>
  <si>
    <t>December 2003 to September 2004</t>
  </si>
  <si>
    <t>Se inició el
3 de diciembre del 2003, en forma simultánea en cinco sedes de trabajo: Arequipa, Loreto, Junín,
Lambayeque y Lima y concluyó el 4 de setiembre del 2004</t>
  </si>
  <si>
    <t>ENDES</t>
  </si>
  <si>
    <t>Peru Encuesta Demográfica y de Salud Familiar</t>
  </si>
  <si>
    <t>Continuous Demographic and Health Survey</t>
  </si>
  <si>
    <t>Ministry of Economy and Finance (Peru), National Institute of Statistics and Informatics (INEI) (Peru), ORC Macro.</t>
  </si>
  <si>
    <t>02932</t>
  </si>
  <si>
    <t>obtained from INEI website</t>
  </si>
  <si>
    <t>January 2005 to September 2005</t>
  </si>
  <si>
    <t>252</t>
  </si>
  <si>
    <t>Se inició el
22 de enero del 2005, en forma simultánea en cinco sedes de trabajo: Arequipa, Loreto, Junín,
Lambayeque y Lima y concluyó el 30 de setiembre del 2005</t>
  </si>
  <si>
    <t>January 2006 to September 2006</t>
  </si>
  <si>
    <t>265</t>
  </si>
  <si>
    <t>La recolección de datos de la ENDES Continua 2006 tuvo una duración de 9 meses. Se inició el
09 de enero del 2006 en forma simultánea en cinco sedes de trabajo: Arequipa, Loreto, Junín, Lambayeque
y Lima y concluyó el 30 de setiembre del 2006. El trabajo de campo fue realizado por 6 equipos, uno por
cada sede de trabajo, excepto Lima que contó con 2 equipos permanentes y uno de apoyo. Cada equipo
estuvo constituido por una supervisora y dos encuestadoras.
Al igual que el año anterior, los equipos fueron monitoreados por personal de ORC Macro; y en la
última semana del mes de marzo del 2006 se llevó a cabo un taller de estandarización para supervisoras y
encuestadoras, orientado a identificar y corregir los sesgos en la formulación de preguntas y/o registro de
los datos; así como uniformizar criterios principalmente de los casos particulares que se suscitaron en el
diligenciamiento de los cuestionarios. El taller tuvo una duración de una semana calendario.
Durante la ejecución de la ENDES Continua 2006 se contó con el apoyo de tres supervisoras
nacionales, que permitieron la visita de cada uno de los equipos de trabajo, una vez al mes, durante los
nueve meses que duró el trabajo de campo; el objetivo fue asegurar la cobertura de la encuesta y una
óptima calidad en la recolección de los datos.
El personal de campo en su mayoría estuvo conformado por residentes locales o del ámbito
administrativo de su sede de trabajo, aspecto que facilitó el desplazamiento del personal y la aceptación de
las personas a ser entrevistadas.</t>
  </si>
  <si>
    <t>January 2007 to October 2007</t>
  </si>
  <si>
    <t>25 de enero y el 5 de octubre de 2007</t>
  </si>
  <si>
    <t>Instituto Nacional de Estadística e Informática (INEI), Agencia de los Estados Unidos Para el Desarrollo Internacional (USAID) y ORC Macro.</t>
  </si>
  <si>
    <t>Aggregation of Primary</t>
  </si>
  <si>
    <t>03023</t>
  </si>
  <si>
    <t>PE2007DHS</t>
  </si>
  <si>
    <t>Dataset contains five cycles of data - from 2003 to 2008</t>
  </si>
  <si>
    <t>January 2007 to November 2008</t>
  </si>
  <si>
    <t>671</t>
  </si>
  <si>
    <t>03190</t>
  </si>
  <si>
    <t>PE2009DHS</t>
  </si>
  <si>
    <t>Dataset contains ICF distributed and INEI Peru distributed datasets</t>
  </si>
  <si>
    <t>March 2009 to November 2009</t>
  </si>
  <si>
    <t>275</t>
  </si>
  <si>
    <t>March 2009 - November 2009
Fieldwork confirmed by DHS program</t>
  </si>
  <si>
    <t>03191</t>
  </si>
  <si>
    <t>PE2010DHS</t>
  </si>
  <si>
    <t>March 2010 to December 2010</t>
  </si>
  <si>
    <t>10</t>
  </si>
  <si>
    <t>306</t>
  </si>
  <si>
    <t>March 2010 - December 2010
Fieldwork confirmed by DHS program</t>
  </si>
  <si>
    <t>03192</t>
  </si>
  <si>
    <t>PE2011DHS</t>
  </si>
  <si>
    <t>March 2011 to December 2011</t>
  </si>
  <si>
    <t>March 2011 - December 2011
Fieldwork confirmed by DHS program</t>
  </si>
  <si>
    <t>03193</t>
  </si>
  <si>
    <t>PE2012DHS</t>
  </si>
  <si>
    <t>March 2012 to December 2012</t>
  </si>
  <si>
    <t>305</t>
  </si>
  <si>
    <t>Instituto Nacional de Estadística e Informática - INE/Perú</t>
  </si>
  <si>
    <t>03281</t>
  </si>
  <si>
    <t>March 2014 to December 2014</t>
  </si>
  <si>
    <t>304</t>
  </si>
  <si>
    <t>Instituto Nacional de Estadística e Informática</t>
  </si>
  <si>
    <t>03346</t>
  </si>
  <si>
    <t>March 2015 to December 2015</t>
  </si>
  <si>
    <t>294</t>
  </si>
  <si>
    <t>03347</t>
  </si>
  <si>
    <t>March 2016 to December 2016</t>
  </si>
  <si>
    <t>286</t>
  </si>
  <si>
    <t>03369</t>
  </si>
  <si>
    <t>DBF Download</t>
  </si>
  <si>
    <t>March 2017 to December 2017</t>
  </si>
  <si>
    <t>293</t>
  </si>
  <si>
    <t>03422</t>
  </si>
  <si>
    <t>February 2018 to December 2018</t>
  </si>
  <si>
    <t>319</t>
  </si>
  <si>
    <t>Fieldwork from household member recode</t>
  </si>
  <si>
    <t>03511</t>
  </si>
  <si>
    <t>January 2019 to December 2019</t>
  </si>
  <si>
    <t>354</t>
  </si>
  <si>
    <t>Final Report and Tabulations</t>
  </si>
  <si>
    <t>January 2020 to January 2021</t>
  </si>
  <si>
    <t>12</t>
  </si>
  <si>
    <t>387</t>
  </si>
  <si>
    <t>2021.00000000000</t>
  </si>
  <si>
    <t>National Statistics Office/Philippines, Department of Health/Philippines, and Macro International</t>
  </si>
  <si>
    <t>Philippines National Demographic and Health Survey</t>
  </si>
  <si>
    <t>PH1998DHS</t>
  </si>
  <si>
    <t>March 1998 to May 1998</t>
  </si>
  <si>
    <t>71</t>
  </si>
  <si>
    <t>National Statistics Office - NSO/Philippines and ORC Macro. 2004</t>
  </si>
  <si>
    <t>PH2003DHS</t>
  </si>
  <si>
    <t>June 2003 to September 2003</t>
  </si>
  <si>
    <t>106</t>
  </si>
  <si>
    <t>National Statistics Office - NSO/Philippines and ICF Macro. 2009</t>
  </si>
  <si>
    <t>PH2008DHS</t>
  </si>
  <si>
    <t>National Scientific and Applied Center for Preventive Medicine (NCPM) [Moldova] and ORC Macro.</t>
  </si>
  <si>
    <t>Moldova Demographic and Health Survey</t>
  </si>
  <si>
    <t>02788</t>
  </si>
  <si>
    <t>MB2005DHS</t>
  </si>
  <si>
    <t>June 2005 to August 2005</t>
  </si>
  <si>
    <t>Fieldwork confirmed from datasets
Transnistria, the semiautonomous region in the eastern part of the
country accounting for approximately 15 percent of Moldova’s population, is not included in the sample.</t>
  </si>
  <si>
    <t>MDHS</t>
  </si>
  <si>
    <t>National Centre of Public Health of the Ministry of Health of the Republic of Moldova, United Nations Children's Fund (UNICEF).</t>
  </si>
  <si>
    <t>Moldova Multiple Indicator Cluster Survey</t>
  </si>
  <si>
    <t>03241</t>
  </si>
  <si>
    <t>April 2012 to June 2012</t>
  </si>
  <si>
    <t>Fieldwork confirmed from datasets
excludes Transnistrian region which is located on the East side of the Dniester River.</t>
  </si>
  <si>
    <t>Office National de la Population (ONAPO) et ORC Macro.</t>
  </si>
  <si>
    <t>Rwanda Demographic and Health Survey</t>
  </si>
  <si>
    <t>02321</t>
  </si>
  <si>
    <t>RW2000DHS</t>
  </si>
  <si>
    <t>June 2000 to November 2000</t>
  </si>
  <si>
    <t>RDHS</t>
  </si>
  <si>
    <t>Enquête démographique et de santé, Rwanda</t>
  </si>
  <si>
    <t>Ministere des Finances et de la Planafication Economique Direction de la Statistique</t>
  </si>
  <si>
    <t>Rwanda Multiple Indicator Cluster Survey</t>
  </si>
  <si>
    <t>Institut National de la Statistique du Rwanda (INSR) and ORC Macro.</t>
  </si>
  <si>
    <t>02800</t>
  </si>
  <si>
    <t>RW2005DHS</t>
  </si>
  <si>
    <t>February 2005 to July 2005</t>
  </si>
  <si>
    <t>February 2005 - July 2005
Fieldwork confirmed by DHS program</t>
  </si>
  <si>
    <t>National Institute of Statistics of Rwanda (NISR) [Rwanda], Ministry of Health (MOH) [Rwanda], and ICF International.</t>
  </si>
  <si>
    <t>03121</t>
  </si>
  <si>
    <t>RW2010DHS</t>
  </si>
  <si>
    <t>September 2010 to March 2011</t>
  </si>
  <si>
    <t>204</t>
  </si>
  <si>
    <t>National Institute of Statistics of Rwanda</t>
  </si>
  <si>
    <t>03313</t>
  </si>
  <si>
    <t>RW2015DHS</t>
  </si>
  <si>
    <t>Ministry of Social Transformation, Local Government and Community Empowerment and the Central Statistics Office (CSO).</t>
  </si>
  <si>
    <t>Saint Lucia Multiple Indicator Cluster Survey</t>
  </si>
  <si>
    <t>03209</t>
  </si>
  <si>
    <t>04/2012 - 06/2012
Fieldwork confirmed by GH Dx</t>
  </si>
  <si>
    <t>UNICEF.</t>
  </si>
  <si>
    <t>Sao Tome and Principe Multiple Indicator Cluster Survey</t>
  </si>
  <si>
    <t>02394</t>
  </si>
  <si>
    <t>Enquête de grappes à indicateurs multiples MICS République Démocratique de Sao Tome et Principe</t>
  </si>
  <si>
    <t>Institut National de la Statistique (INE) et le Ministre de la Santé.</t>
  </si>
  <si>
    <t>Sao Tome and Principe Demographic and Health Survey</t>
  </si>
  <si>
    <t>02946</t>
  </si>
  <si>
    <t>ST2008DHS</t>
  </si>
  <si>
    <t>September 2008 to January 2009</t>
  </si>
  <si>
    <t>141</t>
  </si>
  <si>
    <t>EDS-STP</t>
  </si>
  <si>
    <t>Enquête démographique et de santé à Sao Tomé e Príncipe</t>
  </si>
  <si>
    <t>São Tomé e Príncipe Biomarcadores do Inquérito de Indicadores Múltiplos (MICS) 2014</t>
  </si>
  <si>
    <t>National Institute of Statistics.</t>
  </si>
  <si>
    <t>03285</t>
  </si>
  <si>
    <t>04/2014 - 06/2014
Fieldwork confirmed by GH Dx</t>
  </si>
  <si>
    <t>INE e UNICEF</t>
  </si>
  <si>
    <t>03516</t>
  </si>
  <si>
    <t>August 2019 to October 2019</t>
  </si>
  <si>
    <t>Agosto a Outubro, 2019</t>
  </si>
  <si>
    <t>Gouvernement du Sénégal and UNICEF.</t>
  </si>
  <si>
    <t>Senegal Multiple Indicator Cluster Survey</t>
  </si>
  <si>
    <t>02368</t>
  </si>
  <si>
    <t>May 2000 to July 2000</t>
  </si>
  <si>
    <t>Salif N, Ayad M.</t>
  </si>
  <si>
    <t>Senegal Demographic and Health Survey</t>
  </si>
  <si>
    <t>02765</t>
  </si>
  <si>
    <t>SN2005DHS</t>
  </si>
  <si>
    <t>February 2005 to May 2005</t>
  </si>
  <si>
    <t>February 2005 - May 2005
Fieldwork from DHS program</t>
  </si>
  <si>
    <t>EDS</t>
  </si>
  <si>
    <t>Enquête démographique et de santé au Sénégal</t>
  </si>
  <si>
    <t>Agence Nationale de la Statistique et de la Démographie (ANSD) [Sénégal], et ICF International.</t>
  </si>
  <si>
    <t>Senegal Multiple Indicator Demographic and Health Survey</t>
  </si>
  <si>
    <t>03118</t>
  </si>
  <si>
    <t>SN2010DHS</t>
  </si>
  <si>
    <t>October 2010 to May 2011</t>
  </si>
  <si>
    <t>224</t>
  </si>
  <si>
    <t>EDS-MICS</t>
  </si>
  <si>
    <t>Enquête démographique et de santé à indicateurs multiples au Sénégal</t>
  </si>
  <si>
    <t>Senegal Continuous Demographic and Health Survey</t>
  </si>
  <si>
    <t>03205</t>
  </si>
  <si>
    <t>SN2012DHS</t>
  </si>
  <si>
    <t>September 2012 to June 2013</t>
  </si>
  <si>
    <t>EDS-C</t>
  </si>
  <si>
    <t>Enquête Démographique et de Santé Continue du Sénégal</t>
  </si>
  <si>
    <t>03265</t>
  </si>
  <si>
    <t>SN2014DHS</t>
  </si>
  <si>
    <t>January 2014 to October 2014</t>
  </si>
  <si>
    <t>276</t>
  </si>
  <si>
    <t>Agence Nationale de la Statistique et de la Démographie (ANSD); ICF</t>
  </si>
  <si>
    <t>03315</t>
  </si>
  <si>
    <t>SN2015DHS</t>
  </si>
  <si>
    <t>February 2015 to November 2015</t>
  </si>
  <si>
    <t>274</t>
  </si>
  <si>
    <t>Agence Nationale de la Statistique et de la Démographie (ANSD), Dakar, Senegal, and The DHS Program, ICF, Rockville, Maryland, USA</t>
  </si>
  <si>
    <t>03350</t>
  </si>
  <si>
    <t>SN2016DHS</t>
  </si>
  <si>
    <t>Dataset updated June 22nd, consult update log</t>
  </si>
  <si>
    <t>January 2016 to October 2016</t>
  </si>
  <si>
    <t>281</t>
  </si>
  <si>
    <t>03370</t>
  </si>
  <si>
    <t>SN2017DHS</t>
  </si>
  <si>
    <t>April 2017 to December 2017</t>
  </si>
  <si>
    <t>267</t>
  </si>
  <si>
    <t>Agence Nationale de la Statistique et de la Démographie (ANSD) [Sénégal], et ICF</t>
  </si>
  <si>
    <t>03517</t>
  </si>
  <si>
    <t>SN2018DHS</t>
  </si>
  <si>
    <t>April 2018 to December 2018</t>
  </si>
  <si>
    <t>237</t>
  </si>
  <si>
    <t>Fieldwork confirmed from dataset
From Report: La collecte des données a été réalisée de juin à décembre 2018 avec une pause de 30 jours, soit une période
de huit mois de collecte. Trente agents ont été recrutés et répartis en cinq équipes de travail, chacune
composée de six personnes dont un chef d’équipe, trois enquêtrices, un mesureur et un chauffeur. Les cinq
équipes ont été placées sous la responsabilité de trois superviseurs-analystes de terrain.</t>
  </si>
  <si>
    <t>03518</t>
  </si>
  <si>
    <t>SN2019DHS</t>
  </si>
  <si>
    <t>April 2019 to December 2019</t>
  </si>
  <si>
    <t>Statistical Office of the Republic of Serbia and Strategic Marketing Research Agency.</t>
  </si>
  <si>
    <t>Serbia Multiple Indicator Cluster Survey</t>
  </si>
  <si>
    <t>02851</t>
  </si>
  <si>
    <t>1042</t>
  </si>
  <si>
    <t>102</t>
  </si>
  <si>
    <t>Statistical Office of the Republic of Serbia.</t>
  </si>
  <si>
    <t>03155</t>
  </si>
  <si>
    <t>Fieldwork from dataset</t>
  </si>
  <si>
    <t>Statistical Office of the Republic of Serbia and UNICEF.</t>
  </si>
  <si>
    <t>03230</t>
  </si>
  <si>
    <t>February 2014 to April 2014</t>
  </si>
  <si>
    <t>Statistical Office of the Republic of Serbia and UNICEF</t>
  </si>
  <si>
    <t>03519</t>
  </si>
  <si>
    <t>September 2019 to December 2019</t>
  </si>
  <si>
    <t>September – December 2019</t>
  </si>
  <si>
    <t>Government of Sierra Leone and UNICEF, UNFPA, UNHCR, Action AID, CCF, CHASL.</t>
  </si>
  <si>
    <t>Sierra Leone Multiple Indicator Cluster Survey</t>
  </si>
  <si>
    <t>02367</t>
  </si>
  <si>
    <t>March 2000 to May 2000</t>
  </si>
  <si>
    <t>03/2000 - 05/2000
Fieldwork confirmed from GH Dx</t>
  </si>
  <si>
    <t>Statistics Sierra Leone (SSL) and ICF Macro.</t>
  </si>
  <si>
    <t>Sierra Leone Demographic and Health Survey</t>
  </si>
  <si>
    <t>02971</t>
  </si>
  <si>
    <t>SL2008DHS</t>
  </si>
  <si>
    <t>SLDHS</t>
  </si>
  <si>
    <t>Statistics Sierra Leone and UNICEF-Sierra Leone.</t>
  </si>
  <si>
    <t>02867</t>
  </si>
  <si>
    <t>10/2005 - 11/2005
Fieldwork confirmed from GH Dx</t>
  </si>
  <si>
    <t>03134</t>
  </si>
  <si>
    <t>Statistics Sierra Leone (SSL) and ICF International.</t>
  </si>
  <si>
    <t>03234</t>
  </si>
  <si>
    <t>SL2013DHS</t>
  </si>
  <si>
    <t>Statistics Sierra Leone</t>
  </si>
  <si>
    <t>03427</t>
  </si>
  <si>
    <t>May 2017 to August 2017</t>
  </si>
  <si>
    <t>Statistics Sierra Leone (Stats SL) and ICF</t>
  </si>
  <si>
    <t>03429</t>
  </si>
  <si>
    <t>SL2019DHS</t>
  </si>
  <si>
    <t>May 2019 to August 2019</t>
  </si>
  <si>
    <t>Solomon Islands National Statistics Office, Solomon Islands Ministry of Health and Medical Services and the
Pacific Community</t>
  </si>
  <si>
    <t>Solomon Islands Demographic and Health Survey</t>
  </si>
  <si>
    <t>03351</t>
  </si>
  <si>
    <t>April 2015 to September 2015</t>
  </si>
  <si>
    <t>Fieldwork confirmed from the datasets</t>
  </si>
  <si>
    <t>Somalia Multiple Indicator Cluster Survey</t>
  </si>
  <si>
    <t>02852</t>
  </si>
  <si>
    <t>August 2006 to September 2006</t>
  </si>
  <si>
    <t>08/2006 - 09/2006
Fieldwork from GH Dx</t>
  </si>
  <si>
    <t>Department of Health, Medical Research Council, OrcMacro.</t>
  </si>
  <si>
    <t>South Africa Demographic and Health Survey</t>
  </si>
  <si>
    <t>03106</t>
  </si>
  <si>
    <t>1720</t>
  </si>
  <si>
    <t>2473</t>
  </si>
  <si>
    <t>There have been concerns raised by colleagues in PD about the reliability of the datasets.</t>
  </si>
  <si>
    <t>October 2003 to August 2004</t>
  </si>
  <si>
    <t>336</t>
  </si>
  <si>
    <t>SADHS</t>
  </si>
  <si>
    <t>National Department of Health (NDoH), Statistics South Africa (Stats SA), South African Medical Research Council (SAMRC), and ICF</t>
  </si>
  <si>
    <t>03353</t>
  </si>
  <si>
    <t>ZA2016DHS</t>
  </si>
  <si>
    <t>June 2016 to November 2016</t>
  </si>
  <si>
    <t>Department of Census and Statistics (DCS) and Ministry of Health, Nutrition and Indigenous Medicine</t>
  </si>
  <si>
    <t>Sri Lanka Demographic and Health Survey</t>
  </si>
  <si>
    <t>03354</t>
  </si>
  <si>
    <t>May 2016 to December 2016</t>
  </si>
  <si>
    <t>Palestinian Central Bureau of Statistics</t>
  </si>
  <si>
    <t>Palestine Health Survey</t>
  </si>
  <si>
    <t>03524</t>
  </si>
  <si>
    <t>6507</t>
  </si>
  <si>
    <t>Exte</t>
  </si>
  <si>
    <t>Consult data agreement in the teamsite folder</t>
  </si>
  <si>
    <t>52</t>
  </si>
  <si>
    <t>2000-04-10	2000-05-31	2 months</t>
  </si>
  <si>
    <t>Not Classified</t>
  </si>
  <si>
    <t>Palestinian National Authority</t>
  </si>
  <si>
    <t>Palestine Demographic and Health Survey</t>
  </si>
  <si>
    <t>03430</t>
  </si>
  <si>
    <t>May 2004 to July 2004</t>
  </si>
  <si>
    <t>2004-05-20	2004-07-07	2 months</t>
  </si>
  <si>
    <t>Palestinian Central Bureau of Statistics.</t>
  </si>
  <si>
    <t>Palestine Family Health Survey</t>
  </si>
  <si>
    <t>02914</t>
  </si>
  <si>
    <t>November 2006 to February 2007</t>
  </si>
  <si>
    <t>Palestine Family Survey</t>
  </si>
  <si>
    <t>03220</t>
  </si>
  <si>
    <t>May 2010 to September 2010</t>
  </si>
  <si>
    <t>05/2010 - 09/2010
Fieldwork confirmed from GH Dx</t>
  </si>
  <si>
    <t>Palestinian Multiple Indicator Cluster Survey</t>
  </si>
  <si>
    <t>03240</t>
  </si>
  <si>
    <t>March 2014 to April 2014</t>
  </si>
  <si>
    <t>03/2014 - 04/2014
Fieldwork confirmed by GH Dx</t>
  </si>
  <si>
    <t>03525</t>
  </si>
  <si>
    <t>December 2019 to January 2020</t>
  </si>
  <si>
    <t>62</t>
  </si>
  <si>
    <t>December, 2019 –January,2020</t>
  </si>
  <si>
    <t>Central Bureau of Statistics (CBS), UNICEF Sudan.</t>
  </si>
  <si>
    <t>Sudan Multiple Indicator Cluster Survey</t>
  </si>
  <si>
    <t>03259</t>
  </si>
  <si>
    <t>August 2014 to November 2014</t>
  </si>
  <si>
    <t>08/2014 - 11/2014
Fieldwork confirmed by GH Dx</t>
  </si>
  <si>
    <t>General Bureau of Statistics, Ministry of Planning and Development Cooperation and Ministry of Social Affairs and Housing.</t>
  </si>
  <si>
    <t>Suriname Multiple Indicator Cluster Survey</t>
  </si>
  <si>
    <t>03040</t>
  </si>
  <si>
    <t>April 2006 to May 2006</t>
  </si>
  <si>
    <t>04/2006 - 05/2006
Fieldwork confirmed from GH Dx</t>
  </si>
  <si>
    <t>Ministry of Social Affairs and Housing, and General Bureau of Statistics.</t>
  </si>
  <si>
    <t>03152</t>
  </si>
  <si>
    <t>07/2010 - 09/2010
Fieldwork confirmed from GH Dx</t>
  </si>
  <si>
    <t>Government of Suriname.</t>
  </si>
  <si>
    <t>02352</t>
  </si>
  <si>
    <t>974</t>
  </si>
  <si>
    <t>November 1999 to April 2000</t>
  </si>
  <si>
    <t>Ministry of Social Affairs and Public Housing</t>
  </si>
  <si>
    <t>03526</t>
  </si>
  <si>
    <t>March 2018 to September 2018</t>
  </si>
  <si>
    <t>165</t>
  </si>
  <si>
    <t>Central Bureau of Statistics, Ministry of Health, State Planning Commission, UNICEF and PAPFAM/League of Arab States.</t>
  </si>
  <si>
    <t>Syria Multiple Indicator Cluster Survey</t>
  </si>
  <si>
    <t>02880</t>
  </si>
  <si>
    <t>National State Statistical Agency (Tajikistan), United Nations Children's Fund (UNICEF)</t>
  </si>
  <si>
    <t>Tajikistan Multiple Indicator Cluster Survey</t>
  </si>
  <si>
    <t>State Committee on Statistics of the Republic of Tajikistan.</t>
  </si>
  <si>
    <t>02862</t>
  </si>
  <si>
    <t>September 2005 to October 2005</t>
  </si>
  <si>
    <t>09/2005 - 10/2005
Fieldwork confirmed from GH Dx</t>
  </si>
  <si>
    <t>Statistical Agency under the President of the Republic of Tajikistan (SA), Ministry of Health [Tajikistan], and ICF International.</t>
  </si>
  <si>
    <t>Tajikistan Demographic and Health Survey</t>
  </si>
  <si>
    <t>03164</t>
  </si>
  <si>
    <t>TJ2012DHS</t>
  </si>
  <si>
    <t>July 2012 to September 2012</t>
  </si>
  <si>
    <t>July 2012 - September 2012
Fieldwork confirmed from DHS Program</t>
  </si>
  <si>
    <t>Tajikistan Demographic and Health Survey 2017.
Dushanbe, Republic of Tajikistan, and Rockville, Maryland, USA: Statistical Agency under the President of the Republic of Tajikistan (SA), Ministry of Health and Social Protection of Population of the Republic of Tajikistan (MOHSP), and ICF</t>
  </si>
  <si>
    <t>Statistical Agency under the President of the Republic of Tajikistan, Ministry of Health and Social Protection of Population of the Republic of Tajikistan [Tajikistan], and ICF</t>
  </si>
  <si>
    <t>03371</t>
  </si>
  <si>
    <t>TJ2017DHS</t>
  </si>
  <si>
    <t>August 2017 to November 2017</t>
  </si>
  <si>
    <t>Thailand National Statistical Office.</t>
  </si>
  <si>
    <t>Thailand Multiple Indicator Cluster Survey</t>
  </si>
  <si>
    <t>02481</t>
  </si>
  <si>
    <t>December 2005 to April 2006</t>
  </si>
  <si>
    <t>National Statistical Office (NSO); UNICEF, Ministry of Public Health (MOPH); National Health Security Office (NHSO); Thai Health Promotion Foundation; International Health Policy Program (IHPP)</t>
  </si>
  <si>
    <t>03207</t>
  </si>
  <si>
    <t>Inconsistent residence classification across recodes
Thai Solar calendar was used.</t>
  </si>
  <si>
    <t>August 2012 to January 2013</t>
  </si>
  <si>
    <t>National Statistical Office and United Nations Children’s Fund</t>
  </si>
  <si>
    <t>03323</t>
  </si>
  <si>
    <t>November 2015 to March 2016</t>
  </si>
  <si>
    <t>National Statistical Office of Thailand</t>
  </si>
  <si>
    <t>03527</t>
  </si>
  <si>
    <t>May 2019 to December 2019</t>
  </si>
  <si>
    <t>Fieldwork from datasets</t>
  </si>
  <si>
    <t>National Statistics Directorate (NSD) [Timor-Leste], Ministry of Finance [Timor-Leste], and ICF Macro.</t>
  </si>
  <si>
    <t>Timor-Leste Demographic and Health Survey</t>
  </si>
  <si>
    <t>03066</t>
  </si>
  <si>
    <t>TL2009DHS</t>
  </si>
  <si>
    <t>August 2009 to February 2010</t>
  </si>
  <si>
    <t>General Directorate of Statistcs (GDS) and ICF</t>
  </si>
  <si>
    <t>03718</t>
  </si>
  <si>
    <t>TL2016DHS</t>
  </si>
  <si>
    <t>Togo Multiple Indicator Cluster Survey 2000. New York, United States: United Nations Children's Fund (UNICEF)</t>
  </si>
  <si>
    <t>Direction Générale de la Statistique et de la Comptabilité Nationale</t>
  </si>
  <si>
    <t>Togo Multiple Indicator Cluster Survey</t>
  </si>
  <si>
    <t>Enquête par grappes à indicateurs multiples MICS Togo</t>
  </si>
  <si>
    <t>Direction Generale de la Statistique et de la Comptabilité Nationale and UNICEF.</t>
  </si>
  <si>
    <t>02882</t>
  </si>
  <si>
    <t>April 2006 to April 2006</t>
  </si>
  <si>
    <t>30</t>
  </si>
  <si>
    <t>04/2006 - 04/2006
Fieldwork confirmed from GH Dx</t>
  </si>
  <si>
    <t>Direction Générale de la Statistique et de la Comptabilité Nationale (DGSCN).</t>
  </si>
  <si>
    <t>03148</t>
  </si>
  <si>
    <t>September 2010 to November 2010</t>
  </si>
  <si>
    <t>Anipah K, Mboup G, Ouro-Gnao AM, Boukpessi B, Messan PA, Salami-Odjo R.</t>
  </si>
  <si>
    <t>Togo Demographic and Health Survey</t>
  </si>
  <si>
    <t>01929</t>
  </si>
  <si>
    <t>TG1998DHS</t>
  </si>
  <si>
    <t>February 1998 to May 1998</t>
  </si>
  <si>
    <t>February 1998 - May 1998
Fieldwork confirmed from DHS program</t>
  </si>
  <si>
    <t>Enquête démographique et de santé au Togo</t>
  </si>
  <si>
    <t>Ministère de la Planification, du Développement et de l'Aménagement du Territoire (MPDAT), Ministère de la Santé (MS) et ICF International.</t>
  </si>
  <si>
    <t>03264</t>
  </si>
  <si>
    <t>TG2013DHS</t>
  </si>
  <si>
    <t>October 2013 to April 2014</t>
  </si>
  <si>
    <t>193</t>
  </si>
  <si>
    <t>Institut National de la Statistique et des Etudes Economiques et Démographiques (INSEED),</t>
  </si>
  <si>
    <t>03433</t>
  </si>
  <si>
    <t>July 2017 to October 2017</t>
  </si>
  <si>
    <t>Tonga Statistics Department</t>
  </si>
  <si>
    <t>Tonga Multiple Indicator Cluster Survey</t>
  </si>
  <si>
    <t>03530</t>
  </si>
  <si>
    <t>October 2019 to December 2019</t>
  </si>
  <si>
    <t>60</t>
  </si>
  <si>
    <t>Polynesia</t>
  </si>
  <si>
    <t>Central Statistical Office (Trinidad and Tobago), United Nations Children's Fund (UNICEF)</t>
  </si>
  <si>
    <t>Trinidad and Tobago Multiple Indicator Cluster Survey</t>
  </si>
  <si>
    <t>02526</t>
  </si>
  <si>
    <t>February 2000 to March 2000</t>
  </si>
  <si>
    <t>02/2000 - 03/2000
Fieldwork confirmed from GH Dx</t>
  </si>
  <si>
    <t>Central Statistical Office; Ministry of Social Development; UNICEF</t>
  </si>
  <si>
    <t>April 2006 to June 2006</t>
  </si>
  <si>
    <t>Ministry of Social Development and Family Services, Central Statistical Office and UNICEF</t>
  </si>
  <si>
    <t>03355</t>
  </si>
  <si>
    <t>November 2011 to December 2011</t>
  </si>
  <si>
    <t>11/2011 - 12/2011
Fieldwork confirmed from GH Dx</t>
  </si>
  <si>
    <t>Ministère du Développement et de la Coopération Internationale (MDCI), Institut National de la Statistique (INS) et UNICEF.</t>
  </si>
  <si>
    <t>Tunisia Multiple Indicator Cluster Survey</t>
  </si>
  <si>
    <t>03208</t>
  </si>
  <si>
    <t>Enquête par grappes à indicateurs multiples, Tunisie</t>
  </si>
  <si>
    <t>Institut National de la Statistique et UNICEF</t>
  </si>
  <si>
    <t>03434</t>
  </si>
  <si>
    <t>March 2018 to June 2018</t>
  </si>
  <si>
    <t>Hacettepe University, Institute of Population Studies/Turkey and Macro International</t>
  </si>
  <si>
    <t>Turkey Demographic and Health Survey</t>
  </si>
  <si>
    <t>01996</t>
  </si>
  <si>
    <t>TR1998DHS</t>
  </si>
  <si>
    <t>August 1998 to November 1998</t>
  </si>
  <si>
    <t>August 1998 - November 1998
Fieldwork confirmed from DHS Program</t>
  </si>
  <si>
    <t>Hacettepe University Institute of Population Studies, Turkey.</t>
  </si>
  <si>
    <t>02781</t>
  </si>
  <si>
    <t>TR2003DHS</t>
  </si>
  <si>
    <t>December 2003 to May 2004</t>
  </si>
  <si>
    <t>163</t>
  </si>
  <si>
    <t>Hacettepe University Institute of Population Studies, Ministry of Health General Directorate of Mother and Child Health and Family Planning, T.R. Prime Minister Undersecretary of State Planning Organization and TÜBITAK</t>
  </si>
  <si>
    <t>03203</t>
  </si>
  <si>
    <t>TR2008DHS</t>
  </si>
  <si>
    <t>October 2008 to December 2008</t>
  </si>
  <si>
    <t>October 2008 - December 2008
Fieldwork confirmed from DHS program</t>
  </si>
  <si>
    <t>Hacettepe University Institute of Population Studies; ICF</t>
  </si>
  <si>
    <t>03227</t>
  </si>
  <si>
    <t>TR2013DHS</t>
  </si>
  <si>
    <t>September 2013 to January 2014</t>
  </si>
  <si>
    <t>Fieldwork end day is unknown</t>
  </si>
  <si>
    <t>Hacettepe University Institute of Population Studies</t>
  </si>
  <si>
    <t>03435</t>
  </si>
  <si>
    <t>October 2018 to February 2019</t>
  </si>
  <si>
    <t>National Institute of State Statistics and Information [Turkmenistan].</t>
  </si>
  <si>
    <t>Turkmenistan Multiple Indicator Cluster Survey</t>
  </si>
  <si>
    <t>03283</t>
  </si>
  <si>
    <t>June 2006 to July 2006</t>
  </si>
  <si>
    <t>06/2006 - 07/2006
Fieldwork confirmed from GH Dx</t>
  </si>
  <si>
    <t>The State Committee of Statistics of Turkmenistan and UNICEF</t>
  </si>
  <si>
    <t>03316</t>
  </si>
  <si>
    <t>114</t>
  </si>
  <si>
    <t>The State Committee of Turkmenistan for Statistics and UNICEF</t>
  </si>
  <si>
    <t>03531</t>
  </si>
  <si>
    <t>93</t>
  </si>
  <si>
    <t>Uganda Bureau of Statistics (UBOS) and ICF International Inc.</t>
  </si>
  <si>
    <t>Uganda Demographic and Health Survey</t>
  </si>
  <si>
    <t>03131</t>
  </si>
  <si>
    <t>UG2011DHS</t>
  </si>
  <si>
    <t>June 2011 to December 2011</t>
  </si>
  <si>
    <t>214</t>
  </si>
  <si>
    <t>June 2011 - December 2011
Fieldwork confirmed from DHS website</t>
  </si>
  <si>
    <t>Uganda Bureau of Statistics (UBOS) and ORC Macro.</t>
  </si>
  <si>
    <t>02313</t>
  </si>
  <si>
    <t>UG2000DHS</t>
  </si>
  <si>
    <t>August 2000 to March 2001</t>
  </si>
  <si>
    <t>190</t>
  </si>
  <si>
    <t>Uganda Bureau of Statistics (UBOS) and Macro International Inc.</t>
  </si>
  <si>
    <t>02885</t>
  </si>
  <si>
    <t>UG2006DHS</t>
  </si>
  <si>
    <t>May 2006 to October 2006</t>
  </si>
  <si>
    <t>May 2006 - October 2006
Fieldwork confirmed from DHS program</t>
  </si>
  <si>
    <t>Uganda Bureau of Statistics (UBOS); ICF</t>
  </si>
  <si>
    <t>03356</t>
  </si>
  <si>
    <t>UG2016DHS</t>
  </si>
  <si>
    <t>June 2016 to December 2016</t>
  </si>
  <si>
    <t>June 2016 - December 2016
Fieldwork confirmed from DHS website</t>
  </si>
  <si>
    <t>Ukrainian Center for Social Reforms - UCSR, State Statistical Committee - SSC/Ukraine, Ministry of Health - MOH/Ukraine, and Macro International</t>
  </si>
  <si>
    <t>Ukraine Demographic and Health Survey</t>
  </si>
  <si>
    <t>UA2007DHS</t>
  </si>
  <si>
    <t>July 2007 to November 2007</t>
  </si>
  <si>
    <t>State Statistics Committee of Ukraine</t>
  </si>
  <si>
    <t>Ukraine Multiple Indicator Cluster Survey</t>
  </si>
  <si>
    <t>56</t>
  </si>
  <si>
    <t>State Statistics Service and Ukrainian Center for Social Reforms</t>
  </si>
  <si>
    <t>National Bureau of Statistics (NBS) [Tanzania] and ORC Macro.</t>
  </si>
  <si>
    <t>Tanzania Demographic and Health Survey</t>
  </si>
  <si>
    <t>02182</t>
  </si>
  <si>
    <t>TZ1999DHS</t>
  </si>
  <si>
    <t>September 1999 to November 1999</t>
  </si>
  <si>
    <t>September 1999 - November 1999
Fieldwork confirmed from DHS program</t>
  </si>
  <si>
    <t>02766</t>
  </si>
  <si>
    <t>TZ2004DHS</t>
  </si>
  <si>
    <t>October 2004 to February 2005</t>
  </si>
  <si>
    <t>137</t>
  </si>
  <si>
    <t>National Bureau of Statistics (NBS) [Tanzania] and ICF Macro.</t>
  </si>
  <si>
    <t>03076</t>
  </si>
  <si>
    <t>TZ2010DHS</t>
  </si>
  <si>
    <t>December 2009 to May 2010</t>
  </si>
  <si>
    <t>173</t>
  </si>
  <si>
    <t>The 2015-16 Tanzania Demographic and Health Survey and Malaria Indicator Survey</t>
  </si>
  <si>
    <t>National Bureau of Statistics (NBS) [Tanzania].</t>
  </si>
  <si>
    <t>03319</t>
  </si>
  <si>
    <t>TZ2015DHS</t>
  </si>
  <si>
    <t>Dataset was updated on August 8th 2018. Consult the update log</t>
  </si>
  <si>
    <t>August 2015 to February 2016</t>
  </si>
  <si>
    <t>Ministerio de Desarrollo Social; UNICEF</t>
  </si>
  <si>
    <t>Uruguay Multiple Indicator Cluster Survey</t>
  </si>
  <si>
    <t>November 2012 to November 2013</t>
  </si>
  <si>
    <t>13</t>
  </si>
  <si>
    <t>395</t>
  </si>
  <si>
    <t>Encuesta de Indicadores Múltiples por Conglomerados, Uruguay</t>
  </si>
  <si>
    <t>UNICEF</t>
  </si>
  <si>
    <t>Uzbekistan Multiple Indicator Cluster Survey</t>
  </si>
  <si>
    <t>UNICEF and State Statistical Committee of the Republic of Uzbekistan.</t>
  </si>
  <si>
    <t>02783</t>
  </si>
  <si>
    <t>March 2006 to May 2006</t>
  </si>
  <si>
    <t>03/2006 - 05/2006
Fieldwork confirmed from GH Dx</t>
  </si>
  <si>
    <t>Ministry of Health of the Republic of Uzbekistan; Groundwork; UNICEF Uzbekistan</t>
  </si>
  <si>
    <t>Uzbekistan Nutrition Survey</t>
  </si>
  <si>
    <t>03439</t>
  </si>
  <si>
    <t>There are 3 databases (household, woman, and child) in both SPSS and Excel formats. Please be aware it also includes database on immunization KAP survey
From Uzbekistan CO:
The UNS data consists of 4 main datasets: 
1)	HHNew: Household dataset
2)	ChildNew: Pre-school children dataset
3)	NonPregWomanNew: Non-pregnant woman dataset
4)	PregWomanNew: Pregnant woman datas
These datasets are pre-processed datasets and contain all data rectifications that were made during the data cleaning process, and have all other sub-datasets merged into them, e.g. laboratory data from various laboratories. Further, they contains certain pre-calculated variables, such as wealth quintile variables resulting from the principal component analysis. 
When working with the datasets, a few points are important: 
-	The name of the file refers to the main unit of analysis; however, data from other datasets have been merged into these files. To illustrate, the ChildNew dataset contains PSC data, but also contains the child-specific household data as well as the corresponding caregiver’s data, if available (women were enrolled into the survey only from half of the households). Having a single flat datafile would not be the most efficient for data analysis. 
-	A ‘c’ preceding a variable always refers to a variable stemming from the pre-school child; the ‘h’ refers to a household variable; the ‘w’ refers to a woman. 
-	When trying to run the syntax, there is an obvious need to adapt the path in the ‘get’ command, in order for the syntax to run properly.
Please note that the ‘immunization’ data is also in the dataset.
Consult syntax file for sample weights and strata</t>
  </si>
  <si>
    <t>October 2017 to November 2017</t>
  </si>
  <si>
    <t>UNS</t>
  </si>
  <si>
    <t>Vanuatu 2007 Nutrition Survey</t>
  </si>
  <si>
    <t>Ministry of Health, Government of Vanuatu.</t>
  </si>
  <si>
    <t>Vanuatu Multiple Indicator Cluster Survey</t>
  </si>
  <si>
    <t>03028</t>
  </si>
  <si>
    <t>External LInk</t>
  </si>
  <si>
    <t>October 2007 to April 2008</t>
  </si>
  <si>
    <t>167</t>
  </si>
  <si>
    <t>Vanuatu  National  Statistics  Office (VNSO) and Secretariat of the Pacific  Community (SPC).</t>
  </si>
  <si>
    <t>Vanuatu Demographic and Health Survey</t>
  </si>
  <si>
    <t>03253</t>
  </si>
  <si>
    <t>Please consult the data agreement in the teamsite folder
Only Household Recode and Individual (Women's) Recode have been updated</t>
  </si>
  <si>
    <t>09/2013 - 12/2013
Fieldwork confirmed from GH Dx</t>
  </si>
  <si>
    <t>INE; UNICEF</t>
  </si>
  <si>
    <t>Venezuela Multiple Indicator Cluster Survey</t>
  </si>
  <si>
    <t>Encuesta por conglomerados de indicadores multiples, Venezuela</t>
  </si>
  <si>
    <t>National Committee for Population and Family Planning/Vietnam</t>
  </si>
  <si>
    <t>Viet Nam Demographic and Health Survey</t>
  </si>
  <si>
    <t>VN1997DHS</t>
  </si>
  <si>
    <t>July 1997 to September 1997</t>
  </si>
  <si>
    <t>83</t>
  </si>
  <si>
    <t>UNICEF Viet Nam.</t>
  </si>
  <si>
    <t>Viet Nam Multiple Indicators Cluster Survey</t>
  </si>
  <si>
    <t>02780</t>
  </si>
  <si>
    <t>May 2000 to June 2000</t>
  </si>
  <si>
    <t>05/2000 - 06/2000
Fieldwork is confirmed from GH Dx</t>
  </si>
  <si>
    <t>Committee for Population, Family and Children/Vietnam, and ORC Macro</t>
  </si>
  <si>
    <t>VN2002DHS</t>
  </si>
  <si>
    <t>September 2002 to December 2002</t>
  </si>
  <si>
    <t>76</t>
  </si>
  <si>
    <t>Fieldwork obtained from the dataset</t>
  </si>
  <si>
    <t>General Statistics Office of VIet Nam; UNICEF</t>
  </si>
  <si>
    <t>General Statistical Office (GSO).</t>
  </si>
  <si>
    <t>03133</t>
  </si>
  <si>
    <t>November 2010 to January 2011</t>
  </si>
  <si>
    <t>General Statistics Office and UNICEF</t>
  </si>
  <si>
    <t>December 2013 to April 2014</t>
  </si>
  <si>
    <t>Central Statistical Organization - CSO/Yemen and Macro International.</t>
  </si>
  <si>
    <t>Yemen Demographic and Health Survey</t>
  </si>
  <si>
    <t>01785</t>
  </si>
  <si>
    <t>YE1997DHS</t>
  </si>
  <si>
    <t>Only Household, Child and Household Member recodes have been shared</t>
  </si>
  <si>
    <t>October 1997 to December 1997</t>
  </si>
  <si>
    <t>Fieldwork obtained from WHO global databases</t>
  </si>
  <si>
    <t>Ministry of Health and Population and UNICEF</t>
  </si>
  <si>
    <t>Yemen Multiple Indicator Cluster Survey</t>
  </si>
  <si>
    <t>Ministry of Public Health and Population (MOPHP), Central Statistical Organization (CSO) [Yemen], Pan Arab Program for Family Health (PAPFA M), and ICF International.</t>
  </si>
  <si>
    <t>03276</t>
  </si>
  <si>
    <t>YE2013DHS</t>
  </si>
  <si>
    <t>September 2013 to November 2013</t>
  </si>
  <si>
    <t>Ministry of Health [Zambia] and UNICEF.</t>
  </si>
  <si>
    <t>Zambia Multiple Indicator Cluster Survey</t>
  </si>
  <si>
    <t>02915</t>
  </si>
  <si>
    <t>October 1999 to October 1999</t>
  </si>
  <si>
    <t>31</t>
  </si>
  <si>
    <t>10/1999 - 10/1999
Fieldwork confirmed from GH Dx</t>
  </si>
  <si>
    <t>Central Statistical Office [Zambia], Central Board of Health [Zambia], and ORC Macro.</t>
  </si>
  <si>
    <t>Zambia Demographic and Health Survey</t>
  </si>
  <si>
    <t>02490</t>
  </si>
  <si>
    <t>ZM2002DHS</t>
  </si>
  <si>
    <t>GPS dataset is incomplete. There is no possibility of linking the HIV Test data to the survey data.</t>
  </si>
  <si>
    <t>November 2001 to June 2002</t>
  </si>
  <si>
    <t>208</t>
  </si>
  <si>
    <t>ZDHS</t>
  </si>
  <si>
    <t>Central Statistical Office (CSO), Ministry of Health, Tropical Diseases Research Centre, University of Zambia, and Macro International Inc.</t>
  </si>
  <si>
    <t>02893</t>
  </si>
  <si>
    <t>ZM2007DHS</t>
  </si>
  <si>
    <t>April 2007 to October 2007</t>
  </si>
  <si>
    <t>April 2007 - October 2007
Fieldwork confirmed from DHS program</t>
  </si>
  <si>
    <t>Central Statistical Office (CSO) [Zambia], Ministry of Health (MOH) [Zambia], and ICF International.</t>
  </si>
  <si>
    <t>03263</t>
  </si>
  <si>
    <t>ZM2013DHS</t>
  </si>
  <si>
    <t>August 2013 to April 2014</t>
  </si>
  <si>
    <t>Zambia Statistics Agency, Ministry of Health (MOH) Zambia, and ICF</t>
  </si>
  <si>
    <t>03445</t>
  </si>
  <si>
    <t>ZM2018DHS</t>
  </si>
  <si>
    <t>July 2018 to January 2019</t>
  </si>
  <si>
    <t>191</t>
  </si>
  <si>
    <t>Central Statistical Office Zimbabwe and Macro International Inc.</t>
  </si>
  <si>
    <t>Zimbabwe Demographic and Health Survey</t>
  </si>
  <si>
    <t>02197</t>
  </si>
  <si>
    <t>ZW1999DHS</t>
  </si>
  <si>
    <t>August 1999 to December 1999</t>
  </si>
  <si>
    <t>110</t>
  </si>
  <si>
    <t>Central Statistical Office (CSO) [Zimbabwe] and Macro International Inc.</t>
  </si>
  <si>
    <t>02790</t>
  </si>
  <si>
    <t>ZW2005DHS</t>
  </si>
  <si>
    <t>August 2005 to February 2006</t>
  </si>
  <si>
    <t>August 2005 - February 2006</t>
  </si>
  <si>
    <t>Zimbabwe National Statistics Agency (ZIMSTAT).</t>
  </si>
  <si>
    <t>Zimbabwe Multiple Indicator Cluster Survey</t>
  </si>
  <si>
    <t>03221</t>
  </si>
  <si>
    <t>April 2009 to May 2009</t>
  </si>
  <si>
    <t>43</t>
  </si>
  <si>
    <t>Zimbabwe National Statistics Agency (ZIMSTAT) and ICF International.</t>
  </si>
  <si>
    <t>03110</t>
  </si>
  <si>
    <t>ZW2010DHS</t>
  </si>
  <si>
    <t>Zimbabwe National Statistics Agency; ICF International,m Rockville, Maryland, USA</t>
  </si>
  <si>
    <t>03325</t>
  </si>
  <si>
    <t>ZW2015DHS</t>
  </si>
  <si>
    <t>July 2015 to December 2015</t>
  </si>
  <si>
    <t>03228</t>
  </si>
  <si>
    <t>Zimbabwe National Statistics Agency (ZIMSTAT) and UNICEF</t>
  </si>
  <si>
    <t>03446</t>
  </si>
  <si>
    <t>January 2019 to April 2019</t>
  </si>
  <si>
    <t>International Food Policy Research Institute (IFPRI)</t>
  </si>
  <si>
    <t>Bangladesh Integrated Household Survey</t>
  </si>
  <si>
    <t>January 2015 to June 2015</t>
  </si>
  <si>
    <t>01/2015 - 06/2015
Fieldwork fron GHDX</t>
  </si>
  <si>
    <t>BIHS</t>
  </si>
  <si>
    <t>Nutrition Programme, Department of Public Health, Ministry of Health</t>
  </si>
  <si>
    <t>Bhutan National Nutrition Survey</t>
  </si>
  <si>
    <t>03628</t>
  </si>
  <si>
    <t>Various inconsistencies for example differences in sex depending on variable  (q23hhms versus child_sex)</t>
  </si>
  <si>
    <t>March 2015 to May 2015</t>
  </si>
  <si>
    <t>Colombia 2015 Encuesta Nacional de Situación Nutricional - ENSIN</t>
  </si>
  <si>
    <t>Colombian Family Welfare Institute, National Institute of Health (Colombia), Pan American Health Organization (PAHO), Profamilia, Universidad de Antioquia (Colombia).</t>
  </si>
  <si>
    <t>Colombia National Survey of the Nutritional Situation</t>
  </si>
  <si>
    <t>03387</t>
  </si>
  <si>
    <t>SQL Server Extract</t>
  </si>
  <si>
    <t>November 2015 to December 2016</t>
  </si>
  <si>
    <t>398</t>
  </si>
  <si>
    <t>ENSIN</t>
  </si>
  <si>
    <t>Encuesta Nacional de Situación Nutricional, Colombia</t>
  </si>
  <si>
    <t>Larrea C, Freire WB, Lutter C.</t>
  </si>
  <si>
    <t>Ecuador Living Conditions Survey</t>
  </si>
  <si>
    <t>02298</t>
  </si>
  <si>
    <t>Final Report (2 Reports)</t>
  </si>
  <si>
    <t>October 1998 to September 1999</t>
  </si>
  <si>
    <t>365</t>
  </si>
  <si>
    <t>ECV</t>
  </si>
  <si>
    <t>Encuesta de Condiciones de Vida, Ecuador</t>
  </si>
  <si>
    <t>Instituto Nacional De Estadîstica y Censos (INEC) - Secretaria Nacional de Planificación y Desarrollo (SENPLADES)</t>
  </si>
  <si>
    <t>03333</t>
  </si>
  <si>
    <t>April 2005 to October 2006</t>
  </si>
  <si>
    <t>18</t>
  </si>
  <si>
    <t>577</t>
  </si>
  <si>
    <t>Ministry of Public Health (Ecuador), National Institute of Statistics and Censuses (Ecuador)</t>
  </si>
  <si>
    <t>Ecuador National Health and Nutrition Survey</t>
  </si>
  <si>
    <t>03242</t>
  </si>
  <si>
    <t>July 2012 to December 2012</t>
  </si>
  <si>
    <t>ENSANUT-ECU</t>
  </si>
  <si>
    <t>Encuesta Nacional de Salud y Nutrición, Ecuador</t>
  </si>
  <si>
    <t>Instituto Nacional de Estadística Y Censos (INEC)</t>
  </si>
  <si>
    <t>03334</t>
  </si>
  <si>
    <t>November 2013 to October 2014</t>
  </si>
  <si>
    <t>El INEC agradece a los 28.970 hogares que durante noviembre de 2013 a octubre de 2014, abrieron
sus puertas para colaborar de manera decidida y responsable para que 102 investigadores de campo,
junto con 70 supervisores, críticos, codificadores y digitadores, levanten información con fines
netamente estadísticos.</t>
  </si>
  <si>
    <t>03464</t>
  </si>
  <si>
    <t>November 2018 to July 2019</t>
  </si>
  <si>
    <t>University of Ghana, GroundWork, University of Wisconsin-Madison, KEMRI-Wellcome Trust, UNICEF</t>
  </si>
  <si>
    <t>Ghana Micronutrient Survey</t>
  </si>
  <si>
    <t>03644</t>
  </si>
  <si>
    <t>March 2017 to June 2017</t>
  </si>
  <si>
    <t>India District Level Household Survey 4</t>
  </si>
  <si>
    <t>International Institute for Population Sciences (India)</t>
  </si>
  <si>
    <t>Household and Facility Survey</t>
  </si>
  <si>
    <t>India District Level Household and Facility Survey</t>
  </si>
  <si>
    <t>State Reports</t>
  </si>
  <si>
    <t>December 2012 to December 2014</t>
  </si>
  <si>
    <t>761</t>
  </si>
  <si>
    <t>HHS_FAC</t>
  </si>
  <si>
    <t>DLHS</t>
  </si>
  <si>
    <t>National Bureau of Statistics (Nigeria), Minnesota Population Center</t>
  </si>
  <si>
    <t>Nigeria General Household Survey</t>
  </si>
  <si>
    <t>03682</t>
  </si>
  <si>
    <t>Contains both post-planting and post-harvest datasets</t>
  </si>
  <si>
    <t>February 2011 to April 2011</t>
  </si>
  <si>
    <t>2010-08	2010-10	Post-Planting
2011-02	2011-04	Post-Harvest</t>
  </si>
  <si>
    <t>Peru Monitoring of Nutritional Indicators in the National Household Survey 1998</t>
  </si>
  <si>
    <t>Executive Directorate of Food and Nutritional Surveillance (DEVAN) (Peru), Ministry of Health (Peru), National Center for Food and Nutrition, National Institute of Health (Peru), National Institute of Health (Peru), National Institute of Statistics and Informatics (Peru)</t>
  </si>
  <si>
    <t>Peru Monitoring of Nutritional Indicators in the National Household Survey</t>
  </si>
  <si>
    <t>MONIN</t>
  </si>
  <si>
    <t>Monitoreo de Indicadores Nutricionales en la Encuesta Nacional de Hogares, Peru</t>
  </si>
  <si>
    <t>Peru Monitoring of Nutritional Indicators in the National Household Survey 1996</t>
  </si>
  <si>
    <t>Peru Monitoring of Nutritional Indicators in the National Household Survey 2000</t>
  </si>
  <si>
    <t>Peru Monitoring of Nutritional Indicators in the National Household Survey 2001</t>
  </si>
  <si>
    <t>Peru Monitoring of Nutritional Indicators in the National Household Survey 2002</t>
  </si>
  <si>
    <t>Peru Monitoring of Nutritional Indicators in the National Household Survey 2004</t>
  </si>
  <si>
    <t>Peru Monitoring of Nutritional Indicators in the National Household Survey 2006</t>
  </si>
  <si>
    <t>MINAGI; NISR; WFP</t>
  </si>
  <si>
    <t>CFSVA</t>
  </si>
  <si>
    <t>Rwanda Comprehensive Food Security and Vulnerability Analysis</t>
  </si>
  <si>
    <t>03357</t>
  </si>
  <si>
    <t>April 2015 to May 2015</t>
  </si>
  <si>
    <t>48</t>
  </si>
  <si>
    <t>National Institute of Statistics of Rwanda, Ministry of Finance and Economic Planning</t>
  </si>
  <si>
    <t>03514</t>
  </si>
  <si>
    <t>March 2018 to April 2018</t>
  </si>
  <si>
    <t>36</t>
  </si>
  <si>
    <t>2018-03-01	2018-04-05	NA</t>
  </si>
  <si>
    <t>Ministry of Health FGS, FMS, Somaliland, UNICEF, Brandpro, GroundWork</t>
  </si>
  <si>
    <t>Somalia National Micronutrient Survey</t>
  </si>
  <si>
    <t>03691</t>
  </si>
  <si>
    <t>December 2018 to September 2019</t>
  </si>
  <si>
    <t>259</t>
  </si>
  <si>
    <t>• Somaliland – 24th Dec 2018 to 19th Feb 2019
• Banaadir – 20th Jan 2019 to 27th Feb 2019
• Hirshabelle – 23rd Feb 2019 to 24th March 2019
• Galmudug – 25th March 2019 to 15th April 2019
• South-West State – 16th Feb 2019 to 25th Feb 2019
• Jubaland – 5th Aug 2019 to 8th Sep 2019
• Puntland – 22nd June 2019 to 13th July 2019</t>
  </si>
  <si>
    <t>SMS</t>
  </si>
  <si>
    <t>Southern Africa Labour and Development Research Unit - University of Cape Town</t>
  </si>
  <si>
    <t>South Africa National Income Dynamics Study</t>
  </si>
  <si>
    <t>03051</t>
  </si>
  <si>
    <t>January 2008 to December 2008</t>
  </si>
  <si>
    <t>341</t>
  </si>
  <si>
    <t>NIDS</t>
  </si>
  <si>
    <t>South Africa Labour and Development Research Unit - University of Cape Town</t>
  </si>
  <si>
    <t>03692</t>
  </si>
  <si>
    <t>May 2010 to September 2011</t>
  </si>
  <si>
    <t>15</t>
  </si>
  <si>
    <t>482</t>
  </si>
  <si>
    <t>Southern Africa Labour Development Research Unit (SALDRU), University of Cape Town</t>
  </si>
  <si>
    <t>03352</t>
  </si>
  <si>
    <t>April 2012 to December 2012</t>
  </si>
  <si>
    <t>03522</t>
  </si>
  <si>
    <t>September 2014 to August 2015</t>
  </si>
  <si>
    <t>03523</t>
  </si>
  <si>
    <t>February 2017 to December 2017</t>
  </si>
  <si>
    <t>329</t>
  </si>
  <si>
    <t>Fieldwork confirmed from adult dataset</t>
  </si>
  <si>
    <t>Inter-American Development Bank (IDB); Electricity Bureau of Suriname; The Central Bank of Suriname; Sistemass Integrales Ltd.; DataFruit Suriname</t>
  </si>
  <si>
    <t>Suriname Survey of Living Conditions</t>
  </si>
  <si>
    <t>03717</t>
  </si>
  <si>
    <t>November 2016 to October 2017</t>
  </si>
  <si>
    <t>348</t>
  </si>
  <si>
    <t>Uganda Bureau of Statistics</t>
  </si>
  <si>
    <t>Uganda National Panel Survey</t>
  </si>
  <si>
    <t>03437</t>
  </si>
  <si>
    <t>September 2013 to August 2014</t>
  </si>
  <si>
    <t>Fieldwork day was unknown but fieldwork months and year were confirmed from https://microdata.worldbank.org/index.php/catalog/2663#metadata-data_collection</t>
  </si>
  <si>
    <t>UNPS</t>
  </si>
  <si>
    <t>Department of Census and Statistics and Ministry of Health, Nutrition and Welfare.</t>
  </si>
  <si>
    <t>02634</t>
  </si>
  <si>
    <t>Consult the link below for the data dictionary 
http://nada.statistics.gov.lk/index.php/catalog/1109/search?vk=srno&amp;search=Search</t>
  </si>
  <si>
    <t>Excludes north and east provinces</t>
  </si>
  <si>
    <t>02317</t>
  </si>
  <si>
    <t>May 1998 to August 1998</t>
  </si>
  <si>
    <t>Fieldwork obtained from technical report</t>
  </si>
  <si>
    <t>02364</t>
  </si>
  <si>
    <t>May 1999 to July 1999</t>
  </si>
  <si>
    <t>02773</t>
  </si>
  <si>
    <t>Excel Download</t>
  </si>
  <si>
    <t>Fieldwork confirmed from technical report</t>
  </si>
  <si>
    <t>02774</t>
  </si>
  <si>
    <t>4054</t>
  </si>
  <si>
    <t>May 2001 to July 2001</t>
  </si>
  <si>
    <t>2001-05-01	2001-07-31</t>
  </si>
  <si>
    <t>02775</t>
  </si>
  <si>
    <t>4055</t>
  </si>
  <si>
    <t>May 2002 to July 2002</t>
  </si>
  <si>
    <t>2002-05-01	2002-07-31</t>
  </si>
  <si>
    <t>02776</t>
  </si>
  <si>
    <t>3712</t>
  </si>
  <si>
    <t>2004-05-01	2004-07-31</t>
  </si>
  <si>
    <t>02909</t>
  </si>
  <si>
    <t>4068</t>
  </si>
  <si>
    <t>2006-05-01	2006-07-31
From IHSN Link</t>
  </si>
  <si>
    <t>02910</t>
  </si>
  <si>
    <t>2169</t>
  </si>
  <si>
    <t>May 2007 to July 2007</t>
  </si>
  <si>
    <t>2007-05-01	2007-07-31</t>
  </si>
  <si>
    <t>03142</t>
  </si>
  <si>
    <t>4070</t>
  </si>
  <si>
    <t>August 2008 to February 2009</t>
  </si>
  <si>
    <t>2008-08-01	2009-02-28
Fieldwork confirmed from IHSN</t>
  </si>
  <si>
    <t>03129</t>
  </si>
  <si>
    <t>May 2010 to August 2010</t>
  </si>
  <si>
    <t>05/2010 - 08/2010
Fieldwork confirmed from GH Dx</t>
  </si>
  <si>
    <t>03273</t>
  </si>
  <si>
    <t>June 2012 to November 2012</t>
  </si>
  <si>
    <t>06/2012 - 11/2012
Fieldwork confirmed from GH Dx</t>
  </si>
  <si>
    <t>Republic of the Marshall Islands Ministry of Health and Human Services, RMI Economic, Policy Planning and Statistics Office and UNICEF</t>
  </si>
  <si>
    <t>Marshall Islands Integrated Child Health and Nutrition Surve</t>
  </si>
  <si>
    <t>03365</t>
  </si>
  <si>
    <t>April 2017 to June 2017</t>
  </si>
  <si>
    <t>April, May, June 2017</t>
  </si>
  <si>
    <t>Dirección de Metodología y Producción Estadística - DIMPE</t>
  </si>
  <si>
    <t>Colombia National Living Standards Survey</t>
  </si>
  <si>
    <t>ENCV</t>
  </si>
  <si>
    <t>Encuesta Nacional de Calidad de Vida - Colombia</t>
  </si>
  <si>
    <t>Sanabria MC. Informe final de consultoria: Analisis de la situacion de salud infantil y antropometria en menores de 5 años. Paraguay EPH 2005. Asuncion, Paraguay: PNUD Paraguay, 2006.</t>
  </si>
  <si>
    <t>Department of Statistics, Surveys and Censuses (Paraguay)</t>
  </si>
  <si>
    <t>Paraguay Permanent Household Survey</t>
  </si>
  <si>
    <t>03085</t>
  </si>
  <si>
    <t>Final Reports</t>
  </si>
  <si>
    <t>Only three modules were shared</t>
  </si>
  <si>
    <t>The departments of Boqueron and Alto Paraguay were excluded from the survey because they are sparsely populated.</t>
  </si>
  <si>
    <t>EPH</t>
  </si>
  <si>
    <t>Encuesta Permanente de Hogares</t>
  </si>
  <si>
    <t>La Dirección General de Estadística, Encuestas y Censos (DGEEC)</t>
  </si>
  <si>
    <t>Philippine Statistics Authority (PSA) and ICF</t>
  </si>
  <si>
    <t>PH2017DHS</t>
  </si>
  <si>
    <t>August 2017 to October 2017</t>
  </si>
  <si>
    <t>Asociacion Demografica Salvadorena (ADS), Division of Reproductive Health, Centers for Disease Control and Prevention (CDC).</t>
  </si>
  <si>
    <t>El Salvador National Family Health Survey</t>
  </si>
  <si>
    <t>03070</t>
  </si>
  <si>
    <t>April 2008 to September 2008</t>
  </si>
  <si>
    <t>2008-04-07	2008-09-21
Fieldwork confirmed from UNPD catalogue</t>
  </si>
  <si>
    <t>FESAL</t>
  </si>
  <si>
    <t>El Salvador Encuesta Nacional de Salud Familiar</t>
  </si>
  <si>
    <t>Federation Public Health Institute - Ministry of Health Ministry of Health and Social Welfare - Republika Srpska</t>
  </si>
  <si>
    <t>02362</t>
  </si>
  <si>
    <t>54</t>
  </si>
  <si>
    <t>Fieldwork confirmed from databases</t>
  </si>
  <si>
    <t>Ojeda G, Ordoñez M, Ochoa LH.</t>
  </si>
  <si>
    <t>Colombia National Demographic and Health Survey</t>
  </si>
  <si>
    <t>02282</t>
  </si>
  <si>
    <t>CO2000DHS</t>
  </si>
  <si>
    <t>January 2000 to June 2000</t>
  </si>
  <si>
    <t>Colombia Encuesta Nacional de Demográfia y Salud</t>
  </si>
  <si>
    <t>Ojeda G, Ordoñez M, Hernando Ochoa L.</t>
  </si>
  <si>
    <t>02771</t>
  </si>
  <si>
    <t>CO2005DHS</t>
  </si>
  <si>
    <t>October 2004 to June 2005</t>
  </si>
  <si>
    <t>October 2004 - June 2005</t>
  </si>
  <si>
    <t>03067</t>
  </si>
  <si>
    <t>CO2010DHS</t>
  </si>
  <si>
    <t>November 2009 to November 2010</t>
  </si>
  <si>
    <t>November 2009 - November 2010</t>
  </si>
  <si>
    <t>Ministerio de Salud y Protección Social y Profamilia</t>
  </si>
  <si>
    <t>CO2015DHS</t>
  </si>
  <si>
    <t>Dataset updated 6/6/2018</t>
  </si>
  <si>
    <t>December 2015 to March 2016</t>
  </si>
  <si>
    <t>115</t>
  </si>
  <si>
    <t>Government of The Gambia and UNICEF.</t>
  </si>
  <si>
    <t>02328</t>
  </si>
  <si>
    <t>Anthropometric information seems inconsistently transposed.</t>
  </si>
  <si>
    <t>2000-05-01	2000-06-30
Fieldwork confirmed from UNPD catalogue</t>
  </si>
  <si>
    <t>Reyes J and Ochoa LH.</t>
  </si>
  <si>
    <t>02320</t>
  </si>
  <si>
    <t>PE2000DHS</t>
  </si>
  <si>
    <t>July 2000 - November 2000
Fieldwork confirmed by DHS program</t>
  </si>
  <si>
    <t>Philippine Statistics Authority - PSA and ICF International</t>
  </si>
  <si>
    <t>PH2013DHS</t>
  </si>
  <si>
    <t>Ndiaye, Salif, Mohamed Ayad, and Aliou Gaye</t>
  </si>
  <si>
    <t>SN1997DHS</t>
  </si>
  <si>
    <t>January 1997 to May 1997</t>
  </si>
  <si>
    <t>Department of Health/South Africa and Macro International. 2002</t>
  </si>
  <si>
    <t>ZA1998DHS</t>
  </si>
  <si>
    <t>January 1998 to September 1998</t>
  </si>
  <si>
    <t>257</t>
  </si>
  <si>
    <t>Ministère de la Santé de la Population et de la Réforme Hospitalière, Office National des Statistiques.</t>
  </si>
  <si>
    <t>02965</t>
  </si>
  <si>
    <t>737</t>
  </si>
  <si>
    <t>98</t>
  </si>
  <si>
    <t>Dirección de Registros Médicos y Estadísticas de Salud y UNICEF Cuba</t>
  </si>
  <si>
    <t>03462</t>
  </si>
  <si>
    <t>Mayo - Agosto 2019</t>
  </si>
  <si>
    <t>Government of Guyana and UNICEF</t>
  </si>
  <si>
    <t>June 2019 to February 2020</t>
  </si>
  <si>
    <t>Fieldwork began in June, 2019 and concluded in February, 2020</t>
  </si>
  <si>
    <t>The Kosovo Agency of Statistics</t>
  </si>
  <si>
    <t>National Statistics Office (NSO) [Mongolia]</t>
  </si>
  <si>
    <t>03413</t>
  </si>
  <si>
    <t>September 2018 to December 2018</t>
  </si>
  <si>
    <t>Multiple indicator survey (MIS) 2000. Full report. Gaborone, Botswana, 2001</t>
  </si>
  <si>
    <t>Charumbira, Republic of Botwana, Central Statistic Office (CSO), UNICEF</t>
  </si>
  <si>
    <t>Botswana Multiple Indicator Cluster Survey</t>
  </si>
  <si>
    <t>02353</t>
  </si>
  <si>
    <t>Household recode requires some normalization.</t>
  </si>
  <si>
    <t>May 2000 to September 2000</t>
  </si>
  <si>
    <t>130</t>
  </si>
  <si>
    <t>China National Health Services Survey 2088</t>
  </si>
  <si>
    <t xml:space="preserve">awaiting confirmation about weighting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</si>
</sst>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000%"/>
  </numFmts>
  <fonts count="14" x14ac:knownFonts="1">
    <font>
      <sz val="11"/>
      <color theme="1"/>
      <name val="Calibri"/>
      <family val="2"/>
      <scheme val="minor"/>
    </font>
    <font>
      <b/>
      <sz val="11"/>
      <name val="Calibri"/>
      <family val="2"/>
      <scheme val="minor"/>
    </font>
    <font>
      <sz val="11"/>
      <name val="Calibri"/>
      <family val="2"/>
      <scheme val="minor"/>
    </font>
    <font>
      <sz val="11"/>
      <color rgb="FF000000"/>
      <name val="Calibri"/>
      <family val="2"/>
    </font>
    <font>
      <sz val="11"/>
      <color theme="0" tint="-4.9989318521683403E-2"/>
      <name val="Calibri"/>
      <family val="2"/>
      <scheme val="minor"/>
    </font>
    <font>
      <u/>
      <sz val="11"/>
      <color rgb="FF0000FF"/>
      <name val="Calibri"/>
      <family val="2"/>
    </font>
    <font>
      <b/>
      <sz val="11"/>
      <color theme="1"/>
      <name val="Calibri"/>
      <family val="2"/>
      <scheme val="minor"/>
    </font>
    <font>
      <sz val="10"/>
      <color theme="1"/>
      <name val="Times New Roman"/>
      <family val="1"/>
    </font>
    <font>
      <b/>
      <sz val="14"/>
      <color theme="1"/>
      <name val="Calibri"/>
      <family val="2"/>
      <scheme val="minor"/>
    </font>
    <font>
      <b/>
      <sz val="16"/>
      <color theme="1"/>
      <name val="Calibri"/>
      <family val="2"/>
      <scheme val="minor"/>
    </font>
    <font>
      <sz val="11"/>
      <name val="Calibri"/>
      <family val="2"/>
    </font>
    <font>
      <sz val="11"/>
      <color rgb="FFFF0000"/>
      <name val="Calibri"/>
      <family val="2"/>
      <scheme val="minor"/>
    </font>
    <font>
      <sz val="12"/>
      <color theme="1"/>
      <name val="Times New Roman"/>
      <family val="2"/>
    </font>
    <font>
      <sz val="11"/>
      <color rgb="FF000000"/>
      <name val="Calibri"/>
      <family val="2"/>
      <scheme val="minor"/>
    </font>
  </fonts>
  <fills count="9">
    <fill>
      <patternFill patternType="none"/>
    </fill>
    <fill>
      <patternFill patternType="gray125"/>
    </fill>
    <fill>
      <patternFill patternType="solid">
        <fgColor rgb="FF92D05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4"/>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rgb="FFFFFF00"/>
        <bgColor indexed="64"/>
      </patternFill>
    </fill>
  </fills>
  <borders count="43">
    <border>
      <left/>
      <right/>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rgb="FFD0D7E5"/>
      </left>
      <right style="thin">
        <color rgb="FFD0D7E5"/>
      </right>
      <top style="thin">
        <color rgb="FFD0D7E5"/>
      </top>
      <bottom style="thin">
        <color rgb="FFD0D7E5"/>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style="thin">
        <color rgb="FFD0D7E5"/>
      </left>
      <right/>
      <top style="thin">
        <color rgb="FFD0D7E5"/>
      </top>
      <bottom style="thin">
        <color rgb="FFD0D7E5"/>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right/>
      <top style="thin">
        <color theme="9" tint="0.39997558519241921"/>
      </top>
      <bottom style="thin">
        <color theme="9" tint="0.39997558519241921"/>
      </bottom>
      <diagonal/>
    </border>
  </borders>
  <cellStyleXfs count="2">
    <xf numFmtId="0" fontId="0" fillId="0" borderId="0"/>
    <xf numFmtId="0" fontId="12" fillId="0" borderId="0"/>
  </cellStyleXfs>
  <cellXfs count="250">
    <xf numFmtId="0" fontId="0" fillId="0" borderId="0" xfId="0"/>
    <xf numFmtId="0" fontId="2" fillId="4" borderId="5" xfId="0" applyFont="1" applyFill="1" applyBorder="1" applyAlignment="1">
      <alignment horizontal="left" vertical="center" wrapText="1"/>
    </xf>
    <xf numFmtId="0" fontId="1" fillId="5" borderId="5" xfId="0" applyFont="1" applyFill="1" applyBorder="1" applyAlignment="1">
      <alignment horizontal="left" vertical="top" wrapText="1"/>
    </xf>
    <xf numFmtId="0" fontId="2" fillId="0" borderId="6" xfId="0" applyFont="1" applyBorder="1" applyAlignment="1">
      <alignment horizontal="right"/>
    </xf>
    <xf numFmtId="0" fontId="0" fillId="0" borderId="6" xfId="0" applyBorder="1"/>
    <xf numFmtId="0" fontId="0" fillId="0" borderId="8" xfId="0" applyBorder="1"/>
    <xf numFmtId="0" fontId="0" fillId="0" borderId="6" xfId="0" applyBorder="1" applyAlignment="1">
      <alignment vertical="top" wrapText="1"/>
    </xf>
    <xf numFmtId="0" fontId="2" fillId="0" borderId="6" xfId="0" applyFont="1" applyBorder="1" applyAlignment="1">
      <alignment horizontal="left" vertical="top"/>
    </xf>
    <xf numFmtId="0" fontId="0" fillId="0" borderId="10" xfId="0" applyBorder="1"/>
    <xf numFmtId="0" fontId="3" fillId="0" borderId="6" xfId="0" applyFont="1" applyBorder="1" applyAlignment="1">
      <alignment horizontal="right" vertical="center" wrapText="1"/>
    </xf>
    <xf numFmtId="0" fontId="2" fillId="0" borderId="6" xfId="0" applyFont="1" applyBorder="1" applyAlignment="1">
      <alignment horizontal="left"/>
    </xf>
    <xf numFmtId="0" fontId="0" fillId="0" borderId="13" xfId="0" applyBorder="1"/>
    <xf numFmtId="0" fontId="0" fillId="0" borderId="12" xfId="0" applyBorder="1"/>
    <xf numFmtId="10" fontId="2" fillId="0" borderId="6" xfId="0" applyNumberFormat="1" applyFont="1" applyBorder="1" applyAlignment="1">
      <alignment horizontal="left"/>
    </xf>
    <xf numFmtId="0" fontId="0" fillId="0" borderId="0" xfId="0" applyAlignment="1">
      <alignment horizontal="left"/>
    </xf>
    <xf numFmtId="0" fontId="0" fillId="0" borderId="10" xfId="0" applyBorder="1" applyAlignment="1">
      <alignment vertical="top" wrapText="1"/>
    </xf>
    <xf numFmtId="0" fontId="2" fillId="0" borderId="8" xfId="0" applyFont="1" applyBorder="1" applyAlignment="1">
      <alignment horizontal="left" vertical="top"/>
    </xf>
    <xf numFmtId="0" fontId="0" fillId="0" borderId="25" xfId="0" applyBorder="1"/>
    <xf numFmtId="0" fontId="0" fillId="0" borderId="26" xfId="0" applyBorder="1"/>
    <xf numFmtId="0" fontId="0" fillId="0" borderId="28" xfId="0" applyBorder="1"/>
    <xf numFmtId="0" fontId="0" fillId="0" borderId="0" xfId="0" applyAlignment="1">
      <alignment wrapText="1"/>
    </xf>
    <xf numFmtId="0" fontId="0" fillId="0" borderId="8" xfId="0" applyBorder="1" applyAlignment="1">
      <alignment vertical="top" wrapText="1"/>
    </xf>
    <xf numFmtId="0" fontId="0" fillId="0" borderId="10" xfId="0" applyBorder="1" applyAlignment="1">
      <alignment horizontal="left" vertical="top" wrapText="1"/>
    </xf>
    <xf numFmtId="0" fontId="0" fillId="0" borderId="6" xfId="0" applyBorder="1" applyAlignment="1">
      <alignment horizontal="left" vertical="top" wrapText="1"/>
    </xf>
    <xf numFmtId="0" fontId="0" fillId="0" borderId="8" xfId="0" applyBorder="1" applyAlignment="1">
      <alignment horizontal="left" vertical="top" wrapText="1"/>
    </xf>
    <xf numFmtId="0" fontId="7" fillId="0" borderId="10" xfId="0" applyFont="1" applyBorder="1" applyAlignment="1">
      <alignment horizontal="left" vertical="top" wrapText="1"/>
    </xf>
    <xf numFmtId="0" fontId="7" fillId="0" borderId="6" xfId="0" applyFont="1" applyBorder="1" applyAlignment="1">
      <alignment horizontal="left" vertical="top" wrapText="1"/>
    </xf>
    <xf numFmtId="0" fontId="0" fillId="0" borderId="7" xfId="0" applyBorder="1" applyAlignment="1">
      <alignment horizontal="left" vertical="top" wrapText="1"/>
    </xf>
    <xf numFmtId="0" fontId="0" fillId="0" borderId="4" xfId="0" applyBorder="1" applyAlignment="1">
      <alignment horizontal="left" vertical="top" wrapText="1"/>
    </xf>
    <xf numFmtId="0" fontId="0" fillId="0" borderId="3" xfId="0" applyBorder="1" applyAlignment="1">
      <alignment horizontal="left" vertical="top" wrapText="1"/>
    </xf>
    <xf numFmtId="0" fontId="8" fillId="0" borderId="29" xfId="0" applyFont="1" applyBorder="1" applyAlignment="1">
      <alignment wrapText="1"/>
    </xf>
    <xf numFmtId="0" fontId="8" fillId="0" borderId="1" xfId="0" applyFont="1" applyBorder="1" applyAlignment="1">
      <alignment wrapText="1"/>
    </xf>
    <xf numFmtId="0" fontId="8" fillId="0" borderId="24" xfId="0" applyFont="1" applyBorder="1" applyAlignment="1">
      <alignment wrapText="1"/>
    </xf>
    <xf numFmtId="0" fontId="0" fillId="0" borderId="15" xfId="0" applyBorder="1"/>
    <xf numFmtId="0" fontId="3" fillId="0" borderId="6" xfId="0" applyFont="1" applyBorder="1" applyAlignment="1">
      <alignment vertical="center" wrapText="1"/>
    </xf>
    <xf numFmtId="4" fontId="3" fillId="0" borderId="6" xfId="0" applyNumberFormat="1" applyFont="1" applyBorder="1" applyAlignment="1">
      <alignment horizontal="right" vertical="center" wrapText="1"/>
    </xf>
    <xf numFmtId="0" fontId="5" fillId="0" borderId="6" xfId="0" applyFont="1" applyBorder="1" applyAlignment="1">
      <alignment vertical="center" wrapText="1"/>
    </xf>
    <xf numFmtId="14" fontId="3" fillId="0" borderId="6" xfId="0" applyNumberFormat="1" applyFont="1" applyBorder="1" applyAlignment="1">
      <alignment horizontal="right" vertical="center" wrapText="1"/>
    </xf>
    <xf numFmtId="0" fontId="3" fillId="0" borderId="8" xfId="0" applyFont="1" applyBorder="1" applyAlignment="1">
      <alignment horizontal="right" vertical="center" wrapText="1"/>
    </xf>
    <xf numFmtId="0" fontId="3" fillId="0" borderId="10" xfId="0" applyFont="1" applyBorder="1" applyAlignment="1">
      <alignment vertical="center" wrapText="1"/>
    </xf>
    <xf numFmtId="0" fontId="4" fillId="7" borderId="20" xfId="0" applyFont="1" applyFill="1" applyBorder="1"/>
    <xf numFmtId="0" fontId="4" fillId="7" borderId="21" xfId="0" applyFont="1" applyFill="1" applyBorder="1"/>
    <xf numFmtId="0" fontId="4" fillId="7" borderId="22" xfId="0" applyFont="1" applyFill="1" applyBorder="1"/>
    <xf numFmtId="0" fontId="2" fillId="0" borderId="16" xfId="0" applyFont="1" applyBorder="1" applyAlignment="1">
      <alignment horizontal="left"/>
    </xf>
    <xf numFmtId="0" fontId="2" fillId="0" borderId="16" xfId="0" applyFont="1" applyBorder="1" applyAlignment="1">
      <alignment horizontal="right"/>
    </xf>
    <xf numFmtId="0" fontId="2" fillId="0" borderId="6" xfId="0" applyFont="1" applyBorder="1" applyAlignment="1">
      <alignment vertical="top"/>
    </xf>
    <xf numFmtId="0" fontId="0" fillId="0" borderId="0" xfId="0" pivotButton="1"/>
    <xf numFmtId="0" fontId="0" fillId="0" borderId="40" xfId="0" applyBorder="1"/>
    <xf numFmtId="0" fontId="11" fillId="0" borderId="40" xfId="0" applyFont="1" applyBorder="1"/>
    <xf numFmtId="0" fontId="0" fillId="0" borderId="38" xfId="0" applyBorder="1"/>
    <xf numFmtId="0" fontId="0" fillId="0" borderId="41" xfId="0" applyBorder="1"/>
    <xf numFmtId="0" fontId="6" fillId="0" borderId="39" xfId="0" applyFont="1" applyBorder="1"/>
    <xf numFmtId="0" fontId="0" fillId="0" borderId="13" xfId="0" applyBorder="1" applyAlignment="1">
      <alignment horizontal="left" vertical="top" wrapText="1"/>
    </xf>
    <xf numFmtId="0" fontId="0" fillId="0" borderId="15" xfId="0" applyBorder="1" applyAlignment="1">
      <alignment horizontal="left" vertical="top" wrapText="1"/>
    </xf>
    <xf numFmtId="0" fontId="2" fillId="0" borderId="0" xfId="0" applyFont="1"/>
    <xf numFmtId="0" fontId="2" fillId="0" borderId="6" xfId="0" applyFont="1" applyBorder="1"/>
    <xf numFmtId="10" fontId="2" fillId="0" borderId="8" xfId="0" applyNumberFormat="1" applyFont="1" applyBorder="1"/>
    <xf numFmtId="10" fontId="2" fillId="0" borderId="6" xfId="0" applyNumberFormat="1" applyFont="1" applyBorder="1"/>
    <xf numFmtId="0" fontId="2" fillId="0" borderId="9" xfId="0" applyFont="1" applyBorder="1"/>
    <xf numFmtId="0" fontId="2" fillId="0" borderId="8" xfId="0" applyFont="1" applyBorder="1"/>
    <xf numFmtId="0" fontId="2" fillId="0" borderId="10" xfId="0" applyFont="1" applyBorder="1"/>
    <xf numFmtId="0" fontId="2" fillId="0" borderId="34" xfId="0" applyFont="1" applyBorder="1"/>
    <xf numFmtId="164" fontId="2" fillId="0" borderId="6" xfId="0" applyNumberFormat="1" applyFont="1" applyBorder="1"/>
    <xf numFmtId="1" fontId="2" fillId="0" borderId="6" xfId="0" applyNumberFormat="1" applyFont="1" applyBorder="1"/>
    <xf numFmtId="165" fontId="2" fillId="0" borderId="6" xfId="0" applyNumberFormat="1" applyFont="1" applyBorder="1"/>
    <xf numFmtId="9" fontId="2" fillId="0" borderId="6" xfId="0" applyNumberFormat="1" applyFont="1" applyBorder="1"/>
    <xf numFmtId="10" fontId="2" fillId="0" borderId="10" xfId="0" applyNumberFormat="1" applyFont="1" applyBorder="1"/>
    <xf numFmtId="0" fontId="2" fillId="0" borderId="10" xfId="0" applyFont="1" applyBorder="1" applyAlignment="1">
      <alignment vertical="top"/>
    </xf>
    <xf numFmtId="165" fontId="2" fillId="0" borderId="10" xfId="0" applyNumberFormat="1" applyFont="1" applyBorder="1"/>
    <xf numFmtId="0" fontId="2" fillId="0" borderId="23" xfId="0" applyFont="1" applyBorder="1"/>
    <xf numFmtId="0" fontId="2" fillId="0" borderId="16" xfId="0" applyFont="1" applyBorder="1"/>
    <xf numFmtId="0" fontId="2" fillId="0" borderId="17" xfId="0" applyFont="1" applyBorder="1"/>
    <xf numFmtId="165" fontId="2" fillId="0" borderId="16" xfId="0" applyNumberFormat="1" applyFont="1" applyBorder="1"/>
    <xf numFmtId="164" fontId="2" fillId="0" borderId="16" xfId="0" applyNumberFormat="1" applyFont="1" applyBorder="1"/>
    <xf numFmtId="10" fontId="2" fillId="0" borderId="16" xfId="0" applyNumberFormat="1" applyFont="1" applyBorder="1"/>
    <xf numFmtId="0" fontId="2" fillId="0" borderId="35" xfId="0" applyFont="1" applyBorder="1"/>
    <xf numFmtId="0" fontId="2" fillId="0" borderId="34" xfId="0" applyFont="1" applyBorder="1" applyAlignment="1">
      <alignment horizontal="left" vertical="top"/>
    </xf>
    <xf numFmtId="3" fontId="2" fillId="0" borderId="6" xfId="0" applyNumberFormat="1" applyFont="1" applyBorder="1"/>
    <xf numFmtId="0" fontId="10" fillId="0" borderId="6" xfId="0" applyFont="1" applyBorder="1" applyAlignment="1">
      <alignment horizontal="right" vertical="center"/>
    </xf>
    <xf numFmtId="0" fontId="10" fillId="0" borderId="6" xfId="0" applyFont="1" applyBorder="1" applyAlignment="1">
      <alignment vertical="top"/>
    </xf>
    <xf numFmtId="0" fontId="10" fillId="0" borderId="9" xfId="0" applyFont="1" applyBorder="1" applyAlignment="1">
      <alignment vertical="center"/>
    </xf>
    <xf numFmtId="10" fontId="2" fillId="0" borderId="25" xfId="0" applyNumberFormat="1" applyFont="1" applyBorder="1"/>
    <xf numFmtId="0" fontId="11" fillId="0" borderId="6" xfId="0" applyFont="1" applyBorder="1" applyAlignment="1">
      <alignment horizontal="left"/>
    </xf>
    <xf numFmtId="0" fontId="11" fillId="0" borderId="6" xfId="0" applyFont="1" applyBorder="1" applyAlignment="1">
      <alignment horizontal="right"/>
    </xf>
    <xf numFmtId="0" fontId="11" fillId="0" borderId="6" xfId="0" applyFont="1" applyBorder="1" applyAlignment="1">
      <alignment vertical="top" wrapText="1"/>
    </xf>
    <xf numFmtId="0" fontId="11" fillId="0" borderId="10" xfId="0" applyFont="1" applyBorder="1" applyAlignment="1">
      <alignment vertical="top" wrapText="1"/>
    </xf>
    <xf numFmtId="0" fontId="11" fillId="0" borderId="34" xfId="0" applyFont="1" applyBorder="1" applyAlignment="1">
      <alignment wrapText="1"/>
    </xf>
    <xf numFmtId="0" fontId="11" fillId="0" borderId="0" xfId="0" applyFont="1"/>
    <xf numFmtId="0" fontId="11" fillId="0" borderId="9" xfId="0" applyFont="1" applyBorder="1"/>
    <xf numFmtId="0" fontId="11" fillId="0" borderId="34" xfId="0" applyFont="1" applyBorder="1"/>
    <xf numFmtId="10" fontId="13" fillId="0" borderId="6" xfId="0" applyNumberFormat="1" applyFont="1" applyBorder="1"/>
    <xf numFmtId="164" fontId="13" fillId="0" borderId="6" xfId="0" applyNumberFormat="1" applyFont="1" applyBorder="1"/>
    <xf numFmtId="165" fontId="13" fillId="0" borderId="6" xfId="0" applyNumberFormat="1" applyFont="1" applyBorder="1"/>
    <xf numFmtId="0" fontId="2" fillId="0" borderId="12" xfId="0" applyFont="1" applyBorder="1"/>
    <xf numFmtId="0" fontId="2" fillId="0" borderId="13" xfId="0" applyFont="1" applyBorder="1"/>
    <xf numFmtId="0" fontId="2" fillId="0" borderId="14" xfId="0" applyFont="1" applyBorder="1"/>
    <xf numFmtId="0" fontId="2" fillId="0" borderId="13" xfId="0" applyFont="1" applyBorder="1" applyAlignment="1">
      <alignment horizontal="left"/>
    </xf>
    <xf numFmtId="0" fontId="2" fillId="0" borderId="13" xfId="0" applyFont="1" applyBorder="1" applyAlignment="1">
      <alignment horizontal="right"/>
    </xf>
    <xf numFmtId="165" fontId="0" fillId="0" borderId="6" xfId="0" applyNumberFormat="1" applyBorder="1"/>
    <xf numFmtId="165" fontId="2" fillId="0" borderId="0" xfId="0" applyNumberFormat="1" applyFont="1"/>
    <xf numFmtId="164" fontId="0" fillId="0" borderId="6" xfId="0" applyNumberFormat="1" applyBorder="1"/>
    <xf numFmtId="10" fontId="2" fillId="0" borderId="13" xfId="0" applyNumberFormat="1" applyFont="1" applyBorder="1"/>
    <xf numFmtId="1" fontId="0" fillId="0" borderId="6" xfId="0" applyNumberFormat="1" applyBorder="1"/>
    <xf numFmtId="1" fontId="2" fillId="0" borderId="0" xfId="0" applyNumberFormat="1" applyFont="1"/>
    <xf numFmtId="165" fontId="0" fillId="0" borderId="10" xfId="0" applyNumberFormat="1" applyBorder="1"/>
    <xf numFmtId="0" fontId="2" fillId="0" borderId="18" xfId="0" applyFont="1" applyBorder="1"/>
    <xf numFmtId="0" fontId="2" fillId="0" borderId="36" xfId="0" applyFont="1" applyBorder="1"/>
    <xf numFmtId="164" fontId="2" fillId="0" borderId="13" xfId="0" applyNumberFormat="1" applyFont="1" applyBorder="1"/>
    <xf numFmtId="0" fontId="2" fillId="0" borderId="3" xfId="0" applyFont="1" applyBorder="1"/>
    <xf numFmtId="0" fontId="2" fillId="0" borderId="4" xfId="0" applyFont="1" applyBorder="1"/>
    <xf numFmtId="0" fontId="2" fillId="0" borderId="5" xfId="0" applyFont="1" applyBorder="1"/>
    <xf numFmtId="165" fontId="2" fillId="0" borderId="4" xfId="0" applyNumberFormat="1" applyFont="1" applyBorder="1"/>
    <xf numFmtId="165" fontId="0" fillId="0" borderId="0" xfId="0" applyNumberFormat="1"/>
    <xf numFmtId="0" fontId="2" fillId="0" borderId="6" xfId="0" applyFont="1" applyBorder="1" applyAlignment="1">
      <alignment vertical="top" wrapText="1"/>
    </xf>
    <xf numFmtId="0" fontId="2" fillId="0" borderId="42" xfId="0" applyFont="1" applyBorder="1"/>
    <xf numFmtId="0" fontId="0" fillId="0" borderId="9" xfId="0" applyBorder="1"/>
    <xf numFmtId="0" fontId="2" fillId="0" borderId="42" xfId="0" applyFont="1" applyBorder="1" applyAlignment="1">
      <alignment horizontal="right"/>
    </xf>
    <xf numFmtId="0" fontId="1" fillId="2" borderId="24" xfId="0" applyFont="1" applyFill="1" applyBorder="1" applyAlignment="1">
      <alignment horizontal="left" vertical="top" wrapText="1"/>
    </xf>
    <xf numFmtId="0" fontId="1" fillId="2" borderId="1" xfId="0" applyFont="1" applyFill="1" applyBorder="1" applyAlignment="1">
      <alignment horizontal="left" wrapText="1"/>
    </xf>
    <xf numFmtId="0" fontId="1" fillId="2" borderId="1" xfId="0" applyFont="1" applyFill="1" applyBorder="1" applyAlignment="1">
      <alignment horizontal="left" vertical="top" wrapText="1"/>
    </xf>
    <xf numFmtId="0" fontId="1" fillId="3" borderId="1" xfId="0" applyFont="1" applyFill="1" applyBorder="1" applyAlignment="1">
      <alignment horizontal="left" vertical="top" wrapText="1"/>
    </xf>
    <xf numFmtId="164" fontId="1" fillId="3" borderId="1" xfId="0" applyNumberFormat="1" applyFont="1" applyFill="1" applyBorder="1" applyAlignment="1">
      <alignment horizontal="left" vertical="top" wrapText="1"/>
    </xf>
    <xf numFmtId="0" fontId="1" fillId="2" borderId="2" xfId="0" applyFont="1" applyFill="1" applyBorder="1" applyAlignment="1">
      <alignment horizontal="left" vertical="top" wrapText="1"/>
    </xf>
    <xf numFmtId="0" fontId="2" fillId="4" borderId="3" xfId="0" applyFont="1" applyFill="1" applyBorder="1" applyAlignment="1">
      <alignment horizontal="left" vertical="center" wrapText="1"/>
    </xf>
    <xf numFmtId="0" fontId="2" fillId="4" borderId="4" xfId="0" applyFont="1" applyFill="1" applyBorder="1" applyAlignment="1">
      <alignment horizontal="left" vertical="center" wrapText="1"/>
    </xf>
    <xf numFmtId="0" fontId="1" fillId="5" borderId="3" xfId="0" applyFont="1" applyFill="1" applyBorder="1" applyAlignment="1">
      <alignment horizontal="left" vertical="top" wrapText="1"/>
    </xf>
    <xf numFmtId="0" fontId="1" fillId="5" borderId="4" xfId="0" applyFont="1" applyFill="1" applyBorder="1" applyAlignment="1">
      <alignment horizontal="left" vertical="top" wrapText="1"/>
    </xf>
    <xf numFmtId="0" fontId="1" fillId="6" borderId="4" xfId="0" applyFont="1" applyFill="1" applyBorder="1" applyAlignment="1">
      <alignment horizontal="left" vertical="top" wrapText="1"/>
    </xf>
    <xf numFmtId="0" fontId="1" fillId="6" borderId="7" xfId="0" applyFont="1" applyFill="1" applyBorder="1" applyAlignment="1">
      <alignment horizontal="left" vertical="top" wrapText="1"/>
    </xf>
    <xf numFmtId="0" fontId="1" fillId="6" borderId="33" xfId="0" applyFont="1" applyFill="1" applyBorder="1" applyAlignment="1">
      <alignment horizontal="left" vertical="top" wrapText="1"/>
    </xf>
    <xf numFmtId="0" fontId="1" fillId="6" borderId="33" xfId="0" applyFont="1" applyFill="1" applyBorder="1" applyAlignment="1">
      <alignment vertical="top" wrapText="1"/>
    </xf>
    <xf numFmtId="0" fontId="2" fillId="0" borderId="0" xfId="0" applyFont="1" applyAlignment="1">
      <alignment wrapText="1"/>
    </xf>
    <xf numFmtId="0" fontId="11" fillId="0" borderId="8" xfId="0" applyFont="1" applyBorder="1" applyAlignment="1">
      <alignment wrapText="1"/>
    </xf>
    <xf numFmtId="0" fontId="11" fillId="0" borderId="6" xfId="0" applyFont="1" applyBorder="1" applyAlignment="1">
      <alignment wrapText="1"/>
    </xf>
    <xf numFmtId="0" fontId="11" fillId="0" borderId="9" xfId="0" applyFont="1" applyBorder="1" applyAlignment="1">
      <alignment wrapText="1"/>
    </xf>
    <xf numFmtId="0" fontId="11" fillId="0" borderId="6" xfId="0" applyFont="1" applyBorder="1" applyAlignment="1">
      <alignment horizontal="left" wrapText="1"/>
    </xf>
    <xf numFmtId="0" fontId="11" fillId="0" borderId="6" xfId="0" applyFont="1" applyBorder="1" applyAlignment="1">
      <alignment horizontal="right" wrapText="1"/>
    </xf>
    <xf numFmtId="165" fontId="11" fillId="0" borderId="6" xfId="0" applyNumberFormat="1" applyFont="1" applyBorder="1" applyAlignment="1">
      <alignment wrapText="1"/>
    </xf>
    <xf numFmtId="164" fontId="11" fillId="0" borderId="6" xfId="0" applyNumberFormat="1" applyFont="1" applyBorder="1" applyAlignment="1">
      <alignment wrapText="1"/>
    </xf>
    <xf numFmtId="1" fontId="11" fillId="0" borderId="6" xfId="0" applyNumberFormat="1" applyFont="1" applyBorder="1" applyAlignment="1">
      <alignment wrapText="1"/>
    </xf>
    <xf numFmtId="165" fontId="11" fillId="0" borderId="10" xfId="0" applyNumberFormat="1" applyFont="1" applyBorder="1" applyAlignment="1">
      <alignment wrapText="1"/>
    </xf>
    <xf numFmtId="10" fontId="11" fillId="0" borderId="6" xfId="0" applyNumberFormat="1" applyFont="1" applyBorder="1" applyAlignment="1">
      <alignment wrapText="1"/>
    </xf>
    <xf numFmtId="0" fontId="2" fillId="0" borderId="8" xfId="0" applyFont="1" applyBorder="1" applyAlignment="1">
      <alignment wrapText="1"/>
    </xf>
    <xf numFmtId="0" fontId="2" fillId="0" borderId="6" xfId="0" applyFont="1" applyBorder="1" applyAlignment="1">
      <alignment wrapText="1"/>
    </xf>
    <xf numFmtId="0" fontId="2" fillId="0" borderId="9" xfId="0" applyFont="1" applyBorder="1" applyAlignment="1">
      <alignment wrapText="1"/>
    </xf>
    <xf numFmtId="0" fontId="2" fillId="0" borderId="6" xfId="0" applyFont="1" applyBorder="1" applyAlignment="1">
      <alignment horizontal="left" wrapText="1"/>
    </xf>
    <xf numFmtId="0" fontId="2" fillId="0" borderId="6" xfId="0" applyFont="1" applyBorder="1" applyAlignment="1">
      <alignment horizontal="right" wrapText="1"/>
    </xf>
    <xf numFmtId="165" fontId="2" fillId="0" borderId="6" xfId="0" applyNumberFormat="1" applyFont="1" applyBorder="1" applyAlignment="1">
      <alignment wrapText="1"/>
    </xf>
    <xf numFmtId="164" fontId="2" fillId="0" borderId="6" xfId="0" applyNumberFormat="1" applyFont="1" applyBorder="1" applyAlignment="1">
      <alignment wrapText="1"/>
    </xf>
    <xf numFmtId="1" fontId="2" fillId="0" borderId="6" xfId="0" applyNumberFormat="1" applyFont="1" applyBorder="1" applyAlignment="1">
      <alignment wrapText="1"/>
    </xf>
    <xf numFmtId="165" fontId="2" fillId="0" borderId="10" xfId="0" applyNumberFormat="1" applyFont="1" applyBorder="1" applyAlignment="1">
      <alignment wrapText="1"/>
    </xf>
    <xf numFmtId="10" fontId="2" fillId="0" borderId="6" xfId="0" applyNumberFormat="1" applyFont="1" applyBorder="1" applyAlignment="1">
      <alignment wrapText="1"/>
    </xf>
    <xf numFmtId="0" fontId="2" fillId="0" borderId="10" xfId="0" applyFont="1" applyBorder="1" applyAlignment="1">
      <alignment vertical="top" wrapText="1"/>
    </xf>
    <xf numFmtId="0" fontId="2" fillId="0" borderId="34" xfId="0" applyFont="1" applyBorder="1" applyAlignment="1">
      <alignment wrapText="1"/>
    </xf>
    <xf numFmtId="0" fontId="2" fillId="0" borderId="0" xfId="0" applyFont="1" applyAlignment="1">
      <alignment horizontal="left" wrapText="1"/>
    </xf>
    <xf numFmtId="0" fontId="2" fillId="0" borderId="11" xfId="0" applyFont="1" applyBorder="1"/>
    <xf numFmtId="165" fontId="2" fillId="0" borderId="13" xfId="0" applyNumberFormat="1" applyFont="1" applyBorder="1"/>
    <xf numFmtId="165" fontId="2" fillId="0" borderId="18" xfId="0" applyNumberFormat="1" applyFont="1" applyBorder="1"/>
    <xf numFmtId="0" fontId="11" fillId="0" borderId="8" xfId="0" applyFont="1" applyBorder="1"/>
    <xf numFmtId="0" fontId="2" fillId="0" borderId="25" xfId="0" applyFont="1" applyBorder="1"/>
    <xf numFmtId="0" fontId="11" fillId="0" borderId="6" xfId="0" applyFont="1" applyBorder="1"/>
    <xf numFmtId="0" fontId="2" fillId="0" borderId="26" xfId="0" applyFont="1" applyBorder="1"/>
    <xf numFmtId="0" fontId="2" fillId="0" borderId="27" xfId="0" applyFont="1" applyBorder="1"/>
    <xf numFmtId="0" fontId="2" fillId="0" borderId="26" xfId="0" applyFont="1" applyBorder="1" applyAlignment="1">
      <alignment horizontal="left"/>
    </xf>
    <xf numFmtId="165" fontId="11" fillId="0" borderId="6" xfId="0" applyNumberFormat="1" applyFont="1" applyBorder="1"/>
    <xf numFmtId="10" fontId="2" fillId="0" borderId="26" xfId="0" applyNumberFormat="1" applyFont="1" applyBorder="1"/>
    <xf numFmtId="164" fontId="11" fillId="0" borderId="6" xfId="0" applyNumberFormat="1" applyFont="1" applyBorder="1"/>
    <xf numFmtId="1" fontId="11" fillId="0" borderId="6" xfId="0" applyNumberFormat="1" applyFont="1" applyBorder="1"/>
    <xf numFmtId="165" fontId="11" fillId="0" borderId="10" xfId="0" applyNumberFormat="1" applyFont="1" applyBorder="1"/>
    <xf numFmtId="10" fontId="11" fillId="0" borderId="6" xfId="0" applyNumberFormat="1" applyFont="1" applyBorder="1"/>
    <xf numFmtId="0" fontId="11" fillId="0" borderId="6" xfId="0" applyFont="1" applyBorder="1" applyAlignment="1">
      <alignment vertical="top"/>
    </xf>
    <xf numFmtId="0" fontId="2" fillId="0" borderId="26" xfId="0" applyFont="1" applyBorder="1" applyAlignment="1">
      <alignment vertical="top"/>
    </xf>
    <xf numFmtId="0" fontId="11" fillId="0" borderId="10" xfId="0" applyFont="1" applyBorder="1" applyAlignment="1">
      <alignment vertical="top"/>
    </xf>
    <xf numFmtId="0" fontId="2" fillId="0" borderId="37" xfId="0" applyFont="1" applyBorder="1"/>
    <xf numFmtId="0" fontId="2" fillId="0" borderId="9" xfId="0" applyFont="1" applyBorder="1" applyAlignment="1">
      <alignment shrinkToFit="1"/>
    </xf>
    <xf numFmtId="10" fontId="2" fillId="0" borderId="8" xfId="0" applyNumberFormat="1" applyFont="1" applyBorder="1" applyAlignment="1">
      <alignment shrinkToFit="1"/>
    </xf>
    <xf numFmtId="10" fontId="2" fillId="0" borderId="6" xfId="0" applyNumberFormat="1" applyFont="1" applyBorder="1" applyAlignment="1">
      <alignment shrinkToFit="1"/>
    </xf>
    <xf numFmtId="0" fontId="2" fillId="0" borderId="6" xfId="0" applyFont="1" applyBorder="1" applyAlignment="1">
      <alignment vertical="top" shrinkToFit="1"/>
    </xf>
    <xf numFmtId="0" fontId="2" fillId="0" borderId="0" xfId="0" applyFont="1" applyAlignment="1">
      <alignment shrinkToFit="1"/>
    </xf>
    <xf numFmtId="0" fontId="13" fillId="0" borderId="6" xfId="0" applyFont="1" applyBorder="1"/>
    <xf numFmtId="164" fontId="2" fillId="0" borderId="4" xfId="0" applyNumberFormat="1" applyFont="1" applyBorder="1"/>
    <xf numFmtId="164" fontId="0" fillId="0" borderId="0" xfId="0" applyNumberFormat="1"/>
    <xf numFmtId="1" fontId="0" fillId="0" borderId="0" xfId="0" applyNumberFormat="1"/>
    <xf numFmtId="1" fontId="2" fillId="0" borderId="4" xfId="0" applyNumberFormat="1" applyFont="1" applyBorder="1"/>
    <xf numFmtId="10" fontId="2" fillId="0" borderId="23" xfId="0" applyNumberFormat="1" applyFont="1" applyBorder="1"/>
    <xf numFmtId="0" fontId="2" fillId="0" borderId="19" xfId="0" applyFont="1" applyBorder="1"/>
    <xf numFmtId="1" fontId="2" fillId="0" borderId="26" xfId="0" applyNumberFormat="1" applyFont="1" applyBorder="1"/>
    <xf numFmtId="0" fontId="2" fillId="0" borderId="26" xfId="0" applyFont="1" applyBorder="1" applyAlignment="1">
      <alignment horizontal="right"/>
    </xf>
    <xf numFmtId="10" fontId="2" fillId="0" borderId="4" xfId="0" applyNumberFormat="1" applyFont="1" applyBorder="1"/>
    <xf numFmtId="164" fontId="2" fillId="0" borderId="26" xfId="0" applyNumberFormat="1" applyFont="1" applyBorder="1"/>
    <xf numFmtId="165" fontId="2" fillId="0" borderId="26" xfId="0" applyNumberFormat="1" applyFont="1" applyBorder="1"/>
    <xf numFmtId="9" fontId="2" fillId="0" borderId="4" xfId="0" applyNumberFormat="1" applyFont="1" applyBorder="1"/>
    <xf numFmtId="10" fontId="2" fillId="0" borderId="7" xfId="0" applyNumberFormat="1" applyFont="1" applyBorder="1"/>
    <xf numFmtId="0" fontId="2" fillId="8" borderId="0" xfId="0" applyFont="1" applyFill="1"/>
    <xf numFmtId="0" fontId="11" fillId="8" borderId="8" xfId="0" applyFont="1" applyFill="1" applyBorder="1"/>
    <xf numFmtId="0" fontId="11" fillId="8" borderId="6" xfId="0" applyFont="1" applyFill="1" applyBorder="1"/>
    <xf numFmtId="0" fontId="11" fillId="8" borderId="9" xfId="0" applyFont="1" applyFill="1" applyBorder="1"/>
    <xf numFmtId="0" fontId="11" fillId="8" borderId="6" xfId="0" applyFont="1" applyFill="1" applyBorder="1" applyAlignment="1">
      <alignment horizontal="left"/>
    </xf>
    <xf numFmtId="0" fontId="11" fillId="8" borderId="6" xfId="0" applyFont="1" applyFill="1" applyBorder="1" applyAlignment="1">
      <alignment horizontal="right"/>
    </xf>
    <xf numFmtId="165" fontId="13" fillId="8" borderId="6" xfId="0" applyNumberFormat="1" applyFont="1" applyFill="1" applyBorder="1"/>
    <xf numFmtId="164" fontId="13" fillId="8" borderId="6" xfId="0" applyNumberFormat="1" applyFont="1" applyFill="1" applyBorder="1"/>
    <xf numFmtId="10" fontId="13" fillId="8" borderId="6" xfId="0" applyNumberFormat="1" applyFont="1" applyFill="1" applyBorder="1"/>
    <xf numFmtId="10" fontId="11" fillId="8" borderId="6" xfId="0" applyNumberFormat="1" applyFont="1" applyFill="1" applyBorder="1"/>
    <xf numFmtId="1" fontId="11" fillId="8" borderId="6" xfId="0" applyNumberFormat="1" applyFont="1" applyFill="1" applyBorder="1"/>
    <xf numFmtId="165" fontId="11" fillId="8" borderId="6" xfId="0" applyNumberFormat="1" applyFont="1" applyFill="1" applyBorder="1"/>
    <xf numFmtId="165" fontId="11" fillId="8" borderId="10" xfId="0" applyNumberFormat="1" applyFont="1" applyFill="1" applyBorder="1"/>
    <xf numFmtId="10" fontId="2" fillId="8" borderId="8" xfId="0" applyNumberFormat="1" applyFont="1" applyFill="1" applyBorder="1"/>
    <xf numFmtId="0" fontId="2" fillId="8" borderId="9" xfId="0" applyFont="1" applyFill="1" applyBorder="1"/>
    <xf numFmtId="0" fontId="11" fillId="8" borderId="6" xfId="0" applyFont="1" applyFill="1" applyBorder="1" applyAlignment="1">
      <alignment vertical="top" wrapText="1"/>
    </xf>
    <xf numFmtId="0" fontId="11" fillId="8" borderId="10" xfId="0" applyFont="1" applyFill="1" applyBorder="1" applyAlignment="1">
      <alignment vertical="top" wrapText="1"/>
    </xf>
    <xf numFmtId="0" fontId="11" fillId="8" borderId="34" xfId="0" applyFont="1" applyFill="1" applyBorder="1" applyAlignment="1">
      <alignment wrapText="1"/>
    </xf>
    <xf numFmtId="0" fontId="11" fillId="8" borderId="34" xfId="0" applyFont="1" applyFill="1" applyBorder="1"/>
    <xf numFmtId="166" fontId="2" fillId="0" borderId="6" xfId="0" applyNumberFormat="1" applyFont="1" applyBorder="1"/>
    <xf numFmtId="0" fontId="2" fillId="0" borderId="8" xfId="0" applyFont="1" applyBorder="1" applyAlignment="1">
      <alignment shrinkToFit="1"/>
    </xf>
    <xf numFmtId="0" fontId="0" fillId="0" borderId="6" xfId="0" applyBorder="1" applyAlignment="1">
      <alignment shrinkToFit="1"/>
    </xf>
    <xf numFmtId="0" fontId="2" fillId="0" borderId="6" xfId="0" applyFont="1" applyBorder="1" applyAlignment="1">
      <alignment horizontal="left" shrinkToFit="1"/>
    </xf>
    <xf numFmtId="0" fontId="2" fillId="0" borderId="18" xfId="0" applyFont="1" applyBorder="1" applyAlignment="1">
      <alignment vertical="top"/>
    </xf>
    <xf numFmtId="0" fontId="2" fillId="0" borderId="15" xfId="0" applyFont="1" applyBorder="1" applyAlignment="1">
      <alignment vertical="top"/>
    </xf>
    <xf numFmtId="0" fontId="2" fillId="0" borderId="10" xfId="0" applyFont="1" applyBorder="1" applyAlignment="1">
      <alignment vertical="top" shrinkToFit="1"/>
    </xf>
    <xf numFmtId="1" fontId="0" fillId="0" borderId="8" xfId="0" applyNumberFormat="1" applyBorder="1"/>
    <xf numFmtId="0" fontId="2" fillId="0" borderId="6" xfId="0" applyFont="1" applyBorder="1" applyAlignment="1">
      <alignment shrinkToFit="1"/>
    </xf>
    <xf numFmtId="0" fontId="2" fillId="0" borderId="42" xfId="0" applyFont="1" applyBorder="1" applyAlignment="1">
      <alignment wrapText="1"/>
    </xf>
    <xf numFmtId="0" fontId="2" fillId="0" borderId="0" xfId="0" applyFont="1" applyAlignment="1">
      <alignment horizontal="left"/>
    </xf>
    <xf numFmtId="0" fontId="2" fillId="0" borderId="0" xfId="0" applyFont="1" applyAlignment="1">
      <alignment horizontal="right"/>
    </xf>
    <xf numFmtId="165" fontId="0" fillId="0" borderId="6" xfId="0" applyNumberFormat="1" applyBorder="1" applyAlignment="1">
      <alignment shrinkToFit="1"/>
    </xf>
    <xf numFmtId="165" fontId="0" fillId="0" borderId="16" xfId="0" applyNumberFormat="1" applyBorder="1"/>
    <xf numFmtId="164" fontId="2" fillId="0" borderId="0" xfId="0" applyNumberFormat="1" applyFont="1"/>
    <xf numFmtId="164" fontId="0" fillId="0" borderId="6" xfId="0" applyNumberFormat="1" applyBorder="1" applyAlignment="1">
      <alignment shrinkToFit="1"/>
    </xf>
    <xf numFmtId="164" fontId="0" fillId="0" borderId="16" xfId="0" applyNumberFormat="1" applyBorder="1"/>
    <xf numFmtId="1" fontId="0" fillId="0" borderId="16" xfId="0" applyNumberFormat="1" applyBorder="1"/>
    <xf numFmtId="164" fontId="13" fillId="0" borderId="16" xfId="0" applyNumberFormat="1" applyFont="1" applyBorder="1"/>
    <xf numFmtId="10" fontId="2" fillId="0" borderId="0" xfId="0" applyNumberFormat="1" applyFont="1"/>
    <xf numFmtId="10" fontId="13" fillId="0" borderId="16" xfId="0" applyNumberFormat="1" applyFont="1" applyBorder="1"/>
    <xf numFmtId="1" fontId="0" fillId="0" borderId="6" xfId="0" applyNumberFormat="1" applyBorder="1" applyAlignment="1">
      <alignment shrinkToFit="1"/>
    </xf>
    <xf numFmtId="165" fontId="0" fillId="0" borderId="10" xfId="0" applyNumberFormat="1" applyBorder="1" applyAlignment="1">
      <alignment shrinkToFit="1"/>
    </xf>
    <xf numFmtId="165" fontId="0" fillId="0" borderId="18" xfId="0" applyNumberFormat="1" applyBorder="1"/>
    <xf numFmtId="165" fontId="2" fillId="0" borderId="28" xfId="0" applyNumberFormat="1" applyFont="1" applyBorder="1"/>
    <xf numFmtId="0" fontId="2" fillId="0" borderId="0" xfId="0" applyFont="1" applyAlignment="1">
      <alignment vertical="top"/>
    </xf>
    <xf numFmtId="0" fontId="2" fillId="0" borderId="16" xfId="0" applyFont="1" applyBorder="1" applyAlignment="1">
      <alignment vertical="top"/>
    </xf>
    <xf numFmtId="0" fontId="2" fillId="0" borderId="10" xfId="0" applyFont="1" applyBorder="1" applyAlignment="1">
      <alignment wrapText="1"/>
    </xf>
    <xf numFmtId="0" fontId="2" fillId="0" borderId="28" xfId="0" applyFont="1" applyBorder="1" applyAlignment="1">
      <alignment vertical="top"/>
    </xf>
    <xf numFmtId="0" fontId="2" fillId="0" borderId="34" xfId="0" applyFont="1" applyBorder="1" applyAlignment="1">
      <alignment shrinkToFit="1"/>
    </xf>
    <xf numFmtId="0" fontId="9" fillId="0" borderId="32" xfId="0" applyFont="1" applyBorder="1" applyAlignment="1">
      <alignment horizontal="left"/>
    </xf>
    <xf numFmtId="0" fontId="9" fillId="0" borderId="31" xfId="0" applyFont="1" applyBorder="1" applyAlignment="1">
      <alignment horizontal="left"/>
    </xf>
    <xf numFmtId="0" fontId="9" fillId="0" borderId="30" xfId="0" applyFont="1" applyBorder="1" applyAlignment="1">
      <alignment horizontal="left"/>
    </xf>
    <xf numFmtId="0" fontId="6" fillId="0" borderId="32" xfId="0" applyFont="1" applyBorder="1" applyAlignment="1">
      <alignment horizontal="left"/>
    </xf>
    <xf numFmtId="0" fontId="6" fillId="0" borderId="31" xfId="0" applyFont="1" applyBorder="1" applyAlignment="1">
      <alignment horizontal="left"/>
    </xf>
    <xf numFmtId="0" fontId="6" fillId="0" borderId="30" xfId="0" applyFont="1" applyBorder="1" applyAlignment="1">
      <alignment horizontal="left"/>
    </xf>
    <xf numFmtId="0" fontId="2" fillId="0" borderId="0" xfId="0" applyFont="1" applyBorder="1"/>
    <xf numFmtId="0" fontId="11" fillId="0" borderId="0" xfId="0" applyFont="1" applyBorder="1" applyAlignment="1">
      <alignment wrapText="1"/>
    </xf>
  </cellXfs>
  <cellStyles count="2">
    <cellStyle name="Normal" xfId="0" builtinId="0"/>
    <cellStyle name="Normal 2" xfId="1" xr:uid="{C64C4DBA-13AB-49C7-9DD2-1D2DDA2F936D}"/>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[2022 12 01 LBW estimates combined database.xlsx]PC-LBW trend!PivotTable1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'PC-LBW trend'!$B$3</c:f>
              <c:strCache>
                <c:ptCount val="1"/>
                <c:pt idx="0">
                  <c:v>Sum of Crude_LBW_point_est</c:v>
                </c:pt>
              </c:strCache>
            </c:strRef>
          </c:tx>
          <c:spPr>
            <a:ln w="28575" cap="rnd">
              <a:solidFill>
                <a:schemeClr val="accent1"/>
              </a:solidFill>
              <a:round/>
            </a:ln>
            <a:effectLst/>
          </c:spPr>
          <c:marker>
            <c:symbol val="none"/>
          </c:marker>
          <c:cat>
            <c:strRef>
              <c:f>'PC-LBW trend'!$A$4:$A$25</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2007</c:v>
                </c:pt>
                <c:pt idx="12">
                  <c:v>2008</c:v>
                </c:pt>
                <c:pt idx="13">
                  <c:v>2009</c:v>
                </c:pt>
                <c:pt idx="14">
                  <c:v>2010</c:v>
                </c:pt>
                <c:pt idx="15">
                  <c:v>2012</c:v>
                </c:pt>
                <c:pt idx="16">
                  <c:v>2013</c:v>
                </c:pt>
                <c:pt idx="17">
                  <c:v>2014</c:v>
                </c:pt>
                <c:pt idx="18">
                  <c:v>2015</c:v>
                </c:pt>
                <c:pt idx="19">
                  <c:v>2016</c:v>
                </c:pt>
                <c:pt idx="20">
                  <c:v>2018</c:v>
                </c:pt>
              </c:strCache>
            </c:strRef>
          </c:cat>
          <c:val>
            <c:numRef>
              <c:f>'PC-LBW trend'!$B$4:$B$25</c:f>
              <c:numCache>
                <c:formatCode>0.0%</c:formatCode>
                <c:ptCount val="21"/>
                <c:pt idx="6">
                  <c:v>9.6762023866176605E-2</c:v>
                </c:pt>
                <c:pt idx="7">
                  <c:v>8.9079730212688446E-2</c:v>
                </c:pt>
                <c:pt idx="8">
                  <c:v>7.8281097114086151E-2</c:v>
                </c:pt>
                <c:pt idx="9">
                  <c:v>8.0362468957901001E-2</c:v>
                </c:pt>
                <c:pt idx="10">
                  <c:v>7.0885904133319855E-2</c:v>
                </c:pt>
                <c:pt idx="11">
                  <c:v>7.1417300000000003E-2</c:v>
                </c:pt>
                <c:pt idx="12">
                  <c:v>8.0527299999999996E-2</c:v>
                </c:pt>
                <c:pt idx="13">
                  <c:v>7.0676699999999995E-2</c:v>
                </c:pt>
                <c:pt idx="14">
                  <c:v>7.3950199999999994E-2</c:v>
                </c:pt>
                <c:pt idx="15">
                  <c:v>6.3763990998268127E-2</c:v>
                </c:pt>
                <c:pt idx="16">
                  <c:v>7.6253630220890045E-2</c:v>
                </c:pt>
                <c:pt idx="17">
                  <c:v>7.0351175963878632E-2</c:v>
                </c:pt>
                <c:pt idx="18">
                  <c:v>7.3245525360107422E-2</c:v>
                </c:pt>
                <c:pt idx="19">
                  <c:v>0.13845501095056534</c:v>
                </c:pt>
                <c:pt idx="20">
                  <c:v>6.2539935111999512E-2</c:v>
                </c:pt>
              </c:numCache>
            </c:numRef>
          </c:val>
          <c:smooth val="0"/>
          <c:extLst>
            <c:ext xmlns:c16="http://schemas.microsoft.com/office/drawing/2014/chart" uri="{C3380CC4-5D6E-409C-BE32-E72D297353CC}">
              <c16:uniqueId val="{00000001-D440-4DF7-9796-2257E90C603D}"/>
            </c:ext>
          </c:extLst>
        </c:ser>
        <c:ser>
          <c:idx val="1"/>
          <c:order val="1"/>
          <c:tx>
            <c:strRef>
              <c:f>'PC-LBW trend'!$C$3</c:f>
              <c:strCache>
                <c:ptCount val="1"/>
                <c:pt idx="0">
                  <c:v>Sum of LBW_adjusted_point_est</c:v>
                </c:pt>
              </c:strCache>
            </c:strRef>
          </c:tx>
          <c:spPr>
            <a:ln w="28575" cap="rnd">
              <a:solidFill>
                <a:schemeClr val="accent2"/>
              </a:solidFill>
              <a:round/>
            </a:ln>
            <a:effectLst/>
          </c:spPr>
          <c:marker>
            <c:symbol val="none"/>
          </c:marker>
          <c:cat>
            <c:strRef>
              <c:f>'PC-LBW trend'!$A$4:$A$25</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2007</c:v>
                </c:pt>
                <c:pt idx="12">
                  <c:v>2008</c:v>
                </c:pt>
                <c:pt idx="13">
                  <c:v>2009</c:v>
                </c:pt>
                <c:pt idx="14">
                  <c:v>2010</c:v>
                </c:pt>
                <c:pt idx="15">
                  <c:v>2012</c:v>
                </c:pt>
                <c:pt idx="16">
                  <c:v>2013</c:v>
                </c:pt>
                <c:pt idx="17">
                  <c:v>2014</c:v>
                </c:pt>
                <c:pt idx="18">
                  <c:v>2015</c:v>
                </c:pt>
                <c:pt idx="19">
                  <c:v>2016</c:v>
                </c:pt>
                <c:pt idx="20">
                  <c:v>2018</c:v>
                </c:pt>
              </c:strCache>
            </c:strRef>
          </c:cat>
          <c:val>
            <c:numRef>
              <c:f>'PC-LBW trend'!$C$4:$C$25</c:f>
              <c:numCache>
                <c:formatCode>0.0%</c:formatCode>
                <c:ptCount val="21"/>
                <c:pt idx="6">
                  <c:v>0.1114545539021492</c:v>
                </c:pt>
                <c:pt idx="7">
                  <c:v>0.10056638717651367</c:v>
                </c:pt>
                <c:pt idx="8">
                  <c:v>9.1880820691585541E-2</c:v>
                </c:pt>
                <c:pt idx="9">
                  <c:v>0.10056829452514648</c:v>
                </c:pt>
                <c:pt idx="10">
                  <c:v>8.8617421686649323E-2</c:v>
                </c:pt>
                <c:pt idx="11">
                  <c:v>9.3960100000000005E-2</c:v>
                </c:pt>
                <c:pt idx="12">
                  <c:v>0.1005655</c:v>
                </c:pt>
                <c:pt idx="13">
                  <c:v>8.7785299999999997E-2</c:v>
                </c:pt>
                <c:pt idx="14">
                  <c:v>9.2822399999999999E-2</c:v>
                </c:pt>
                <c:pt idx="15">
                  <c:v>7.6568745076656342E-2</c:v>
                </c:pt>
                <c:pt idx="16">
                  <c:v>8.6212210357189178E-2</c:v>
                </c:pt>
                <c:pt idx="17">
                  <c:v>8.1730537116527557E-2</c:v>
                </c:pt>
                <c:pt idx="18">
                  <c:v>8.2557864487171173E-2</c:v>
                </c:pt>
                <c:pt idx="19">
                  <c:v>0.16002265363931656</c:v>
                </c:pt>
                <c:pt idx="20">
                  <c:v>7.2908982634544373E-2</c:v>
                </c:pt>
              </c:numCache>
            </c:numRef>
          </c:val>
          <c:smooth val="0"/>
          <c:extLst>
            <c:ext xmlns:c16="http://schemas.microsoft.com/office/drawing/2014/chart" uri="{C3380CC4-5D6E-409C-BE32-E72D297353CC}">
              <c16:uniqueId val="{00000002-D440-4DF7-9796-2257E90C603D}"/>
            </c:ext>
          </c:extLst>
        </c:ser>
        <c:dLbls>
          <c:showLegendKey val="0"/>
          <c:showVal val="0"/>
          <c:showCatName val="0"/>
          <c:showSerName val="0"/>
          <c:showPercent val="0"/>
          <c:showBubbleSize val="0"/>
        </c:dLbls>
        <c:smooth val="0"/>
        <c:axId val="1949368735"/>
        <c:axId val="1949367071"/>
      </c:lineChart>
      <c:catAx>
        <c:axId val="194936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367071"/>
        <c:crosses val="autoZero"/>
        <c:auto val="1"/>
        <c:lblAlgn val="ctr"/>
        <c:lblOffset val="100"/>
        <c:noMultiLvlLbl val="0"/>
      </c:catAx>
      <c:valAx>
        <c:axId val="1949367071"/>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36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[2022 12 01 LBW estimates combined database.xlsx]PC- Flow Diagram Num!PivotTable7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'PC- Flow Diagram Num'!$B$1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'PC- Flow Diagram Num'!$A$2:$A$10</c:f>
              <c:strCache>
                <c:ptCount val="8"/>
                <c:pt idx="0">
                  <c:v>0</c:v>
                </c:pt>
                <c:pt idx="1">
                  <c:v>1</c:v>
                </c:pt>
                <c:pt idx="2">
                  <c:v>2</c:v>
                </c:pt>
                <c:pt idx="3">
                  <c:v>3</c:v>
                </c:pt>
                <c:pt idx="4">
                  <c:v>4</c:v>
                </c:pt>
                <c:pt idx="5">
                  <c:v>5</c:v>
                </c:pt>
                <c:pt idx="6">
                  <c:v>6</c:v>
                </c:pt>
                <c:pt idx="7">
                  <c:v>7</c:v>
                </c:pt>
              </c:strCache>
            </c:strRef>
          </c:cat>
          <c:val>
            <c:numRef>
              <c:f>'PC- Flow Diagram Num'!$B$2:$B$10</c:f>
              <c:numCache>
                <c:formatCode>General</c:formatCode>
                <c:ptCount val="8"/>
                <c:pt idx="0">
                  <c:v>2</c:v>
                </c:pt>
                <c:pt idx="1">
                  <c:v>61</c:v>
                </c:pt>
                <c:pt idx="2">
                  <c:v>62</c:v>
                </c:pt>
                <c:pt idx="3">
                  <c:v>30</c:v>
                </c:pt>
                <c:pt idx="4">
                  <c:v>6</c:v>
                </c:pt>
                <c:pt idx="5">
                  <c:v>334</c:v>
                </c:pt>
                <c:pt idx="6">
                  <c:v>4</c:v>
                </c:pt>
                <c:pt idx="7">
                  <c:v>1</c:v>
                </c:pt>
              </c:numCache>
            </c:numRef>
          </c:val>
          <c:extLst>
            <c:ext xmlns:c16="http://schemas.microsoft.com/office/drawing/2014/chart" uri="{C3380CC4-5D6E-409C-BE32-E72D297353CC}">
              <c16:uniqueId val="{00000002-CEA6-41F0-B75C-16D0B3877358}"/>
            </c:ext>
          </c:extLst>
        </c:ser>
        <c:dLbls>
          <c:showLegendKey val="0"/>
          <c:showVal val="0"/>
          <c:showCatName val="0"/>
          <c:showSerName val="0"/>
          <c:showPercent val="0"/>
          <c:showBubbleSize val="0"/>
        </c:dLbls>
        <c:gapWidth val="219"/>
        <c:overlap val="-27"/>
        <c:axId val="175441887"/>
        <c:axId val="175442303"/>
      </c:barChart>
      <c:catAx>
        <c:axId val="17544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42303"/>
        <c:crosses val="autoZero"/>
        <c:auto val="1"/>
        <c:lblAlgn val="ctr"/>
        <c:lblOffset val="100"/>
        <c:noMultiLvlLbl val="0"/>
      </c:catAx>
      <c:valAx>
        <c:axId val="175442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4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0</xdr:colOff>
      <xdr:row>0</xdr:row>
      <xdr:rowOff>190499</xdr:rowOff>
    </xdr:from>
    <xdr:to>
      <xdr:col>14</xdr:col>
      <xdr:colOff>209550</xdr:colOff>
      <xdr:row>22</xdr:row>
      <xdr:rowOff>161924</xdr:rowOff>
    </xdr:to>
    <xdr:graphicFrame macro="">
      <xdr:nvGraphicFramePr>
        <xdr:cNvPr id="2" name="Chart 1">
          <a:extLst>
            <a:ext uri="{FF2B5EF4-FFF2-40B4-BE49-F238E27FC236}">
              <a16:creationId xmlns:a16="http://schemas.microsoft.com/office/drawing/2014/main" id="{4A742220-D013-4645-903E-92B5CF037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213359</xdr:colOff>
      <xdr:row>0</xdr:row>
      <xdr:rowOff>148590</xdr:rowOff>
    </xdr:from>
    <xdr:to>
      <xdr:col>17</xdr:col>
      <xdr:colOff>180975</xdr:colOff>
      <xdr:row>31</xdr:row>
      <xdr:rowOff>38100</xdr:rowOff>
    </xdr:to>
    <xdr:graphicFrame macro="">
      <xdr:nvGraphicFramePr>
        <xdr:cNvPr id="2" name="Chart 1">
          <a:extLst>
            <a:ext uri="{FF2B5EF4-FFF2-40B4-BE49-F238E27FC236}">
              <a16:creationId xmlns:a16="http://schemas.microsoft.com/office/drawing/2014/main" id="{4ACFFCAF-6664-47BA-A350-5560414CD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l Conkle" refreshedDate="44588.436271643521" createdVersion="7" refreshedVersion="7" minRefreshableVersion="3" recordCount="489" xr:uid="{06FD6AB4-3085-4535-A840-7806BB20FCB0}">
  <cacheSource type="worksheet">
    <worksheetSource ref="B1:BL491" sheet="Estimates_final"/>
  </cacheSource>
  <cacheFields count="63">
    <cacheField name="ISO Code" numFmtId="0">
      <sharedItems/>
    </cacheField>
    <cacheField name="UNICEF catalogue number" numFmtId="0">
      <sharedItems containsSemiMixedTypes="0" containsString="0" containsNumber="1" containsInteger="1" minValue="5" maxValue="4624"/>
    </cacheField>
    <cacheField name="Citation" numFmtId="0">
      <sharedItems/>
    </cacheField>
    <cacheField name="Country" numFmtId="0">
      <sharedItems containsBlank="1" count="122">
        <s v="Albania"/>
        <s v="Algeria"/>
        <s v="Armenia"/>
        <s v="Azerbaijan"/>
        <s v="Bangladesh"/>
        <s v="Belarus"/>
        <s v="Belize"/>
        <s v="Benin"/>
        <s v="Bhutan"/>
        <s v="Bolivia (Plurinational State of)"/>
        <s v="Bosnia and Herzegovina"/>
        <s v="Botswana"/>
        <s v="Brazil"/>
        <s v="Burkina Faso"/>
        <s v="Burundi"/>
        <s v="Cambodia"/>
        <s v="Cameroon"/>
        <s v="Central African Republic"/>
        <s v="Chad"/>
        <s v="Colombia"/>
        <s v="Comoros"/>
        <s v="Congo"/>
        <s v="Côte d'Ivoire"/>
        <s v="Democratic Republic of the Congo"/>
        <s v="Djibouti"/>
        <s v="Dominican Republic"/>
        <s v="Ecuador"/>
        <s v="Egypt"/>
        <s v="El Salvador"/>
        <s v="Equatorial Guinea"/>
        <s v="Eritrea"/>
        <s v="Ethiopia"/>
        <s v="Gabon"/>
        <s v="Gambia"/>
        <s v="Georgia"/>
        <s v="Ghana"/>
        <s v="Guatemala"/>
        <s v="Guinea"/>
        <s v="Guinea-Bissau"/>
        <s v="Guyana"/>
        <s v="Haiti"/>
        <s v="Honduras"/>
        <s v="India"/>
        <s v="Iraq"/>
        <s v="Jamaica"/>
        <s v="Jordan"/>
        <s v="Kazakhstan"/>
        <s v="Kenya"/>
        <s v="Kiribati"/>
        <s v="Ukraine"/>
        <s v="Kyrgyzstan"/>
        <s v="Lao People's Democratic Republic"/>
        <s v="Lesotho"/>
        <s v="Liberia"/>
        <s v="Madagascar"/>
        <s v="Malawi"/>
        <s v="Maldives"/>
        <s v="Mali"/>
        <s v="Mauritania"/>
        <s v="Mongolia"/>
        <s v="Montenegro"/>
        <s v="Morocco"/>
        <s v="Mozambique"/>
        <s v="Namibia"/>
        <s v="Nepal"/>
        <s v="Nicaragua"/>
        <s v="Niger"/>
        <s v="Nigeria"/>
        <s v="Pakistan"/>
        <s v="Paraguay"/>
        <s v="Peru"/>
        <s v="Republic of Moldova"/>
        <s v="Rwanda"/>
        <s v="Saint Lucia"/>
        <s v="Sao Tome and Principe"/>
        <s v="Senegal"/>
        <s v="Serbia"/>
        <s v="Sierra Leone"/>
        <s v="Somalia"/>
        <s v="South Africa"/>
        <s v="Sri Lanka"/>
        <s v="Sudan"/>
        <s v="Suriname"/>
        <s v="Eswatini"/>
        <s v="Syrian Arab Republic"/>
        <s v="Tajikistan"/>
        <s v="Thailand"/>
        <s v="North Macedonia"/>
        <s v="Timor-Leste"/>
        <s v="Togo"/>
        <s v="Trinidad and Tobago"/>
        <s v="Tunisia"/>
        <s v="Turkey"/>
        <s v="Turkmenistan"/>
        <s v="Uganda"/>
        <s v="United Republic of Tanzania"/>
        <s v="Uzbekistan"/>
        <s v="Vanuatu"/>
        <s v="Viet Nam"/>
        <s v="State of Palestine"/>
        <s v="Yemen"/>
        <s v="Zambia"/>
        <s v="Zimbabwe"/>
        <s v="Mexico"/>
        <s v="Myanmar"/>
        <s v="Angola"/>
        <s v="Afghanistan"/>
        <s v="Cuba"/>
        <s v="Venezuela (Bolivarian Republic of)"/>
        <s v="Uruguay"/>
        <s v="Costa Rica"/>
        <s v="Philippines"/>
        <s v="Indonesia"/>
        <s v="Solomon Islands"/>
        <s v="Panama"/>
        <s v="China"/>
        <s v="Kosovo"/>
        <s v="Papua New Guinea"/>
        <s v="Marshall Islands"/>
        <s v="Tuvalu"/>
        <s v="Tonga"/>
        <m u="1"/>
      </sharedItems>
    </cacheField>
    <cacheField name="Survey" numFmtId="0">
      <sharedItems/>
    </cacheField>
    <cacheField name="Year" numFmtId="0">
      <sharedItems containsMixedTypes="1" containsNumber="1" containsInteger="1" minValue="1997" maxValue="2019" count="53">
        <n v="2000"/>
        <n v="2005"/>
        <s v="2008-09"/>
        <n v="2006"/>
        <s v="2012-13"/>
        <n v="2010"/>
        <n v="2013"/>
        <n v="2011"/>
        <n v="2001"/>
        <n v="2014"/>
        <n v="1998"/>
        <s v="2003-04"/>
        <n v="2008"/>
        <n v="2012"/>
        <s v="2011-12"/>
        <s v="2007-08"/>
        <s v="2006-07"/>
        <s v="1998-99"/>
        <n v="2003"/>
        <s v="2010-11"/>
        <s v="2005-06"/>
        <n v="2004"/>
        <s v="2014-15"/>
        <s v="2004-05"/>
        <s v="2009-10"/>
        <n v="2007"/>
        <s v="2013-14"/>
        <n v="2002"/>
        <s v="2000-01"/>
        <n v="2009"/>
        <n v="1999"/>
        <s v="1994-95"/>
        <s v="1998-00"/>
        <n v="1997"/>
        <n v="2015"/>
        <s v="1997-98"/>
        <s v="1999-00"/>
        <s v="2015-16"/>
        <s v="2001-02"/>
        <s v="2002-03"/>
        <n v="2016"/>
        <s v="2016-17"/>
        <n v="2018"/>
        <n v="2017"/>
        <s v="2016-18"/>
        <s v="2018-19"/>
        <s v="2017-18"/>
        <n v="2019"/>
        <s v="2019-20"/>
        <s v="2012-14"/>
        <s v="2018-2019"/>
        <s v="2020-21"/>
        <s v="2019-2020"/>
      </sharedItems>
    </cacheField>
    <cacheField name="Mid-point" numFmtId="0">
      <sharedItems containsSemiMixedTypes="0" containsString="0" containsNumber="1" containsInteger="1" minValue="1992" maxValue="2019" count="27">
        <n v="1999"/>
        <n v="2004"/>
        <n v="2006"/>
        <n v="2003"/>
        <n v="2011"/>
        <n v="1998"/>
        <n v="2008"/>
        <n v="2012"/>
        <n v="2005"/>
        <n v="2010"/>
        <n v="2013"/>
        <n v="2009"/>
        <n v="1995"/>
        <n v="2001"/>
        <n v="1996"/>
        <n v="1997"/>
        <n v="2002"/>
        <n v="2007"/>
        <n v="2000"/>
        <n v="1992"/>
        <n v="2014"/>
        <n v="1994"/>
        <n v="2015"/>
        <n v="2017"/>
        <n v="2016"/>
        <n v="2018"/>
        <n v="2019"/>
      </sharedItems>
    </cacheField>
    <cacheField name="LBW_adjusted_point_est" numFmtId="0">
      <sharedItems containsBlank="1" containsMixedTypes="1" containsNumber="1" minValue="3.0855E-2" maxValue="0.47788387537002563"/>
    </cacheField>
    <cacheField name="LBW_adjusted_se" numFmtId="0">
      <sharedItems containsBlank="1" containsMixedTypes="1" containsNumber="1" minValue="3.7270275061018765E-4" maxValue="4.2098894715309143E-2"/>
    </cacheField>
    <cacheField name="LBW_adjusted_lb" numFmtId="0">
      <sharedItems containsBlank="1" containsMixedTypes="1" containsNumber="1" minValue="-1.7632709816098213E-2" maxValue="0.43590307235717773"/>
    </cacheField>
    <cacheField name="LBW_adjusted_ub" numFmtId="0">
      <sharedItems containsBlank="1" containsMixedTypes="1" containsNumber="1" minValue="4.170902818441391E-2" maxValue="0.51986473798751831"/>
    </cacheField>
    <cacheField name="Crude_LBW_point_est" numFmtId="0">
      <sharedItems containsString="0" containsBlank="1" containsNumber="1" minValue="2.5723699999999999E-2" maxValue="0.32111319899559021"/>
    </cacheField>
    <cacheField name="Crude_LBW_se" numFmtId="0">
      <sharedItems containsBlank="1" containsMixedTypes="1" containsNumber="1" minValue="2.4915284011512995E-3" maxValue="2.7167859999999999E-2"/>
    </cacheField>
    <cacheField name="Crude_LBW_lb" numFmtId="0">
      <sharedItems containsBlank="1" containsMixedTypes="1" containsNumber="1" minValue="3.0608300000000001E-3" maxValue="0.27658739686012268"/>
    </cacheField>
    <cacheField name="Crude_LBW_ub" numFmtId="0">
      <sharedItems containsString="0" containsBlank="1" containsNumber="1" minValue="3.2000000000000001E-2" maxValue="0.36563900113105774"/>
    </cacheField>
    <cacheField name="All_births2y_unwgt" numFmtId="0">
      <sharedItems containsString="0" containsBlank="1" containsNumber="1" containsInteger="1" minValue="65" maxValue="113178"/>
    </cacheField>
    <cacheField name="All_births2y_wgt" numFmtId="0">
      <sharedItems containsBlank="1" containsMixedTypes="1" containsNumber="1" minValue="67" maxValue="9397457"/>
    </cacheField>
    <cacheField name="prcnt_weighed_births_wgt" numFmtId="0">
      <sharedItems containsString="0" containsBlank="1" containsNumber="1" minValue="2.6235578581690788E-2" maxValue="1"/>
    </cacheField>
    <cacheField name="prcnt_weigh_births_unwgt" numFmtId="165">
      <sharedItems containsString="0" containsBlank="1" containsNumber="1" minValue="4.4282030314207077E-2" maxValue="1"/>
    </cacheField>
    <cacheField name="weighed_births_wgt" numFmtId="0">
      <sharedItems containsBlank="1" containsMixedTypes="1" containsNumber="1" minValue="54" maxValue="1825319"/>
    </cacheField>
    <cacheField name="weighed_births_unwgt" numFmtId="0">
      <sharedItems containsString="0" containsBlank="1" containsNumber="1" containsInteger="1" minValue="52" maxValue="89746"/>
    </cacheField>
    <cacheField name="weigh_valid_births_wgt" numFmtId="0">
      <sharedItems containsBlank="1" containsMixedTypes="1" containsNumber="1" minValue="54" maxValue="1825319"/>
    </cacheField>
    <cacheField name="weigh_valid_births_unwgt" numFmtId="0">
      <sharedItems containsString="0" containsBlank="1" containsNumber="1" containsInteger="1" minValue="52" maxValue="40726"/>
    </cacheField>
    <cacheField name="prcnt_weigh_valid_births_wgt" numFmtId="0">
      <sharedItems containsString="0" containsBlank="1" containsNumber="1" minValue="2.5791853666305542E-2" maxValue="1"/>
    </cacheField>
    <cacheField name="prcnt_weigh_valid_births_unwgt" numFmtId="0">
      <sharedItems containsBlank="1" containsMixedTypes="1" containsNumber="1" minValue="4.2562339454889297E-2" maxValue="1"/>
    </cacheField>
    <cacheField name="highest_freq_bw" numFmtId="0">
      <sharedItems containsString="0" containsBlank="1" containsNumber="1" minValue="2000" maxValue="4500"/>
    </cacheField>
    <cacheField name="highest_freq" numFmtId="0">
      <sharedItems containsString="0" containsBlank="1" containsNumber="1" containsInteger="1" minValue="4" maxValue="10105"/>
    </cacheField>
    <cacheField name="second_freq_bw" numFmtId="0">
      <sharedItems containsString="0" containsBlank="1" containsNumber="1" minValue="500" maxValue="6000"/>
    </cacheField>
    <cacheField name="second_freq" numFmtId="0">
      <sharedItems containsString="0" containsBlank="1" containsNumber="1" containsInteger="1" minValue="3" maxValue="8324"/>
    </cacheField>
    <cacheField name="third_freq_bw" numFmtId="0">
      <sharedItems containsString="0" containsBlank="1" containsNumber="1" minValue="500" maxValue="7700"/>
    </cacheField>
    <cacheField name="third_freq" numFmtId="0">
      <sharedItems containsString="0" containsBlank="1" containsNumber="1" containsInteger="1" minValue="3" maxValue="3995"/>
    </cacheField>
    <cacheField name="highest_freq_percent" numFmtId="0">
      <sharedItems containsString="0" containsBlank="1" containsNumber="1" minValue="2.5978006422519684E-2" maxValue="0.51372963190078735"/>
    </cacheField>
    <cacheField name="top3_freq_percent" numFmtId="0">
      <sharedItems containsString="0" containsBlank="1" containsNumber="1" minValue="7.1263305842876434E-2" maxValue="0.90343403816223145"/>
    </cacheField>
    <cacheField name="bw_4000plus_percent" numFmtId="0">
      <sharedItems containsString="0" containsBlank="1" containsNumber="1" minValue="1.006229966878891E-2" maxValue="0.49051257967948914"/>
    </cacheField>
    <cacheField name="bw_4500plus_percent" numFmtId="0">
      <sharedItems containsString="0" containsBlank="1" containsNumber="1" minValue="0" maxValue="0.33458387851715088"/>
    </cacheField>
    <cacheField name="bw_5000plus_percent" numFmtId="0">
      <sharedItems containsString="0" containsBlank="1" containsNumber="1" minValue="0" maxValue="0.2527540922164917"/>
    </cacheField>
    <cacheField name="bw_500less_percent" numFmtId="0">
      <sharedItems containsString="0" containsBlank="1" containsNumber="1" minValue="0" maxValue="0.12491863220930099"/>
    </cacheField>
    <cacheField name="Unwgt_highest_freq_bw" numFmtId="0">
      <sharedItems containsString="0" containsBlank="1" containsNumber="1" containsInteger="1" minValue="500" maxValue="4000"/>
    </cacheField>
    <cacheField name="Unwgt_highest_freq" numFmtId="0">
      <sharedItems containsString="0" containsBlank="1" containsNumber="1" containsInteger="1" minValue="4" maxValue="10105"/>
    </cacheField>
    <cacheField name="Unwgt_second_freq_bw" numFmtId="0">
      <sharedItems containsString="0" containsBlank="1" containsNumber="1" containsInteger="1" minValue="500" maxValue="5000"/>
    </cacheField>
    <cacheField name="Unwgt_second_freq" numFmtId="0">
      <sharedItems containsString="0" containsBlank="1" containsNumber="1" containsInteger="1" minValue="3" maxValue="8324"/>
    </cacheField>
    <cacheField name="Unwgt_third_freq_bw" numFmtId="0">
      <sharedItems containsString="0" containsBlank="1" containsNumber="1" containsInteger="1" minValue="500" maxValue="7700"/>
    </cacheField>
    <cacheField name="Unwgt_third_freq" numFmtId="0">
      <sharedItems containsString="0" containsBlank="1" containsNumber="1" containsInteger="1" minValue="3" maxValue="3995"/>
    </cacheField>
    <cacheField name="Unwgt_highest_freq_percent" numFmtId="0">
      <sharedItems containsString="0" containsBlank="1" containsNumber="1" minValue="2.3121386766433716E-2" maxValue="0.52364861965179443"/>
    </cacheField>
    <cacheField name="Unwgt_top3_freq_percent" numFmtId="0">
      <sharedItems containsString="0" containsBlank="1" containsNumber="1" minValue="6.5685756504535675E-2" maxValue="0.89695948362350464"/>
    </cacheField>
    <cacheField name="Unwgt_bw_4000plus_percent" numFmtId="0">
      <sharedItems containsString="0" containsBlank="1" containsNumber="1" minValue="1.5417559072375298E-2" maxValue="0.48543688654899597"/>
    </cacheField>
    <cacheField name="Unwgt_bw_4500plus_percent" numFmtId="0">
      <sharedItems containsString="0" containsBlank="1" containsNumber="1" minValue="0" maxValue="0.3229508101940155"/>
    </cacheField>
    <cacheField name="bw_5000plus_percent_1" numFmtId="0">
      <sharedItems containsString="0" containsBlank="1" containsNumber="1" minValue="0" maxValue="0.2360655665397644"/>
    </cacheField>
    <cacheField name="Unwgt_bw_500less_percent" numFmtId="0">
      <sharedItems containsString="0" containsBlank="1" containsNumber="1" minValue="0" maxValue="0.12266410887241364"/>
    </cacheField>
    <cacheField name="Unweighted - Percent weighed ≥ 30%" numFmtId="0">
      <sharedItems containsBlank="1"/>
    </cacheField>
    <cacheField name="Unweighted Number of birth weights ≥200" numFmtId="0">
      <sharedItems containsBlank="1"/>
    </cacheField>
    <cacheField name="Unweighted Percent on top 3 weights ≤55%" numFmtId="0">
      <sharedItems containsBlank="1"/>
    </cacheField>
    <cacheField name="Unweighted - Percent of birth weights on tail ends (550g&amp;5000g) was ≤5%" numFmtId="0">
      <sharedItems containsBlank="1"/>
    </cacheField>
    <cacheField name="Unweighted - Percent of birth weights ≥4500g was ≤10%" numFmtId="0">
      <sharedItems containsBlank="1"/>
    </cacheField>
    <cacheField name="Unweighted - Included for generation of LBW estimates_x000a_- 0 = included" numFmtId="0">
      <sharedItems containsBlank="1" containsMixedTypes="1" containsNumber="1" containsInteger="1" minValue="0" maxValue="4"/>
    </cacheField>
    <cacheField name="Current_decision_unweighted_DQ" numFmtId="0">
      <sharedItems containsBlank="1" count="4">
        <s v="included"/>
        <s v="excluded"/>
        <m u="1"/>
        <s v=" " u="1"/>
      </sharedItems>
    </cacheField>
    <cacheField name="DQ_decision_2019_estimates" numFmtId="0">
      <sharedItems containsBlank="1"/>
    </cacheField>
    <cacheField name="final_set_x000a_1. no size at birth and &lt;95% weighed_x000a_2. % weighed not passed_x000a_3. other DQ not passed_x000a_4. model failed_x000a_5. For final data set (adjusted estimate for modelling available)_x000a_6. Small sample size_x000a_7. Implausible prevalence" numFmtId="0">
      <sharedItems containsSemiMixedTypes="0" containsString="0" containsNumber="1" containsInteger="1" minValue="0" maxValue="7"/>
    </cacheField>
    <cacheField name="Used in final LBW estimate" numFmtId="0">
      <sharedItems/>
    </cacheField>
    <cacheField name="Model variables" numFmtId="0">
      <sharedItems/>
    </cacheField>
    <cacheField name="Final adjusted estimate" numFmtId="0">
      <sharedItems containsBlank="1" count="6">
        <s v="MI_FMM"/>
        <s v="Model not fit"/>
        <s v="FMM_Only"/>
        <s v="Not included"/>
        <s v="Not included "/>
        <m u="1"/>
      </sharedItems>
    </cacheField>
    <cacheField name="Notes" numFmtId="0">
      <sharedItems containsBlank="1"/>
    </cacheField>
    <cacheField name="MICS Version"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l Conkle" refreshedDate="44725.545538773149" createdVersion="8" refreshedVersion="8" minRefreshableVersion="3" recordCount="500" xr:uid="{8642857D-534C-4CE2-A9E0-7C37C73E440A}">
  <cacheSource type="worksheet">
    <worksheetSource ref="B1:BL502" sheet="Estimates_final"/>
  </cacheSource>
  <cacheFields count="63">
    <cacheField name="ISO Code" numFmtId="0">
      <sharedItems/>
    </cacheField>
    <cacheField name="UNICEF catalogue number" numFmtId="0">
      <sharedItems containsSemiMixedTypes="0" containsString="0" containsNumber="1" containsInteger="1" minValue="5" maxValue="6684"/>
    </cacheField>
    <cacheField name="Citation" numFmtId="0">
      <sharedItems/>
    </cacheField>
    <cacheField name="Country" numFmtId="0">
      <sharedItems/>
    </cacheField>
    <cacheField name="Survey" numFmtId="0">
      <sharedItems count="14">
        <s v="MICS"/>
        <s v="DHS"/>
        <s v="NNS"/>
        <s v="OS"/>
        <s v="MICS-Style Survey"/>
        <s v="LSMS"/>
        <s v="RHS"/>
        <s v="Interim DHS"/>
        <s v="DHS-Style Survey"/>
        <s v="MICS-DHS"/>
        <s v="Continuous DHS"/>
        <s v="PAPFAM"/>
        <s v="Comprehensive Food Security and Vulnerability Analysis"/>
        <s v="SAM"/>
      </sharedItems>
    </cacheField>
    <cacheField name="Year(s) implemented" numFmtId="0">
      <sharedItems containsMixedTypes="1" containsNumber="1" containsInteger="1" minValue="1997" maxValue="2021"/>
    </cacheField>
    <cacheField name="Mid-point for LBW estimate" numFmtId="0">
      <sharedItems containsSemiMixedTypes="0" containsString="0" containsNumber="1" containsInteger="1" minValue="1992" maxValue="2019"/>
    </cacheField>
    <cacheField name="LBW_adjusted_point_est" numFmtId="0">
      <sharedItems containsBlank="1" containsMixedTypes="1" containsNumber="1" minValue="3.0855E-2" maxValue="0.47788387537002563"/>
    </cacheField>
    <cacheField name="LBW_adjusted_se" numFmtId="0">
      <sharedItems containsBlank="1" containsMixedTypes="1" containsNumber="1" minValue="3.7270275061018765E-4" maxValue="4.2098894715309143E-2"/>
    </cacheField>
    <cacheField name="LBW_adjusted_lb" numFmtId="0">
      <sharedItems containsBlank="1" containsMixedTypes="1" containsNumber="1" minValue="-1.7632709816098213E-2" maxValue="0.43590307235717773"/>
    </cacheField>
    <cacheField name="LBW_adjusted_ub" numFmtId="0">
      <sharedItems containsBlank="1" containsMixedTypes="1" containsNumber="1" minValue="4.170902818441391E-2" maxValue="0.51986473798751831"/>
    </cacheField>
    <cacheField name="Crude_LBW_point_est" numFmtId="0">
      <sharedItems containsString="0" containsBlank="1" containsNumber="1" minValue="2.5723699999999999E-2" maxValue="0.32111319899559021"/>
    </cacheField>
    <cacheField name="Crude_LBW_se" numFmtId="0">
      <sharedItems containsBlank="1" containsMixedTypes="1" containsNumber="1" minValue="0" maxValue="2.7167859999999999E-2"/>
    </cacheField>
    <cacheField name="Crude_LBW_lb" numFmtId="0">
      <sharedItems containsBlank="1" containsMixedTypes="1" containsNumber="1" minValue="3.0608300000000001E-3" maxValue="0.27658739686012268"/>
    </cacheField>
    <cacheField name="Crude_LBW_ub" numFmtId="0">
      <sharedItems containsString="0" containsBlank="1" containsNumber="1" minValue="3.2000000000000001E-2" maxValue="0.36563900113105774"/>
    </cacheField>
    <cacheField name="All_births2y_unwgt" numFmtId="0">
      <sharedItems containsString="0" containsBlank="1" containsNumber="1" containsInteger="1" minValue="65" maxValue="232920"/>
    </cacheField>
    <cacheField name="All_births2y_wgt" numFmtId="0">
      <sharedItems containsBlank="1" containsMixedTypes="1" containsNumber="1" minValue="67" maxValue="9397457"/>
    </cacheField>
    <cacheField name="prcnt_weighed_births_wgt" numFmtId="0">
      <sharedItems containsString="0" containsBlank="1" containsNumber="1" minValue="2.6235578581690788E-2" maxValue="1"/>
    </cacheField>
    <cacheField name="prcnt_weigh_births_unwgt" numFmtId="165">
      <sharedItems containsString="0" containsBlank="1" containsNumber="1" minValue="4.4282030314207077E-2" maxValue="1"/>
    </cacheField>
    <cacheField name="weighed_births_wgt" numFmtId="0">
      <sharedItems containsBlank="1" containsMixedTypes="1" containsNumber="1" minValue="54" maxValue="1825319"/>
    </cacheField>
    <cacheField name="weighed_births_unwgt" numFmtId="0">
      <sharedItems containsString="0" containsBlank="1" containsNumber="1" containsInteger="1" minValue="52" maxValue="209266"/>
    </cacheField>
    <cacheField name="weigh_valid_births_wgt" numFmtId="0">
      <sharedItems containsBlank="1" containsMixedTypes="1" containsNumber="1" minValue="54" maxValue="1825319"/>
    </cacheField>
    <cacheField name="weigh_valid_births_unwgt" numFmtId="0">
      <sharedItems containsString="0" containsBlank="1" containsNumber="1" containsInteger="1" minValue="52" maxValue="209038"/>
    </cacheField>
    <cacheField name="prcnt_weigh_valid_births_wgt" numFmtId="0">
      <sharedItems containsString="0" containsBlank="1" containsNumber="1" minValue="2.5791853666305542E-2" maxValue="1"/>
    </cacheField>
    <cacheField name="prcnt_weigh_valid_births_unwgt" numFmtId="0">
      <sharedItems containsBlank="1" containsMixedTypes="1" containsNumber="1" minValue="4.2562339454889297E-2" maxValue="1"/>
    </cacheField>
    <cacheField name="highest_freq_bw" numFmtId="0">
      <sharedItems containsString="0" containsBlank="1" containsNumber="1" minValue="2000" maxValue="4500"/>
    </cacheField>
    <cacheField name="highest_freq" numFmtId="0">
      <sharedItems containsString="0" containsBlank="1" containsNumber="1" containsInteger="1" minValue="4" maxValue="49663"/>
    </cacheField>
    <cacheField name="second_freq_bw" numFmtId="0">
      <sharedItems containsString="0" containsBlank="1" containsNumber="1" minValue="500" maxValue="6000"/>
    </cacheField>
    <cacheField name="second_freq" numFmtId="0">
      <sharedItems containsString="0" containsBlank="1" containsNumber="1" containsInteger="1" minValue="3" maxValue="41044"/>
    </cacheField>
    <cacheField name="third_freq_bw" numFmtId="0">
      <sharedItems containsString="0" containsBlank="1" containsNumber="1" minValue="500" maxValue="7700"/>
    </cacheField>
    <cacheField name="third_freq" numFmtId="0">
      <sharedItems containsString="0" containsBlank="1" containsNumber="1" containsInteger="1" minValue="3" maxValue="18024"/>
    </cacheField>
    <cacheField name="highest_freq_percent" numFmtId="0">
      <sharedItems containsString="0" containsBlank="1" containsNumber="1" minValue="2.5978006422519684E-2" maxValue="0.51372963190078735"/>
    </cacheField>
    <cacheField name="top3_freq_percent" numFmtId="0">
      <sharedItems containsString="0" containsBlank="1" containsNumber="1" minValue="7.1263305842876434E-2" maxValue="0.90343403816223145"/>
    </cacheField>
    <cacheField name="bw_4000plus_percent" numFmtId="0">
      <sharedItems containsString="0" containsBlank="1" containsNumber="1" minValue="1.006229966878891E-2" maxValue="0.49051257967948914"/>
    </cacheField>
    <cacheField name="bw_4500plus_percent" numFmtId="0">
      <sharedItems containsString="0" containsBlank="1" containsNumber="1" minValue="0" maxValue="0.33458387851715088"/>
    </cacheField>
    <cacheField name="bw_5000plus_percent" numFmtId="0">
      <sharedItems containsString="0" containsBlank="1" containsNumber="1" minValue="0" maxValue="0.2527540922164917"/>
    </cacheField>
    <cacheField name="bw_500less_percent" numFmtId="0">
      <sharedItems containsString="0" containsBlank="1" containsNumber="1" minValue="0" maxValue="0.12491863220930099"/>
    </cacheField>
    <cacheField name="Unwgt_highest_freq_bw" numFmtId="0">
      <sharedItems containsString="0" containsBlank="1" containsNumber="1" minValue="500" maxValue="4000"/>
    </cacheField>
    <cacheField name="Unwgt_highest_freq" numFmtId="0">
      <sharedItems containsString="0" containsBlank="1" containsNumber="1" containsInteger="1" minValue="4" maxValue="49663"/>
    </cacheField>
    <cacheField name="Unwgt_second_freq_bw" numFmtId="0">
      <sharedItems containsString="0" containsBlank="1" containsNumber="1" minValue="500" maxValue="5000"/>
    </cacheField>
    <cacheField name="Unwgt_second_freq" numFmtId="0">
      <sharedItems containsString="0" containsBlank="1" containsNumber="1" containsInteger="1" minValue="3" maxValue="41044"/>
    </cacheField>
    <cacheField name="Unwgt_third_freq_bw" numFmtId="0">
      <sharedItems containsString="0" containsBlank="1" containsNumber="1" minValue="500" maxValue="7700"/>
    </cacheField>
    <cacheField name="Unwgt_third_freq" numFmtId="0">
      <sharedItems containsString="0" containsBlank="1" containsNumber="1" containsInteger="1" minValue="3" maxValue="18024"/>
    </cacheField>
    <cacheField name="Unwgt_highest_freq_percent" numFmtId="0">
      <sharedItems containsString="0" containsBlank="1" containsNumber="1" minValue="2.3121386766433716E-2" maxValue="0.52364861965179443"/>
    </cacheField>
    <cacheField name="Unwgt_top3_freq_percent" numFmtId="0">
      <sharedItems containsString="0" containsBlank="1" containsNumber="1" minValue="6.5685756504535675E-2" maxValue="0.89695948362350464"/>
    </cacheField>
    <cacheField name="Unwgt_bw_4000plus_percent" numFmtId="0">
      <sharedItems containsString="0" containsBlank="1" containsNumber="1" minValue="1.5417559072375298E-2" maxValue="0.48543688654899597"/>
    </cacheField>
    <cacheField name="Unwgt_bw_4500plus_percent" numFmtId="0">
      <sharedItems containsString="0" containsBlank="1" containsNumber="1" minValue="0" maxValue="0.3229508101940155"/>
    </cacheField>
    <cacheField name="bw_5000plus_percent_1" numFmtId="0">
      <sharedItems containsString="0" containsBlank="1" containsNumber="1" minValue="0" maxValue="0.2360655665397644"/>
    </cacheField>
    <cacheField name="Unwgt_bw_500less_percent" numFmtId="0">
      <sharedItems containsString="0" containsBlank="1" containsNumber="1" minValue="0" maxValue="0.12266410887241364"/>
    </cacheField>
    <cacheField name="Unweighted - Percent weighed ≥ 30%" numFmtId="0">
      <sharedItems containsBlank="1"/>
    </cacheField>
    <cacheField name="Unweighted Number of birth weights ≥200" numFmtId="0">
      <sharedItems containsBlank="1"/>
    </cacheField>
    <cacheField name="Unweighted Percent on top 3 weights ≤55%" numFmtId="0">
      <sharedItems containsBlank="1"/>
    </cacheField>
    <cacheField name="Unweighted - Percent of birth weights on tail ends (550g&amp;5000g) was ≤5%" numFmtId="0">
      <sharedItems containsBlank="1"/>
    </cacheField>
    <cacheField name="Unweighted - Percent of birth weights ≥4500g was ≤10%" numFmtId="0">
      <sharedItems containsBlank="1"/>
    </cacheField>
    <cacheField name="Unweighted - Included for generation of LBW estimates_x000a_- 0 = included" numFmtId="0">
      <sharedItems containsBlank="1" containsMixedTypes="1" containsNumber="1" containsInteger="1" minValue="0" maxValue="4"/>
    </cacheField>
    <cacheField name="Current_decision_unweighted_DQ" numFmtId="0">
      <sharedItems count="2">
        <s v="included"/>
        <s v="excluded"/>
      </sharedItems>
    </cacheField>
    <cacheField name="DQ_decision_2019_estimates" numFmtId="0">
      <sharedItems containsBlank="1"/>
    </cacheField>
    <cacheField name="final_set_x000a_1. no size at birth and &lt;95% weighed_x000a_2. % weighed not passed_x000a_3. other DQ not passed_x000a_4. model failed_x000a_5. For final data set (adjusted estimate for modelling available)_x000a_6. Small sample size_x000a_7. Implausible prevalence" numFmtId="0">
      <sharedItems containsSemiMixedTypes="0" containsString="0" containsNumber="1" containsInteger="1" minValue="0" maxValue="7" count="8">
        <n v="5"/>
        <n v="4"/>
        <n v="2"/>
        <n v="1"/>
        <n v="3"/>
        <n v="7"/>
        <n v="6"/>
        <n v="0"/>
      </sharedItems>
    </cacheField>
    <cacheField name="Used in final LBW estimate" numFmtId="0">
      <sharedItems count="2">
        <s v="Yes"/>
        <s v="No"/>
      </sharedItems>
    </cacheField>
    <cacheField name="Model variables" numFmtId="0">
      <sharedItems containsBlank="1"/>
    </cacheField>
    <cacheField name="Final adjusted estimate" numFmtId="0">
      <sharedItems containsBlank="1" count="6">
        <s v="MI_FMM"/>
        <s v="Model not fit"/>
        <s v="FMM_Only"/>
        <s v="Not included"/>
        <s v="Not included "/>
        <m/>
      </sharedItems>
    </cacheField>
    <cacheField name="Notes" numFmtId="0">
      <sharedItems containsBlank="1"/>
    </cacheField>
    <cacheField name="MICS Version"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el Conkle" refreshedDate="44740.601302893519" backgroundQuery="1" createdVersion="8" refreshedVersion="8" minRefreshableVersion="3" recordCount="0" supportSubquery="1" supportAdvancedDrill="1" xr:uid="{721EE87E-7916-4351-A6F5-A5B608A3641D}">
  <cacheSource type="external" connectionId="1"/>
  <cacheFields count="4">
    <cacheField name="[Range 1].[Used in final LBW estimate].[Used in final LBW estimate]" caption="Used in final LBW estimate" numFmtId="0" hierarchy="59" level="1">
      <sharedItems count="2">
        <s v="No"/>
        <s v="Yes"/>
      </sharedItems>
    </cacheField>
    <cacheField name="[Range 1].[final_set 1. no size at birth and &lt;95% weighed 2. % weighed not passed 3. other DQ not passed 4. mod].[final_set 1. no size at birth and &lt;95% weighed 2. % weighed not passed 3. other DQ not passed 4. mod]" caption="final_set 1. no size at birth and &lt;95% weighed 2. % weighed not passed 3. other DQ not passed 4. mod" numFmtId="0" hierarchy="58" level="1">
      <sharedItems containsSemiMixedTypes="0" containsNonDate="0" containsString="0"/>
    </cacheField>
    <cacheField name="[Measures].[Distinct Count of ISO Code]" caption="Distinct Count of ISO Code" numFmtId="0" hierarchy="68" level="32767"/>
    <cacheField name="[Measures].[Count of ISO Code 2]" caption="Count of ISO Code 2" numFmtId="0" hierarchy="66" level="32767"/>
  </cacheFields>
  <cacheHierarchies count="69">
    <cacheHierarchy uniqueName="[Range 1].[UID]" caption="UID" attribute="1" defaultMemberUniqueName="[Range 1].[UID].[All]" allUniqueName="[Range 1].[UID].[All]" dimensionUniqueName="[Range 1]" displayFolder="" count="0" memberValueDatatype="20" unbalanced="0"/>
    <cacheHierarchy uniqueName="[Range 1].[ISO Code]" caption="ISO Code" attribute="1" defaultMemberUniqueName="[Range 1].[ISO Code].[All]" allUniqueName="[Range 1].[ISO Code].[All]" dimensionUniqueName="[Range 1]" displayFolder="" count="0" memberValueDatatype="130" unbalanced="0"/>
    <cacheHierarchy uniqueName="[Range 1].[UNICEF catalogue number]" caption="UNICEF catalogue number" attribute="1" defaultMemberUniqueName="[Range 1].[UNICEF catalogue number].[All]" allUniqueName="[Range 1].[UNICEF catalogue number].[All]" dimensionUniqueName="[Range 1]" displayFolder="" count="0" memberValueDatatype="20" unbalanced="0"/>
    <cacheHierarchy uniqueName="[Range 1].[Citation]" caption="Citation" attribute="1" defaultMemberUniqueName="[Range 1].[Citation].[All]" allUniqueName="[Range 1].[Citation].[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Survey]" caption="Survey" attribute="1" defaultMemberUniqueName="[Range 1].[Survey].[All]" allUniqueName="[Range 1].[Survey].[All]" dimensionUniqueName="[Range 1]" displayFolder="" count="0" memberValueDatatype="130" unbalanced="0"/>
    <cacheHierarchy uniqueName="[Range 1].[Year(s) implemented]" caption="Year(s) implemented" attribute="1" defaultMemberUniqueName="[Range 1].[Year(s) implemented].[All]" allUniqueName="[Range 1].[Year(s) implemented].[All]" dimensionUniqueName="[Range 1]" displayFolder="" count="0" memberValueDatatype="130" unbalanced="0"/>
    <cacheHierarchy uniqueName="[Range 1].[Mid-point for LBW estimate]" caption="Mid-point for LBW estimate" attribute="1" defaultMemberUniqueName="[Range 1].[Mid-point for LBW estimate].[All]" allUniqueName="[Range 1].[Mid-point for LBW estimate].[All]" dimensionUniqueName="[Range 1]" displayFolder="" count="0" memberValueDatatype="20" unbalanced="0"/>
    <cacheHierarchy uniqueName="[Range 1].[LBW_adjusted_point_est]" caption="LBW_adjusted_point_est" attribute="1" defaultMemberUniqueName="[Range 1].[LBW_adjusted_point_est].[All]" allUniqueName="[Range 1].[LBW_adjusted_point_est].[All]" dimensionUniqueName="[Range 1]" displayFolder="" count="0" memberValueDatatype="130" unbalanced="0"/>
    <cacheHierarchy uniqueName="[Range 1].[LBW_adjusted_se]" caption="LBW_adjusted_se" attribute="1" defaultMemberUniqueName="[Range 1].[LBW_adjusted_se].[All]" allUniqueName="[Range 1].[LBW_adjusted_se].[All]" dimensionUniqueName="[Range 1]" displayFolder="" count="0" memberValueDatatype="130" unbalanced="0"/>
    <cacheHierarchy uniqueName="[Range 1].[LBW_adjusted_lb]" caption="LBW_adjusted_lb" attribute="1" defaultMemberUniqueName="[Range 1].[LBW_adjusted_lb].[All]" allUniqueName="[Range 1].[LBW_adjusted_lb].[All]" dimensionUniqueName="[Range 1]" displayFolder="" count="0" memberValueDatatype="130" unbalanced="0"/>
    <cacheHierarchy uniqueName="[Range 1].[LBW_adjusted_ub]" caption="LBW_adjusted_ub" attribute="1" defaultMemberUniqueName="[Range 1].[LBW_adjusted_ub].[All]" allUniqueName="[Range 1].[LBW_adjusted_ub].[All]" dimensionUniqueName="[Range 1]" displayFolder="" count="0" memberValueDatatype="130" unbalanced="0"/>
    <cacheHierarchy uniqueName="[Range 1].[Crude_LBW_point_est]" caption="Crude_LBW_point_est" attribute="1" defaultMemberUniqueName="[Range 1].[Crude_LBW_point_est].[All]" allUniqueName="[Range 1].[Crude_LBW_point_est].[All]" dimensionUniqueName="[Range 1]" displayFolder="" count="0" memberValueDatatype="5" unbalanced="0"/>
    <cacheHierarchy uniqueName="[Range 1].[Crude_LBW_se]" caption="Crude_LBW_se" attribute="1" defaultMemberUniqueName="[Range 1].[Crude_LBW_se].[All]" allUniqueName="[Range 1].[Crude_LBW_se].[All]" dimensionUniqueName="[Range 1]" displayFolder="" count="0" memberValueDatatype="130" unbalanced="0"/>
    <cacheHierarchy uniqueName="[Range 1].[Crude_LBW_lb]" caption="Crude_LBW_lb" attribute="1" defaultMemberUniqueName="[Range 1].[Crude_LBW_lb].[All]" allUniqueName="[Range 1].[Crude_LBW_lb].[All]" dimensionUniqueName="[Range 1]" displayFolder="" count="0" memberValueDatatype="130" unbalanced="0"/>
    <cacheHierarchy uniqueName="[Range 1].[Crude_LBW_ub]" caption="Crude_LBW_ub" attribute="1" defaultMemberUniqueName="[Range 1].[Crude_LBW_ub].[All]" allUniqueName="[Range 1].[Crude_LBW_ub].[All]" dimensionUniqueName="[Range 1]" displayFolder="" count="0" memberValueDatatype="5" unbalanced="0"/>
    <cacheHierarchy uniqueName="[Range 1].[All_births2y_unwgt]" caption="All_births2y_unwgt" attribute="1" defaultMemberUniqueName="[Range 1].[All_births2y_unwgt].[All]" allUniqueName="[Range 1].[All_births2y_unwgt].[All]" dimensionUniqueName="[Range 1]" displayFolder="" count="0" memberValueDatatype="20" unbalanced="0"/>
    <cacheHierarchy uniqueName="[Range 1].[All_births2y_wgt]" caption="All_births2y_wgt" attribute="1" defaultMemberUniqueName="[Range 1].[All_births2y_wgt].[All]" allUniqueName="[Range 1].[All_births2y_wgt].[All]" dimensionUniqueName="[Range 1]" displayFolder="" count="0" memberValueDatatype="130" unbalanced="0"/>
    <cacheHierarchy uniqueName="[Range 1].[prcnt_weighed_births_wgt]" caption="prcnt_weighed_births_wgt" attribute="1" defaultMemberUniqueName="[Range 1].[prcnt_weighed_births_wgt].[All]" allUniqueName="[Range 1].[prcnt_weighed_births_wgt].[All]" dimensionUniqueName="[Range 1]" displayFolder="" count="0" memberValueDatatype="5" unbalanced="0"/>
    <cacheHierarchy uniqueName="[Range 1].[prcnt_weigh_births_unwgt]" caption="prcnt_weigh_births_unwgt" attribute="1" defaultMemberUniqueName="[Range 1].[prcnt_weigh_births_unwgt].[All]" allUniqueName="[Range 1].[prcnt_weigh_births_unwgt].[All]" dimensionUniqueName="[Range 1]" displayFolder="" count="0" memberValueDatatype="5" unbalanced="0"/>
    <cacheHierarchy uniqueName="[Range 1].[weighed_births_wgt]" caption="weighed_births_wgt" attribute="1" defaultMemberUniqueName="[Range 1].[weighed_births_wgt].[All]" allUniqueName="[Range 1].[weighed_births_wgt].[All]" dimensionUniqueName="[Range 1]" displayFolder="" count="0" memberValueDatatype="130" unbalanced="0"/>
    <cacheHierarchy uniqueName="[Range 1].[weighed_births_unwgt]" caption="weighed_births_unwgt" attribute="1" defaultMemberUniqueName="[Range 1].[weighed_births_unwgt].[All]" allUniqueName="[Range 1].[weighed_births_unwgt].[All]" dimensionUniqueName="[Range 1]" displayFolder="" count="0" memberValueDatatype="20" unbalanced="0"/>
    <cacheHierarchy uniqueName="[Range 1].[weigh_valid_births_wgt]" caption="weigh_valid_births_wgt" attribute="1" defaultMemberUniqueName="[Range 1].[weigh_valid_births_wgt].[All]" allUniqueName="[Range 1].[weigh_valid_births_wgt].[All]" dimensionUniqueName="[Range 1]" displayFolder="" count="0" memberValueDatatype="130" unbalanced="0"/>
    <cacheHierarchy uniqueName="[Range 1].[weigh_valid_births_unwgt]" caption="weigh_valid_births_unwgt" attribute="1" defaultMemberUniqueName="[Range 1].[weigh_valid_births_unwgt].[All]" allUniqueName="[Range 1].[weigh_valid_births_unwgt].[All]" dimensionUniqueName="[Range 1]" displayFolder="" count="0" memberValueDatatype="20" unbalanced="0"/>
    <cacheHierarchy uniqueName="[Range 1].[prcnt_weigh_valid_births_wgt]" caption="prcnt_weigh_valid_births_wgt" attribute="1" defaultMemberUniqueName="[Range 1].[prcnt_weigh_valid_births_wgt].[All]" allUniqueName="[Range 1].[prcnt_weigh_valid_births_wgt].[All]" dimensionUniqueName="[Range 1]" displayFolder="" count="0" memberValueDatatype="5" unbalanced="0"/>
    <cacheHierarchy uniqueName="[Range 1].[prcnt_weigh_valid_births_unwgt]" caption="prcnt_weigh_valid_births_unwgt" attribute="1" defaultMemberUniqueName="[Range 1].[prcnt_weigh_valid_births_unwgt].[All]" allUniqueName="[Range 1].[prcnt_weigh_valid_births_unwgt].[All]" dimensionUniqueName="[Range 1]" displayFolder="" count="0" memberValueDatatype="130" unbalanced="0"/>
    <cacheHierarchy uniqueName="[Range 1].[highest_freq_bw]" caption="highest_freq_bw" attribute="1" defaultMemberUniqueName="[Range 1].[highest_freq_bw].[All]" allUniqueName="[Range 1].[highest_freq_bw].[All]" dimensionUniqueName="[Range 1]" displayFolder="" count="0" memberValueDatatype="5" unbalanced="0"/>
    <cacheHierarchy uniqueName="[Range 1].[highest_freq]" caption="highest_freq" attribute="1" defaultMemberUniqueName="[Range 1].[highest_freq].[All]" allUniqueName="[Range 1].[highest_freq].[All]" dimensionUniqueName="[Range 1]" displayFolder="" count="0" memberValueDatatype="20" unbalanced="0"/>
    <cacheHierarchy uniqueName="[Range 1].[second_freq_bw]" caption="second_freq_bw" attribute="1" defaultMemberUniqueName="[Range 1].[second_freq_bw].[All]" allUniqueName="[Range 1].[second_freq_bw].[All]" dimensionUniqueName="[Range 1]" displayFolder="" count="0" memberValueDatatype="5" unbalanced="0"/>
    <cacheHierarchy uniqueName="[Range 1].[second_freq]" caption="second_freq" attribute="1" defaultMemberUniqueName="[Range 1].[second_freq].[All]" allUniqueName="[Range 1].[second_freq].[All]" dimensionUniqueName="[Range 1]" displayFolder="" count="0" memberValueDatatype="20" unbalanced="0"/>
    <cacheHierarchy uniqueName="[Range 1].[third_freq_bw]" caption="third_freq_bw" attribute="1" defaultMemberUniqueName="[Range 1].[third_freq_bw].[All]" allUniqueName="[Range 1].[third_freq_bw].[All]" dimensionUniqueName="[Range 1]" displayFolder="" count="0" memberValueDatatype="5" unbalanced="0"/>
    <cacheHierarchy uniqueName="[Range 1].[third_freq]" caption="third_freq" attribute="1" defaultMemberUniqueName="[Range 1].[third_freq].[All]" allUniqueName="[Range 1].[third_freq].[All]" dimensionUniqueName="[Range 1]" displayFolder="" count="0" memberValueDatatype="20" unbalanced="0"/>
    <cacheHierarchy uniqueName="[Range 1].[highest_freq_percent]" caption="highest_freq_percent" attribute="1" defaultMemberUniqueName="[Range 1].[highest_freq_percent].[All]" allUniqueName="[Range 1].[highest_freq_percent].[All]" dimensionUniqueName="[Range 1]" displayFolder="" count="0" memberValueDatatype="5" unbalanced="0"/>
    <cacheHierarchy uniqueName="[Range 1].[top3_freq_percent]" caption="top3_freq_percent" attribute="1" defaultMemberUniqueName="[Range 1].[top3_freq_percent].[All]" allUniqueName="[Range 1].[top3_freq_percent].[All]" dimensionUniqueName="[Range 1]" displayFolder="" count="0" memberValueDatatype="5" unbalanced="0"/>
    <cacheHierarchy uniqueName="[Range 1].[bw_4000plus_percent]" caption="bw_4000plus_percent" attribute="1" defaultMemberUniqueName="[Range 1].[bw_4000plus_percent].[All]" allUniqueName="[Range 1].[bw_4000plus_percent].[All]" dimensionUniqueName="[Range 1]" displayFolder="" count="0" memberValueDatatype="5" unbalanced="0"/>
    <cacheHierarchy uniqueName="[Range 1].[bw_4500plus_percent]" caption="bw_4500plus_percent" attribute="1" defaultMemberUniqueName="[Range 1].[bw_4500plus_percent].[All]" allUniqueName="[Range 1].[bw_4500plus_percent].[All]" dimensionUniqueName="[Range 1]" displayFolder="" count="0" memberValueDatatype="5" unbalanced="0"/>
    <cacheHierarchy uniqueName="[Range 1].[bw_5000plus_percent]" caption="bw_5000plus_percent" attribute="1" defaultMemberUniqueName="[Range 1].[bw_5000plus_percent].[All]" allUniqueName="[Range 1].[bw_5000plus_percent].[All]" dimensionUniqueName="[Range 1]" displayFolder="" count="0" memberValueDatatype="5" unbalanced="0"/>
    <cacheHierarchy uniqueName="[Range 1].[bw_500less_percent]" caption="bw_500less_percent" attribute="1" defaultMemberUniqueName="[Range 1].[bw_500less_percent].[All]" allUniqueName="[Range 1].[bw_500less_percent].[All]" dimensionUniqueName="[Range 1]" displayFolder="" count="0" memberValueDatatype="5" unbalanced="0"/>
    <cacheHierarchy uniqueName="[Range 1].[Unwgt_highest_freq_bw]" caption="Unwgt_highest_freq_bw" attribute="1" defaultMemberUniqueName="[Range 1].[Unwgt_highest_freq_bw].[All]" allUniqueName="[Range 1].[Unwgt_highest_freq_bw].[All]" dimensionUniqueName="[Range 1]" displayFolder="" count="0" memberValueDatatype="5" unbalanced="0"/>
    <cacheHierarchy uniqueName="[Range 1].[Unwgt_highest_freq]" caption="Unwgt_highest_freq" attribute="1" defaultMemberUniqueName="[Range 1].[Unwgt_highest_freq].[All]" allUniqueName="[Range 1].[Unwgt_highest_freq].[All]" dimensionUniqueName="[Range 1]" displayFolder="" count="0" memberValueDatatype="20" unbalanced="0"/>
    <cacheHierarchy uniqueName="[Range 1].[Unwgt_second_freq_bw]" caption="Unwgt_second_freq_bw" attribute="1" defaultMemberUniqueName="[Range 1].[Unwgt_second_freq_bw].[All]" allUniqueName="[Range 1].[Unwgt_second_freq_bw].[All]" dimensionUniqueName="[Range 1]" displayFolder="" count="0" memberValueDatatype="5" unbalanced="0"/>
    <cacheHierarchy uniqueName="[Range 1].[Unwgt_second_freq]" caption="Unwgt_second_freq" attribute="1" defaultMemberUniqueName="[Range 1].[Unwgt_second_freq].[All]" allUniqueName="[Range 1].[Unwgt_second_freq].[All]" dimensionUniqueName="[Range 1]" displayFolder="" count="0" memberValueDatatype="20" unbalanced="0"/>
    <cacheHierarchy uniqueName="[Range 1].[Unwgt_third_freq_bw]" caption="Unwgt_third_freq_bw" attribute="1" defaultMemberUniqueName="[Range 1].[Unwgt_third_freq_bw].[All]" allUniqueName="[Range 1].[Unwgt_third_freq_bw].[All]" dimensionUniqueName="[Range 1]" displayFolder="" count="0" memberValueDatatype="5" unbalanced="0"/>
    <cacheHierarchy uniqueName="[Range 1].[Unwgt_third_freq]" caption="Unwgt_third_freq" attribute="1" defaultMemberUniqueName="[Range 1].[Unwgt_third_freq].[All]" allUniqueName="[Range 1].[Unwgt_third_freq].[All]" dimensionUniqueName="[Range 1]" displayFolder="" count="0" memberValueDatatype="20" unbalanced="0"/>
    <cacheHierarchy uniqueName="[Range 1].[Unwgt_highest_freq_percent]" caption="Unwgt_highest_freq_percent" attribute="1" defaultMemberUniqueName="[Range 1].[Unwgt_highest_freq_percent].[All]" allUniqueName="[Range 1].[Unwgt_highest_freq_percent].[All]" dimensionUniqueName="[Range 1]" displayFolder="" count="0" memberValueDatatype="5" unbalanced="0"/>
    <cacheHierarchy uniqueName="[Range 1].[Unwgt_top3_freq_percent]" caption="Unwgt_top3_freq_percent" attribute="1" defaultMemberUniqueName="[Range 1].[Unwgt_top3_freq_percent].[All]" allUniqueName="[Range 1].[Unwgt_top3_freq_percent].[All]" dimensionUniqueName="[Range 1]" displayFolder="" count="0" memberValueDatatype="5" unbalanced="0"/>
    <cacheHierarchy uniqueName="[Range 1].[Unwgt_bw_4000plus_percent]" caption="Unwgt_bw_4000plus_percent" attribute="1" defaultMemberUniqueName="[Range 1].[Unwgt_bw_4000plus_percent].[All]" allUniqueName="[Range 1].[Unwgt_bw_4000plus_percent].[All]" dimensionUniqueName="[Range 1]" displayFolder="" count="0" memberValueDatatype="5" unbalanced="0"/>
    <cacheHierarchy uniqueName="[Range 1].[Unwgt_bw_4500plus_percent]" caption="Unwgt_bw_4500plus_percent" attribute="1" defaultMemberUniqueName="[Range 1].[Unwgt_bw_4500plus_percent].[All]" allUniqueName="[Range 1].[Unwgt_bw_4500plus_percent].[All]" dimensionUniqueName="[Range 1]" displayFolder="" count="0" memberValueDatatype="5" unbalanced="0"/>
    <cacheHierarchy uniqueName="[Range 1].[bw_5000plus_percent_1]" caption="bw_5000plus_percent_1" attribute="1" defaultMemberUniqueName="[Range 1].[bw_5000plus_percent_1].[All]" allUniqueName="[Range 1].[bw_5000plus_percent_1].[All]" dimensionUniqueName="[Range 1]" displayFolder="" count="0" memberValueDatatype="5" unbalanced="0"/>
    <cacheHierarchy uniqueName="[Range 1].[Unwgt_bw_500less_percent]" caption="Unwgt_bw_500less_percent" attribute="1" defaultMemberUniqueName="[Range 1].[Unwgt_bw_500less_percent].[All]" allUniqueName="[Range 1].[Unwgt_bw_500less_percent].[All]" dimensionUniqueName="[Range 1]" displayFolder="" count="0" memberValueDatatype="5" unbalanced="0"/>
    <cacheHierarchy uniqueName="[Range 1].[Unweighted - Percent weighed ≥ 30%]" caption="Unweighted - Percent weighed ≥ 30%" attribute="1" defaultMemberUniqueName="[Range 1].[Unweighted - Percent weighed ≥ 30%].[All]" allUniqueName="[Range 1].[Unweighted - Percent weighed ≥ 30%].[All]" dimensionUniqueName="[Range 1]" displayFolder="" count="0" memberValueDatatype="130" unbalanced="0"/>
    <cacheHierarchy uniqueName="[Range 1].[Unweighted Number of birth weights ≥200]" caption="Unweighted Number of birth weights ≥200" attribute="1" defaultMemberUniqueName="[Range 1].[Unweighted Number of birth weights ≥200].[All]" allUniqueName="[Range 1].[Unweighted Number of birth weights ≥200].[All]" dimensionUniqueName="[Range 1]" displayFolder="" count="0" memberValueDatatype="130" unbalanced="0"/>
    <cacheHierarchy uniqueName="[Range 1].[Unweighted Percent on top 3 weights ≤55%]" caption="Unweighted Percent on top 3 weights ≤55%" attribute="1" defaultMemberUniqueName="[Range 1].[Unweighted Percent on top 3 weights ≤55%].[All]" allUniqueName="[Range 1].[Unweighted Percent on top 3 weights ≤55%].[All]" dimensionUniqueName="[Range 1]" displayFolder="" count="0" memberValueDatatype="130" unbalanced="0"/>
    <cacheHierarchy uniqueName="[Range 1].[Unweighted - Percent of birth weights on tail ends (550g&amp;5000g) was ≤5%]" caption="Unweighted - Percent of birth weights on tail ends (550g&amp;5000g) was ≤5%" attribute="1" defaultMemberUniqueName="[Range 1].[Unweighted - Percent of birth weights on tail ends (550g&amp;5000g) was ≤5%].[All]" allUniqueName="[Range 1].[Unweighted - Percent of birth weights on tail ends (550g&amp;5000g) was ≤5%].[All]" dimensionUniqueName="[Range 1]" displayFolder="" count="0" memberValueDatatype="130" unbalanced="0"/>
    <cacheHierarchy uniqueName="[Range 1].[Unweighted - Percent of birth weights ≥4500g was ≤10%]" caption="Unweighted - Percent of birth weights ≥4500g was ≤10%" attribute="1" defaultMemberUniqueName="[Range 1].[Unweighted - Percent of birth weights ≥4500g was ≤10%].[All]" allUniqueName="[Range 1].[Unweighted - Percent of birth weights ≥4500g was ≤10%].[All]" dimensionUniqueName="[Range 1]" displayFolder="" count="0" memberValueDatatype="130" unbalanced="0"/>
    <cacheHierarchy uniqueName="[Range 1].[Unweighted - Included for generation of LBW estimates - 0 = included]" caption="Unweighted - Included for generation of LBW estimates - 0 = included" attribute="1" defaultMemberUniqueName="[Range 1].[Unweighted - Included for generation of LBW estimates - 0 = included].[All]" allUniqueName="[Range 1].[Unweighted - Included for generation of LBW estimates - 0 = included].[All]" dimensionUniqueName="[Range 1]" displayFolder="" count="0" memberValueDatatype="130" unbalanced="0"/>
    <cacheHierarchy uniqueName="[Range 1].[Current_decision_unweighted_DQ]" caption="Current_decision_unweighted_DQ" attribute="1" defaultMemberUniqueName="[Range 1].[Current_decision_unweighted_DQ].[All]" allUniqueName="[Range 1].[Current_decision_unweighted_DQ].[All]" dimensionUniqueName="[Range 1]" displayFolder="" count="0" memberValueDatatype="130" unbalanced="0"/>
    <cacheHierarchy uniqueName="[Range 1].[DQ_decision_2019_estimates]" caption="DQ_decision_2019_estimates" attribute="1" defaultMemberUniqueName="[Range 1].[DQ_decision_2019_estimates].[All]" allUniqueName="[Range 1].[DQ_decision_2019_estimates].[All]" dimensionUniqueName="[Range 1]" displayFolder="" count="0" memberValueDatatype="130" unbalanced="0"/>
    <cacheHierarchy uniqueName="[Range 1].[final_set 1. no size at birth and &lt;95% weighed 2. % weighed not passed 3. other DQ not passed 4. mod]" caption="final_set 1. no size at birth and &lt;95% weighed 2. % weighed not passed 3. other DQ not passed 4. mod" attribute="1" defaultMemberUniqueName="[Range 1].[final_set 1. no size at birth and &lt;95% weighed 2. % weighed not passed 3. other DQ not passed 4. mod].[All]" allUniqueName="[Range 1].[final_set 1. no size at birth and &lt;95% weighed 2. % weighed not passed 3. other DQ not passed 4. mod].[All]" dimensionUniqueName="[Range 1]" displayFolder="" count="2" memberValueDatatype="20" unbalanced="0">
      <fieldsUsage count="2">
        <fieldUsage x="-1"/>
        <fieldUsage x="1"/>
      </fieldsUsage>
    </cacheHierarchy>
    <cacheHierarchy uniqueName="[Range 1].[Used in final LBW estimate]" caption="Used in final LBW estimate" attribute="1" defaultMemberUniqueName="[Range 1].[Used in final LBW estimate].[All]" allUniqueName="[Range 1].[Used in final LBW estimate].[All]" dimensionUniqueName="[Range 1]" displayFolder="" count="2" memberValueDatatype="130" unbalanced="0">
      <fieldsUsage count="2">
        <fieldUsage x="-1"/>
        <fieldUsage x="0"/>
      </fieldsUsage>
    </cacheHierarchy>
    <cacheHierarchy uniqueName="[Range 1].[Model variables]" caption="Model variables" attribute="1" defaultMemberUniqueName="[Range 1].[Model variables].[All]" allUniqueName="[Range 1].[Model variables].[All]" dimensionUniqueName="[Range 1]" displayFolder="" count="0" memberValueDatatype="130" unbalanced="0"/>
    <cacheHierarchy uniqueName="[Range 1].[Final adjusted estimate]" caption="Final adjusted estimate" attribute="1" defaultMemberUniqueName="[Range 1].[Final adjusted estimate].[All]" allUniqueName="[Range 1].[Final adjusted estimate].[All]" dimensionUniqueName="[Range 1]" displayFolder="" count="0" memberValueDatatype="130" unbalanced="0"/>
    <cacheHierarchy uniqueName="[Range 1].[Notes]" caption="Notes" attribute="1" defaultMemberUniqueName="[Range 1].[Notes].[All]" allUniqueName="[Range 1].[Notes].[All]" dimensionUniqueName="[Range 1]" displayFolder="" count="0" memberValueDatatype="130" unbalanced="0"/>
    <cacheHierarchy uniqueName="[Range 1].[MICS Version]" caption="MICS Version" attribute="1" defaultMemberUniqueName="[Range 1].[MICS Version].[All]" allUniqueName="[Range 1].[MICS Version].[All]" dimensionUniqueName="[Range 1]" displayFolder="" count="0" memberValueDatatype="130" unbalanced="0"/>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ISO Code 2]" caption="Count of ISO Code 2" measure="1" displayFolder="" measureGroup="Range 1"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final_set 1. no size at birth and &lt;95% weighed 2. % weighed not passed 3. other DQ not passed ]" caption="Sum of final_set 1. no size at birth and &lt;95% weighed 2. % weighed not passed 3. other DQ not passed " measure="1" displayFolder="" measureGroup="Range 1" count="0" hidden="1">
      <extLst>
        <ext xmlns:x15="http://schemas.microsoft.com/office/spreadsheetml/2010/11/main" uri="{B97F6D7D-B522-45F9-BDA1-12C45D357490}">
          <x15:cacheHierarchy aggregatedColumn="58"/>
        </ext>
      </extLst>
    </cacheHierarchy>
    <cacheHierarchy uniqueName="[Measures].[Distinct Count of ISO Code]" caption="Distinct Count of ISO Code" measure="1" displayFolder="" measureGroup="Range 1" count="0" oneField="1" hidden="1">
      <fieldsUsage count="1">
        <fieldUsage x="2"/>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9">
  <r>
    <s v="ALB"/>
    <n v="5"/>
    <s v="Multiple indicator cluster survey report Albania (MICS). Committee on Women and Family, Institute of Public Health, Faculty of Social Sciences and UNICEF (Albania). Tirana, Albania: UNICEF, 2000"/>
    <x v="0"/>
    <s v="MICS"/>
    <x v="0"/>
    <x v="0"/>
    <n v="3.9554899999999997E-2"/>
    <n v="1.16942E-2"/>
    <n v="1.6634199999999998E-2"/>
    <n v="6.2475599999999999E-2"/>
    <n v="2.5723699999999999E-2"/>
    <n v="1.1477559999999999E-2"/>
    <n v="3.0608300000000001E-3"/>
    <n v="4.8386499999999999E-2"/>
    <n v="254"/>
    <n v="260"/>
    <n v="0.87474656105041504"/>
    <n v="0.90551179647445679"/>
    <n v="227"/>
    <n v="230"/>
    <n v="227"/>
    <n v="230"/>
    <n v="0.87436211109161377"/>
    <n v="0.90551179647445679"/>
    <n v="3500"/>
    <n v="28"/>
    <n v="3000"/>
    <n v="26"/>
    <n v="3200"/>
    <n v="22"/>
    <n v="0.12723127007484436"/>
    <n v="0.34329095482826233"/>
    <n v="0.10192494839429855"/>
    <n v="2.7387849986553192E-2"/>
    <n v="8.5375159978866577E-3"/>
    <n v="0"/>
    <n v="3500"/>
    <n v="28"/>
    <n v="3000"/>
    <n v="26"/>
    <n v="3200"/>
    <n v="22"/>
    <n v="0.12173912674188614"/>
    <n v="0.33043476939201355"/>
    <n v="0.12173912674188614"/>
    <n v="3.4782607108354568E-2"/>
    <n v="8.6956517770886421E-3"/>
    <n v="0"/>
    <s v="yes"/>
    <s v="yes"/>
    <s v="yes"/>
    <s v="yes"/>
    <s v="yes"/>
    <n v="0"/>
    <x v="0"/>
    <s v="included"/>
    <n v="5"/>
    <s v="Yes"/>
    <s v="MI includes: _x000a_(i) size _x000a_(ii) parity "/>
    <x v="0"/>
    <m/>
    <s v="MICS3"/>
  </r>
  <r>
    <s v="ALB"/>
    <n v="6"/>
    <s v="Albania multiple indicator cluster survey 2005, final report. Tirana, Albania: Albanian National Institute of Statistics, 2008"/>
    <x v="0"/>
    <s v="MICS"/>
    <x v="1"/>
    <x v="1"/>
    <n v="7.0165400000000003E-2"/>
    <n v="1.34041E-2"/>
    <n v="4.3893399999999999E-2"/>
    <n v="9.6437499999999995E-2"/>
    <n v="6.5787799999999994E-2"/>
    <n v="1.417326E-2"/>
    <n v="3.7864879999999997E-2"/>
    <n v="9.3710660000000001E-2"/>
    <n v="395"/>
    <n v="399"/>
    <n v="0.96741855144500732"/>
    <n v="0.96455693244934082"/>
    <n v="386"/>
    <n v="381"/>
    <n v="386"/>
    <n v="381"/>
    <n v="0.96741855144500732"/>
    <n v="0.96455693244934082"/>
    <n v="3200"/>
    <n v="27"/>
    <n v="3300"/>
    <n v="23"/>
    <n v="3100"/>
    <n v="23"/>
    <n v="8.5429847240447998E-2"/>
    <n v="0.28816044330596924"/>
    <n v="9.2302329838275909E-2"/>
    <n v="1.3395555317401886E-2"/>
    <n v="8.9185694232583046E-3"/>
    <n v="0"/>
    <n v="3200"/>
    <n v="27"/>
    <n v="3300"/>
    <n v="23"/>
    <n v="3100"/>
    <n v="23"/>
    <n v="8.6614176630973816E-2"/>
    <n v="0.27821522951126099"/>
    <n v="9.7112864255905151E-2"/>
    <n v="1.3123359531164169E-2"/>
    <n v="7.8740157186985016E-3"/>
    <n v="0"/>
    <s v="yes"/>
    <s v="yes"/>
    <s v="yes"/>
    <s v="yes"/>
    <s v="yes"/>
    <n v="0"/>
    <x v="0"/>
    <s v="included"/>
    <n v="5"/>
    <s v="Yes"/>
    <s v="MI includes: _x000a_(i) size _x000a_(ii) parity "/>
    <x v="0"/>
    <m/>
    <s v=""/>
  </r>
  <r>
    <s v="ALB"/>
    <n v="7"/>
    <s v="Albania demographic and health survey 2008-09. Demographic and Health Surveys. Tirana, Albania: Institute of Statistics, Institute of Public Health and ICF Macro, 2010"/>
    <x v="0"/>
    <s v="DHS"/>
    <x v="2"/>
    <x v="2"/>
    <n v="4.6444800000000001E-2"/>
    <n v="5.4250000000000001E-3"/>
    <n v="3.5811799999999998E-2"/>
    <n v="5.7077700000000002E-2"/>
    <n v="3.5342199999999997E-2"/>
    <n v="5.7921800000000001E-3"/>
    <n v="2.3955859999999999E-2"/>
    <n v="4.6728499999999999E-2"/>
    <n v="1616"/>
    <n v="1576"/>
    <n v="0.97972321510314941"/>
    <n v="0.97215348482131958"/>
    <n v="1544.2559814453125"/>
    <n v="1571"/>
    <n v="1544.2559814453125"/>
    <n v="1571"/>
    <n v="0.97985786199569702"/>
    <n v="0.97215348482131958"/>
    <n v="3200"/>
    <n v="179"/>
    <n v="3500"/>
    <n v="159"/>
    <n v="3300"/>
    <n v="149"/>
    <n v="0.1004321426153183"/>
    <n v="0.28815546631813049"/>
    <n v="9.6906162798404694E-2"/>
    <n v="1.8556855618953705E-2"/>
    <n v="3.8492148742079735E-3"/>
    <n v="0"/>
    <n v="3200"/>
    <n v="179"/>
    <n v="3500"/>
    <n v="159"/>
    <n v="3300"/>
    <n v="149"/>
    <n v="0.11394016444683075"/>
    <n v="0.30999362468719482"/>
    <n v="9.3570977449417114E-2"/>
    <n v="2.0369190722703934E-2"/>
    <n v="3.1826861668378115E-3"/>
    <n v="0"/>
    <s v="yes"/>
    <s v="yes"/>
    <s v="yes"/>
    <s v="yes"/>
    <s v="yes"/>
    <n v="0"/>
    <x v="0"/>
    <s v="included"/>
    <n v="5"/>
    <s v="Yes"/>
    <s v="MI includes: _x000a_(i) size _x000a_(ii) parity _x000a_(ii) sex _x000a_(iv) singleton _x000a_(v) maternal height _x000a_(vi) maternal BMI "/>
    <x v="0"/>
    <m/>
    <s v=""/>
  </r>
  <r>
    <s v="DZA"/>
    <n v="13"/>
    <s v="Suivi de la situation des enfant et des femmes. Enquête nationale à indicateurs multiples: Rapport principal. MICS3. République Algérienne Démocratique et Populaire, Décembre 2008"/>
    <x v="1"/>
    <s v="MICS"/>
    <x v="3"/>
    <x v="3"/>
    <n v="6.5206900238990784E-2"/>
    <n v="3.7509719841182232E-3"/>
    <n v="5.7854995131492615E-2"/>
    <n v="7.2558805346488953E-2"/>
    <n v="5.0167988985776901E-2"/>
    <n v="3.7526050582528114E-3"/>
    <n v="4.2797476053237915E-2"/>
    <n v="5.7538501918315887E-2"/>
    <n v="5830"/>
    <n v="5561.0986328125"/>
    <n v="0.87805759906768799"/>
    <n v="0.83011049032211304"/>
    <n v="4846"/>
    <n v="4808"/>
    <n v="4838"/>
    <n v="4801"/>
    <n v="0.87660807371139526"/>
    <n v="0.82890194654464722"/>
    <n v="3500"/>
    <n v="526"/>
    <n v="3000"/>
    <n v="474"/>
    <n v="3200"/>
    <n v="341"/>
    <n v="0.10776789486408234"/>
    <n v="0.26607322692871094"/>
    <n v="0.14476051926612854"/>
    <n v="3.5659603774547577E-2"/>
    <n v="7.9003516584634781E-3"/>
    <n v="7.8890233999118209E-4"/>
    <n v="3500"/>
    <n v="526"/>
    <n v="3000"/>
    <n v="474"/>
    <n v="3200"/>
    <n v="341"/>
    <n v="0.10940099507570267"/>
    <n v="0.27891016006469727"/>
    <n v="0.13831114768981934"/>
    <n v="3.5981696099042892E-2"/>
    <n v="7.6955072581768036E-3"/>
    <n v="8.319467306137085E-4"/>
    <s v="yes"/>
    <s v="yes"/>
    <s v="yes"/>
    <s v="yes"/>
    <s v="yes"/>
    <n v="0"/>
    <x v="0"/>
    <m/>
    <n v="5"/>
    <s v="Yes"/>
    <s v="MI includes: _x000a_(i) size _x000a_(ii) parity "/>
    <x v="0"/>
    <m/>
    <s v=""/>
  </r>
  <r>
    <s v="DZA"/>
    <n v="14"/>
    <s v="République Algérienne Démocratiqe et Populaire enquête par grappes à indicateurs mulitples (MICS) 2012-2013. Rapport final. Ministère de la Santé, de la Population et de la Réforme Hospitalière, 2015."/>
    <x v="1"/>
    <s v="MICS"/>
    <x v="4"/>
    <x v="4"/>
    <n v="6.8235427141189575E-2"/>
    <n v="3.6971683148294687E-3"/>
    <n v="6.0988977551460266E-2"/>
    <n v="7.5481876730918884E-2"/>
    <n v="5.5002551525831223E-2"/>
    <n v="3.8966936990618706E-3"/>
    <n v="4.7356713563203812E-2"/>
    <n v="6.2648385763168335E-2"/>
    <n v="5978"/>
    <n v="5890.8515625"/>
    <n v="0.8857579231262207"/>
    <n v="0.85095351934432983"/>
    <n v="5218"/>
    <n v="5087"/>
    <n v="5214"/>
    <n v="5082"/>
    <n v="0.88507890701293945"/>
    <n v="0.85011708736419678"/>
    <n v="3500"/>
    <n v="530"/>
    <n v="3000"/>
    <n v="484"/>
    <n v="3200"/>
    <n v="439"/>
    <n v="0.10133089870214462"/>
    <n v="0.27373239398002625"/>
    <n v="0.12403090298175812"/>
    <n v="3.005400113761425E-2"/>
    <n v="5.886017344892025E-3"/>
    <n v="1.2155541917309165E-3"/>
    <n v="3500"/>
    <n v="530"/>
    <n v="3000"/>
    <n v="484"/>
    <n v="3200"/>
    <n v="439"/>
    <n v="0.10418714582920074"/>
    <n v="0.28563004732131958"/>
    <n v="0.13072538375854492"/>
    <n v="3.3221937716007233E-2"/>
    <n v="8.0597605556249619E-3"/>
    <n v="1.769215683452785E-3"/>
    <s v="yes"/>
    <s v="yes"/>
    <s v="yes"/>
    <s v="yes"/>
    <s v="yes"/>
    <n v="0"/>
    <x v="0"/>
    <s v="included"/>
    <n v="5"/>
    <s v="Yes"/>
    <s v="MI includes: _x000a_(i) size _x000a_(ii) parity "/>
    <x v="0"/>
    <m/>
    <s v="MICS5"/>
  </r>
  <r>
    <s v="ARM"/>
    <n v="21"/>
    <s v="Armenia demographic and health survey 2000. Demographic and Health Surveys. Calverton, Maryland: National Statistical Service, Ministry of Health, and ORC Macro, 2001"/>
    <x v="2"/>
    <s v="DHS"/>
    <x v="0"/>
    <x v="5"/>
    <n v="8.6344199999999996E-2"/>
    <n v="7.4958000000000004E-3"/>
    <n v="7.1652400000000005E-2"/>
    <n v="0.101036"/>
    <n v="6.2357099999999999E-2"/>
    <n v="7.2946799999999996E-3"/>
    <n v="4.7991640000000002E-2"/>
    <n v="7.6722609999999997E-2"/>
    <n v="1726"/>
    <n v="1657"/>
    <n v="0.95750343799591064"/>
    <n v="0.95654690265655518"/>
    <n v="1586.4559326171875"/>
    <n v="1651"/>
    <n v="1585.337890625"/>
    <n v="1650"/>
    <n v="0.95675188302993774"/>
    <n v="0.95596754550933838"/>
    <n v="3000"/>
    <n v="183"/>
    <n v="3200"/>
    <n v="158"/>
    <n v="3500"/>
    <n v="143"/>
    <n v="0.11021618545055389"/>
    <n v="0.29246032238006592"/>
    <n v="6.7990265786647797E-2"/>
    <n v="9.0040517970919609E-3"/>
    <n v="2.8673908673226833E-3"/>
    <n v="0"/>
    <n v="3000"/>
    <n v="183"/>
    <n v="3200"/>
    <n v="158"/>
    <n v="3500"/>
    <n v="143"/>
    <n v="0.11084191501140594"/>
    <n v="0.29315567016601563"/>
    <n v="7.0866145193576813E-2"/>
    <n v="1.0296789929270744E-2"/>
    <n v="2.4227739777415991E-3"/>
    <n v="0"/>
    <s v="yes"/>
    <s v="yes"/>
    <s v="yes"/>
    <s v="yes"/>
    <s v="yes"/>
    <n v="0"/>
    <x v="0"/>
    <s v="included"/>
    <n v="5"/>
    <s v="Yes"/>
    <s v="MI includes: _x000a_(i) size _x000a_(ii) parity _x000a_(ii) sex _x000a_(iv) singleton _x000a_(v) maternal height _x000a_(vi) maternal BMI "/>
    <x v="0"/>
    <m/>
    <s v=""/>
  </r>
  <r>
    <s v="ARM"/>
    <n v="22"/>
    <s v="Armenia demographic and health survey 2005. Demographic and Health Surveys. Calverton, Maryland: National Statistical Service, Ministry of Health, and ORC Macro, 2006"/>
    <x v="2"/>
    <s v="DHS"/>
    <x v="1"/>
    <x v="3"/>
    <n v="9.1773499999999994E-2"/>
    <n v="1.16472E-2"/>
    <n v="6.8944800000000001E-2"/>
    <n v="0.1146021"/>
    <n v="7.5069300000000005E-2"/>
    <n v="9.6967400000000006E-3"/>
    <n v="5.5984390000000002E-2"/>
    <n v="9.4154199999999993E-2"/>
    <n v="1430"/>
    <n v="1512"/>
    <n v="0.97957044839859009"/>
    <n v="0.98321676254272461"/>
    <n v="1480.9935302734375"/>
    <n v="1406"/>
    <n v="1480.9935302734375"/>
    <n v="1406"/>
    <n v="0.97949308156967163"/>
    <n v="0.98321676254272461"/>
    <n v="3200"/>
    <n v="135"/>
    <n v="3000"/>
    <n v="134"/>
    <n v="3500"/>
    <n v="124"/>
    <n v="0.10358966141939163"/>
    <n v="0.28758946061134338"/>
    <n v="6.3203282654285431E-2"/>
    <n v="1.5983043238520622E-2"/>
    <n v="3.6233123391866684E-3"/>
    <n v="0"/>
    <n v="3200"/>
    <n v="135"/>
    <n v="3000"/>
    <n v="134"/>
    <n v="3500"/>
    <n v="124"/>
    <n v="9.6017070114612579E-2"/>
    <n v="0.27951636910438538"/>
    <n v="7.3257468640804291E-2"/>
    <n v="1.8492177128791809E-2"/>
    <n v="2.8449501842260361E-3"/>
    <n v="0"/>
    <s v="yes"/>
    <s v="yes"/>
    <s v="yes"/>
    <s v="yes"/>
    <s v="yes"/>
    <n v="0"/>
    <x v="0"/>
    <s v="included"/>
    <n v="5"/>
    <s v="Yes"/>
    <s v="MI includes: _x000a_(i) size _x000a_(ii) parity _x000a_(ii) sex _x000a_(iv) singleton _x000a_(v) maternal height _x000a_(vi) maternal BMI "/>
    <x v="0"/>
    <m/>
    <s v=""/>
  </r>
  <r>
    <s v="ARM"/>
    <n v="23"/>
    <s v="Armenia demographic and health survey 2010. Demographic and Health Surveys. Calverton, Maryland: National Statistical Service, Ministry of Health, and ICF International, 2012"/>
    <x v="2"/>
    <s v="DHS"/>
    <x v="5"/>
    <x v="6"/>
    <n v="7.4021500000000004E-2"/>
    <n v="7.3077999999999997E-3"/>
    <n v="5.96982E-2"/>
    <n v="8.8344800000000001E-2"/>
    <n v="6.7315799999999995E-2"/>
    <n v="8.3613899999999998E-3"/>
    <n v="5.0860919999999997E-2"/>
    <n v="8.3770609999999995E-2"/>
    <n v="1473"/>
    <n v="1448"/>
    <n v="0.98455196619033813"/>
    <n v="0.98234891891479492"/>
    <n v="1426.1163330078125"/>
    <n v="1447"/>
    <n v="1426.1163330078125"/>
    <n v="1447"/>
    <n v="0.98488694429397583"/>
    <n v="0.98234891891479492"/>
    <n v="3200"/>
    <n v="176"/>
    <n v="3000"/>
    <n v="154"/>
    <n v="3100"/>
    <n v="135"/>
    <n v="0.10964513570070267"/>
    <n v="0.30934587121009827"/>
    <n v="3.4033160656690598E-2"/>
    <n v="7.5702895410358906E-3"/>
    <n v="0"/>
    <n v="0"/>
    <n v="3200"/>
    <n v="176"/>
    <n v="3000"/>
    <n v="154"/>
    <n v="3100"/>
    <n v="135"/>
    <n v="0.12163095921278"/>
    <n v="0.32135453820228577"/>
    <n v="3.8700759410858154E-2"/>
    <n v="4.8375949263572693E-3"/>
    <n v="0"/>
    <n v="0"/>
    <s v="yes"/>
    <s v="yes"/>
    <s v="yes"/>
    <s v="yes"/>
    <s v="yes"/>
    <n v="0"/>
    <x v="0"/>
    <s v="included"/>
    <n v="5"/>
    <s v="Yes"/>
    <s v="MI includes: _x000a_(i) size _x000a_(ii) parity _x000a_(ii) sex _x000a_(iv) singleton "/>
    <x v="0"/>
    <m/>
    <s v="MICS5"/>
  </r>
  <r>
    <s v="AZE"/>
    <n v="27"/>
    <s v="Azerbaijan multiple indicator cluster survey 2000 (MICS). Baku, Azerbaijan: United Nations Children's Fund, 2001."/>
    <x v="3"/>
    <s v="MICS"/>
    <x v="0"/>
    <x v="0"/>
    <m/>
    <m/>
    <m/>
    <m/>
    <m/>
    <m/>
    <m/>
    <m/>
    <n v="415"/>
    <n v="415"/>
    <n v="0.59277111291885376"/>
    <n v="0.59277111291885376"/>
    <n v="246"/>
    <n v="246"/>
    <n v="246"/>
    <n v="246"/>
    <n v="0.59277111291885376"/>
    <n v="0.59277111291885376"/>
    <n v="3000"/>
    <n v="33"/>
    <n v="3500"/>
    <n v="27"/>
    <n v="3600"/>
    <n v="18"/>
    <n v="0.13414634764194489"/>
    <n v="0.31707316637039185"/>
    <n v="0.10162601619958878"/>
    <n v="2.4390242993831635E-2"/>
    <n v="0"/>
    <n v="0"/>
    <n v="3000"/>
    <n v="33"/>
    <n v="3500"/>
    <n v="27"/>
    <n v="3600"/>
    <n v="18"/>
    <n v="0.13414634764194489"/>
    <n v="0.31707316637039185"/>
    <n v="0.10162601619958878"/>
    <n v="2.4390242993831635E-2"/>
    <n v="0"/>
    <n v="0"/>
    <s v="yes"/>
    <s v="yes"/>
    <s v="yes"/>
    <s v="yes"/>
    <s v="yes"/>
    <n v="0"/>
    <x v="0"/>
    <s v="excluded"/>
    <n v="4"/>
    <s v="No"/>
    <s v="No model fitted"/>
    <x v="1"/>
    <m/>
    <s v=""/>
  </r>
  <r>
    <s v="AZE"/>
    <n v="29"/>
    <s v="Azerbaijan Demographic and Health Survey 2006. Demographic and Health Surveys. Calverton, Maryland, USA: State Statistical Committee and Macro International Inc., 2008"/>
    <x v="3"/>
    <s v="DHS"/>
    <x v="3"/>
    <x v="1"/>
    <n v="0.1132905"/>
    <n v="9.3182000000000004E-3"/>
    <n v="9.5026799999999995E-2"/>
    <n v="0.13155410000000001"/>
    <n v="9.1888899999999996E-2"/>
    <n v="1.0563060000000001E-2"/>
    <n v="7.1103520000000003E-2"/>
    <n v="0.11267436"/>
    <n v="2297"/>
    <n v="2289"/>
    <n v="0.73153859376907349"/>
    <n v="0.7479320764541626"/>
    <n v="1674.1500244140625"/>
    <n v="1718"/>
    <n v="1672.6937255859375"/>
    <n v="1716"/>
    <n v="0.73075306415557861"/>
    <n v="0.74706137180328369"/>
    <n v="3000"/>
    <n v="216"/>
    <n v="3500"/>
    <n v="173"/>
    <n v="3200"/>
    <n v="163"/>
    <n v="0.12992200255393982"/>
    <n v="0.32350876927375793"/>
    <n v="9.6603572368621826E-2"/>
    <n v="3.3863771706819534E-2"/>
    <n v="6.98440195992589E-3"/>
    <n v="0"/>
    <n v="3000"/>
    <n v="216"/>
    <n v="3500"/>
    <n v="173"/>
    <n v="3200"/>
    <n v="163"/>
    <n v="0.12572759389877319"/>
    <n v="0.3213038444519043"/>
    <n v="9.953434020280838E-2"/>
    <n v="2.9103608801960945E-2"/>
    <n v="7.5669381767511368E-3"/>
    <n v="0"/>
    <s v="yes"/>
    <s v="yes"/>
    <s v="yes"/>
    <s v="yes"/>
    <s v="yes"/>
    <n v="0"/>
    <x v="0"/>
    <s v="included"/>
    <n v="5"/>
    <s v="Yes"/>
    <s v="MI includes: _x000a_(i) size _x000a_(ii) parity _x000a_(ii) sex _x000a_(iv) singleton _x000a_(v) maternal height _x000a_(vi) maternal BMI "/>
    <x v="0"/>
    <m/>
    <s v=""/>
  </r>
  <r>
    <s v="AZE"/>
    <n v="30"/>
    <s v="Azerbaijan nutrition survey  (AzNS), 2013. Baku, Republic of Azerbaijan, 2014."/>
    <x v="3"/>
    <s v="NNS"/>
    <x v="6"/>
    <x v="7"/>
    <n v="9.4288699328899384E-2"/>
    <n v="1.6994709149003029E-2"/>
    <n v="6.0979679226875305E-2"/>
    <n v="0.12759771943092346"/>
    <n v="8.58878493309021E-2"/>
    <n v="1.805780827999115E-2"/>
    <n v="5.0289057195186615E-2"/>
    <n v="0.12148664146661758"/>
    <n v="425"/>
    <n v="1021"/>
    <n v="0.98521095514297485"/>
    <n v="0.98117649555206299"/>
    <n v="1006.3773803710938"/>
    <n v="417"/>
    <n v="1006.3773803710938"/>
    <n v="417"/>
    <n v="0.98567813634872437"/>
    <n v="0.98117649555206299"/>
    <n v="3000"/>
    <n v="40"/>
    <n v="3200"/>
    <n v="40"/>
    <n v="3500"/>
    <n v="37"/>
    <n v="0.19568754732608795"/>
    <n v="0.29602715373039246"/>
    <n v="0.14427483081817627"/>
    <n v="3.7660814821720123E-2"/>
    <n v="6.3512753695249557E-3"/>
    <n v="0"/>
    <n v="3000"/>
    <n v="40"/>
    <n v="3200"/>
    <n v="40"/>
    <n v="3500"/>
    <n v="37"/>
    <n v="0.19184651970863342"/>
    <n v="0.28057554364204407"/>
    <n v="0.13189448416233063"/>
    <n v="3.8369305431842804E-2"/>
    <n v="7.1942447684705257E-3"/>
    <n v="0"/>
    <s v="yes"/>
    <s v="yes"/>
    <s v="yes"/>
    <s v="yes"/>
    <s v="yes"/>
    <n v="0"/>
    <x v="0"/>
    <m/>
    <n v="5"/>
    <s v="Yes"/>
    <s v="FMM Only"/>
    <x v="2"/>
    <m/>
    <s v=""/>
  </r>
  <r>
    <s v="BGD"/>
    <n v="53"/>
    <s v="Bangladesh 2012-13 multiple indicator cluster survey. Final Report. Dhaka, Bangladesh: Bangladesh Bureau of Statistics and UNICEF Bangladesh, 2014."/>
    <x v="4"/>
    <s v="MICS"/>
    <x v="4"/>
    <x v="7"/>
    <m/>
    <m/>
    <m/>
    <m/>
    <m/>
    <m/>
    <m/>
    <m/>
    <n v="7866"/>
    <n v="7949.6484375"/>
    <n v="0.32150942087173462"/>
    <n v="0.2948131263256073"/>
    <n v="2556"/>
    <n v="2319"/>
    <n v="2552"/>
    <n v="2314"/>
    <n v="0.32100629806518555"/>
    <n v="0.29417747259140015"/>
    <n v="3000"/>
    <n v="496"/>
    <n v="2500"/>
    <n v="319"/>
    <n v="3500"/>
    <n v="309"/>
    <n v="0.23243023455142975"/>
    <n v="0.50064271688461304"/>
    <n v="9.3008466064929962E-2"/>
    <n v="4.8669468611478806E-2"/>
    <n v="1.6429690644145012E-2"/>
    <n v="3.7456590216606855E-3"/>
    <n v="3000"/>
    <n v="496"/>
    <n v="2500"/>
    <n v="319"/>
    <n v="3500"/>
    <n v="309"/>
    <n v="0.21388529241085052"/>
    <n v="0.48469167947769165"/>
    <n v="9.5730915665626526E-2"/>
    <n v="4.4846918433904648E-2"/>
    <n v="1.8542475998401642E-2"/>
    <n v="3.8809832185506821E-3"/>
    <s v="no"/>
    <s v="yes"/>
    <s v="yes"/>
    <s v="yes"/>
    <s v="yes"/>
    <n v="1"/>
    <x v="1"/>
    <s v="included"/>
    <n v="2"/>
    <s v="No"/>
    <s v="No model fitted"/>
    <x v="3"/>
    <s v="Included in 2019 estimates. Excluded in 2020 on unweighted DQC"/>
    <s v="MICS2"/>
  </r>
  <r>
    <s v="BLR"/>
    <n v="57"/>
    <s v="Belarus multiple indicator cluster survey 2005, final report. Minsk, Republic of Belarus: Ministry of Statistics and Analysis [Belarus] and Research Institute of Statistics of the MSA [Belarus], 2007"/>
    <x v="5"/>
    <s v="MICS"/>
    <x v="1"/>
    <x v="1"/>
    <n v="4.0143100000000001E-2"/>
    <n v="4.6956999999999997E-3"/>
    <n v="3.0939399999999999E-2"/>
    <n v="4.93467E-2"/>
    <n v="3.6529300000000001E-2"/>
    <n v="5.1946800000000001E-3"/>
    <n v="2.6305390000000001E-2"/>
    <n v="4.6753200000000002E-2"/>
    <n v="1179"/>
    <n v="462"/>
    <n v="0.99350649118423462"/>
    <n v="0.99575912952423096"/>
    <n v="459"/>
    <n v="1174"/>
    <n v="459"/>
    <n v="1174"/>
    <n v="0.99350649118423462"/>
    <n v="0.99575912952423096"/>
    <n v="3200"/>
    <n v="49"/>
    <n v="3100"/>
    <n v="37"/>
    <n v="3600"/>
    <n v="37"/>
    <n v="4.9620464444160461E-2"/>
    <n v="0.15016913414001465"/>
    <n v="9.173545241355896E-2"/>
    <n v="1.1771794408559799E-2"/>
    <n v="0"/>
    <n v="0"/>
    <n v="3200"/>
    <n v="49"/>
    <n v="3100"/>
    <n v="37"/>
    <n v="3600"/>
    <n v="37"/>
    <n v="4.9403749406337738E-2"/>
    <n v="0.15417376160621643"/>
    <n v="0.10136286169290543"/>
    <n v="1.2776831164956093E-2"/>
    <n v="0"/>
    <n v="0"/>
    <s v="yes"/>
    <s v="yes"/>
    <s v="yes"/>
    <s v="yes"/>
    <s v="yes"/>
    <n v="0"/>
    <x v="0"/>
    <s v="included"/>
    <n v="5"/>
    <s v="Yes"/>
    <s v="MI includes: _x000a_(i) size _x000a_(ii) parity "/>
    <x v="0"/>
    <m/>
    <s v="NA"/>
  </r>
  <r>
    <s v="BLZ"/>
    <n v="59"/>
    <s v="Multiple indicator cluster survey Belize, 2006. UNICEF"/>
    <x v="6"/>
    <s v="MICS"/>
    <x v="3"/>
    <x v="8"/>
    <n v="8.8628999999999999E-2"/>
    <n v="1.49686E-2"/>
    <n v="5.9290599999999999E-2"/>
    <n v="0.1179673"/>
    <n v="7.9971299999999995E-2"/>
    <n v="1.558782E-2"/>
    <n v="4.9066940000000003E-2"/>
    <n v="0.11087568"/>
    <n v="312"/>
    <n v="315"/>
    <n v="0.9523809552192688"/>
    <n v="0.94871795177459717"/>
    <n v="300"/>
    <n v="296"/>
    <n v="298"/>
    <n v="294"/>
    <n v="0.94603174924850464"/>
    <n v="0.94230771064758301"/>
    <n v="3175"/>
    <n v="41"/>
    <n v="3629"/>
    <n v="16"/>
    <n v="2758"/>
    <n v="16"/>
    <n v="0.1314738392829895"/>
    <n v="0.23756667971611023"/>
    <n v="0.13918936252593994"/>
    <n v="2.7786100283265114E-2"/>
    <n v="7.9128183424472809E-3"/>
    <n v="0"/>
    <n v="3175"/>
    <n v="41"/>
    <n v="2757"/>
    <n v="16"/>
    <n v="3628"/>
    <n v="16"/>
    <n v="0.13851352035999298"/>
    <n v="0.24662162363529205"/>
    <n v="0.13851352035999298"/>
    <n v="2.7027027681469917E-2"/>
    <n v="6.7567569203674793E-3"/>
    <n v="0"/>
    <s v="yes"/>
    <s v="yes"/>
    <s v="yes"/>
    <s v="yes"/>
    <s v="yes"/>
    <n v="0"/>
    <x v="0"/>
    <s v="included"/>
    <n v="5"/>
    <s v="Yes"/>
    <s v="MI includes: _x000a_(i) size _x000a_(ii) parity "/>
    <x v="0"/>
    <m/>
    <s v=""/>
  </r>
  <r>
    <s v="BLZ"/>
    <n v="60"/>
    <s v="Belize multiple indicator cluster survey 2011 (MICS). Belize city, Belize: SIB and UNICEF, 2012"/>
    <x v="6"/>
    <s v="MICS"/>
    <x v="7"/>
    <x v="9"/>
    <n v="0.1145549863576889"/>
    <n v="1.1936086229979992E-2"/>
    <n v="9.1160260140895844E-2"/>
    <n v="0.13794972002506256"/>
    <n v="0.11196774989366531"/>
    <n v="1.4190974645316601E-2"/>
    <n v="8.3966732025146484E-2"/>
    <n v="0.13996876776218414"/>
    <n v="702"/>
    <n v="685.33502197265625"/>
    <n v="0.95036494731903076"/>
    <n v="0.94444441795349121"/>
    <n v="651"/>
    <n v="663"/>
    <n v="651"/>
    <n v="663"/>
    <n v="0.95036494731903076"/>
    <n v="0.94444441795349121"/>
    <n v="3175"/>
    <n v="53"/>
    <n v="2722"/>
    <n v="50"/>
    <n v="3629"/>
    <n v="33"/>
    <n v="7.7856667339801788E-2"/>
    <n v="0.19387412071228027"/>
    <n v="7.3397748172283173E-2"/>
    <n v="1.6842374578118324E-2"/>
    <n v="1.5131169930100441E-3"/>
    <n v="0"/>
    <n v="3175"/>
    <n v="53"/>
    <n v="2722"/>
    <n v="50"/>
    <n v="3629"/>
    <n v="33"/>
    <n v="7.9939670860767365E-2"/>
    <n v="0.20512820780277252"/>
    <n v="7.0889897644519806E-2"/>
    <n v="1.5082956291735172E-2"/>
    <n v="1.5082956524565816E-3"/>
    <n v="0"/>
    <s v="yes"/>
    <s v="yes"/>
    <s v="yes"/>
    <s v="yes"/>
    <s v="yes"/>
    <n v="0"/>
    <x v="0"/>
    <s v="excluded"/>
    <n v="5"/>
    <s v="Yes"/>
    <s v="MI includes: _x000a_(i) size _x000a_(ii) parity "/>
    <x v="0"/>
    <s v="Excluded in 2019 estimates. Included in 2020 on unweighted DQC"/>
    <s v=""/>
  </r>
  <r>
    <s v="BEN"/>
    <n v="62"/>
    <s v="Enquête démographique et de santé au Bénin 2001. Demographic and Health Surveys. Calverton, Maryland, USA: Institut National de la Statistique et de l'Analyse Economique et ORC Macro, 2002"/>
    <x v="7"/>
    <s v="DHS"/>
    <x v="8"/>
    <x v="0"/>
    <n v="0.1967546"/>
    <n v="8.0973E-3"/>
    <n v="0.18088389999999999"/>
    <n v="0.21262529999999999"/>
    <n v="0.13685890000000001"/>
    <n v="7.6912200000000003E-3"/>
    <n v="0.12170831999999999"/>
    <n v="0.15200950999999999"/>
    <n v="5321"/>
    <n v="5277"/>
    <n v="0.56760561466217041"/>
    <n v="0.55346739292144775"/>
    <n v="2995.39404296875"/>
    <n v="2945"/>
    <n v="2989.07080078125"/>
    <n v="2939"/>
    <n v="0.56643372774124146"/>
    <n v="0.55233979225158691"/>
    <n v="3000"/>
    <n v="358"/>
    <n v="2500"/>
    <n v="212"/>
    <n v="3500"/>
    <n v="207"/>
    <n v="0.12326687574386597"/>
    <n v="0.26710221171379089"/>
    <n v="5.809716135263443E-2"/>
    <n v="1.8290873616933823E-2"/>
    <n v="8.8083716109395027E-3"/>
    <n v="0"/>
    <n v="3000"/>
    <n v="358"/>
    <n v="2500"/>
    <n v="212"/>
    <n v="3500"/>
    <n v="207"/>
    <n v="0.12156196683645248"/>
    <n v="0.26383700966835022"/>
    <n v="5.5687606334686279E-2"/>
    <n v="1.7317486926913261E-2"/>
    <n v="8.4889642894268036E-3"/>
    <n v="0"/>
    <s v="yes"/>
    <s v="yes"/>
    <s v="yes"/>
    <s v="yes"/>
    <s v="yes"/>
    <n v="0"/>
    <x v="0"/>
    <s v="included"/>
    <n v="5"/>
    <s v="Yes"/>
    <s v="MI includes: _x000a_(i) size _x000a_(ii) parity _x000a_(ii) sex _x000a_(iv) singleton _x000a_(v) maternal height _x000a_(vi) maternal BMI "/>
    <x v="0"/>
    <m/>
    <s v="MICS3"/>
  </r>
  <r>
    <s v="BEN"/>
    <n v="63"/>
    <s v="Enquête démographique et de santé (EDSB-III) - Bénin 2006. Demographic and Health Surveys. Calverton, Maryland, USA : Institut National de la Statistique et de l'Analyse Économique et Macro International Inc., 2007"/>
    <x v="7"/>
    <s v="DHS"/>
    <x v="3"/>
    <x v="1"/>
    <n v="0.17770597338676453"/>
    <n v="4.4601261615753174E-3"/>
    <n v="0.16896413266658783"/>
    <n v="0.18644782900810242"/>
    <n v="0.12467070668935776"/>
    <n v="3.9205295033752918E-3"/>
    <n v="0.11697389930486679"/>
    <n v="0.13236750662326813"/>
    <n v="16075"/>
    <n v="15929"/>
    <n v="0.58679687976837158"/>
    <n v="0.57424575090408325"/>
    <n v="9347.3115234375"/>
    <n v="9231"/>
    <n v="9321.306640625"/>
    <n v="9200"/>
    <n v="0.58517837524414063"/>
    <n v="0.57231724262237549"/>
    <n v="3000"/>
    <n v="1329"/>
    <n v="3500"/>
    <n v="691"/>
    <n v="2500"/>
    <n v="676"/>
    <n v="0.14728295803070068"/>
    <n v="0.29877659678459167"/>
    <n v="6.1249911785125732E-2"/>
    <n v="1.9310351461172104E-2"/>
    <n v="9.8688341677188873E-3"/>
    <n v="0"/>
    <n v="3000"/>
    <n v="1329"/>
    <n v="3500"/>
    <n v="691"/>
    <n v="2500"/>
    <n v="676"/>
    <n v="0.14397139847278595"/>
    <n v="0.29205936193466187"/>
    <n v="6.2506772577762604E-2"/>
    <n v="2.0474487915635109E-2"/>
    <n v="1.0724731720983982E-2"/>
    <n v="0"/>
    <s v="yes"/>
    <s v="yes"/>
    <s v="yes"/>
    <s v="yes"/>
    <s v="yes"/>
    <n v="0"/>
    <x v="0"/>
    <s v="included"/>
    <n v="5"/>
    <s v="Yes"/>
    <s v="MI includes: _x000a_(i) size _x000a_(ii) parity _x000a_(ii) sex _x000a_(iv) singleton _x000a_(v) maternal height _x000a_(vi) maternal BMI "/>
    <x v="0"/>
    <m/>
    <s v=""/>
  </r>
  <r>
    <s v="BEN"/>
    <n v="64"/>
    <s v="Enquête par grappes à indicateurs multiples 2014, Rapport  final , Cotonou, Bénin : Institut national de la statistique et de l’analyse économique"/>
    <x v="7"/>
    <s v="MICS"/>
    <x v="9"/>
    <x v="10"/>
    <n v="0.15046527981758118"/>
    <n v="7.1471729315817356E-3"/>
    <n v="0.13645683228969574"/>
    <n v="0.16447374224662781"/>
    <n v="0.10648985207080841"/>
    <n v="7.3563300000000003E-3"/>
    <n v="9.2047080000000003E-2"/>
    <n v="0.12093262"/>
    <n v="5052"/>
    <n v="5387.7470703125"/>
    <n v="0.72642910480499268"/>
    <n v="0.73871731758117676"/>
    <n v="3914"/>
    <n v="3732"/>
    <n v="3884"/>
    <n v="3709"/>
    <n v="0.72086119651794434"/>
    <n v="0.73416471481323242"/>
    <n v="3000"/>
    <n v="584"/>
    <n v="3500"/>
    <n v="293"/>
    <n v="2800"/>
    <n v="230"/>
    <n v="0.15923905372619629"/>
    <n v="0.30134245753288269"/>
    <n v="7.0143409073352814E-2"/>
    <n v="2.9318813234567642E-2"/>
    <n v="1.9624382257461548E-2"/>
    <n v="2.3133878130465746E-3"/>
    <n v="3000"/>
    <n v="584"/>
    <n v="3500"/>
    <n v="293"/>
    <n v="2800"/>
    <n v="230"/>
    <n v="0.156484454870224"/>
    <n v="0.29662379622459412"/>
    <n v="7.3954984545707703E-2"/>
    <n v="3.001071885228157E-2"/>
    <n v="1.9024651497602463E-2"/>
    <n v="2.1436226088553667E-3"/>
    <s v="yes"/>
    <s v="yes"/>
    <s v="yes"/>
    <s v="yes"/>
    <s v="yes"/>
    <n v="0"/>
    <x v="0"/>
    <s v="included"/>
    <n v="5"/>
    <s v="Yes"/>
    <s v="MI includes: _x000a_(i) size _x000a_(ii) parity _x000a_(ii) sex _x000a_(iv) singleton "/>
    <x v="0"/>
    <m/>
    <s v=""/>
  </r>
  <r>
    <s v="BTN"/>
    <n v="68"/>
    <s v="Bhutan multiple indicator cluster survey (BMIS) 2010. Thimphu, Bhutan: NSB, May 2011"/>
    <x v="8"/>
    <s v="MICS"/>
    <x v="5"/>
    <x v="11"/>
    <n v="0.1162656"/>
    <n v="1.1058E-2"/>
    <n v="9.4591900000000007E-2"/>
    <n v="0.13793929999999999"/>
    <n v="8.2464099999999999E-2"/>
    <n v="9.3131599999999991E-3"/>
    <n v="6.4172300000000002E-2"/>
    <n v="0.10075583"/>
    <n v="2465"/>
    <n v="2367.85009765625"/>
    <n v="0.7217060923576355"/>
    <n v="0.71440160274505615"/>
    <n v="1709"/>
    <n v="1761"/>
    <n v="1705"/>
    <n v="1753"/>
    <n v="0.72001689672470093"/>
    <n v="0.71115618944168091"/>
    <n v="3000"/>
    <n v="308"/>
    <n v="3500"/>
    <n v="225"/>
    <n v="3200"/>
    <n v="110"/>
    <n v="0.18458525836467743"/>
    <n v="0.3620140552520752"/>
    <n v="0.10471678525209427"/>
    <n v="3.4197650849819183E-2"/>
    <n v="7.1190083399415016E-3"/>
    <n v="7.5604993617162108E-4"/>
    <n v="3000"/>
    <n v="308"/>
    <n v="3500"/>
    <n v="225"/>
    <n v="3200"/>
    <n v="110"/>
    <n v="0.17490062117576599"/>
    <n v="0.36513343453407288"/>
    <n v="0.1158432736992836"/>
    <n v="3.8614422082901001E-2"/>
    <n v="1.306076068431139E-2"/>
    <n v="5.67859155125916E-4"/>
    <s v="yes"/>
    <s v="yes"/>
    <s v="yes"/>
    <s v="yes"/>
    <s v="yes"/>
    <n v="0"/>
    <x v="0"/>
    <s v="included"/>
    <n v="5"/>
    <s v="Yes"/>
    <s v="MI includes: _x000a_(i) size _x000a_(ii) parity "/>
    <x v="0"/>
    <m/>
    <s v=""/>
  </r>
  <r>
    <s v="BOL"/>
    <n v="75"/>
    <s v="Encuesta nacional de demografia y salud 1998. Demographic and Health Surveys. La Paz, Bolivia, 1998"/>
    <x v="9"/>
    <s v="DHS"/>
    <x v="10"/>
    <x v="12"/>
    <n v="0.10760819911956787"/>
    <n v="5.7714655995368958E-3"/>
    <n v="9.6296124160289764E-2"/>
    <n v="0.11892026662826538"/>
    <n v="7.3570303618907928E-2"/>
    <n v="5.0983275286853313E-3"/>
    <n v="6.3560962677001953E-2"/>
    <n v="8.3579644560813904E-2"/>
    <n v="7275"/>
    <n v="6866"/>
    <n v="0.58944612741470337"/>
    <n v="0.58171820640563965"/>
    <n v="4047.016357421875"/>
    <n v="4232"/>
    <n v="4035.21435546875"/>
    <n v="4220"/>
    <n v="0.58770960569381714"/>
    <n v="0.58006870746612549"/>
    <n v="3500"/>
    <n v="464"/>
    <n v="3800"/>
    <n v="392"/>
    <n v="3000"/>
    <n v="380"/>
    <n v="0.10876616835594177"/>
    <n v="0.29139968752861023"/>
    <n v="0.15125437080860138"/>
    <n v="5.6203950196504593E-2"/>
    <n v="1.4799149706959724E-2"/>
    <n v="0"/>
    <n v="3500"/>
    <n v="464"/>
    <n v="3800"/>
    <n v="392"/>
    <n v="3000"/>
    <n v="380"/>
    <n v="0.10964082926511765"/>
    <n v="0.2920604944229126"/>
    <n v="0.15831758081912994"/>
    <n v="5.6474480777978897E-2"/>
    <n v="1.4177693985402584E-2"/>
    <n v="0"/>
    <s v="yes"/>
    <s v="yes"/>
    <s v="yes"/>
    <s v="yes"/>
    <s v="yes"/>
    <n v="0"/>
    <x v="0"/>
    <s v="included"/>
    <n v="5"/>
    <s v="Yes"/>
    <s v="MI includes: _x000a_(i) size _x000a_(ii) parity _x000a_(ii) sex _x000a_(iv) singleton _x000a_(v) maternal height _x000a_(vi) maternal BMI "/>
    <x v="0"/>
    <s v="No CI in 2019. Now a CI available"/>
    <s v=""/>
  </r>
  <r>
    <s v="BOL"/>
    <n v="76"/>
    <s v="Encuesta nacional de demografia y salud (ENDSA) 2003. Demographic and Health Surveys. La Paz, Bolivia: Instituto Nacional de Estadistica, Ministerio de Salud y Deportes, Programa Measure DHS+/ORC Macro, 2004"/>
    <x v="9"/>
    <s v="DHS"/>
    <x v="11"/>
    <x v="13"/>
    <n v="9.2831775546073914E-2"/>
    <n v="4.5577981509268284E-3"/>
    <n v="8.3898492157459259E-2"/>
    <n v="0.10176506638526917"/>
    <n v="5.8198146522045135E-2"/>
    <n v="3.7437011487782001E-3"/>
    <n v="5.0851274281740189E-2"/>
    <n v="6.5545015037059784E-2"/>
    <n v="10417"/>
    <n v="10319"/>
    <n v="0.60088491439819336"/>
    <n v="0.64999520778656006"/>
    <n v="6200.32861328125"/>
    <n v="6771"/>
    <n v="6169.52734375"/>
    <n v="6749"/>
    <n v="0.59788036346435547"/>
    <n v="0.64788329601287842"/>
    <n v="3500"/>
    <n v="816"/>
    <n v="3000"/>
    <n v="604"/>
    <n v="3800"/>
    <n v="560"/>
    <n v="0.11527644842863083"/>
    <n v="0.2811008095741272"/>
    <n v="0.14843152463436127"/>
    <n v="5.372016504406929E-2"/>
    <n v="1.3423299416899681E-2"/>
    <n v="3.2815567101351917E-4"/>
    <n v="3500"/>
    <n v="816"/>
    <n v="3000"/>
    <n v="604"/>
    <n v="3800"/>
    <n v="560"/>
    <n v="0.12051395326852798"/>
    <n v="0.29242357611656189"/>
    <n v="0.14384876191616058"/>
    <n v="5.0657212734222412E-2"/>
    <n v="1.1224338784813881E-2"/>
    <n v="2.9537733644247055E-4"/>
    <s v="yes"/>
    <s v="yes"/>
    <s v="yes"/>
    <s v="yes"/>
    <s v="yes"/>
    <n v="0"/>
    <x v="0"/>
    <s v="included"/>
    <n v="5"/>
    <s v="Yes"/>
    <s v="MI includes: _x000a_(i) size _x000a_(ii) parity _x000a_(ii) sex _x000a_(iv) singleton _x000a_(v) maternal height _x000a_(vi) maternal BMI "/>
    <x v="0"/>
    <m/>
    <s v=""/>
  </r>
  <r>
    <s v="BOL"/>
    <n v="77"/>
    <s v="Encuesta nacional de demografía y salud ENDSA 2008. Demographic and Health Surveys. La Paz, Bolivia: MSD, PRS, INE y Macro International, 2009"/>
    <x v="9"/>
    <s v="DHS"/>
    <x v="12"/>
    <x v="8"/>
    <n v="7.4333183467388153E-2"/>
    <n v="4.0513309650123119E-3"/>
    <n v="6.6392578184604645E-2"/>
    <n v="8.2273796200752258E-2"/>
    <n v="5.3343102335929871E-2"/>
    <n v="3.5895730834454298E-3"/>
    <n v="4.6298880130052567E-2"/>
    <n v="6.0387324541807175E-2"/>
    <n v="8605"/>
    <n v="8726"/>
    <n v="0.71486377716064453"/>
    <n v="0.75049388408660889"/>
    <n v="6238.138671875"/>
    <n v="6458"/>
    <n v="6229.66748046875"/>
    <n v="6451"/>
    <n v="0.71392017602920532"/>
    <n v="0.74968039989471436"/>
    <n v="3500"/>
    <n v="728"/>
    <n v="3000"/>
    <n v="566"/>
    <n v="3200"/>
    <n v="433"/>
    <n v="0.1121278703212738"/>
    <n v="0.25618588924407959"/>
    <n v="0.1184525340795517"/>
    <n v="3.6112565547227859E-2"/>
    <n v="6.6803004592657089E-3"/>
    <n v="2.9444185202009976E-4"/>
    <n v="3500"/>
    <n v="728"/>
    <n v="3000"/>
    <n v="566"/>
    <n v="3200"/>
    <n v="433"/>
    <n v="0.11272840201854706"/>
    <n v="0.26742026209831238"/>
    <n v="0.12031588703393936"/>
    <n v="3.6543820053339005E-2"/>
    <n v="5.7293279096484184E-3"/>
    <n v="1.5484669711440802E-4"/>
    <s v="yes"/>
    <s v="yes"/>
    <s v="yes"/>
    <s v="yes"/>
    <s v="yes"/>
    <n v="0"/>
    <x v="0"/>
    <s v="included"/>
    <n v="5"/>
    <s v="Yes"/>
    <s v="MI includes: _x000a_(i) size _x000a_(ii) parity _x000a_(ii) sex _x000a_(iv) singleton _x000a_(v) maternal height _x000a_(vi) maternal BMI "/>
    <x v="0"/>
    <m/>
    <s v=""/>
  </r>
  <r>
    <s v="BOL"/>
    <n v="78"/>
    <s v="Encuesta de Evaluación de Salud y Nutrición 2012: Informe de Resultados"/>
    <x v="9"/>
    <s v="OS"/>
    <x v="13"/>
    <x v="9"/>
    <n v="8.1144332885742188E-2"/>
    <n v="5.2047339268028736E-3"/>
    <n v="7.0943057537078857E-2"/>
    <n v="9.1345615684986115E-2"/>
    <n v="6.4969107508659363E-2"/>
    <n v="5.0039025954902172E-3"/>
    <n v="5.5133428424596786E-2"/>
    <n v="7.4804782867431641E-2"/>
    <n v="7826"/>
    <n v="5289"/>
    <n v="0.85171234607696533"/>
    <n v="0.76552516222000122"/>
    <n v="4504.92822265625"/>
    <n v="5991"/>
    <n v="4504.2060546875"/>
    <n v="5989"/>
    <n v="0.85161769390106201"/>
    <n v="0.76526963710784912"/>
    <n v="3500"/>
    <n v="731"/>
    <n v="3000"/>
    <n v="582"/>
    <n v="3200"/>
    <n v="408"/>
    <n v="0.11419147253036499"/>
    <n v="0.26040974259376526"/>
    <n v="0.10713791847229004"/>
    <n v="3.0992873013019562E-2"/>
    <n v="4.3398267589509487E-3"/>
    <n v="0"/>
    <n v="3500"/>
    <n v="731"/>
    <n v="3000"/>
    <n v="582"/>
    <n v="3200"/>
    <n v="408"/>
    <n v="0.12201635539531708"/>
    <n v="0.28726422786712646"/>
    <n v="0.1206810250878334"/>
    <n v="3.7389416247606277E-2"/>
    <n v="6.5097645856440067E-3"/>
    <n v="0"/>
    <s v="yes"/>
    <s v="yes"/>
    <s v="yes"/>
    <s v="yes"/>
    <s v="yes"/>
    <n v="0"/>
    <x v="0"/>
    <m/>
    <n v="5"/>
    <s v="Yes"/>
    <s v="MI includes: _x000a_(i) size _x000a_(ii) parity _x000a_(ii) sex _x000a_(iv) singleton "/>
    <x v="0"/>
    <m/>
    <s v="MICS3"/>
  </r>
  <r>
    <s v="BIH"/>
    <n v="79"/>
    <s v="Household survey of women and children: Bosnia and Herzegovina 2000 (B&amp;H MICS 2000): Draft final report, May 29, 2002. Sarajevo, Bosnia and Herzegovina: UNICEF, 2002"/>
    <x v="10"/>
    <s v="MICS"/>
    <x v="0"/>
    <x v="0"/>
    <m/>
    <m/>
    <m/>
    <m/>
    <m/>
    <m/>
    <m/>
    <m/>
    <n v="485"/>
    <m/>
    <m/>
    <n v="0.94845360517501831"/>
    <m/>
    <n v="460"/>
    <m/>
    <m/>
    <m/>
    <m/>
    <m/>
    <m/>
    <m/>
    <m/>
    <m/>
    <m/>
    <m/>
    <m/>
    <m/>
    <m/>
    <m/>
    <m/>
    <m/>
    <m/>
    <m/>
    <m/>
    <m/>
    <m/>
    <m/>
    <m/>
    <m/>
    <m/>
    <m/>
    <m/>
    <m/>
    <m/>
    <m/>
    <m/>
    <m/>
    <m/>
    <x v="1"/>
    <s v="excluded"/>
    <n v="1"/>
    <s v="No"/>
    <s v="No model fitted"/>
    <x v="3"/>
    <s v="no size"/>
    <s v=""/>
  </r>
  <r>
    <s v="BIH"/>
    <n v="80"/>
    <s v="Bosnia and Herzegovina multiple indicator cluster survey 2006. Sarajevo, Bosnia and Herzegovina: UNICEF, 2007"/>
    <x v="10"/>
    <s v="MICS"/>
    <x v="3"/>
    <x v="8"/>
    <n v="4.8712499999999999E-2"/>
    <n v="8.3248000000000003E-3"/>
    <n v="3.2395800000000002E-2"/>
    <n v="6.5029199999999995E-2"/>
    <n v="4.3763000000000003E-2"/>
    <n v="9.2378900000000003E-3"/>
    <n v="2.5592770000000001E-2"/>
    <n v="6.1933240000000001E-2"/>
    <n v="1174"/>
    <n v="459"/>
    <n v="0.98910677433013916"/>
    <n v="0.99318569898605347"/>
    <n v="454"/>
    <n v="1166"/>
    <n v="454"/>
    <n v="1166"/>
    <n v="0.98910677433013916"/>
    <n v="0.99318569898605347"/>
    <n v="3500"/>
    <n v="82"/>
    <n v="3250"/>
    <n v="57"/>
    <n v="3600"/>
    <n v="49"/>
    <n v="7.3555044829845428E-2"/>
    <n v="0.17213878035545349"/>
    <n v="0.11356488615274429"/>
    <n v="2.3497661575675011E-2"/>
    <n v="1.3822154141962528E-3"/>
    <n v="0"/>
    <n v="3500"/>
    <n v="82"/>
    <n v="3250"/>
    <n v="57"/>
    <n v="3600"/>
    <n v="49"/>
    <n v="7.0325903594493866E-2"/>
    <n v="0.16123498976230621"/>
    <n v="0.12521441280841827"/>
    <n v="2.9159519821405411E-2"/>
    <n v="1.7152659129351377E-3"/>
    <n v="0"/>
    <s v="yes"/>
    <s v="yes"/>
    <s v="yes"/>
    <s v="yes"/>
    <s v="yes"/>
    <n v="0"/>
    <x v="0"/>
    <s v="included"/>
    <n v="5"/>
    <s v="Yes"/>
    <s v="MI includes: _x000a_(i) size "/>
    <x v="0"/>
    <m/>
    <s v="MICS5"/>
  </r>
  <r>
    <s v="BIH"/>
    <n v="81"/>
    <s v="Institute for Public Health [Federation of Bosnia and Herzegovina]. Bosnia and Herzegovina multiple indicator cluster survey (MICS) 2011-2012. Final report. Sarajevo, Federation of Bosnia and Herzegovina: UNICEF, 2013"/>
    <x v="10"/>
    <s v="MICS"/>
    <x v="14"/>
    <x v="4"/>
    <n v="3.0855E-2"/>
    <n v="7.1371999999999998E-3"/>
    <n v="1.6866099999999998E-2"/>
    <n v="4.4843800000000003E-2"/>
    <n v="3.1161399999999999E-2"/>
    <n v="9.2674899999999998E-3"/>
    <n v="1.2915619999999999E-2"/>
    <n v="4.9407090000000001E-2"/>
    <n v="718"/>
    <n v="298.3568115234375"/>
    <n v="0.97986578941345215"/>
    <n v="0.97493034601211548"/>
    <n v="292"/>
    <n v="700"/>
    <n v="292"/>
    <n v="700"/>
    <n v="0.97986578941345215"/>
    <n v="0.97493034601211548"/>
    <n v="3500"/>
    <n v="30"/>
    <n v="3600"/>
    <n v="28"/>
    <n v="3750"/>
    <n v="28"/>
    <n v="4.7443710267543793E-2"/>
    <n v="0.17177075147628784"/>
    <n v="0.15720243752002716"/>
    <n v="4.4080439954996109E-2"/>
    <n v="1.8173801945522428E-3"/>
    <n v="0"/>
    <n v="3500"/>
    <n v="30"/>
    <n v="3600"/>
    <n v="28"/>
    <n v="3750"/>
    <n v="28"/>
    <n v="4.7142855823040009E-2"/>
    <n v="0.17000000178813934"/>
    <n v="0.14714285731315613"/>
    <n v="3.8571428507566452E-2"/>
    <n v="2.8571428265422583E-3"/>
    <n v="0"/>
    <s v="yes"/>
    <s v="yes"/>
    <s v="yes"/>
    <s v="yes"/>
    <s v="yes"/>
    <n v="0"/>
    <x v="0"/>
    <s v="included"/>
    <n v="5"/>
    <s v="Yes"/>
    <s v="MI includes: _x000a_(i) size "/>
    <x v="0"/>
    <m/>
    <s v="MICS2"/>
  </r>
  <r>
    <s v="BWA"/>
    <n v="83"/>
    <s v="Botswana"/>
    <x v="11"/>
    <s v="MICS"/>
    <x v="0"/>
    <x v="0"/>
    <m/>
    <m/>
    <m/>
    <m/>
    <m/>
    <m/>
    <m/>
    <m/>
    <n v="2564"/>
    <m/>
    <m/>
    <n v="0.90873634945397819"/>
    <m/>
    <n v="2330"/>
    <m/>
    <m/>
    <m/>
    <m/>
    <m/>
    <m/>
    <m/>
    <m/>
    <m/>
    <m/>
    <m/>
    <m/>
    <m/>
    <m/>
    <m/>
    <m/>
    <m/>
    <m/>
    <m/>
    <m/>
    <m/>
    <m/>
    <m/>
    <m/>
    <m/>
    <m/>
    <m/>
    <m/>
    <m/>
    <m/>
    <m/>
    <m/>
    <m/>
    <m/>
    <x v="1"/>
    <m/>
    <n v="1"/>
    <s v="No"/>
    <s v="No model fitted"/>
    <x v="3"/>
    <m/>
    <s v=""/>
  </r>
  <r>
    <s v="BWA"/>
    <n v="84"/>
    <s v="2007 Botswana family health survey IV report. Gaborone, Botswana: CSO, 2009"/>
    <x v="11"/>
    <s v="OS"/>
    <x v="15"/>
    <x v="8"/>
    <m/>
    <m/>
    <m/>
    <m/>
    <m/>
    <m/>
    <m/>
    <m/>
    <n v="1135"/>
    <n v="1141"/>
    <n v="0.49402922391891479"/>
    <n v="0.4889867901802063"/>
    <n v="563.5985107421875"/>
    <n v="555"/>
    <n v="525.181884765625"/>
    <n v="511"/>
    <n v="0.46028211712837219"/>
    <n v="0.4502202570438385"/>
    <n v="3300"/>
    <n v="67"/>
    <n v="3500"/>
    <n v="52"/>
    <n v="7700"/>
    <n v="39"/>
    <n v="0.11385267972946167"/>
    <n v="0.2691437304019928"/>
    <n v="0.11115483939647675"/>
    <n v="7.7305920422077179E-2"/>
    <n v="7.1271657943725586E-2"/>
    <n v="4.8612441867589951E-2"/>
    <n v="3300"/>
    <n v="67"/>
    <n v="3500"/>
    <n v="52"/>
    <n v="7700"/>
    <n v="39"/>
    <n v="0.12072072178125381"/>
    <n v="0.2846846878528595"/>
    <n v="0.12072072178125381"/>
    <n v="8.8288284838199615E-2"/>
    <n v="8.2882881164550781E-2"/>
    <n v="4.6846847981214523E-2"/>
    <s v="yes"/>
    <s v="yes"/>
    <s v="yes"/>
    <s v="no"/>
    <s v="yes"/>
    <n v="1"/>
    <x v="1"/>
    <m/>
    <n v="3"/>
    <s v="No"/>
    <s v="No model fitted"/>
    <x v="3"/>
    <m/>
    <s v="MICS3"/>
  </r>
  <r>
    <s v="BRA"/>
    <n v="88"/>
    <s v="Pesquisa nacional de demografia e saúde da criança e da mulher - PNDS 2006. Relatório da pesquisa. Sao Paulo: CEBRAP, 2008"/>
    <x v="12"/>
    <s v="OS"/>
    <x v="16"/>
    <x v="1"/>
    <n v="6.7039690911769867E-2"/>
    <n v="5.2235275506973267E-3"/>
    <n v="5.680176243185997E-2"/>
    <n v="7.7277615666389465E-2"/>
    <n v="6.3895329833030701E-2"/>
    <n v="6.2501211650669575E-3"/>
    <n v="5.1631316542625427E-2"/>
    <n v="7.6159350574016571E-2"/>
    <n v="5054"/>
    <n v="1435"/>
    <n v="0.96771740913391113"/>
    <n v="0.95449149608612061"/>
    <n v="1388.3079833984375"/>
    <n v="4824"/>
    <n v="1388.3079833984375"/>
    <n v="4824"/>
    <n v="0.96746200323104858"/>
    <n v="0.95449149608612061"/>
    <n v="3000"/>
    <n v="160"/>
    <n v="3300"/>
    <n v="151"/>
    <n v="3500"/>
    <n v="140"/>
    <n v="2.8672158718109131E-2"/>
    <n v="8.9031800627708435E-2"/>
    <n v="6.5786316990852356E-2"/>
    <n v="1.0565978474915028E-2"/>
    <n v="9.5580937340855598E-4"/>
    <n v="3.3891239581862465E-5"/>
    <n v="3000"/>
    <n v="160"/>
    <n v="3300"/>
    <n v="151"/>
    <n v="3500"/>
    <n v="140"/>
    <n v="3.316749632358551E-2"/>
    <n v="9.3490876257419586E-2"/>
    <n v="6.9651737809181213E-2"/>
    <n v="1.3888888992369175E-2"/>
    <n v="6.2189053278416395E-4"/>
    <n v="0"/>
    <s v="yes"/>
    <s v="yes"/>
    <s v="yes"/>
    <s v="yes"/>
    <s v="yes"/>
    <n v="0"/>
    <x v="0"/>
    <m/>
    <n v="5"/>
    <s v="Yes"/>
    <s v="FMM Only"/>
    <x v="2"/>
    <m/>
    <s v="MICS4"/>
  </r>
  <r>
    <s v="BFA"/>
    <n v="92"/>
    <s v="Enquête démographique et de santé, Burkina Faso 1998-1999. Demographic and Health Surveys. Calverton, Maryland (USA): Macro International Inc., 2000"/>
    <x v="13"/>
    <s v="DHS"/>
    <x v="17"/>
    <x v="14"/>
    <m/>
    <m/>
    <m/>
    <m/>
    <m/>
    <m/>
    <m/>
    <m/>
    <n v="5944"/>
    <n v="6212"/>
    <n v="0.17275144159793854"/>
    <n v="0.21719381213188171"/>
    <n v="1073.1031494140625"/>
    <n v="1291"/>
    <n v="1073.1031494140625"/>
    <n v="1291"/>
    <n v="0.17274680733680725"/>
    <n v="0.21719381213188171"/>
    <n v="3000"/>
    <n v="108"/>
    <n v="2500"/>
    <n v="65"/>
    <n v="3500"/>
    <n v="58"/>
    <n v="9.1866239905357361E-2"/>
    <n v="0.18705376982688904"/>
    <n v="6.1320725828409195E-2"/>
    <n v="2.1983111277222633E-2"/>
    <n v="1.045895554125309E-2"/>
    <n v="0"/>
    <n v="3000"/>
    <n v="108"/>
    <n v="2500"/>
    <n v="65"/>
    <n v="3500"/>
    <n v="58"/>
    <n v="8.3656080067157745E-2"/>
    <n v="0.17893105745315552"/>
    <n v="5.8869093656539917E-2"/>
    <n v="2.1688614040613174E-2"/>
    <n v="9.2951199039816856E-3"/>
    <n v="0"/>
    <s v="no"/>
    <s v="yes"/>
    <s v="yes"/>
    <s v="yes"/>
    <s v="yes"/>
    <n v="1"/>
    <x v="1"/>
    <s v="excluded"/>
    <n v="2"/>
    <s v="No"/>
    <s v="No model fitted"/>
    <x v="3"/>
    <m/>
    <s v="MICS2"/>
  </r>
  <r>
    <s v="BFA"/>
    <n v="93"/>
    <s v="Enquête démographique et de santé du Burkina Faso 2003. Demographic and Health Surveys. Calverton, Maryland, USA: INSD et ORC Macro, 2004"/>
    <x v="13"/>
    <s v="DHS"/>
    <x v="18"/>
    <x v="13"/>
    <n v="0.20479288697242737"/>
    <n v="8.6688343435525894E-3"/>
    <n v="0.18780197203159332"/>
    <n v="0.22178380191326141"/>
    <n v="0.15436771512031555"/>
    <n v="8.0970292910933495E-3"/>
    <n v="0.13844180107116699"/>
    <n v="0.17029362916946411"/>
    <n v="9668"/>
    <n v="9904"/>
    <n v="0.29680612683296204"/>
    <n v="0.31909391283988953"/>
    <n v="2939.6962890625"/>
    <n v="3085"/>
    <n v="2939.115966796875"/>
    <n v="3084"/>
    <n v="0.29676049947738647"/>
    <n v="0.31899049878120422"/>
    <n v="3000"/>
    <n v="262"/>
    <n v="2500"/>
    <n v="138"/>
    <n v="3500"/>
    <n v="118"/>
    <n v="7.9429961740970612E-2"/>
    <n v="0.15671646595001221"/>
    <n v="3.8986619561910629E-2"/>
    <n v="1.0631189681589603E-2"/>
    <n v="3.4156504552811384E-3"/>
    <n v="0"/>
    <n v="3000"/>
    <n v="262"/>
    <n v="2500"/>
    <n v="138"/>
    <n v="3500"/>
    <n v="118"/>
    <n v="8.4927067160606384E-2"/>
    <n v="0.16790923476219177"/>
    <n v="3.8897894322872162E-2"/>
    <n v="1.1021069251000881E-2"/>
    <n v="4.2139384895563126E-3"/>
    <n v="0"/>
    <s v="yes"/>
    <s v="yes"/>
    <s v="yes"/>
    <s v="yes"/>
    <s v="yes"/>
    <n v="0"/>
    <x v="0"/>
    <s v="excluded"/>
    <n v="5"/>
    <s v="Yes"/>
    <s v="MI includes: _x000a_(i) size _x000a_(ii) parity _x000a_(ii) sex _x000a_(iv) singleton _x000a_(v) maternal height _x000a_(vi) maternal BMI "/>
    <x v="0"/>
    <s v="Excluded in 2019 estimates. Included in 2020 on unweighted DQC"/>
    <s v=""/>
  </r>
  <r>
    <s v="BFA"/>
    <n v="94"/>
    <s v="Burkina Faso, suivi de la situation des enfants et des femmes. Enquête par grappes à indicateurs multiples 2006.  Burkina Faso, 2008"/>
    <x v="13"/>
    <s v="MICS"/>
    <x v="3"/>
    <x v="8"/>
    <n v="0.19966539999999999"/>
    <n v="1.3276899999999999E-2"/>
    <n v="0.17364270000000001"/>
    <n v="0.225688"/>
    <n v="0.1388933"/>
    <n v="1.351319E-2"/>
    <n v="0.11220860000000001"/>
    <n v="0.16557801999999999"/>
    <n v="2384"/>
    <n v="2370"/>
    <n v="0.38987341523170471"/>
    <n v="0.36451342701911926"/>
    <n v="924"/>
    <n v="869"/>
    <n v="919"/>
    <n v="865"/>
    <n v="0.38776370882987976"/>
    <n v="0.36283555626869202"/>
    <n v="3000"/>
    <n v="63"/>
    <n v="2800"/>
    <n v="57"/>
    <n v="2900"/>
    <n v="41"/>
    <n v="6.07038214802742E-2"/>
    <n v="0.18976138532161713"/>
    <n v="4.6240672469139099E-2"/>
    <n v="2.5388114154338837E-2"/>
    <n v="1.1649756692349911E-2"/>
    <n v="0"/>
    <n v="3000"/>
    <n v="63"/>
    <n v="2800"/>
    <n v="57"/>
    <n v="2900"/>
    <n v="41"/>
    <n v="7.249712198972702E-2"/>
    <n v="0.18527042865753174"/>
    <n v="4.6029917895793915E-2"/>
    <n v="2.5316456332802773E-2"/>
    <n v="1.1507479473948479E-2"/>
    <n v="0"/>
    <s v="yes"/>
    <s v="yes"/>
    <s v="yes"/>
    <s v="yes"/>
    <s v="yes"/>
    <n v="0"/>
    <x v="0"/>
    <s v="included"/>
    <n v="5"/>
    <s v="Yes"/>
    <s v="MI includes: _x000a_(i) size _x000a_(ii) parity "/>
    <x v="0"/>
    <m/>
    <s v="MICS4"/>
  </r>
  <r>
    <s v="BFA"/>
    <n v="96"/>
    <s v="Enquête démographique et de santé et à indicateurs multiples du Burkina Faso 2010. Demographic and Health Surveys and MICS. Calverton, Maryland, USA: INSD, 2012"/>
    <x v="13"/>
    <s v="DHS"/>
    <x v="5"/>
    <x v="6"/>
    <n v="0.1948549"/>
    <n v="7.2125999999999996E-3"/>
    <n v="0.1807182"/>
    <n v="0.2089916"/>
    <n v="0.13853380000000001"/>
    <n v="4.76386E-3"/>
    <n v="0.12917674000000001"/>
    <n v="0.14789089"/>
    <n v="15044"/>
    <n v="15375"/>
    <n v="0.63602733612060547"/>
    <n v="0.65421432256698608"/>
    <n v="9778.775390625"/>
    <n v="9842"/>
    <n v="9776.4794921875"/>
    <n v="9839"/>
    <n v="0.6358686089515686"/>
    <n v="0.65401488542556763"/>
    <n v="3000"/>
    <n v="1152"/>
    <n v="2500"/>
    <n v="781"/>
    <n v="2800"/>
    <n v="537"/>
    <n v="0.11551297456026077"/>
    <n v="0.24876794219017029"/>
    <n v="3.5084493458271027E-2"/>
    <n v="6.7107588984072208E-3"/>
    <n v="1.9827540963888168E-3"/>
    <n v="1.4474245836026967E-4"/>
    <n v="3000"/>
    <n v="1152"/>
    <n v="2500"/>
    <n v="781"/>
    <n v="2800"/>
    <n v="537"/>
    <n v="0.11704938113689423"/>
    <n v="0.25096523761749268"/>
    <n v="3.4545823931694031E-2"/>
    <n v="6.6043487749993801E-3"/>
    <n v="1.8288965802639723E-3"/>
    <n v="1.0160536476178095E-4"/>
    <s v="yes"/>
    <s v="yes"/>
    <s v="yes"/>
    <s v="yes"/>
    <s v="yes"/>
    <n v="0"/>
    <x v="0"/>
    <s v="included"/>
    <n v="5"/>
    <s v="Yes"/>
    <s v="MI includes: _x000a_(i) size _x000a_(ii) parity _x000a_(ii) sex _x000a_(iv) singleton _x000a_(v) maternal height _x000a_(vi) maternal BMI "/>
    <x v="0"/>
    <m/>
    <s v=""/>
  </r>
  <r>
    <s v="BDI"/>
    <n v="100"/>
    <s v="Enquête nationale d'evaluation des conditions de vie de l'enfant et de la femme au Burundi (ENECEF-BURUNDI 2000): Rapport final (MICS). Bujumbura: République du Burundi and UNICEF, 2001"/>
    <x v="14"/>
    <s v="MICS"/>
    <x v="0"/>
    <x v="0"/>
    <n v="0.1804547"/>
    <n v="2.2159000000000002E-2"/>
    <n v="0.13702300000000001"/>
    <n v="0.22388649999999999"/>
    <n v="0.1268011"/>
    <n v="1.8554910000000001E-2"/>
    <n v="9.0192090000000003E-2"/>
    <n v="0.16341021"/>
    <n v="882"/>
    <n v="882"/>
    <n v="0.39455783367156982"/>
    <n v="0.39455783367156982"/>
    <n v="348"/>
    <n v="348"/>
    <n v="347"/>
    <n v="347"/>
    <n v="0.39342403411865234"/>
    <n v="0.39342403411865234"/>
    <n v="3000"/>
    <n v="53"/>
    <n v="3500"/>
    <n v="38"/>
    <n v="2500"/>
    <n v="37"/>
    <n v="0.15229885280132294"/>
    <n v="0.36781609058380127"/>
    <n v="0.12068965286016464"/>
    <n v="2.5862069800496101E-2"/>
    <n v="1.7241379246115685E-2"/>
    <n v="0"/>
    <n v="3000"/>
    <n v="53"/>
    <n v="3500"/>
    <n v="38"/>
    <n v="2500"/>
    <n v="37"/>
    <n v="0.15229885280132294"/>
    <n v="0.36781609058380127"/>
    <n v="0.12068965286016464"/>
    <n v="2.5862069800496101E-2"/>
    <n v="1.7241379246115685E-2"/>
    <n v="0"/>
    <s v="yes"/>
    <s v="yes"/>
    <s v="yes"/>
    <s v="yes"/>
    <s v="yes"/>
    <n v="0"/>
    <x v="0"/>
    <s v="included"/>
    <n v="5"/>
    <s v="Yes"/>
    <s v="MI includes: _x000a_(i) size _x000a_(ii) parity "/>
    <x v="0"/>
    <m/>
    <s v=""/>
  </r>
  <r>
    <s v="BDI"/>
    <n v="102"/>
    <s v="Enquête démographique et de santé Burundi 2010. Demographic and Health Surveys. Bujumbura, Burundi : ISTEEBU, MSPLS, et ICF International, 2012"/>
    <x v="14"/>
    <s v="DHS"/>
    <x v="19"/>
    <x v="6"/>
    <n v="0.15513370931148529"/>
    <n v="5.3902496583759785E-3"/>
    <n v="0.14456881582736969"/>
    <n v="0.16569860279560089"/>
    <n v="0.10684123635292053"/>
    <n v="5.6406436488032341E-3"/>
    <n v="9.5749787986278534E-2"/>
    <n v="0.11793268471956253"/>
    <n v="7742"/>
    <n v="7981"/>
    <n v="0.57427692413330078"/>
    <n v="0.6069490909576416"/>
    <n v="4583.14453125"/>
    <n v="4699"/>
    <n v="4580.3740234375"/>
    <n v="4696"/>
    <n v="0.57390975952148438"/>
    <n v="0.60656160116195679"/>
    <n v="3000"/>
    <n v="784"/>
    <n v="3500"/>
    <n v="496"/>
    <n v="2500"/>
    <n v="360"/>
    <n v="0.17633116245269775"/>
    <n v="0.35703873634338379"/>
    <n v="0.11337048560380936"/>
    <n v="3.3635221421718597E-2"/>
    <n v="1.1322872713208199E-2"/>
    <n v="0"/>
    <n v="3000"/>
    <n v="784"/>
    <n v="3500"/>
    <n v="496"/>
    <n v="2500"/>
    <n v="360"/>
    <n v="0.16684401035308838"/>
    <n v="0.34901043772697449"/>
    <n v="0.11406682431697845"/>
    <n v="3.3198554068803787E-2"/>
    <n v="1.0002127848565578E-2"/>
    <n v="0"/>
    <s v="yes"/>
    <s v="yes"/>
    <s v="yes"/>
    <s v="yes"/>
    <s v="yes"/>
    <n v="0"/>
    <x v="0"/>
    <s v="included"/>
    <n v="5"/>
    <s v="Yes"/>
    <s v="MI includes: _x000a_(i) size _x000a_(ii) parity _x000a_(ii) sex _x000a_(iv) singleton _x000a_(v) maternal height _x000a_(vi) maternal BMI "/>
    <x v="0"/>
    <m/>
    <s v=""/>
  </r>
  <r>
    <s v="KHM"/>
    <n v="106"/>
    <s v="Cambodia demographic and health survey 2000. Demographic and Health Surveys. Phnom Penh, Cambodia, and Calverton, Maryland, USA: National Institute of Statistics, Directorate General for Health, and ORC Macro, 2001"/>
    <x v="15"/>
    <s v="DHS"/>
    <x v="0"/>
    <x v="15"/>
    <m/>
    <m/>
    <m/>
    <m/>
    <m/>
    <m/>
    <m/>
    <m/>
    <n v="8747"/>
    <n v="8092"/>
    <n v="0.1620400995016098"/>
    <n v="0.13753287494182587"/>
    <n v="1311.2823486328125"/>
    <n v="1203"/>
    <n v="1307.784423828125"/>
    <n v="1200"/>
    <n v="0.16161449253559113"/>
    <n v="0.13718989491462708"/>
    <n v="3000"/>
    <n v="187"/>
    <n v="3500"/>
    <n v="174"/>
    <n v="2500"/>
    <n v="93"/>
    <n v="0.14195151627063751"/>
    <n v="0.3645361065864563"/>
    <n v="0.1009206548333168"/>
    <n v="3.3399999141693115E-2"/>
    <n v="1.2265494093298912E-2"/>
    <n v="0"/>
    <n v="3000"/>
    <n v="187"/>
    <n v="3500"/>
    <n v="174"/>
    <n v="2500"/>
    <n v="93"/>
    <n v="0.15544472634792328"/>
    <n v="0.37738984823226929"/>
    <n v="0.11803823709487915"/>
    <n v="3.8237739354372025E-2"/>
    <n v="1.4962593093514442E-2"/>
    <n v="0"/>
    <s v="no"/>
    <s v="yes"/>
    <s v="yes"/>
    <s v="yes"/>
    <s v="yes"/>
    <n v="1"/>
    <x v="1"/>
    <s v="excluded"/>
    <n v="2"/>
    <s v="No"/>
    <s v="No model fitted"/>
    <x v="3"/>
    <m/>
    <s v="MICS2"/>
  </r>
  <r>
    <s v="KHM"/>
    <n v="107"/>
    <s v="Cambodia demographic and health survey 2005. Demographic and Health Surveys. Phnom Penh, Cambodia and Calverton, Maryland, USA: National Institute of Public Health, National Institute of Statistics and ORC Macro, 2006"/>
    <x v="15"/>
    <s v="DHS"/>
    <x v="20"/>
    <x v="3"/>
    <n v="0.16303443908691406"/>
    <n v="7.8111765906214714E-3"/>
    <n v="0.14772452414035797"/>
    <n v="0.17834433913230896"/>
    <n v="8.4573410451412201E-2"/>
    <n v="7.0372382178902626E-3"/>
    <n v="7.0747010409832001E-2"/>
    <n v="9.8399817943572998E-2"/>
    <n v="8290"/>
    <n v="7789"/>
    <n v="0.39158615469932556"/>
    <n v="0.35428225994110107"/>
    <n v="3049.89111328125"/>
    <n v="2937"/>
    <n v="3047.736083984375"/>
    <n v="2932"/>
    <n v="0.39128720760345459"/>
    <n v="0.3536791205406189"/>
    <n v="3500"/>
    <n v="465"/>
    <n v="3000"/>
    <n v="419"/>
    <n v="2500"/>
    <n v="221"/>
    <n v="0.15561217069625854"/>
    <n v="0.36045113205909729"/>
    <n v="0.12298799306154251"/>
    <n v="3.7759128957986832E-2"/>
    <n v="1.2738257646560669E-2"/>
    <n v="0"/>
    <n v="3500"/>
    <n v="465"/>
    <n v="3000"/>
    <n v="419"/>
    <n v="2500"/>
    <n v="221"/>
    <n v="0.15832482278347015"/>
    <n v="0.3762342631816864"/>
    <n v="0.13721483945846558"/>
    <n v="4.9710590392351151E-2"/>
    <n v="1.6343208029866219E-2"/>
    <n v="0"/>
    <s v="yes"/>
    <s v="yes"/>
    <s v="yes"/>
    <s v="yes"/>
    <s v="yes"/>
    <n v="0"/>
    <x v="0"/>
    <s v="included"/>
    <n v="5"/>
    <s v="Yes"/>
    <s v="MI includes: _x000a_(i) size _x000a_(ii) parity _x000a_(ii) sex _x000a_(iv) singleton _x000a_(v) maternal height _x000a_(vi) maternal BMI "/>
    <x v="0"/>
    <m/>
    <s v=""/>
  </r>
  <r>
    <s v="KHM"/>
    <n v="109"/>
    <s v="Cambodia demographic and health survey 2010. Demographic and Health Surveys. Phnom Penh, Cambodia and Calverton, Maryland, USA: National Institute of Statistics, Directorate General for Health, and ICF Macro, 2011"/>
    <x v="15"/>
    <s v="DHS"/>
    <x v="19"/>
    <x v="6"/>
    <n v="0.12792342901229858"/>
    <n v="5.5357189849019051E-3"/>
    <n v="0.1170734241604805"/>
    <n v="0.13877344131469727"/>
    <n v="8.1788189709186554E-2"/>
    <n v="5.1857149228453636E-3"/>
    <n v="7.1603931486606598E-2"/>
    <n v="9.1972440481185913E-2"/>
    <n v="8232"/>
    <n v="8200"/>
    <n v="0.72303783893585205"/>
    <n v="0.70225948095321655"/>
    <n v="5929.1416015625"/>
    <n v="5781"/>
    <n v="5926.3193359375"/>
    <n v="5777"/>
    <n v="0.72272187471389771"/>
    <n v="0.70177358388900757"/>
    <n v="3500"/>
    <n v="853"/>
    <n v="3000"/>
    <n v="825"/>
    <n v="3200"/>
    <n v="467"/>
    <n v="0.14585550129413605"/>
    <n v="0.36838135123252869"/>
    <n v="7.1838788688182831E-2"/>
    <n v="1.8889704719185829E-2"/>
    <n v="6.7023094743490219E-3"/>
    <n v="7.2213828389067203E-5"/>
    <n v="3500"/>
    <n v="853"/>
    <n v="3000"/>
    <n v="825"/>
    <n v="3200"/>
    <n v="467"/>
    <n v="0.14755232632160187"/>
    <n v="0.37104308605194092"/>
    <n v="7.5765438377857208E-2"/>
    <n v="2.1103614941239357E-2"/>
    <n v="6.2272963114082813E-3"/>
    <n v="1.7298044986091554E-4"/>
    <s v="yes"/>
    <s v="yes"/>
    <s v="yes"/>
    <s v="yes"/>
    <s v="yes"/>
    <n v="0"/>
    <x v="0"/>
    <s v="included"/>
    <n v="5"/>
    <s v="Yes"/>
    <s v="MI includes: _x000a_(i) size _x000a_(ii) parity _x000a_(ii) sex _x000a_(iv) singleton _x000a_(v) maternal height _x000a_(vi) maternal BMI "/>
    <x v="0"/>
    <m/>
    <s v=""/>
  </r>
  <r>
    <s v="KHM"/>
    <n v="110"/>
    <s v="Cambodia Demographic and Health Survey 2014. Phnom Penh, Cambodia, and Rockville, Maryland, USA: National Institute of Statistics, Directorate General for Health, and ICF International."/>
    <x v="15"/>
    <s v="DHS"/>
    <x v="9"/>
    <x v="7"/>
    <n v="0.11681434512138367"/>
    <n v="4.8926742747426033E-3"/>
    <n v="0.10722470283508301"/>
    <n v="0.12640398740768433"/>
    <n v="7.9310603439807892E-2"/>
    <n v="4.6367212198674679E-3"/>
    <n v="7.0204645395278931E-2"/>
    <n v="8.841656893491745E-2"/>
    <n v="7153"/>
    <n v="7244"/>
    <n v="0.90882152318954468"/>
    <n v="0.89780509471893311"/>
    <n v="6583.927734375"/>
    <n v="6422"/>
    <n v="6582.72607421875"/>
    <n v="6420"/>
    <n v="0.90871423482894897"/>
    <n v="0.89752548933029175"/>
    <n v="3000"/>
    <n v="887"/>
    <n v="3500"/>
    <n v="716"/>
    <n v="3200"/>
    <n v="609"/>
    <n v="0.12465374171733856"/>
    <n v="0.33115553855895996"/>
    <n v="4.3457705527544022E-2"/>
    <n v="7.6203192584216595E-3"/>
    <n v="1.4105247100815177E-3"/>
    <n v="0"/>
    <n v="3000"/>
    <n v="887"/>
    <n v="3500"/>
    <n v="716"/>
    <n v="3200"/>
    <n v="609"/>
    <n v="0.13811896741390228"/>
    <n v="0.3444409966468811"/>
    <n v="4.5468702912330627E-2"/>
    <n v="8.2528805360198021E-3"/>
    <n v="1.4014325570315123E-3"/>
    <n v="0"/>
    <s v="yes"/>
    <s v="yes"/>
    <s v="yes"/>
    <s v="yes"/>
    <s v="yes"/>
    <n v="0"/>
    <x v="0"/>
    <s v="included"/>
    <n v="5"/>
    <s v="Yes"/>
    <s v="MI includes: _x000a_(i) size _x000a_(ii) parity _x000a_(ii) sex _x000a_(iv) singleton _x000a_(v) maternal height _x000a_(vi) maternal BMI "/>
    <x v="0"/>
    <m/>
    <s v=""/>
  </r>
  <r>
    <s v="CMR"/>
    <n v="112"/>
    <s v="Enquete démographique et de santé, Cameroun 1998. Demographic and Health Surveys. Calverton, Maryland, U.S.A. : Bureau Central des Recensements et des Études de Population et Macro International Inc., 1999"/>
    <x v="16"/>
    <s v="DHS"/>
    <x v="10"/>
    <x v="12"/>
    <n v="0.11289245635271072"/>
    <n v="9.4040259718894958E-3"/>
    <n v="9.4460569322109222E-2"/>
    <n v="0.13132435083389282"/>
    <n v="8.1702336668968201E-2"/>
    <n v="8.7545625865459442E-3"/>
    <n v="6.4431942999362946E-2"/>
    <n v="9.8972737789154053E-2"/>
    <n v="2297"/>
    <n v="2449"/>
    <n v="0.51472145318984985"/>
    <n v="0.57205051183700562"/>
    <n v="1260.7896728515625"/>
    <n v="1314"/>
    <n v="1253.853271484375"/>
    <n v="1308"/>
    <n v="0.51198583841323853"/>
    <n v="0.5694383978843689"/>
    <n v="3000"/>
    <n v="154"/>
    <n v="3500"/>
    <n v="147"/>
    <n v="3800"/>
    <n v="76"/>
    <n v="0.12325242906808853"/>
    <n v="0.29040706157684326"/>
    <n v="0.18361920118331909"/>
    <n v="8.5849151015281677E-2"/>
    <n v="2.9856419190764427E-2"/>
    <n v="0"/>
    <n v="3000"/>
    <n v="154"/>
    <n v="3500"/>
    <n v="147"/>
    <n v="3800"/>
    <n v="76"/>
    <n v="0.11719939112663269"/>
    <n v="0.28691020607948303"/>
    <n v="0.17503805458545685"/>
    <n v="7.9147644340991974E-2"/>
    <n v="2.663622610270977E-2"/>
    <n v="0"/>
    <s v="yes"/>
    <s v="yes"/>
    <s v="yes"/>
    <s v="yes"/>
    <s v="yes"/>
    <n v="0"/>
    <x v="0"/>
    <s v="included"/>
    <n v="5"/>
    <s v="Yes"/>
    <s v="MI includes: _x000a_(i) size _x000a_(ii) parity _x000a_(ii) sex _x000a_(iv) singleton _x000a_(v) maternal height _x000a_(vi) maternal BMI "/>
    <x v="0"/>
    <m/>
    <s v="MICS5"/>
  </r>
  <r>
    <s v="CMR"/>
    <n v="113"/>
    <s v="Enquête démographique et de santé du Cameroun 2004. Demographic and Health Surveys. Calverton, Maryland, USA: INS et ORC Macro, 2004"/>
    <x v="16"/>
    <s v="DHS"/>
    <x v="21"/>
    <x v="13"/>
    <n v="0.14968899999999999"/>
    <n v="6.8999999999999999E-3"/>
    <n v="0.13616510000000001"/>
    <n v="0.163213"/>
    <n v="9.5968100000000001E-2"/>
    <n v="6.0518300000000002E-3"/>
    <n v="8.4073410000000001E-2"/>
    <n v="0.10786279999999999"/>
    <n v="8090"/>
    <n v="8060"/>
    <n v="0.56157386302947998"/>
    <n v="0.56155747175216675"/>
    <n v="4526.14306640625"/>
    <n v="4543"/>
    <n v="4502.1591796875"/>
    <n v="4511"/>
    <n v="0.55858051776885986"/>
    <n v="0.55760198831558228"/>
    <n v="3000"/>
    <n v="576"/>
    <n v="3500"/>
    <n v="522"/>
    <n v="4000"/>
    <n v="395"/>
    <n v="0.13003869354724884"/>
    <n v="0.33075857162475586"/>
    <n v="0.20583140850067139"/>
    <n v="8.8857732713222504E-2"/>
    <n v="3.5935081541538239E-2"/>
    <n v="0"/>
    <n v="3000"/>
    <n v="576"/>
    <n v="3500"/>
    <n v="522"/>
    <n v="4000"/>
    <n v="395"/>
    <n v="0.12678846716880798"/>
    <n v="0.32863745093345642"/>
    <n v="0.21395553648471832"/>
    <n v="9.3770638108253479E-2"/>
    <n v="4.0942110121250153E-2"/>
    <n v="0"/>
    <s v="yes"/>
    <s v="yes"/>
    <s v="yes"/>
    <s v="yes"/>
    <s v="yes"/>
    <n v="0"/>
    <x v="0"/>
    <s v="included"/>
    <n v="5"/>
    <s v="Yes"/>
    <s v="MI includes: _x000a_(i) size _x000a_(ii) parity _x000a_(ii) sex _x000a_(iv) singleton _x000a_(v) maternal height _x000a_(vi) maternal BMI "/>
    <x v="0"/>
    <m/>
    <s v="MICS3"/>
  </r>
  <r>
    <s v="CMR"/>
    <n v="114"/>
    <s v="Cameroun: Suivi de la situation des enfants et des femmes. Enquête par grappee à indicateurs multiples 2006. Rapport principal. Yaoundé, Cameroun: Institut National de la Statistique et UNICEF, 2008"/>
    <x v="16"/>
    <s v="MICS"/>
    <x v="3"/>
    <x v="8"/>
    <n v="0.14025969999999999"/>
    <n v="1.1624499999999999E-2"/>
    <n v="0.1174757"/>
    <n v="0.16304370000000001"/>
    <n v="6.8474099999999996E-2"/>
    <n v="7.4322800000000003E-3"/>
    <n v="5.3864189999999999E-2"/>
    <n v="8.3084039999999998E-2"/>
    <n v="2878"/>
    <n v="2834"/>
    <n v="0.59068453311920166"/>
    <n v="0.57261985540390015"/>
    <n v="1674"/>
    <n v="1648"/>
    <n v="1668"/>
    <n v="1640"/>
    <n v="0.58856737613677979"/>
    <n v="0.5698401927947998"/>
    <n v="3500"/>
    <n v="200"/>
    <n v="3000"/>
    <n v="139"/>
    <n v="3200"/>
    <n v="118"/>
    <n v="0.12685810029506683"/>
    <n v="0.2857002317905426"/>
    <n v="0.16833372414112091"/>
    <n v="7.2340160608291626E-2"/>
    <n v="2.2976795211434364E-2"/>
    <n v="0"/>
    <n v="3500"/>
    <n v="200"/>
    <n v="3000"/>
    <n v="139"/>
    <n v="3200"/>
    <n v="118"/>
    <n v="0.12135922163724899"/>
    <n v="0.27730581164360046"/>
    <n v="0.18385922908782959"/>
    <n v="8.0703884363174438E-2"/>
    <n v="2.5485437363386154E-2"/>
    <n v="0"/>
    <s v="yes"/>
    <s v="yes"/>
    <s v="yes"/>
    <s v="yes"/>
    <s v="yes"/>
    <n v="0"/>
    <x v="0"/>
    <s v="included"/>
    <n v="5"/>
    <s v="Yes"/>
    <s v="MI includes: _x000a_(i) size "/>
    <x v="0"/>
    <m/>
    <s v=""/>
  </r>
  <r>
    <s v="CMR"/>
    <n v="115"/>
    <s v="Enquête démographique et de santé et à indicateurs multiples du Cameroun 2011. Demographic and Health Surveys and MICS. Calverton, Maryland, USA : INS et ICF International, 2012"/>
    <x v="16"/>
    <s v="DHS"/>
    <x v="7"/>
    <x v="6"/>
    <m/>
    <m/>
    <m/>
    <m/>
    <m/>
    <m/>
    <m/>
    <m/>
    <n v="11732"/>
    <n v="11748"/>
    <n v="0.58903354406356812"/>
    <n v="0.60313671827316284"/>
    <n v="6920.16064453125"/>
    <n v="7076"/>
    <n v="6878.28369140625"/>
    <n v="7031"/>
    <n v="0.58548551797866821"/>
    <n v="0.5993010401725769"/>
    <n v="3500"/>
    <n v="865"/>
    <n v="3000"/>
    <n v="665"/>
    <n v="4000"/>
    <n v="524"/>
    <n v="0.11896302551031113"/>
    <n v="0.28489220142364502"/>
    <n v="0.23788543045520782"/>
    <n v="0.10898953676223755"/>
    <n v="4.58633191883564E-2"/>
    <n v="0"/>
    <n v="3500"/>
    <n v="865"/>
    <n v="3000"/>
    <n v="665"/>
    <n v="4000"/>
    <n v="524"/>
    <n v="0.1222442090511322"/>
    <n v="0.29027700424194336"/>
    <n v="0.24462974071502686"/>
    <n v="0.11291690170764923"/>
    <n v="4.6071227639913559E-2"/>
    <n v="0"/>
    <s v="yes"/>
    <s v="yes"/>
    <s v="yes"/>
    <s v="yes"/>
    <s v="no"/>
    <n v="1"/>
    <x v="1"/>
    <s v="excluded"/>
    <n v="3"/>
    <s v="No"/>
    <s v="No model fitted"/>
    <x v="3"/>
    <m/>
    <s v="MICS2"/>
  </r>
  <r>
    <s v="CMR"/>
    <n v="116"/>
    <s v="Enquête par grappes à indicateurs multiples (MICS5), 2014, Rapport Final. Yaoundé, Cameroun, Institut National de la Statistique"/>
    <x v="16"/>
    <s v="MICS"/>
    <x v="9"/>
    <x v="10"/>
    <n v="0.1069740504026413"/>
    <n v="1.0681007988750935E-2"/>
    <n v="8.6039274930953979E-2"/>
    <n v="0.12790882587432861"/>
    <n v="6.8312942981719971E-2"/>
    <n v="7.1003699999999999E-3"/>
    <n v="5.4358089999999998E-2"/>
    <n v="8.2267800000000002E-2"/>
    <n v="2899"/>
    <n v="2977.46484375"/>
    <n v="0.60362780094146729"/>
    <n v="0.63815110921859741"/>
    <n v="1797"/>
    <n v="1850"/>
    <n v="1782"/>
    <n v="1836"/>
    <n v="0.59858918190002441"/>
    <n v="0.63332182168960571"/>
    <n v="3500"/>
    <n v="242"/>
    <n v="3000"/>
    <n v="161"/>
    <n v="3800"/>
    <n v="115"/>
    <n v="0.13927416503429413"/>
    <n v="0.29029193520545959"/>
    <n v="0.1784631758928299"/>
    <n v="7.9400882124900818E-2"/>
    <n v="3.3349711447954178E-2"/>
    <n v="6.4352818299084902E-4"/>
    <n v="3500"/>
    <n v="242"/>
    <n v="3000"/>
    <n v="161"/>
    <n v="3800"/>
    <n v="115"/>
    <n v="0.13081081211566925"/>
    <n v="0.2800000011920929"/>
    <n v="0.19081081449985504"/>
    <n v="8.5945948958396912E-2"/>
    <n v="3.6756757646799088E-2"/>
    <n v="5.4054055362939835E-4"/>
    <s v="yes"/>
    <s v="yes"/>
    <s v="yes"/>
    <s v="yes"/>
    <s v="yes"/>
    <n v="0"/>
    <x v="0"/>
    <s v="included"/>
    <n v="5"/>
    <s v="Yes"/>
    <s v="MI includes: _x000a_(i) size _x000a_(ii) parity _x000a_(ii) sex _x000a_(iv) singleton "/>
    <x v="0"/>
    <m/>
    <s v=""/>
  </r>
  <r>
    <s v="CAF"/>
    <n v="119"/>
    <s v="Enquête à indicateurs mutliples - MICS 2000. Rapport Final. Bangui, République Centrafricaine: BBA editions, 2001"/>
    <x v="17"/>
    <s v="MICS"/>
    <x v="0"/>
    <x v="0"/>
    <n v="0.15482445061206818"/>
    <e v="#N/A"/>
    <e v="#N/A"/>
    <e v="#N/A"/>
    <n v="0.13"/>
    <n v="8.2342000000000005E-3"/>
    <n v="0.1142456"/>
    <n v="0.14661769999999999"/>
    <n v="3595"/>
    <n v="3609"/>
    <n v="0.48007053136825562"/>
    <n v="0.49680110812187195"/>
    <n v="1732"/>
    <n v="1786"/>
    <n v="1732"/>
    <n v="1786"/>
    <n v="0.48003792762756348"/>
    <n v="0.49680110812187195"/>
    <n v="3000"/>
    <n v="154"/>
    <n v="3500"/>
    <n v="116"/>
    <n v="2500"/>
    <n v="94"/>
    <n v="8.6431838572025299E-2"/>
    <n v="0.20844846963882446"/>
    <n v="6.5144509077072144E-2"/>
    <n v="1.8761705607175827E-2"/>
    <n v="0"/>
    <n v="1.5720701776444912E-3"/>
    <n v="3000"/>
    <n v="154"/>
    <n v="3500"/>
    <n v="116"/>
    <n v="2500"/>
    <n v="94"/>
    <n v="8.6226202547550201E-2"/>
    <n v="0.20380738377571106"/>
    <n v="5.7670772075653076E-2"/>
    <n v="1.7917133867740631E-2"/>
    <n v="0"/>
    <n v="1.6797313001006842E-3"/>
    <s v="yes"/>
    <s v="yes"/>
    <s v="yes"/>
    <s v="yes"/>
    <s v="yes"/>
    <n v="0"/>
    <x v="0"/>
    <s v="included"/>
    <n v="5"/>
    <s v="Yes"/>
    <s v="MI includes: _x000a_(i) size _x000a_(ii) parity "/>
    <x v="0"/>
    <s v="No CI"/>
    <s v=""/>
  </r>
  <r>
    <s v="CAF"/>
    <n v="120"/>
    <s v="Suivi de la situation des enfants et des femmes. MICS-3 Résultats de l'enquête nationale à indicateurs multiples couplée avec la sérologie VIH et enémie en RCA 2006. Bangui, Republique Centrafricaine: ICASEES, 2009"/>
    <x v="17"/>
    <s v="MICS"/>
    <x v="3"/>
    <x v="8"/>
    <n v="0.15341070000000001"/>
    <n v="8.8713999999999998E-3"/>
    <n v="0.1360228"/>
    <n v="0.17079859999999999"/>
    <n v="0.1180718"/>
    <n v="8.1506300000000007E-3"/>
    <n v="0.1020384"/>
    <n v="0.13410517"/>
    <n v="4129"/>
    <n v="4126"/>
    <n v="0.56277263164520264"/>
    <n v="0.53209006786346436"/>
    <n v="2322"/>
    <n v="2197"/>
    <n v="2310"/>
    <n v="2187"/>
    <n v="0.55986428260803223"/>
    <n v="0.52966821193695068"/>
    <n v="3000"/>
    <n v="226"/>
    <n v="3500"/>
    <n v="157"/>
    <n v="2500"/>
    <n v="109"/>
    <n v="9.5134355127811432E-2"/>
    <n v="0.20744441449642181"/>
    <n v="0.11543092131614685"/>
    <n v="4.6710800379514694E-2"/>
    <n v="1.1895269155502319E-2"/>
    <n v="0"/>
    <n v="3000"/>
    <n v="226"/>
    <n v="3500"/>
    <n v="157"/>
    <n v="2500"/>
    <n v="109"/>
    <n v="0.10286754369735718"/>
    <n v="0.22394174337387085"/>
    <n v="0.11879836022853851"/>
    <n v="4.5061446726322174E-2"/>
    <n v="1.4565316028892994E-2"/>
    <n v="0"/>
    <s v="yes"/>
    <s v="yes"/>
    <s v="yes"/>
    <s v="yes"/>
    <s v="yes"/>
    <n v="0"/>
    <x v="0"/>
    <s v="included"/>
    <n v="5"/>
    <s v="Yes"/>
    <s v="MI includes: _x000a_(i) size _x000a_(ii) parity "/>
    <x v="0"/>
    <m/>
    <s v="MICS3"/>
  </r>
  <r>
    <s v="CAF"/>
    <n v="121"/>
    <s v="Suivi de la situation des enfants, des femmes et des hommes. Enquête par grappes à indicateurs multiples - MICS couplée avec la sérologie VIH, RCA, 2010: Rapport final. Bangui, RCA: ICASEES, 2012."/>
    <x v="17"/>
    <s v="MICS"/>
    <x v="19"/>
    <x v="11"/>
    <n v="0.14755289999999999"/>
    <n v="9.2163999999999996E-3"/>
    <n v="0.12948879999999999"/>
    <n v="0.16561699999999999"/>
    <n v="0.11888890000000001"/>
    <n v="7.5558099999999996E-3"/>
    <n v="0.10403419999999999"/>
    <n v="0.13374368"/>
    <n v="4545"/>
    <n v="4362.4697265625"/>
    <n v="0.60843652486801147"/>
    <n v="0.61914193630218506"/>
    <n v="2654"/>
    <n v="2814"/>
    <n v="2651"/>
    <n v="2809"/>
    <n v="0.60774874687194824"/>
    <n v="0.61804181337356567"/>
    <n v="3000"/>
    <n v="271"/>
    <n v="3500"/>
    <n v="253"/>
    <n v="3200"/>
    <n v="152"/>
    <n v="9.9112004041671753E-2"/>
    <n v="0.23862972855567932"/>
    <n v="0.14063306152820587"/>
    <n v="4.3660145252943039E-2"/>
    <n v="1.3439804315567017E-2"/>
    <n v="2.0876670896541327E-4"/>
    <n v="3000"/>
    <n v="271"/>
    <n v="3500"/>
    <n v="253"/>
    <n v="3200"/>
    <n v="152"/>
    <n v="9.6304193139076233E-2"/>
    <n v="0.24022743105888367"/>
    <n v="0.14534470438957214"/>
    <n v="4.6552948653697968E-2"/>
    <n v="1.1371713131666183E-2"/>
    <n v="7.1073207072913647E-4"/>
    <s v="yes"/>
    <s v="yes"/>
    <s v="yes"/>
    <s v="yes"/>
    <s v="yes"/>
    <n v="0"/>
    <x v="0"/>
    <s v="included"/>
    <n v="5"/>
    <s v="Yes"/>
    <s v="MI includes: _x000a_(i) size _x000a_(ii) parity "/>
    <x v="0"/>
    <m/>
    <s v="MICS2"/>
  </r>
  <r>
    <s v="TCD"/>
    <n v="123"/>
    <s v="Enquête par grappes à indicateurs multiples: Rapport complet (MICS). N'Djamena: Direction Generale, Direction de la Statistique, des Etudes Economiques et Demographiques, Bureau Central de Recensement et UNICEF, 2001"/>
    <x v="18"/>
    <s v="MICS"/>
    <x v="0"/>
    <x v="0"/>
    <m/>
    <m/>
    <m/>
    <m/>
    <m/>
    <m/>
    <m/>
    <m/>
    <n v="1303"/>
    <n v="1369"/>
    <n v="8.2696706056594849E-2"/>
    <n v="0.16730621457099915"/>
    <n v="113"/>
    <n v="218"/>
    <n v="113"/>
    <n v="218"/>
    <n v="8.26740562915802E-2"/>
    <n v="0.16730621457099915"/>
    <n v="3000"/>
    <n v="31"/>
    <n v="3500"/>
    <n v="30"/>
    <n v="4000"/>
    <n v="17"/>
    <n v="0.14555463194847107"/>
    <n v="0.37355992197990417"/>
    <n v="0.14612412452697754"/>
    <n v="2.8432697057723999E-2"/>
    <n v="0"/>
    <n v="0"/>
    <n v="3000"/>
    <n v="31"/>
    <n v="3500"/>
    <n v="30"/>
    <n v="4000"/>
    <n v="17"/>
    <n v="0.14220184087753296"/>
    <n v="0.35779815912246704"/>
    <n v="0.14678898453712463"/>
    <n v="3.2110091298818588E-2"/>
    <n v="0"/>
    <n v="0"/>
    <s v="no"/>
    <s v="yes"/>
    <s v="yes"/>
    <s v="yes"/>
    <s v="yes"/>
    <n v="1"/>
    <x v="1"/>
    <s v="excluded"/>
    <n v="2"/>
    <s v="No"/>
    <s v="No model fitted"/>
    <x v="3"/>
    <m/>
    <s v=""/>
  </r>
  <r>
    <s v="TCD"/>
    <n v="124"/>
    <s v="Enquête démographique et de santé Tchad 2004. Demographic and Health Surveys. Calverton, Maryland, U.S.A. : INSEED et ORC Macro, 2005"/>
    <x v="18"/>
    <s v="DHS"/>
    <x v="21"/>
    <x v="16"/>
    <m/>
    <m/>
    <m/>
    <m/>
    <m/>
    <m/>
    <m/>
    <m/>
    <n v="5635"/>
    <n v="5989"/>
    <n v="9.7965642809867859E-2"/>
    <n v="0.18438331782817841"/>
    <n v="586.70867919921875"/>
    <n v="1039"/>
    <n v="577.55755615234375"/>
    <n v="1030"/>
    <n v="9.6436396241188049E-2"/>
    <n v="0.18278615176677704"/>
    <n v="3000"/>
    <n v="184"/>
    <n v="4000"/>
    <n v="142"/>
    <n v="3500"/>
    <n v="126"/>
    <n v="0.1660398542881012"/>
    <n v="0.42790895700454712"/>
    <n v="0.32170382142066956"/>
    <n v="0.14771084487438202"/>
    <n v="8.9859090745449066E-2"/>
    <n v="8.9896062854677439E-4"/>
    <n v="3000"/>
    <n v="184"/>
    <n v="4000"/>
    <n v="142"/>
    <n v="3500"/>
    <n v="126"/>
    <n v="0.17709335684776306"/>
    <n v="0.43503367900848389"/>
    <n v="0.26756495237350464"/>
    <n v="0.10683349519968033"/>
    <n v="5.2935514599084854E-2"/>
    <n v="1.9249278120696545E-3"/>
    <s v="no"/>
    <s v="yes"/>
    <s v="yes"/>
    <s v="no"/>
    <s v="no"/>
    <n v="3"/>
    <x v="1"/>
    <s v="excluded"/>
    <n v="2"/>
    <s v="No"/>
    <s v="No model fitted"/>
    <x v="3"/>
    <m/>
    <s v=""/>
  </r>
  <r>
    <s v="TCD"/>
    <n v="125"/>
    <s v="Enquête par grappes à indicateurs multiples (MICS), Tchad 2010: Rapport final. N'Djamena, République du Tchad, 2011"/>
    <x v="18"/>
    <s v="MICS"/>
    <x v="5"/>
    <x v="11"/>
    <m/>
    <m/>
    <m/>
    <m/>
    <m/>
    <m/>
    <m/>
    <m/>
    <n v="6153"/>
    <n v="6215.69970703125"/>
    <n v="0.10826898366212845"/>
    <n v="0.11880383640527725"/>
    <n v="673"/>
    <n v="731"/>
    <n v="661"/>
    <n v="717"/>
    <n v="0.10633847862482071"/>
    <n v="0.11652852594852448"/>
    <n v="3000"/>
    <n v="109"/>
    <n v="4000"/>
    <n v="68"/>
    <n v="3500"/>
    <n v="58"/>
    <n v="0.15119314193725586"/>
    <n v="0.32466727495193481"/>
    <n v="0.29908490180969238"/>
    <n v="0.1291775107383728"/>
    <n v="6.4626410603523254E-2"/>
    <n v="3.0789636075496674E-3"/>
    <n v="3000"/>
    <n v="109"/>
    <n v="4000"/>
    <n v="68"/>
    <n v="3500"/>
    <n v="58"/>
    <n v="0.14911080896854401"/>
    <n v="0.32147744297981262"/>
    <n v="0.30369356274604797"/>
    <n v="0.13543091714382172"/>
    <n v="7.1135431528091431E-2"/>
    <n v="2.7359782252460718E-3"/>
    <s v="no"/>
    <s v="yes"/>
    <s v="yes"/>
    <s v="no"/>
    <s v="no"/>
    <n v="3"/>
    <x v="1"/>
    <s v="excluded"/>
    <n v="2"/>
    <s v="No"/>
    <s v="No model fitted"/>
    <x v="3"/>
    <m/>
    <s v=""/>
  </r>
  <r>
    <s v="TCD"/>
    <n v="126"/>
    <s v="Enquête Démographique et de Santé et à Indicateurs Multiples du Tchad 2014-2015. Rockville, Maryland, USA: INSEED, MSP et ICF International, 2016."/>
    <x v="18"/>
    <s v="DHS"/>
    <x v="22"/>
    <x v="7"/>
    <m/>
    <m/>
    <m/>
    <m/>
    <m/>
    <m/>
    <m/>
    <m/>
    <n v="18415"/>
    <n v="18410"/>
    <n v="0.12190145999193192"/>
    <n v="0.1084442064166069"/>
    <n v="2244.153564453125"/>
    <n v="1997"/>
    <n v="2203.163330078125"/>
    <n v="1962"/>
    <n v="0.11967209726572037"/>
    <n v="0.10654357820749283"/>
    <n v="3000"/>
    <n v="230"/>
    <n v="4000"/>
    <n v="229"/>
    <n v="3500"/>
    <n v="223"/>
    <n v="0.11228345334529877"/>
    <n v="0.33660909533500671"/>
    <n v="0.38423433899879456"/>
    <n v="0.18270009756088257"/>
    <n v="0.10925660282373428"/>
    <n v="4.5052578207105398E-4"/>
    <n v="3000"/>
    <n v="230"/>
    <n v="4000"/>
    <n v="229"/>
    <n v="3500"/>
    <n v="223"/>
    <n v="0.11517275869846344"/>
    <n v="0.34151226282119751"/>
    <n v="0.36554831266403198"/>
    <n v="0.17125688493251801"/>
    <n v="0.10265398025512695"/>
    <n v="5.0075113540515304E-4"/>
    <s v="no"/>
    <s v="yes"/>
    <s v="yes"/>
    <s v="no"/>
    <s v="no"/>
    <n v="3"/>
    <x v="1"/>
    <s v="excluded"/>
    <n v="2"/>
    <s v="No"/>
    <s v="No model fitted"/>
    <x v="3"/>
    <m/>
    <s v=""/>
  </r>
  <r>
    <s v="COL"/>
    <n v="156"/>
    <s v="Salud sexual y reproductiva en Colombia, encuesta nacional de demografia y salud 2000. Demographic and Health Surveys. Bogota, Colombia: PROFAMILIA, 2000"/>
    <x v="19"/>
    <s v="DHS"/>
    <x v="0"/>
    <x v="15"/>
    <m/>
    <m/>
    <m/>
    <m/>
    <m/>
    <m/>
    <m/>
    <m/>
    <n v="4659"/>
    <m/>
    <m/>
    <n v="0.71410173177719116"/>
    <m/>
    <n v="3327"/>
    <m/>
    <m/>
    <m/>
    <m/>
    <m/>
    <m/>
    <m/>
    <m/>
    <m/>
    <m/>
    <m/>
    <m/>
    <m/>
    <m/>
    <m/>
    <m/>
    <m/>
    <m/>
    <m/>
    <m/>
    <m/>
    <m/>
    <m/>
    <m/>
    <m/>
    <m/>
    <m/>
    <m/>
    <m/>
    <m/>
    <m/>
    <m/>
    <m/>
    <m/>
    <x v="1"/>
    <s v="included"/>
    <n v="1"/>
    <s v="No"/>
    <s v="No model fitted"/>
    <x v="3"/>
    <s v="no size. Included in 2019"/>
    <s v=""/>
  </r>
  <r>
    <s v="COL"/>
    <n v="157"/>
    <s v="Resultados encuesta nacional de demografia y salud 2005. Demographic and  Health Surveys. Bogota, Colombia: Profamilia y Macro International Inc., 2005"/>
    <x v="19"/>
    <s v="DHS"/>
    <x v="23"/>
    <x v="16"/>
    <m/>
    <m/>
    <m/>
    <m/>
    <m/>
    <m/>
    <m/>
    <m/>
    <n v="14621"/>
    <m/>
    <m/>
    <n v="0.70084124803543091"/>
    <m/>
    <n v="10247"/>
    <m/>
    <m/>
    <m/>
    <m/>
    <m/>
    <m/>
    <m/>
    <m/>
    <m/>
    <m/>
    <m/>
    <m/>
    <m/>
    <m/>
    <m/>
    <m/>
    <m/>
    <m/>
    <m/>
    <m/>
    <m/>
    <m/>
    <m/>
    <m/>
    <m/>
    <m/>
    <m/>
    <m/>
    <m/>
    <m/>
    <m/>
    <m/>
    <m/>
    <m/>
    <x v="1"/>
    <s v="included"/>
    <n v="1"/>
    <s v="No"/>
    <s v="No model fitted"/>
    <x v="3"/>
    <s v="no size. Included in 2019"/>
    <s v="MICS6"/>
  </r>
  <r>
    <s v="COL"/>
    <n v="158"/>
    <s v="Encuesta nacional de demografia y salud 2010. Demographic and  Health Surveys. Bogota, Colombia: Profamilia, 2011"/>
    <x v="19"/>
    <s v="DHS"/>
    <x v="24"/>
    <x v="17"/>
    <m/>
    <m/>
    <m/>
    <m/>
    <m/>
    <m/>
    <m/>
    <m/>
    <n v="17756"/>
    <m/>
    <m/>
    <n v="0.71153414249420166"/>
    <m/>
    <n v="12634"/>
    <m/>
    <m/>
    <m/>
    <m/>
    <m/>
    <m/>
    <m/>
    <m/>
    <m/>
    <m/>
    <m/>
    <m/>
    <m/>
    <m/>
    <m/>
    <m/>
    <m/>
    <m/>
    <m/>
    <m/>
    <m/>
    <m/>
    <m/>
    <m/>
    <m/>
    <m/>
    <m/>
    <m/>
    <m/>
    <m/>
    <m/>
    <m/>
    <m/>
    <m/>
    <x v="1"/>
    <s v="included"/>
    <n v="1"/>
    <s v="No"/>
    <s v="No model fitted"/>
    <x v="3"/>
    <s v="no size. Included in 2019"/>
    <s v="MICS6"/>
  </r>
  <r>
    <s v="COM"/>
    <n v="161"/>
    <s v="Enquête a indicateurs multiples (MICS 2000): Rapport final (1er draft Février 2001). Moroni, Comoros: UNICEF, 2001"/>
    <x v="20"/>
    <s v="MICS"/>
    <x v="0"/>
    <x v="0"/>
    <n v="0.30224459999999997"/>
    <n v="2.4278600000000001E-2"/>
    <n v="0.25465850000000001"/>
    <n v="0.34983069999999999"/>
    <n v="0.21010139999999999"/>
    <n v="2.7167859999999999E-2"/>
    <n v="0.15645264"/>
    <n v="0.26375024000000002"/>
    <n v="1232"/>
    <n v="1246"/>
    <n v="0.43883031606674194"/>
    <n v="0.44724026322364807"/>
    <n v="547"/>
    <n v="551"/>
    <n v="547"/>
    <n v="551"/>
    <n v="0.43882998824119568"/>
    <n v="0.44724026322364807"/>
    <n v="3000"/>
    <n v="92"/>
    <n v="2500"/>
    <n v="40"/>
    <n v="3500"/>
    <n v="35"/>
    <n v="0.16006271541118622"/>
    <n v="0.30130133032798767"/>
    <n v="6.2776319682598114E-2"/>
    <n v="1.581094041466713E-2"/>
    <n v="0"/>
    <n v="9.9921328946948051E-3"/>
    <n v="3000"/>
    <n v="92"/>
    <n v="2500"/>
    <n v="40"/>
    <n v="3500"/>
    <n v="35"/>
    <n v="0.16696915030479431"/>
    <n v="0.30308529734611511"/>
    <n v="6.5335750579833984E-2"/>
    <n v="1.6333937644958496E-2"/>
    <n v="0"/>
    <n v="9.0744104236364365E-3"/>
    <s v="yes"/>
    <s v="yes"/>
    <s v="yes"/>
    <s v="yes"/>
    <s v="yes"/>
    <n v="0"/>
    <x v="0"/>
    <s v="included"/>
    <n v="5"/>
    <s v="Yes"/>
    <s v="MI includes: _x000a_(i) size _x000a_(ii) parity "/>
    <x v="0"/>
    <m/>
    <s v=""/>
  </r>
  <r>
    <s v="COM"/>
    <n v="162"/>
    <s v="Enquête démographique et de santé et à indicateurs multiples aux Comores 2012. Demograohic and Health Surveys and MICS. Rockville, MD 20850, USA : DGSP et ICF International, 2014"/>
    <x v="20"/>
    <s v="DHS"/>
    <x v="13"/>
    <x v="9"/>
    <n v="0.22602749999999999"/>
    <n v="1.2624399999999999E-2"/>
    <n v="0.20128370000000001"/>
    <n v="0.25077139999999998"/>
    <n v="0.163434"/>
    <n v="1.162299E-2"/>
    <n v="0.140543"/>
    <n v="0.18632504"/>
    <n v="3149"/>
    <n v="3235"/>
    <n v="0.67012739181518555"/>
    <n v="0.66497302055358887"/>
    <n v="2168.023193359375"/>
    <n v="2094"/>
    <n v="2153.904541015625"/>
    <n v="2080"/>
    <n v="0.66581284999847412"/>
    <n v="0.66052716970443726"/>
    <n v="3000"/>
    <n v="374"/>
    <n v="2500"/>
    <n v="212"/>
    <n v="3500"/>
    <n v="169"/>
    <n v="0.18092162907123566"/>
    <n v="0.36676755547523499"/>
    <n v="0.1117716059088707"/>
    <n v="4.4859375804662704E-2"/>
    <n v="2.4836903437972069E-2"/>
    <n v="0"/>
    <n v="3000"/>
    <n v="374"/>
    <n v="2500"/>
    <n v="212"/>
    <n v="3500"/>
    <n v="169"/>
    <n v="0.17860554158687592"/>
    <n v="0.36055395007133484"/>
    <n v="0.11461318284273148"/>
    <n v="4.632282629609108E-2"/>
    <n v="2.7220631018280983E-2"/>
    <n v="0"/>
    <s v="yes"/>
    <s v="yes"/>
    <s v="yes"/>
    <s v="yes"/>
    <s v="yes"/>
    <n v="0"/>
    <x v="0"/>
    <s v="included"/>
    <n v="5"/>
    <s v="Yes"/>
    <s v="MI includes: _x000a_(i) size _x000a_(ii) parity _x000a_(ii) sex _x000a_(iv) singleton _x000a_(v) maternal height _x000a_(vi) maternal BMI "/>
    <x v="0"/>
    <m/>
    <s v=""/>
  </r>
  <r>
    <s v="COG"/>
    <n v="164"/>
    <s v="Enquête démographique et de santé du Congo 2005. Demographic and Health Surveys. Calverton, Maryland, USA : CNSEE et ORC Macro, 2006"/>
    <x v="21"/>
    <s v="DHS"/>
    <x v="1"/>
    <x v="3"/>
    <n v="0.1386144757270813"/>
    <n v="8.4057264029979706E-3"/>
    <n v="0.12213925272226334"/>
    <n v="0.15508969128131866"/>
    <n v="0.12230309098958969"/>
    <n v="8.8721150532364845E-3"/>
    <n v="0.10481960326433182"/>
    <n v="0.13978658616542816"/>
    <n v="4835"/>
    <n v="4948"/>
    <n v="0.85012060403823853"/>
    <n v="0.86680454015731812"/>
    <n v="4206.7626953125"/>
    <n v="4191"/>
    <n v="4202.978515625"/>
    <n v="4188"/>
    <n v="0.84942978620529175"/>
    <n v="0.8661840558052063"/>
    <n v="3000"/>
    <n v="330"/>
    <n v="3500"/>
    <n v="273"/>
    <n v="3200"/>
    <n v="213"/>
    <n v="8.4473587572574615E-2"/>
    <n v="0.19869878888130188"/>
    <n v="0.11010508984327316"/>
    <n v="3.4657970070838928E-2"/>
    <n v="7.1234330534934998E-3"/>
    <n v="0"/>
    <n v="3000"/>
    <n v="330"/>
    <n v="3500"/>
    <n v="273"/>
    <n v="3200"/>
    <n v="213"/>
    <n v="7.8740157186985016E-2"/>
    <n v="0.19470293819904327"/>
    <n v="0.10069195926189423"/>
    <n v="3.3643521368503571E-2"/>
    <n v="6.9195898249745369E-3"/>
    <n v="0"/>
    <s v="yes"/>
    <s v="yes"/>
    <s v="yes"/>
    <s v="yes"/>
    <s v="yes"/>
    <n v="0"/>
    <x v="0"/>
    <s v="included"/>
    <n v="5"/>
    <s v="Yes"/>
    <s v="MI includes: _x000a_(i) size _x000a_(ii) parity _x000a_(ii) sex _x000a_(iv) singleton _x000a_(v) maternal height _x000a_(vi) maternal BMI "/>
    <x v="0"/>
    <m/>
    <s v=""/>
  </r>
  <r>
    <s v="COG"/>
    <n v="165"/>
    <s v="Enquête démographique et de santé du Congo (EDSC-II) 2011-2012. Demographic and Health Surveys. Calverton, Maryland, USA : CNSEE et ICF International, 2013"/>
    <x v="21"/>
    <s v="DHS"/>
    <x v="14"/>
    <x v="11"/>
    <n v="0.1145061"/>
    <n v="6.8900000000000003E-3"/>
    <n v="0.1010016"/>
    <n v="0.1280105"/>
    <n v="0.10029159999999999"/>
    <n v="6.1328199999999998E-3"/>
    <n v="8.8233329999999999E-2"/>
    <n v="0.11234993"/>
    <n v="9329"/>
    <n v="8170"/>
    <n v="0.90686911344528198"/>
    <n v="0.8316003680229187"/>
    <n v="7409.05908203125"/>
    <n v="7758"/>
    <n v="7391.0517578125"/>
    <n v="7727"/>
    <n v="0.90465748310089111"/>
    <n v="0.82827740907669067"/>
    <n v="3500"/>
    <n v="590"/>
    <n v="3000"/>
    <n v="532"/>
    <n v="3800"/>
    <n v="491"/>
    <n v="7.5250893831253052E-2"/>
    <n v="0.20611283183097839"/>
    <n v="0.12103572487831116"/>
    <n v="4.4185426086187363E-2"/>
    <n v="7.9613253474235535E-3"/>
    <n v="0"/>
    <n v="3500"/>
    <n v="590"/>
    <n v="3000"/>
    <n v="532"/>
    <n v="3800"/>
    <n v="491"/>
    <n v="7.6050527393817902E-2"/>
    <n v="0.20791441202163696"/>
    <n v="0.15261664986610413"/>
    <n v="6.2516115605831146E-2"/>
    <n v="1.3663315214216709E-2"/>
    <n v="0"/>
    <s v="yes"/>
    <s v="yes"/>
    <s v="yes"/>
    <s v="yes"/>
    <s v="yes"/>
    <n v="0"/>
    <x v="0"/>
    <s v="included"/>
    <n v="5"/>
    <s v="Yes"/>
    <s v="MI includes: _x000a_(i) size _x000a_(ii) parity _x000a_(ii) sex _x000a_(iv) singleton _x000a_(v) maternal height _x000a_(vi) maternal BMI "/>
    <x v="0"/>
    <m/>
    <s v=""/>
  </r>
  <r>
    <s v="COG"/>
    <n v="166"/>
    <s v="Enquête par grappes à indicateurs multiples (MICS5 2014-2015), Rapport final. Brazzaville, Congo : Institut National de la Statistique et UNICEF."/>
    <x v="21"/>
    <s v="MICS"/>
    <x v="22"/>
    <x v="10"/>
    <n v="0.10757172107696533"/>
    <n v="7.2258720174431801E-3"/>
    <n v="9.3409009277820587E-2"/>
    <n v="0.12173443287611008"/>
    <n v="9.2419691383838654E-2"/>
    <n v="8.0531863495707512E-3"/>
    <n v="7.6598480343818665E-2"/>
    <n v="0.10824090242385864"/>
    <n v="3609"/>
    <n v="2955.85791015625"/>
    <n v="0.89884978532791138"/>
    <n v="0.80936545133590698"/>
    <n v="2657"/>
    <n v="2921"/>
    <n v="2655"/>
    <n v="2917"/>
    <n v="0.89817321300506592"/>
    <n v="0.80825716257095337"/>
    <n v="3500"/>
    <n v="240"/>
    <n v="3000"/>
    <n v="230"/>
    <n v="3200"/>
    <n v="170"/>
    <n v="7.4419863522052765E-2"/>
    <n v="0.20309139788150787"/>
    <n v="0.10120340436697006"/>
    <n v="3.5182155668735504E-2"/>
    <n v="6.2394333072006702E-3"/>
    <n v="0"/>
    <n v="3500"/>
    <n v="240"/>
    <n v="3000"/>
    <n v="230"/>
    <n v="3200"/>
    <n v="170"/>
    <n v="8.216363936662674E-2"/>
    <n v="0.21910305321216583"/>
    <n v="0.1376240998506546"/>
    <n v="5.6829851120710373E-2"/>
    <n v="8.9010614901781082E-3"/>
    <n v="0"/>
    <s v="yes"/>
    <s v="yes"/>
    <s v="yes"/>
    <s v="yes"/>
    <s v="yes"/>
    <n v="0"/>
    <x v="0"/>
    <m/>
    <n v="5"/>
    <s v="Yes"/>
    <s v="MI includes: _x000a_(i) size _x000a_(ii) parity _x000a_(ii) sex _x000a_(iv) singleton "/>
    <x v="0"/>
    <m/>
    <s v=""/>
  </r>
  <r>
    <s v="CIV"/>
    <n v="177"/>
    <s v="Enquête démographique et de santé, Côte d'Ivoire 1998-99. Demographic and Health Surveys. Calverton, Maryland, USA: Institut National de la Statistique et ORC Macro, 2001"/>
    <x v="22"/>
    <s v="DHS"/>
    <x v="17"/>
    <x v="15"/>
    <n v="0.20540620000000001"/>
    <n v="1.2848200000000001E-2"/>
    <n v="0.18022379999999999"/>
    <n v="0.2305886"/>
    <n v="0.1573273"/>
    <n v="1.1328319999999999E-2"/>
    <n v="0.13492778"/>
    <n v="0.17972682000000001"/>
    <n v="1991"/>
    <n v="2222"/>
    <n v="0.53827321529388428"/>
    <n v="0.66248118877410889"/>
    <n v="1196.0926513671875"/>
    <n v="1319"/>
    <n v="1194.2783203125"/>
    <n v="1318"/>
    <n v="0.5374789834022522"/>
    <n v="0.66197890043258667"/>
    <n v="3000"/>
    <n v="116"/>
    <n v="3500"/>
    <n v="76"/>
    <n v="2500"/>
    <n v="67"/>
    <n v="9.3993529677391052E-2"/>
    <n v="0.21641451120376587"/>
    <n v="8.7816625833511353E-2"/>
    <n v="3.410402312874794E-2"/>
    <n v="1.717701368033886E-2"/>
    <n v="5.7713175192475319E-4"/>
    <n v="3000"/>
    <n v="116"/>
    <n v="3500"/>
    <n v="76"/>
    <n v="2500"/>
    <n v="67"/>
    <n v="8.7945416569709778E-2"/>
    <n v="0.19636088609695435"/>
    <n v="7.7331312000751495E-2"/>
    <n v="2.9567854478955269E-2"/>
    <n v="1.3646702282130718E-2"/>
    <n v="7.581501267850399E-4"/>
    <s v="yes"/>
    <s v="yes"/>
    <s v="yes"/>
    <s v="yes"/>
    <s v="yes"/>
    <n v="0"/>
    <x v="0"/>
    <s v="included"/>
    <n v="5"/>
    <s v="Yes"/>
    <s v="MI includes: _x000a_(i) size _x000a_(ii) parity _x000a_(ii) sex _x000a_(iv) singleton _x000a_(v) maternal height _x000a_(vi) maternal BMI "/>
    <x v="0"/>
    <m/>
    <s v=""/>
  </r>
  <r>
    <s v="CIV"/>
    <n v="178"/>
    <s v="Enquête à indicateurs multiples, Côte d'Ivoire 2006, Rapport final, Abidjan, Côte d'Ivoire : INS, 2007"/>
    <x v="22"/>
    <s v="MICS"/>
    <x v="3"/>
    <x v="3"/>
    <n v="0.19164110000000001"/>
    <n v="1.11281E-2"/>
    <n v="0.16983000000000001"/>
    <n v="0.21345210000000001"/>
    <n v="0.15354390000000001"/>
    <n v="1.0647729999999999E-2"/>
    <n v="0.13258603999999999"/>
    <n v="0.17450175000000001"/>
    <n v="3711"/>
    <n v="3586"/>
    <n v="0.59118795394897461"/>
    <n v="0.58717328310012817"/>
    <n v="2120"/>
    <n v="2179"/>
    <n v="2109"/>
    <n v="2168"/>
    <n v="0.58812046051025391"/>
    <n v="0.58420908451080322"/>
    <n v="3000"/>
    <n v="224"/>
    <n v="2800"/>
    <n v="119"/>
    <n v="3500"/>
    <n v="117"/>
    <n v="9.1730706393718719E-2"/>
    <n v="0.19355489313602448"/>
    <n v="6.6808655858039856E-2"/>
    <n v="2.6085393503308296E-2"/>
    <n v="2.0418670028448105E-2"/>
    <n v="5.4091104539111257E-4"/>
    <n v="3000"/>
    <n v="224"/>
    <n v="2800"/>
    <n v="119"/>
    <n v="3500"/>
    <n v="117"/>
    <n v="0.10279945284128189"/>
    <n v="0.21110601723194122"/>
    <n v="5.6906837970018387E-2"/>
    <n v="2.3405231535434723E-2"/>
    <n v="1.6521340236067772E-2"/>
    <n v="4.589261079672724E-4"/>
    <s v="yes"/>
    <s v="yes"/>
    <s v="yes"/>
    <s v="yes"/>
    <s v="yes"/>
    <n v="0"/>
    <x v="0"/>
    <s v="included"/>
    <n v="5"/>
    <s v="Yes"/>
    <s v="MI includes: _x000a_(i) size _x000a_(ii) parity "/>
    <x v="0"/>
    <m/>
    <s v=""/>
  </r>
  <r>
    <s v="CIV"/>
    <n v="180"/>
    <s v="Enquête démographique et de santé et à indicateurs multiples de Côte d'Ivoire 2011-2012. Demographic and Health Surveys and MICS. Calverton, Maryland, USA : INS et ICF International, 2012"/>
    <x v="22"/>
    <s v="DHS"/>
    <x v="14"/>
    <x v="11"/>
    <n v="0.19228339999999999"/>
    <n v="9.1272999999999996E-3"/>
    <n v="0.17439379999999999"/>
    <n v="0.2101729"/>
    <n v="0.14305039999999999"/>
    <n v="6.8892700000000003E-3"/>
    <n v="0.1295007"/>
    <n v="0.15660009999999999"/>
    <n v="7694"/>
    <n v="7403"/>
    <n v="0.60935437679290771"/>
    <n v="0.57785284519195557"/>
    <n v="4510.84765625"/>
    <n v="4446"/>
    <n v="4478.2998046875"/>
    <n v="4414"/>
    <n v="0.60493040084838867"/>
    <n v="0.57369381189346313"/>
    <n v="3000"/>
    <n v="580"/>
    <n v="3500"/>
    <n v="286"/>
    <n v="2500"/>
    <n v="267"/>
    <n v="0.12967760860919952"/>
    <n v="0.25285199284553528"/>
    <n v="0.10836102068424225"/>
    <n v="4.7587033361196518E-2"/>
    <n v="2.5945667177438736E-2"/>
    <n v="3.9579349686391652E-4"/>
    <n v="3000"/>
    <n v="580"/>
    <n v="3500"/>
    <n v="286"/>
    <n v="2500"/>
    <n v="267"/>
    <n v="0.13045434653759003"/>
    <n v="0.2548358142375946"/>
    <n v="0.10503823310136795"/>
    <n v="4.6108860522508621E-2"/>
    <n v="2.6990553364157677E-2"/>
    <n v="2.2492128482554108E-4"/>
    <s v="yes"/>
    <s v="yes"/>
    <s v="yes"/>
    <s v="yes"/>
    <s v="yes"/>
    <n v="0"/>
    <x v="0"/>
    <s v="included"/>
    <n v="5"/>
    <s v="Yes"/>
    <s v="MI includes: _x000a_(i) size _x000a_(ii) parity _x000a_(ii) sex _x000a_(iv) singleton _x000a_(v) maternal height _x000a_(vi) maternal BMI "/>
    <x v="0"/>
    <m/>
    <s v=""/>
  </r>
  <r>
    <s v="COD"/>
    <n v="191"/>
    <s v="Enquête nationale sur la situation des enfants et des femmes MICS2 / 2001. Rapport d'analyse. Kinshasa, République Démocratique du Congo, juillet 2002"/>
    <x v="23"/>
    <s v="MICS"/>
    <x v="8"/>
    <x v="18"/>
    <n v="0.13632796704769135"/>
    <e v="#N/A"/>
    <e v="#N/A"/>
    <e v="#N/A"/>
    <n v="0.10942599922418594"/>
    <n v="9.3110499999999995E-3"/>
    <n v="9.1088959999999997E-2"/>
    <n v="0.12776304999999999"/>
    <n v="1934"/>
    <n v="1939"/>
    <n v="0.63383102416992188"/>
    <n v="0.66137564182281494"/>
    <n v="1323.859130859375"/>
    <n v="1375"/>
    <n v="1323.859130859375"/>
    <n v="1375"/>
    <n v="0.68275356292724609"/>
    <n v="0.71096175909042358"/>
    <n v="3000"/>
    <n v="177"/>
    <n v="3500"/>
    <n v="126"/>
    <n v="3800"/>
    <n v="78"/>
    <n v="0.13335505127906799"/>
    <n v="0.27999711036682129"/>
    <n v="0.10343332588672638"/>
    <n v="2.8171725571155548E-2"/>
    <n v="0"/>
    <n v="7.7507266541942954E-4"/>
    <n v="3000"/>
    <n v="177"/>
    <n v="3500"/>
    <n v="126"/>
    <n v="3800"/>
    <n v="78"/>
    <n v="0.1287272721529007"/>
    <n v="0.27709090709686279"/>
    <n v="0.10400000214576721"/>
    <n v="2.9818180948495865E-2"/>
    <n v="0"/>
    <n v="7.2727270890027285E-4"/>
    <s v="yes"/>
    <s v="yes"/>
    <s v="yes"/>
    <s v="yes"/>
    <s v="yes"/>
    <n v="0"/>
    <x v="0"/>
    <s v="included"/>
    <n v="5"/>
    <s v="Yes"/>
    <s v="MI includes: _x000a_(i) size _x000a_(ii) parity "/>
    <x v="0"/>
    <s v="No CI"/>
    <s v="MICS2"/>
  </r>
  <r>
    <s v="COD"/>
    <n v="192"/>
    <s v="Enquête démographique et de santé, République Démocratique du Congo 2007. Demographic and Health Surveys. Calverton, Maryland, U.S.A.: Ministère du Plan et Macro International, 2008"/>
    <x v="23"/>
    <s v="DHS"/>
    <x v="25"/>
    <x v="1"/>
    <n v="0.1202428"/>
    <n v="8.0534000000000005E-3"/>
    <n v="0.1044581"/>
    <n v="0.1360275"/>
    <n v="7.7391699999999994E-2"/>
    <n v="6.7768899999999998E-3"/>
    <n v="6.4053959999999993E-2"/>
    <n v="9.072943E-2"/>
    <n v="8992"/>
    <n v="8999"/>
    <n v="0.6783372163772583"/>
    <n v="0.69050264358520508"/>
    <n v="6104.43896484375"/>
    <n v="6209"/>
    <n v="6097.3037109375"/>
    <n v="6199"/>
    <n v="0.67755347490310669"/>
    <n v="0.68939054012298584"/>
    <n v="3000"/>
    <n v="814"/>
    <n v="3500"/>
    <n v="646"/>
    <n v="4000"/>
    <n v="468"/>
    <n v="0.12714461982250214"/>
    <n v="0.31060284376144409"/>
    <n v="0.17375190556049347"/>
    <n v="6.1220940202474594E-2"/>
    <n v="2.1535094827413559E-2"/>
    <n v="0"/>
    <n v="3000"/>
    <n v="814"/>
    <n v="3500"/>
    <n v="646"/>
    <n v="4000"/>
    <n v="468"/>
    <n v="0.13110001385211945"/>
    <n v="0.31051698327064514"/>
    <n v="0.18199388682842255"/>
    <n v="6.6194236278533936E-2"/>
    <n v="2.4158479645848274E-2"/>
    <n v="0"/>
    <s v="yes"/>
    <s v="yes"/>
    <s v="yes"/>
    <s v="yes"/>
    <s v="yes"/>
    <n v="0"/>
    <x v="0"/>
    <s v="included"/>
    <n v="5"/>
    <s v="Yes"/>
    <s v="MI includes: _x000a_(i) size _x000a_(ii) parity _x000a_(ii) sex _x000a_(iv) singleton _x000a_(v) maternal height _x000a_(vi) maternal BMI "/>
    <x v="0"/>
    <m/>
    <s v="MICS3"/>
  </r>
  <r>
    <s v="COD"/>
    <n v="193"/>
    <s v="Enquête par grappes à indicateurs multiples en République Démocratique du Congo (MICS-RDC 2010). Rapport final, mai 2011. Kinshasa, République Démocratique du Congo, 2011"/>
    <x v="23"/>
    <s v="MICS"/>
    <x v="5"/>
    <x v="11"/>
    <n v="0.1151681"/>
    <n v="7.8040000000000002E-3"/>
    <n v="9.9872299999999997E-2"/>
    <n v="0.13046389999999999"/>
    <n v="7.72008E-2"/>
    <n v="6.9585100000000002E-3"/>
    <n v="6.3517279999999995E-2"/>
    <n v="9.0884400000000004E-2"/>
    <n v="4809"/>
    <n v="5035.64208984375"/>
    <n v="0.69737887382507324"/>
    <n v="0.70991891622543335"/>
    <n v="3512"/>
    <n v="3414"/>
    <n v="3505"/>
    <n v="3406"/>
    <n v="0.69598889350891113"/>
    <n v="0.7082553505897522"/>
    <n v="3000"/>
    <n v="426"/>
    <n v="3500"/>
    <n v="350"/>
    <n v="3800"/>
    <n v="245"/>
    <n v="0.13973081111907959"/>
    <n v="0.30555379390716553"/>
    <n v="0.173045814037323"/>
    <n v="7.2003789246082306E-2"/>
    <n v="2.1030135452747345E-2"/>
    <n v="8.9566613314673305E-4"/>
    <n v="3000"/>
    <n v="426"/>
    <n v="3500"/>
    <n v="350"/>
    <n v="3800"/>
    <n v="245"/>
    <n v="0.1247803196310997"/>
    <n v="0.29906266927719116"/>
    <n v="0.17984768748283386"/>
    <n v="7.4106618762016296E-2"/>
    <n v="2.4604570120573044E-2"/>
    <n v="2.9291154351085424E-4"/>
    <s v="yes"/>
    <s v="yes"/>
    <s v="yes"/>
    <s v="yes"/>
    <s v="yes"/>
    <n v="0"/>
    <x v="0"/>
    <s v="included"/>
    <n v="5"/>
    <s v="Yes"/>
    <s v="MI includes: _x000a_(i) size _x000a_(ii) parity "/>
    <x v="0"/>
    <m/>
    <s v="MICS4"/>
  </r>
  <r>
    <s v="COD"/>
    <n v="194"/>
    <s v="Enquête démographique et de santé en République Démocratique du Congo 2013-2014. Demographic and Health Surveys. Rockville, Maryland, USA : MPSMRM, MSP et ICF International, 2014"/>
    <x v="23"/>
    <s v="DHS"/>
    <x v="26"/>
    <x v="4"/>
    <n v="9.5502000000000004E-2"/>
    <n v="7.6163000000000003E-3"/>
    <n v="8.0574099999999996E-2"/>
    <n v="0.11042979999999999"/>
    <n v="7.1241899999999997E-2"/>
    <n v="4.9486699999999996E-3"/>
    <n v="6.1520430000000001E-2"/>
    <n v="8.0963339999999995E-2"/>
    <n v="18640"/>
    <n v="18304"/>
    <n v="0.76058447360992432"/>
    <n v="0.69576179981231689"/>
    <n v="13922.0615234375"/>
    <n v="12969"/>
    <n v="13876.494140625"/>
    <n v="12924"/>
    <n v="0.75811266899108887"/>
    <n v="0.69334763288497925"/>
    <n v="3000"/>
    <n v="1668"/>
    <n v="3500"/>
    <n v="1280"/>
    <n v="4000"/>
    <n v="1021"/>
    <n v="0.12790602445602417"/>
    <n v="0.2997983992099762"/>
    <n v="0.20629535615444183"/>
    <n v="8.5064172744750977E-2"/>
    <n v="2.8652787208557129E-2"/>
    <n v="0"/>
    <n v="3000"/>
    <n v="1668"/>
    <n v="3500"/>
    <n v="1280"/>
    <n v="4000"/>
    <n v="1021"/>
    <n v="0.12861438095569611"/>
    <n v="0.30603748559951782"/>
    <n v="0.21759580075740814"/>
    <n v="8.9058525860309601E-2"/>
    <n v="3.2307811081409454E-2"/>
    <n v="0"/>
    <s v="yes"/>
    <s v="yes"/>
    <s v="yes"/>
    <s v="yes"/>
    <s v="yes"/>
    <n v="0"/>
    <x v="0"/>
    <s v="included"/>
    <n v="5"/>
    <s v="Yes"/>
    <s v="MI includes: _x000a_(i) size _x000a_(ii) parity _x000a_(ii) sex _x000a_(iv) singleton _x000a_(v) maternal height _x000a_(vi) maternal BMI "/>
    <x v="0"/>
    <m/>
    <s v=""/>
  </r>
  <r>
    <s v="DJI"/>
    <n v="198"/>
    <s v="Enquête djiboutienne à indicateurs multiples (EDIM): Rapport final. MICS. Djibouti: Ministère de la Santé et PAPFAM, 2007."/>
    <x v="24"/>
    <s v="MICS"/>
    <x v="3"/>
    <x v="8"/>
    <m/>
    <m/>
    <m/>
    <m/>
    <m/>
    <m/>
    <m/>
    <m/>
    <n v="844"/>
    <n v="840"/>
    <n v="0.87380951642990112"/>
    <n v="0.78909951448440552"/>
    <n v="734"/>
    <n v="666"/>
    <n v="718"/>
    <n v="647"/>
    <n v="0.85476189851760864"/>
    <n v="0.76658767461776733"/>
    <n v="3000"/>
    <n v="160"/>
    <n v="3500"/>
    <n v="95"/>
    <n v="4000"/>
    <n v="59"/>
    <n v="0.23437179625034332"/>
    <n v="0.47428277134895325"/>
    <n v="0.22637426853179932"/>
    <n v="0.11032361537218094"/>
    <n v="6.7352592945098877E-2"/>
    <n v="0"/>
    <n v="3000"/>
    <n v="160"/>
    <n v="3500"/>
    <n v="95"/>
    <n v="4000"/>
    <n v="59"/>
    <n v="0.24024024605751038"/>
    <n v="0.47147145867347717"/>
    <n v="0.23423422873020172"/>
    <n v="0.11861861497163773"/>
    <n v="6.9069072604179382E-2"/>
    <n v="0"/>
    <s v="yes"/>
    <s v="yes"/>
    <s v="yes"/>
    <s v="no"/>
    <s v="no"/>
    <n v="2"/>
    <x v="1"/>
    <s v="excluded"/>
    <n v="3"/>
    <s v="No"/>
    <s v="No model fitted"/>
    <x v="3"/>
    <m/>
    <s v=""/>
  </r>
  <r>
    <s v="DOM"/>
    <n v="203"/>
    <s v="Encuesta por conglomerados de indicadores multiples (MICS-2000). Santo Domingo, D.N.: Secretariado Técnico de la Presidencia, Fondo de las Naciones Unidas para la Infancia (UNICEF), 2001"/>
    <x v="25"/>
    <s v="MICS"/>
    <x v="0"/>
    <x v="0"/>
    <n v="0.15339820000000001"/>
    <n v="2.1093299999999999E-2"/>
    <n v="0.1120555"/>
    <n v="0.194741"/>
    <n v="0.1391799"/>
    <n v="2.0292459999999998E-2"/>
    <n v="9.9108059999999998E-2"/>
    <n v="0.17925176000000001"/>
    <n v="435"/>
    <n v="433"/>
    <n v="0.94707256555557251"/>
    <n v="0.92643678188323975"/>
    <n v="410"/>
    <n v="403"/>
    <n v="410"/>
    <n v="403"/>
    <n v="0.94704747200012207"/>
    <n v="0.92643678188323975"/>
    <n v="3211"/>
    <n v="71"/>
    <n v="3175"/>
    <n v="36"/>
    <n v="2758"/>
    <n v="35"/>
    <n v="0.17630906403064728"/>
    <n v="0.32551747560501099"/>
    <n v="0.10701120644807816"/>
    <n v="4.789300262928009E-2"/>
    <n v="0"/>
    <n v="5.5487705394625664E-3"/>
    <n v="3211"/>
    <n v="71"/>
    <n v="3175"/>
    <n v="36"/>
    <n v="2758"/>
    <n v="35"/>
    <n v="0.17617866396903992"/>
    <n v="0.35235732793807983"/>
    <n v="9.9255584180355072E-2"/>
    <n v="3.4739453345537186E-2"/>
    <n v="0"/>
    <n v="2.4813895579427481E-3"/>
    <s v="yes"/>
    <s v="yes"/>
    <s v="yes"/>
    <s v="yes"/>
    <s v="yes"/>
    <n v="0"/>
    <x v="0"/>
    <s v="included"/>
    <n v="5"/>
    <s v="Yes"/>
    <s v="MI includes: _x000a_(i) size _x000a_(ii) parity "/>
    <x v="0"/>
    <s v="bw unit in pounds"/>
    <s v=""/>
  </r>
  <r>
    <s v="DOM"/>
    <n v="204"/>
    <s v="Encuesta demografica y de salud, ENDESA 2002. Demographic and Health Surveys. Santo Domingo, Republica Dominicana: Centro de Estudios Sociales y Demograficos, 2003"/>
    <x v="25"/>
    <s v="DHS"/>
    <x v="27"/>
    <x v="18"/>
    <n v="9.9066100000000004E-2"/>
    <n v="4.0213000000000002E-3"/>
    <n v="9.1184399999999999E-2"/>
    <n v="0.1069478"/>
    <n v="0.1119095"/>
    <n v="4.7842800000000001E-3"/>
    <n v="0.10252343"/>
    <n v="0.12129548"/>
    <n v="11201"/>
    <n v="10734"/>
    <n v="0.97937947511672974"/>
    <n v="0.9675028920173645"/>
    <n v="10513.0986328125"/>
    <n v="10837"/>
    <n v="10502.7744140625"/>
    <n v="10828"/>
    <n v="0.97845858335494995"/>
    <n v="0.96669942140579224"/>
    <n v="3401"/>
    <n v="1666"/>
    <n v="3175"/>
    <n v="1236"/>
    <n v="3628"/>
    <n v="1099"/>
    <n v="0.14749108254909515"/>
    <n v="0.36002340912818909"/>
    <n v="0.11751437932252884"/>
    <n v="2.6513407006859779E-2"/>
    <n v="5.286769475787878E-3"/>
    <n v="0"/>
    <n v="3401"/>
    <n v="1666"/>
    <n v="3175"/>
    <n v="1236"/>
    <n v="3628"/>
    <n v="1099"/>
    <n v="0.15373258292675018"/>
    <n v="0.36919811367988586"/>
    <n v="0.12198948115110397"/>
    <n v="2.9067084193229675E-2"/>
    <n v="4.8906523734331131E-3"/>
    <n v="0"/>
    <s v="yes"/>
    <s v="yes"/>
    <s v="yes"/>
    <s v="yes"/>
    <s v="yes"/>
    <n v="0"/>
    <x v="0"/>
    <s v="included"/>
    <n v="5"/>
    <s v="Yes"/>
    <s v="MI includes: _x000a_(i) size _x000a_(ii) parity _x000a_(ii) sex _x000a_(iv) singleton "/>
    <x v="0"/>
    <m/>
    <s v="MICS3"/>
  </r>
  <r>
    <s v="DOM"/>
    <n v="205"/>
    <s v="Encuesta nacional de hogares de proposito multiples (ENHOGAR-MICS 2006): Informe general. Santo Domingo, Republica Dominicana: ONE, 2008"/>
    <x v="25"/>
    <s v="MICS-Style Survey"/>
    <x v="3"/>
    <x v="8"/>
    <n v="0.10004925727844238"/>
    <n v="1.3362928293645382E-3"/>
    <n v="9.7430124878883362E-2"/>
    <n v="0.1026683896780014"/>
    <n v="0.11082673817873001"/>
    <n v="1.0204211808741093E-2"/>
    <n v="9.0808503329753876E-2"/>
    <n v="0.13084496557712555"/>
    <n v="1395"/>
    <n v="1382"/>
    <n v="0.95151954889297485"/>
    <n v="0.94767022132873535"/>
    <n v="1315"/>
    <n v="1322"/>
    <n v="1315"/>
    <n v="1322"/>
    <n v="0.95151954889297485"/>
    <n v="0.94767022132873535"/>
    <n v="3402"/>
    <n v="197"/>
    <n v="3175"/>
    <n v="157"/>
    <n v="2948"/>
    <n v="125"/>
    <n v="0.14036409556865692"/>
    <n v="0.35953894257545471"/>
    <n v="8.239571750164032E-2"/>
    <n v="1.7561184242367744E-2"/>
    <n v="0"/>
    <n v="0"/>
    <n v="3402"/>
    <n v="197"/>
    <n v="3175"/>
    <n v="157"/>
    <n v="2948"/>
    <n v="125"/>
    <n v="0.14901664853096008"/>
    <n v="0.36232981085777283"/>
    <n v="8.4720119833946228E-2"/>
    <n v="1.8910741433501244E-2"/>
    <n v="0"/>
    <n v="0"/>
    <s v="yes"/>
    <s v="yes"/>
    <s v="yes"/>
    <s v="yes"/>
    <s v="yes"/>
    <n v="0"/>
    <x v="0"/>
    <m/>
    <n v="5"/>
    <s v="Yes"/>
    <s v="MI includes: _x000a_(i) size _x000a_(ii) sex "/>
    <x v="0"/>
    <m/>
    <s v="MICS4"/>
  </r>
  <r>
    <s v="DOM"/>
    <n v="206"/>
    <s v="Encuesta demográfica y de salud 2007. Demographic and Health Surveys. Santo Domingo, República Dominicana: CESDEM y Macro International Inc., 2008"/>
    <x v="25"/>
    <s v="DHS"/>
    <x v="25"/>
    <x v="1"/>
    <n v="9.5565803349018097E-2"/>
    <n v="3.95938940346241E-3"/>
    <n v="8.7805397808551788E-2"/>
    <n v="0.10332620888948441"/>
    <n v="0.10878788679838181"/>
    <n v="4.9190130084753036E-3"/>
    <n v="9.9138543009757996E-2"/>
    <n v="0.11843723058700562"/>
    <n v="11149"/>
    <n v="10543"/>
    <n v="0.96358257532119751"/>
    <n v="0.94627320766448975"/>
    <n v="10158.81640625"/>
    <n v="10550"/>
    <n v="10150.1943359375"/>
    <n v="10535"/>
    <n v="0.96274250745773315"/>
    <n v="0.94492781162261963"/>
    <n v="3401"/>
    <n v="1550"/>
    <n v="3175"/>
    <n v="1388"/>
    <n v="3628"/>
    <n v="1096"/>
    <n v="0.15156427025794983"/>
    <n v="0.37120279669761658"/>
    <n v="0.10600957274436951"/>
    <n v="2.4247705936431885E-2"/>
    <n v="3.6044199950993061E-3"/>
    <n v="7.2863337118178606E-4"/>
    <n v="3401"/>
    <n v="1550"/>
    <n v="3175"/>
    <n v="1388"/>
    <n v="3628"/>
    <n v="1096"/>
    <n v="0.14691942930221558"/>
    <n v="0.38236966729164124"/>
    <n v="0.10890994966030121"/>
    <n v="2.3412322625517845E-2"/>
    <n v="4.2654029093682766E-3"/>
    <n v="6.63507089484483E-4"/>
    <s v="yes"/>
    <s v="yes"/>
    <s v="yes"/>
    <s v="yes"/>
    <s v="yes"/>
    <n v="0"/>
    <x v="0"/>
    <s v="included"/>
    <n v="5"/>
    <s v="Yes"/>
    <s v="MI includes: _x000a_(i) size _x000a_(ii) parity _x000a_(ii) sex _x000a_(iv) singleton "/>
    <x v="0"/>
    <m/>
    <s v=""/>
  </r>
  <r>
    <s v="DOM"/>
    <n v="207"/>
    <s v="Encuesta demográfica y de salud 2013. Demographic and Health Surveys. Santo Domingo, República Dominicana: CESDEM y ICF International, 2014"/>
    <x v="25"/>
    <s v="DHS"/>
    <x v="6"/>
    <x v="4"/>
    <n v="0.15912005305290222"/>
    <n v="1.2641611509025097E-2"/>
    <n v="0.1343425065279007"/>
    <n v="0.18389761447906494"/>
    <n v="0.14304287731647491"/>
    <n v="9.086967445909977E-3"/>
    <n v="0.12519095838069916"/>
    <n v="0.16089479625225067"/>
    <n v="3708"/>
    <n v="3608"/>
    <n v="0.97740590572357178"/>
    <n v="0.96925568580627441"/>
    <n v="3526.12841796875"/>
    <n v="3594"/>
    <n v="3524.189453125"/>
    <n v="3590"/>
    <n v="0.97677093744277954"/>
    <n v="0.96817690134048462"/>
    <n v="3211"/>
    <n v="521"/>
    <n v="3175"/>
    <n v="435"/>
    <n v="2757"/>
    <n v="357"/>
    <n v="0.14268894493579865"/>
    <n v="0.35004985332489014"/>
    <n v="9.4517707824707031E-2"/>
    <n v="2.0538799464702606E-2"/>
    <n v="3.6143653560429811E-3"/>
    <n v="2.5300465058535337E-3"/>
    <n v="3211"/>
    <n v="521"/>
    <n v="3175"/>
    <n v="435"/>
    <n v="2757"/>
    <n v="357"/>
    <n v="0.1449638307094574"/>
    <n v="0.36533111333847046"/>
    <n v="9.7106285393238068E-2"/>
    <n v="2.2259321063756943E-2"/>
    <n v="4.1736229322850704E-3"/>
    <n v="3.0606565997004509E-3"/>
    <s v="yes"/>
    <s v="yes"/>
    <s v="yes"/>
    <s v="yes"/>
    <s v="yes"/>
    <n v="0"/>
    <x v="0"/>
    <s v="included"/>
    <n v="5"/>
    <s v="Yes"/>
    <s v="MI includes: _x000a_(i) size _x000a_(ii) parity _x000a_(ii) sex _x000a_(iv) singleton _x000a_(v) maternal height _x000a_(vi) maternal BMI "/>
    <x v="0"/>
    <m/>
    <s v=""/>
  </r>
  <r>
    <s v="ECU"/>
    <n v="209"/>
    <s v="Equidad desde el principio - situacion nutricional de los niños ecuatorianos. Encuesta de condiciones de vida, 1998. Organizacion Panamericana de la Salud y Ministerio de Salud Publica, Ecuador. Washington, D.C.: OPS, 2001"/>
    <x v="26"/>
    <s v="LSMS"/>
    <x v="17"/>
    <x v="5"/>
    <m/>
    <m/>
    <m/>
    <m/>
    <m/>
    <s v=" "/>
    <m/>
    <m/>
    <n v="1973"/>
    <m/>
    <m/>
    <n v="0.30258489609731376"/>
    <m/>
    <n v="597"/>
    <m/>
    <m/>
    <m/>
    <m/>
    <m/>
    <m/>
    <m/>
    <m/>
    <m/>
    <m/>
    <m/>
    <m/>
    <m/>
    <m/>
    <m/>
    <m/>
    <m/>
    <m/>
    <m/>
    <m/>
    <m/>
    <m/>
    <m/>
    <m/>
    <m/>
    <m/>
    <m/>
    <m/>
    <m/>
    <m/>
    <m/>
    <m/>
    <m/>
    <m/>
    <x v="1"/>
    <m/>
    <n v="1"/>
    <s v="No"/>
    <s v="No model fitted"/>
    <x v="3"/>
    <m/>
    <s v=""/>
  </r>
  <r>
    <s v="ECU"/>
    <n v="210"/>
    <s v="Encuesta demografía y de salud materna e infantil, ENDEMAIN 2004: Informe final.  Quito, Ecuador: CEPAR, 2005"/>
    <x v="26"/>
    <s v="RHS"/>
    <x v="21"/>
    <x v="13"/>
    <n v="0.12990680336952209"/>
    <n v="8.3078090101480484E-3"/>
    <n v="0.1136234924197197"/>
    <n v="0.1461901068687439"/>
    <n v="0.11399797350168228"/>
    <n v="9.0416474267840385E-3"/>
    <n v="9.5854580402374268E-2"/>
    <n v="0.1321413666009903"/>
    <n v="6165"/>
    <n v="8081"/>
    <n v="0.42909744381904602"/>
    <n v="0.44768854975700378"/>
    <n v="3467.35107421875"/>
    <n v="2760"/>
    <n v="3428.488037109375"/>
    <n v="2728"/>
    <n v="0.42426532506942749"/>
    <n v="0.44249796867370605"/>
    <n v="3180"/>
    <n v="320"/>
    <n v="3630"/>
    <n v="255"/>
    <n v="2720"/>
    <n v="186"/>
    <n v="0.11228600889444351"/>
    <n v="0.26581186056137085"/>
    <n v="0.14920611679553986"/>
    <n v="5.5812347680330276E-2"/>
    <n v="2.9252879321575165E-2"/>
    <n v="0"/>
    <n v="3180"/>
    <n v="320"/>
    <n v="3630"/>
    <n v="255"/>
    <n v="2720"/>
    <n v="186"/>
    <n v="0.11594203114509583"/>
    <n v="0.27572464942932129"/>
    <n v="0.14818841218948364"/>
    <n v="5.6521739810705185E-2"/>
    <n v="2.8260869905352592E-2"/>
    <n v="0"/>
    <s v="yes"/>
    <s v="yes"/>
    <s v="yes"/>
    <s v="yes"/>
    <s v="yes"/>
    <n v="0"/>
    <x v="0"/>
    <m/>
    <n v="5"/>
    <s v="Yes"/>
    <s v="MI includes: _x000a_(i) size _x000a_(ii) parity _x000a_(ii) sex _x000a_(iv) singleton "/>
    <x v="0"/>
    <m/>
    <s v=""/>
  </r>
  <r>
    <s v="ECU"/>
    <n v="211"/>
    <s v="Encuesta de Condiciones De Vida, Ecuador 2005-2006, V Ronda"/>
    <x v="26"/>
    <s v="OS"/>
    <x v="20"/>
    <x v="8"/>
    <m/>
    <m/>
    <m/>
    <m/>
    <m/>
    <m/>
    <m/>
    <m/>
    <n v="4917"/>
    <m/>
    <m/>
    <n v="0.37705918242830994"/>
    <m/>
    <n v="1854"/>
    <m/>
    <m/>
    <m/>
    <m/>
    <m/>
    <m/>
    <m/>
    <m/>
    <m/>
    <m/>
    <m/>
    <m/>
    <m/>
    <m/>
    <m/>
    <m/>
    <m/>
    <m/>
    <m/>
    <m/>
    <m/>
    <m/>
    <m/>
    <m/>
    <m/>
    <m/>
    <m/>
    <m/>
    <m/>
    <m/>
    <m/>
    <m/>
    <m/>
    <m/>
    <x v="1"/>
    <m/>
    <n v="1"/>
    <s v="No"/>
    <s v="No model fitted"/>
    <x v="3"/>
    <m/>
    <s v=""/>
  </r>
  <r>
    <s v="EGY"/>
    <n v="218"/>
    <s v="Egypt demographic and health survey 2000. Demographic and Health Surveys. Calverton, Maryland, USA: Ministry of Health and Population [Egypt], National Population Council and ORC Macro, 2001"/>
    <x v="27"/>
    <s v="DHS"/>
    <x v="0"/>
    <x v="15"/>
    <m/>
    <m/>
    <m/>
    <m/>
    <m/>
    <m/>
    <m/>
    <m/>
    <n v="11467"/>
    <n v="11361"/>
    <n v="0.21308958530426025"/>
    <n v="0.20048835873603821"/>
    <n v="2420.82177734375"/>
    <n v="2299"/>
    <n v="2408.96240234375"/>
    <n v="2285"/>
    <n v="0.21203789114952087"/>
    <n v="0.19926746189594269"/>
    <n v="3000"/>
    <n v="604"/>
    <n v="3500"/>
    <n v="515"/>
    <n v="2500"/>
    <n v="254"/>
    <n v="0.26058268547058105"/>
    <n v="0.59295195341110229"/>
    <n v="0.17054377496242523"/>
    <n v="7.6001420617103577E-2"/>
    <n v="3.6601770669221878E-2"/>
    <n v="0"/>
    <n v="3000"/>
    <n v="604"/>
    <n v="3500"/>
    <n v="515"/>
    <n v="2500"/>
    <n v="254"/>
    <n v="0.26272290945053101"/>
    <n v="0.59721618890762329"/>
    <n v="0.16615919768810272"/>
    <n v="7.4815139174461365E-2"/>
    <n v="3.8712482899427414E-2"/>
    <n v="0"/>
    <s v="no"/>
    <s v="yes"/>
    <s v="no"/>
    <s v="yes"/>
    <s v="yes"/>
    <n v="2"/>
    <x v="1"/>
    <s v="excluded"/>
    <n v="2"/>
    <s v="No"/>
    <s v="No model fitted"/>
    <x v="3"/>
    <m/>
    <s v=""/>
  </r>
  <r>
    <s v="EGY"/>
    <n v="220"/>
    <s v="Egypt demographic and health survey 2005. Demographic and Health Surveys. Caire, Egypt: Ministry of Health and Population, National Population Council, El-Zanaty and Associates, and ORC Macro, 2006"/>
    <x v="27"/>
    <s v="DHS"/>
    <x v="1"/>
    <x v="16"/>
    <m/>
    <m/>
    <m/>
    <m/>
    <m/>
    <m/>
    <m/>
    <m/>
    <n v="13791"/>
    <n v="13545"/>
    <n v="0.37551632523536682"/>
    <n v="0.34007686376571655"/>
    <n v="5086.35107421875"/>
    <n v="4690"/>
    <n v="5078.30615234375"/>
    <n v="4679"/>
    <n v="0.37492108345031738"/>
    <n v="0.33927923440933228"/>
    <n v="3000"/>
    <n v="1441"/>
    <n v="3500"/>
    <n v="858"/>
    <n v="2500"/>
    <n v="478"/>
    <n v="0.29417991638183594"/>
    <n v="0.59368056058883667"/>
    <n v="0.10899483412504196"/>
    <n v="3.9905883371829987E-2"/>
    <n v="2.462315559387207E-2"/>
    <n v="0"/>
    <n v="3000"/>
    <n v="1441"/>
    <n v="3500"/>
    <n v="858"/>
    <n v="2500"/>
    <n v="478"/>
    <n v="0.30724945664405823"/>
    <n v="0.59211087226867676"/>
    <n v="0.11918976902961731"/>
    <n v="4.5628998428583145E-2"/>
    <n v="2.4946695193648338E-2"/>
    <n v="0"/>
    <s v="yes"/>
    <s v="yes"/>
    <s v="no"/>
    <s v="yes"/>
    <s v="yes"/>
    <n v="1"/>
    <x v="1"/>
    <s v="excluded"/>
    <n v="3"/>
    <s v="No"/>
    <s v="No model fitted"/>
    <x v="3"/>
    <m/>
    <s v=""/>
  </r>
  <r>
    <s v="EGY"/>
    <n v="221"/>
    <s v="Egypt demographic and health survey 2008. Demographic and Health Surveys. Cairo, Egypt: Ministry of Health, 2009"/>
    <x v="27"/>
    <s v="DHS"/>
    <x v="12"/>
    <x v="8"/>
    <m/>
    <m/>
    <m/>
    <m/>
    <m/>
    <m/>
    <m/>
    <m/>
    <n v="10872"/>
    <n v="10590"/>
    <n v="0.41704088449478149"/>
    <n v="0.41399925947189331"/>
    <n v="4416.5048828125"/>
    <n v="4501"/>
    <n v="4405.3642578125"/>
    <n v="4488"/>
    <n v="0.4159928560256958"/>
    <n v="0.4128035306930542"/>
    <n v="3000"/>
    <n v="1847"/>
    <n v="3500"/>
    <n v="623"/>
    <n v="2500"/>
    <n v="419"/>
    <n v="0.40643310546875"/>
    <n v="0.63375645875930786"/>
    <n v="7.5835496187210083E-2"/>
    <n v="2.7665585279464722E-2"/>
    <n v="1.5224008820950985E-2"/>
    <n v="0"/>
    <n v="3000"/>
    <n v="1847"/>
    <n v="3500"/>
    <n v="623"/>
    <n v="2500"/>
    <n v="419"/>
    <n v="0.41035324335098267"/>
    <n v="0.64185738563537598"/>
    <n v="7.9315707087516785E-2"/>
    <n v="2.8882469981908798E-2"/>
    <n v="1.6440790146589279E-2"/>
    <n v="0"/>
    <s v="yes"/>
    <s v="yes"/>
    <s v="no"/>
    <s v="yes"/>
    <s v="yes"/>
    <n v="1"/>
    <x v="1"/>
    <s v="excluded"/>
    <n v="3"/>
    <s v="No"/>
    <s v="No model fitted"/>
    <x v="3"/>
    <m/>
    <s v=""/>
  </r>
  <r>
    <s v="EGY"/>
    <n v="222"/>
    <s v="Egypt demographic and health survey 2014. Demographic and Health Surveys. Cairo, Egypt and Rockville, Maryland, USA: Ministry of Health and Population and ICF International, 2015."/>
    <x v="27"/>
    <s v="DHS"/>
    <x v="9"/>
    <x v="4"/>
    <m/>
    <m/>
    <m/>
    <m/>
    <m/>
    <m/>
    <m/>
    <m/>
    <n v="15842"/>
    <n v="15663"/>
    <n v="0.61405092477798462"/>
    <n v="0.60345917940139771"/>
    <n v="9617.8291015625"/>
    <n v="9560"/>
    <n v="9611.7255859375"/>
    <n v="9554"/>
    <n v="0.61365801095962524"/>
    <n v="0.6030803918838501"/>
    <n v="3000"/>
    <n v="3752"/>
    <n v="3500"/>
    <n v="1172"/>
    <n v="2500"/>
    <n v="1063"/>
    <n v="0.38036462664604187"/>
    <n v="0.62281256914138794"/>
    <n v="6.4943470060825348E-2"/>
    <n v="1.8001474440097809E-2"/>
    <n v="8.72051902115345E-3"/>
    <n v="1.3305996253620833E-4"/>
    <n v="3000"/>
    <n v="3752"/>
    <n v="3500"/>
    <n v="1172"/>
    <n v="2500"/>
    <n v="1063"/>
    <n v="0.39246863126754761"/>
    <n v="0.62625521421432495"/>
    <n v="6.7154809832572937E-2"/>
    <n v="1.9560668617486954E-2"/>
    <n v="1.0146443732082844E-2"/>
    <n v="1.0460251360200346E-4"/>
    <s v="yes"/>
    <s v="yes"/>
    <s v="no"/>
    <s v="yes"/>
    <s v="yes"/>
    <n v="1"/>
    <x v="1"/>
    <s v="excluded"/>
    <n v="3"/>
    <s v="No"/>
    <s v="No model fitted"/>
    <x v="3"/>
    <m/>
    <s v=""/>
  </r>
  <r>
    <s v="SLV"/>
    <n v="227"/>
    <s v="Encuesta nacional de salud familiar, FESAL 2008. Informe resumido.  San Salvador, El Salvador: ADS, 2009"/>
    <x v="28"/>
    <s v="RHS"/>
    <x v="12"/>
    <x v="8"/>
    <m/>
    <m/>
    <m/>
    <m/>
    <m/>
    <m/>
    <m/>
    <m/>
    <n v="3897"/>
    <m/>
    <m/>
    <n v="0.76263792661021301"/>
    <m/>
    <n v="2972"/>
    <m/>
    <m/>
    <m/>
    <m/>
    <m/>
    <m/>
    <m/>
    <m/>
    <m/>
    <m/>
    <m/>
    <m/>
    <m/>
    <m/>
    <m/>
    <m/>
    <m/>
    <m/>
    <m/>
    <m/>
    <m/>
    <m/>
    <m/>
    <m/>
    <m/>
    <m/>
    <m/>
    <m/>
    <m/>
    <m/>
    <m/>
    <m/>
    <m/>
    <m/>
    <x v="1"/>
    <m/>
    <n v="1"/>
    <s v="No"/>
    <s v="No model fitted"/>
    <x v="3"/>
    <m/>
    <s v="MICS6"/>
  </r>
  <r>
    <s v="SLV"/>
    <n v="228"/>
    <s v="Encuesta nacional de salud 2014 - Encuesta de indicadores multiples por conglomerados 2014, Resultados principales. San Salvador, El Salvador: Ministerio de Salud e Instituto Nacional de Salud."/>
    <x v="28"/>
    <s v="MICS"/>
    <x v="9"/>
    <x v="10"/>
    <n v="9.8418099999999994E-2"/>
    <n v="6.0686999999999998E-3"/>
    <n v="8.65234E-2"/>
    <n v="0.1103128"/>
    <n v="8.3305699999999996E-2"/>
    <n v="6.85339E-3"/>
    <n v="6.9849729999999999E-2"/>
    <n v="9.6761589999999995E-2"/>
    <n v="2832"/>
    <n v="1825.240966796875"/>
    <n v="0.92986303567886353"/>
    <n v="0.93043786287307739"/>
    <n v="1697"/>
    <n v="2635"/>
    <n v="1696"/>
    <n v="2634"/>
    <n v="0.92931509017944336"/>
    <n v="0.93008476495742798"/>
    <n v="3000"/>
    <n v="146"/>
    <n v="3200"/>
    <n v="122"/>
    <n v="3100"/>
    <n v="104"/>
    <n v="5.5114865303039551E-2"/>
    <n v="0.1385934054851532"/>
    <n v="3.8758575916290283E-2"/>
    <n v="9.6379481256008148E-3"/>
    <n v="2.4223111104220152E-3"/>
    <n v="2.0413105085026473E-4"/>
    <n v="3000"/>
    <n v="146"/>
    <n v="3200"/>
    <n v="122"/>
    <n v="3100"/>
    <n v="104"/>
    <n v="5.5407971143722534E-2"/>
    <n v="0.14117647707462311"/>
    <n v="3.2258063554763794E-2"/>
    <n v="6.8311197683215141E-3"/>
    <n v="1.5180265763774514E-3"/>
    <n v="3.7950664409436285E-4"/>
    <s v="yes"/>
    <s v="yes"/>
    <s v="yes"/>
    <s v="yes"/>
    <s v="yes"/>
    <n v="0"/>
    <x v="0"/>
    <s v="included"/>
    <n v="5"/>
    <s v="Yes"/>
    <s v="MI includes: _x000a_(i) size _x000a_(ii) parity "/>
    <x v="0"/>
    <m/>
    <s v="MICS2"/>
  </r>
  <r>
    <s v="GNQ"/>
    <n v="230"/>
    <s v="Encuesta de indicadores multiples (MICS 2000): Informe final. Malabo, República de Guinea Educatorial:Ministerio de Planificación y Desarrollo Económico y UNICEF, 2001"/>
    <x v="29"/>
    <s v="MICS"/>
    <x v="0"/>
    <x v="0"/>
    <m/>
    <m/>
    <m/>
    <m/>
    <m/>
    <m/>
    <m/>
    <m/>
    <n v="803"/>
    <n v="896"/>
    <n v="0.64371562004089355"/>
    <n v="0.66998755931854248"/>
    <n v="577"/>
    <n v="538"/>
    <n v="567"/>
    <n v="529"/>
    <n v="0.63265073299407959"/>
    <n v="0.6587795615196228"/>
    <n v="3000"/>
    <n v="87"/>
    <n v="3500"/>
    <n v="64"/>
    <n v="4000"/>
    <n v="61"/>
    <n v="0.16157098114490509"/>
    <n v="0.40696680545806885"/>
    <n v="0.24127346277236938"/>
    <n v="5.7683724910020828E-2"/>
    <n v="0"/>
    <n v="3.0777264386415482E-2"/>
    <n v="3000"/>
    <n v="87"/>
    <n v="3500"/>
    <n v="64"/>
    <n v="4000"/>
    <n v="61"/>
    <n v="0.16171003878116608"/>
    <n v="0.39405205845832825"/>
    <n v="0.22490707039833069"/>
    <n v="5.576208233833313E-2"/>
    <n v="0"/>
    <n v="2.9739776626229286E-2"/>
    <s v="yes"/>
    <s v="yes"/>
    <s v="yes"/>
    <s v="yes"/>
    <s v="yes"/>
    <n v="0"/>
    <x v="0"/>
    <s v="excluded"/>
    <n v="4"/>
    <s v="No"/>
    <s v="No model fitted"/>
    <x v="1"/>
    <m/>
    <s v="MICS3"/>
  </r>
  <r>
    <s v="ERI"/>
    <n v="235"/>
    <s v="Eritrea demographic and health survey 2002. Demographic and Health Surveys. Calverton, Maryland, USA: National Statistics amd Evaluation Office and ORC Macro, 2003"/>
    <x v="30"/>
    <s v="DHS"/>
    <x v="27"/>
    <x v="0"/>
    <m/>
    <m/>
    <m/>
    <m/>
    <m/>
    <m/>
    <m/>
    <m/>
    <n v="6324"/>
    <n v="6114"/>
    <n v="0.27446082234382629"/>
    <n v="0.21853257715702057"/>
    <n v="1678.116455078125"/>
    <n v="1382"/>
    <n v="1677.9378662109375"/>
    <n v="1381"/>
    <n v="0.2744419276714325"/>
    <n v="0.21837444603443146"/>
    <n v="3000"/>
    <n v="347"/>
    <n v="3500"/>
    <n v="256"/>
    <n v="2500"/>
    <n v="148"/>
    <n v="0.25769385695457458"/>
    <n v="0.5469897985458374"/>
    <n v="0.12713421881198883"/>
    <n v="3.3755920827388763E-2"/>
    <n v="8.9464951306581497E-3"/>
    <n v="0"/>
    <n v="3000"/>
    <n v="347"/>
    <n v="3500"/>
    <n v="256"/>
    <n v="2500"/>
    <n v="148"/>
    <n v="0.25108537077903748"/>
    <n v="0.543415367603302"/>
    <n v="0.12735167145729065"/>
    <n v="3.7626627832651138E-2"/>
    <n v="1.2301012873649597E-2"/>
    <n v="0"/>
    <s v="no"/>
    <s v="yes"/>
    <s v="yes"/>
    <s v="yes"/>
    <s v="yes"/>
    <n v="1"/>
    <x v="1"/>
    <m/>
    <n v="2"/>
    <s v="No"/>
    <s v="No model fitted"/>
    <x v="3"/>
    <s v=" "/>
    <s v="MICS5"/>
  </r>
  <r>
    <s v="ERI"/>
    <n v="236"/>
    <s v="Eritrea population and health survey 2010. Asmara, Eritrea: National Statistics Office and Fafo Institute for Applied International Studies, 2013."/>
    <x v="30"/>
    <s v="OS"/>
    <x v="5"/>
    <x v="17"/>
    <n v="0.1569586843252182"/>
    <n v="1.1626030318439007E-2"/>
    <n v="0.13417166471481323"/>
    <n v="0.17974570393562317"/>
    <n v="6.876719743013382E-2"/>
    <n v="5.7613318786025047E-3"/>
    <n v="5.7452995330095291E-2"/>
    <n v="8.0081388354301453E-2"/>
    <n v="6997"/>
    <n v="7013"/>
    <n v="0.34817019104957581"/>
    <n v="0.34328997135162354"/>
    <n v="2441.76416015625"/>
    <n v="2402"/>
    <n v="2435.037109375"/>
    <n v="2394"/>
    <n v="0.3472176194190979"/>
    <n v="0.34214663505554199"/>
    <n v="3000"/>
    <n v="525"/>
    <n v="3500"/>
    <n v="369"/>
    <n v="2500"/>
    <n v="194"/>
    <n v="0.22519493103027344"/>
    <n v="0.46671169996261597"/>
    <n v="9.0982131659984589E-2"/>
    <n v="2.939055860042572E-2"/>
    <n v="1.4862488023936749E-2"/>
    <n v="0"/>
    <n v="3000"/>
    <n v="525"/>
    <n v="3500"/>
    <n v="369"/>
    <n v="2500"/>
    <n v="194"/>
    <n v="0.2185678631067276"/>
    <n v="0.45295587182044983"/>
    <n v="9.1590344905853271E-2"/>
    <n v="2.9142381623387337E-2"/>
    <n v="1.498751062899828E-2"/>
    <n v="0"/>
    <s v="yes"/>
    <s v="yes"/>
    <s v="yes"/>
    <s v="yes"/>
    <s v="yes"/>
    <n v="0"/>
    <x v="0"/>
    <m/>
    <n v="5"/>
    <s v="Yes"/>
    <s v="MI includes: _x000a_(i) size _x000a_(ii) parity _x000a_(ii) sex _x000a_(iv) singleton _x000a_(v) maternal height _x000a_(vi) maternal BMI "/>
    <x v="0"/>
    <m/>
    <s v="MICS2"/>
  </r>
  <r>
    <s v="ETH"/>
    <n v="238"/>
    <s v="Ethiopia demographic and health survey 2000. Demographic and Health Surveys. Addis Ababa, Ethiopia and Calverton, Maryland, USA: Central Statistical Authority and ORC Macro, 2001"/>
    <x v="31"/>
    <s v="DHS"/>
    <x v="0"/>
    <x v="15"/>
    <m/>
    <m/>
    <m/>
    <m/>
    <m/>
    <m/>
    <m/>
    <m/>
    <n v="10854"/>
    <n v="12247"/>
    <n v="2.6235578581690788E-2"/>
    <n v="6.9191083312034607E-2"/>
    <n v="321.31454467773438"/>
    <n v="751"/>
    <n v="315.87283325195313"/>
    <n v="741"/>
    <n v="2.5791853666305542E-2"/>
    <n v="6.82697594165802E-2"/>
    <n v="3000"/>
    <n v="183"/>
    <n v="3500"/>
    <n v="153"/>
    <n v="4000"/>
    <n v="99"/>
    <n v="0.30276656150817871"/>
    <n v="0.60922527313232422"/>
    <n v="0.28142577409744263"/>
    <n v="0.12388615310192108"/>
    <n v="7.8878961503505707E-2"/>
    <n v="0"/>
    <n v="3000"/>
    <n v="183"/>
    <n v="3500"/>
    <n v="153"/>
    <n v="4000"/>
    <n v="99"/>
    <n v="0.24367509782314301"/>
    <n v="0.57922768592834473"/>
    <n v="0.25565913319587708"/>
    <n v="0.11185086518526077"/>
    <n v="6.125166267156601E-2"/>
    <n v="0"/>
    <s v="no"/>
    <s v="yes"/>
    <s v="no"/>
    <s v="no"/>
    <s v="no"/>
    <n v="4"/>
    <x v="1"/>
    <s v="excluded"/>
    <n v="2"/>
    <s v="No"/>
    <s v="No model fitted"/>
    <x v="3"/>
    <m/>
    <s v=""/>
  </r>
  <r>
    <s v="ETH"/>
    <n v="239"/>
    <s v="Ethiopia demographic and health survey 2005. Demographic and Health Surveys. Addis Ababa, Ethiopia and Calverton, Maryland, USA: General Statistical Agency and ORC Macro, 2006"/>
    <x v="31"/>
    <s v="DHS"/>
    <x v="1"/>
    <x v="16"/>
    <m/>
    <m/>
    <m/>
    <m/>
    <m/>
    <m/>
    <m/>
    <m/>
    <n v="9861"/>
    <n v="11163"/>
    <n v="3.0738275498151779E-2"/>
    <n v="7.4738867580890656E-2"/>
    <n v="343.1357421875"/>
    <n v="737"/>
    <n v="335.8646240234375"/>
    <n v="732"/>
    <n v="3.0087308958172798E-2"/>
    <n v="7.4231825768947601E-2"/>
    <n v="3000"/>
    <n v="159"/>
    <n v="3500"/>
    <n v="132"/>
    <n v="4000"/>
    <n v="81"/>
    <n v="0.23585593700408936"/>
    <n v="0.52373796701431274"/>
    <n v="0.21479904651641846"/>
    <n v="8.2897759974002838E-2"/>
    <n v="4.934152215719223E-2"/>
    <n v="6.6399113275110722E-3"/>
    <n v="3000"/>
    <n v="159"/>
    <n v="3500"/>
    <n v="132"/>
    <n v="4000"/>
    <n v="81"/>
    <n v="0.21573948860168457"/>
    <n v="0.50474900007247925"/>
    <n v="0.22388060390949249"/>
    <n v="8.9552238583564758E-2"/>
    <n v="3.7991859018802643E-2"/>
    <n v="1.3568521244451404E-3"/>
    <s v="no"/>
    <s v="yes"/>
    <s v="yes"/>
    <s v="yes"/>
    <s v="yes"/>
    <n v="1"/>
    <x v="1"/>
    <s v="excluded"/>
    <n v="2"/>
    <s v="No"/>
    <s v="No model fitted"/>
    <x v="3"/>
    <m/>
    <s v=""/>
  </r>
  <r>
    <s v="ETH"/>
    <n v="240"/>
    <s v="Ethiopia demographic and health survey 2011. Demographic and Health Surveys. Addis Ababa, Ethiopia and Calverton, Maryland, USA: Central Statistical Agency and ICF International, 2012"/>
    <x v="31"/>
    <s v="DHS"/>
    <x v="19"/>
    <x v="6"/>
    <m/>
    <m/>
    <m/>
    <m/>
    <m/>
    <m/>
    <m/>
    <m/>
    <n v="11654"/>
    <n v="11872"/>
    <n v="5.2266113460063934E-2"/>
    <n v="9.584692120552063E-2"/>
    <n v="620.517578125"/>
    <n v="1117"/>
    <n v="612.96221923828125"/>
    <n v="1104"/>
    <n v="5.1630914211273193E-2"/>
    <n v="9.4731420278549194E-2"/>
    <n v="3000"/>
    <n v="262"/>
    <n v="3500"/>
    <n v="184"/>
    <n v="4000"/>
    <n v="136"/>
    <n v="0.20340754091739655"/>
    <n v="0.47806692123413086"/>
    <n v="0.22278861701488495"/>
    <n v="9.4679646193981171E-2"/>
    <n v="5.5970273911952972E-2"/>
    <n v="3.9503038860857487E-3"/>
    <n v="3000"/>
    <n v="262"/>
    <n v="3500"/>
    <n v="184"/>
    <n v="4000"/>
    <n v="136"/>
    <n v="0.23455685377120972"/>
    <n v="0.5210384726524353"/>
    <n v="0.20411817729473114"/>
    <n v="6.8934649229049683E-2"/>
    <n v="4.2076993733644485E-2"/>
    <n v="1.7905102577060461E-3"/>
    <s v="no"/>
    <s v="yes"/>
    <s v="yes"/>
    <s v="yes"/>
    <s v="yes"/>
    <n v="1"/>
    <x v="1"/>
    <s v="excluded"/>
    <n v="2"/>
    <s v="No"/>
    <s v="No model fitted"/>
    <x v="3"/>
    <m/>
    <s v=""/>
  </r>
  <r>
    <s v="GAB"/>
    <n v="244"/>
    <s v="Enquête démographique et de santé Gabon 2000. DHS. Calverton, Maryland: Direction Générale de la Statistique et des Etudes Economiques, et Fonds des Nations Unies pour la Population, et ORC Macro, 2001"/>
    <x v="32"/>
    <s v="DHS"/>
    <x v="28"/>
    <x v="5"/>
    <n v="0.15061639249324799"/>
    <n v="6.7612431012094021E-3"/>
    <n v="0.13736435770988464"/>
    <n v="0.16386842727661133"/>
    <n v="0.13398361206054688"/>
    <n v="7.9383086413145065E-3"/>
    <n v="0.11834851652383804"/>
    <n v="0.1496187150478363"/>
    <n v="4405"/>
    <n v="4031"/>
    <n v="0.88334107398986816"/>
    <n v="0.84744608402252197"/>
    <n v="3561.09521484375"/>
    <n v="3733"/>
    <n v="3558.938720703125"/>
    <n v="3730"/>
    <n v="0.88289225101470947"/>
    <n v="0.84676504135131836"/>
    <n v="3000"/>
    <n v="199"/>
    <n v="3500"/>
    <n v="182"/>
    <n v="3200"/>
    <n v="181"/>
    <n v="4.9413442611694336E-2"/>
    <n v="0.14280031621456146"/>
    <n v="7.5831390917301178E-2"/>
    <n v="3.1006013974547386E-2"/>
    <n v="8.2359863445162773E-3"/>
    <n v="0"/>
    <n v="3000"/>
    <n v="199"/>
    <n v="3500"/>
    <n v="182"/>
    <n v="3200"/>
    <n v="181"/>
    <n v="5.3308330476284027E-2"/>
    <n v="0.15054915845394135"/>
    <n v="7.6613985002040863E-2"/>
    <n v="3.000267967581749E-2"/>
    <n v="8.0364318564534187E-3"/>
    <n v="0"/>
    <s v="yes"/>
    <s v="yes"/>
    <s v="yes"/>
    <s v="yes"/>
    <s v="yes"/>
    <n v="0"/>
    <x v="0"/>
    <s v="included"/>
    <n v="5"/>
    <s v="Yes"/>
    <s v="MI includes: _x000a_(i) size _x000a_(ii) parity _x000a_(ii) sex _x000a_(iv) singleton _x000a_(v) maternal height _x000a_(vi) maternal BMI "/>
    <x v="0"/>
    <m/>
    <s v=""/>
  </r>
  <r>
    <s v="GAB"/>
    <n v="245"/>
    <s v="Enquête démographique et de santé du Gabon 2012. Demographic and Health Surveys. Calverton, Maryland, et Libreville, Gabon : DGS et ICF International, 2013"/>
    <x v="32"/>
    <s v="DHS"/>
    <x v="13"/>
    <x v="11"/>
    <n v="0.1511760950088501"/>
    <n v="7.7190455049276352E-3"/>
    <n v="0.13604676723480225"/>
    <n v="0.16630542278289795"/>
    <n v="0.14000056684017181"/>
    <n v="8.2429191097617149E-3"/>
    <n v="0.12378581613302231"/>
    <n v="0.15621532499790192"/>
    <n v="6067"/>
    <n v="5122"/>
    <n v="0.90708589553833008"/>
    <n v="0.8289104700088501"/>
    <n v="4645.9814453125"/>
    <n v="5029"/>
    <n v="4636.396484375"/>
    <n v="5019"/>
    <n v="0.90519261360168457"/>
    <n v="0.82726222276687622"/>
    <n v="3000"/>
    <n v="321"/>
    <n v="3200"/>
    <n v="231"/>
    <n v="3500"/>
    <n v="207"/>
    <n v="5.0952721387147903E-2"/>
    <n v="0.13818129897117601"/>
    <n v="7.7493049204349518E-2"/>
    <n v="3.1989511102437973E-2"/>
    <n v="1.0825921781361103E-2"/>
    <n v="7.8710174420848489E-5"/>
    <n v="3000"/>
    <n v="321"/>
    <n v="3200"/>
    <n v="231"/>
    <n v="3500"/>
    <n v="207"/>
    <n v="6.3829787075519562E-2"/>
    <n v="0.15092463791370392"/>
    <n v="8.8685624301433563E-2"/>
    <n v="3.5593558102846146E-2"/>
    <n v="9.5446407794952393E-3"/>
    <n v="1.9884668290615082E-4"/>
    <s v="yes"/>
    <s v="yes"/>
    <s v="yes"/>
    <s v="yes"/>
    <s v="yes"/>
    <n v="0"/>
    <x v="0"/>
    <s v="included"/>
    <n v="5"/>
    <s v="Yes"/>
    <s v="MI includes: _x000a_(i) size _x000a_(ii) parity _x000a_(ii) sex _x000a_(iv) singleton _x000a_(v) maternal height _x000a_(vi) maternal BMI "/>
    <x v="0"/>
    <m/>
    <s v=""/>
  </r>
  <r>
    <s v="GMB"/>
    <n v="247"/>
    <s v="The Gambia multiple indicator cluster survey report, 2000 (MICS). Banjul, The Gambia, 2002"/>
    <x v="33"/>
    <s v="MICS"/>
    <x v="0"/>
    <x v="0"/>
    <m/>
    <m/>
    <m/>
    <m/>
    <m/>
    <m/>
    <m/>
    <m/>
    <n v="1011"/>
    <m/>
    <m/>
    <n v="0.40751731395721436"/>
    <m/>
    <n v="412"/>
    <m/>
    <m/>
    <m/>
    <m/>
    <m/>
    <m/>
    <m/>
    <m/>
    <m/>
    <m/>
    <m/>
    <m/>
    <m/>
    <m/>
    <m/>
    <m/>
    <m/>
    <m/>
    <m/>
    <m/>
    <m/>
    <m/>
    <m/>
    <m/>
    <m/>
    <m/>
    <m/>
    <m/>
    <m/>
    <m/>
    <m/>
    <m/>
    <m/>
    <m/>
    <x v="1"/>
    <s v="excluded"/>
    <n v="1"/>
    <s v="No"/>
    <s v="No model fitted"/>
    <x v="3"/>
    <s v="no size."/>
    <s v="MICS6"/>
  </r>
  <r>
    <s v="GMB"/>
    <n v="248"/>
    <s v="The Gambia Multiple Indicator Cluster Survey 2005/2006 Report. Banjul, The Gambia: GBoS, 2007"/>
    <x v="33"/>
    <s v="MICS"/>
    <x v="20"/>
    <x v="8"/>
    <m/>
    <m/>
    <m/>
    <m/>
    <m/>
    <m/>
    <m/>
    <m/>
    <n v="3093"/>
    <n v="3070"/>
    <n v="0.51758956909179688"/>
    <n v="0.50662785768508911"/>
    <n v="1589"/>
    <n v="1567"/>
    <n v="1584"/>
    <n v="1562"/>
    <n v="0.5159609317779541"/>
    <n v="0.50501132011413574"/>
    <n v="3000"/>
    <n v="223"/>
    <n v="2500"/>
    <n v="126"/>
    <n v="3200"/>
    <n v="118"/>
    <n v="0.1420951634645462"/>
    <n v="0.2996087372303009"/>
    <n v="5.9664785861968994E-2"/>
    <n v="1.8280114978551865E-2"/>
    <n v="1.0795099660754204E-2"/>
    <n v="0"/>
    <n v="3000"/>
    <n v="223"/>
    <n v="2500"/>
    <n v="126"/>
    <n v="3200"/>
    <n v="118"/>
    <n v="0.14231014251708984"/>
    <n v="0.29802170395851135"/>
    <n v="5.9987235814332962E-2"/>
    <n v="1.8506700173020363E-2"/>
    <n v="1.0848755948245525E-2"/>
    <n v="0"/>
    <s v="yes"/>
    <s v="yes"/>
    <s v="yes"/>
    <s v="yes"/>
    <s v="yes"/>
    <n v="0"/>
    <x v="0"/>
    <s v="excluded"/>
    <n v="4"/>
    <s v="No"/>
    <s v="No model fitted"/>
    <x v="1"/>
    <m/>
    <s v=""/>
  </r>
  <r>
    <s v="GMB"/>
    <n v="249"/>
    <s v="The Gambia multiple indicator cluster survey 2010 (MICS): Final report. Banjul, The Gambia: GBOS, 2012"/>
    <x v="33"/>
    <s v="MICS"/>
    <x v="5"/>
    <x v="11"/>
    <n v="0.12727352976799011"/>
    <n v="7.8760217875242233E-3"/>
    <n v="0.11183653771877289"/>
    <n v="0.14271053671836853"/>
    <n v="7.5433053076267242E-2"/>
    <n v="7.0063583552837372E-3"/>
    <n v="6.1657313257455826E-2"/>
    <n v="8.9208796620368958E-2"/>
    <n v="5222"/>
    <n v="4961.73046875"/>
    <n v="0.50866585969924927"/>
    <n v="0.42512446641921997"/>
    <n v="2524"/>
    <n v="2220"/>
    <n v="2514"/>
    <n v="2213"/>
    <n v="0.50665056705474854"/>
    <n v="0.42378398776054382"/>
    <n v="3000"/>
    <n v="321"/>
    <n v="3500"/>
    <n v="230"/>
    <n v="3200"/>
    <n v="162"/>
    <n v="0.13769553601741791"/>
    <n v="0.31758233904838562"/>
    <n v="6.2378350645303726E-2"/>
    <n v="2.0986730232834816E-2"/>
    <n v="1.1839685961604118E-2"/>
    <n v="0"/>
    <n v="3000"/>
    <n v="321"/>
    <n v="3500"/>
    <n v="230"/>
    <n v="3200"/>
    <n v="162"/>
    <n v="0.14459459483623505"/>
    <n v="0.32117116451263428"/>
    <n v="7.0720717310905457E-2"/>
    <n v="2.477477490901947E-2"/>
    <n v="1.3063062913715839E-2"/>
    <n v="0"/>
    <s v="yes"/>
    <s v="yes"/>
    <s v="yes"/>
    <s v="yes"/>
    <s v="yes"/>
    <n v="0"/>
    <x v="0"/>
    <m/>
    <n v="5"/>
    <s v="Yes"/>
    <s v="MI includes: _x000a_(i) size _x000a_(ii) parity _x000a_(ii) sex _x000a_(iv) singleton "/>
    <x v="0"/>
    <m/>
    <s v="MICS2"/>
  </r>
  <r>
    <s v="GMB"/>
    <n v="250"/>
    <s v="The Gambia Demographic and Health Survey 2013. Banjul, The Gambia, and Rockville, Maryland, USA: GBOS and ICF International, 2014."/>
    <x v="33"/>
    <s v="DHS"/>
    <x v="6"/>
    <x v="9"/>
    <n v="0.1767756"/>
    <n v="1.4856299999999999E-2"/>
    <n v="0.14765739999999999"/>
    <n v="0.20589389999999999"/>
    <n v="0.1180127"/>
    <n v="6.54741E-3"/>
    <n v="0.10512428"/>
    <n v="0.13090109"/>
    <n v="8088"/>
    <n v="7906"/>
    <n v="0.59281516075134277"/>
    <n v="0.54698318243026733"/>
    <n v="4686.90576171875"/>
    <n v="4424"/>
    <n v="4665.50830078125"/>
    <n v="4404"/>
    <n v="0.59012246131896973"/>
    <n v="0.5445103645324707"/>
    <n v="3000"/>
    <n v="695"/>
    <n v="3500"/>
    <n v="446"/>
    <n v="3200"/>
    <n v="354"/>
    <n v="0.15070445835590363"/>
    <n v="0.3350737988948822"/>
    <n v="9.3872338533401489E-2"/>
    <n v="2.6719182729721069E-2"/>
    <n v="1.4888843521475792E-2"/>
    <n v="2.7196918381378055E-4"/>
    <n v="3000"/>
    <n v="695"/>
    <n v="3500"/>
    <n v="446"/>
    <n v="3200"/>
    <n v="354"/>
    <n v="0.15709765255451202"/>
    <n v="0.33792948722839355"/>
    <n v="8.9511752128601074E-2"/>
    <n v="2.7350813150405884E-2"/>
    <n v="1.6048824414610863E-2"/>
    <n v="6.7811936605721712E-4"/>
    <s v="yes"/>
    <s v="yes"/>
    <s v="yes"/>
    <s v="yes"/>
    <s v="yes"/>
    <n v="0"/>
    <x v="0"/>
    <s v="included"/>
    <n v="5"/>
    <s v="Yes"/>
    <s v="MI includes: _x000a_(i) size _x000a_(ii) parity _x000a_(ii) sex _x000a_(iv) singleton _x000a_(v) maternal height _x000a_(vi) maternal BMI "/>
    <x v="0"/>
    <m/>
    <s v="MICS3"/>
  </r>
  <r>
    <s v="GEO"/>
    <n v="252"/>
    <s v="Georgia monitoring the situation of children and women. Mulitple indicator cluster survey 2005."/>
    <x v="34"/>
    <s v="MICS"/>
    <x v="1"/>
    <x v="1"/>
    <n v="4.9910499999999997E-2"/>
    <n v="8.3204999999999998E-3"/>
    <n v="3.3602300000000002E-2"/>
    <n v="6.6218600000000002E-2"/>
    <n v="4.3507999999999998E-2"/>
    <n v="8.5787899999999993E-3"/>
    <n v="2.6635989999999998E-2"/>
    <n v="6.037994E-2"/>
    <n v="760"/>
    <n v="770"/>
    <n v="0.95714282989501953"/>
    <n v="0.95657896995544434"/>
    <n v="737"/>
    <n v="727"/>
    <n v="737"/>
    <n v="727"/>
    <n v="0.95714282989501953"/>
    <n v="0.95657896995544434"/>
    <n v="3200"/>
    <n v="87"/>
    <n v="3500"/>
    <n v="69"/>
    <n v="3300"/>
    <n v="62"/>
    <n v="0.11905277520418167"/>
    <n v="0.29173243045806885"/>
    <n v="9.2002168297767639E-2"/>
    <n v="2.0483151078224182E-2"/>
    <n v="2.8376532718539238E-3"/>
    <n v="0"/>
    <n v="3200"/>
    <n v="87"/>
    <n v="3500"/>
    <n v="69"/>
    <n v="3300"/>
    <n v="62"/>
    <n v="0.11966987699270248"/>
    <n v="0.29986244440078735"/>
    <n v="8.6657494306564331E-2"/>
    <n v="2.2008253261446953E-2"/>
    <n v="4.1265473701059818E-3"/>
    <n v="0"/>
    <s v="yes"/>
    <s v="yes"/>
    <s v="yes"/>
    <s v="yes"/>
    <s v="yes"/>
    <n v="0"/>
    <x v="0"/>
    <s v="included"/>
    <n v="5"/>
    <s v="Yes"/>
    <s v="MI includes: _x000a_(i) size _x000a_(ii) parity "/>
    <x v="0"/>
    <s v=" "/>
    <s v=""/>
  </r>
  <r>
    <s v="GEO"/>
    <n v="253"/>
    <s v="Report of the Georgia national nutrition survey (GNNS) 2009. Tbilisi, Georgia: NCDC&amp;PH and UNICEF, 2010."/>
    <x v="34"/>
    <s v="NNS"/>
    <x v="29"/>
    <x v="17"/>
    <n v="6.3154324889183044E-2"/>
    <n v="5.6234798394143581E-3"/>
    <n v="5.2132502198219299E-2"/>
    <n v="7.4176140129566193E-2"/>
    <n v="4.447595402598381E-2"/>
    <n v="4.930480383336544E-3"/>
    <n v="3.4762363880872726E-2"/>
    <n v="5.4189544171094894E-2"/>
    <n v="2342"/>
    <n v="2461"/>
    <n v="0.99827468395233154"/>
    <n v="0.99743807315826416"/>
    <n v="2456.9111328125"/>
    <n v="2336"/>
    <n v="2454.643310546875"/>
    <n v="2335"/>
    <n v="0.99741703271865845"/>
    <n v="0.99701112508773804"/>
    <n v="3200"/>
    <n v="208"/>
    <n v="3000"/>
    <n v="203"/>
    <n v="3500"/>
    <n v="193"/>
    <n v="8.3166345953941345E-2"/>
    <n v="0.25296565890312195"/>
    <n v="0.10146551579236984"/>
    <n v="2.2023126482963562E-2"/>
    <n v="3.3878847025334835E-3"/>
    <n v="0"/>
    <n v="3200"/>
    <n v="208"/>
    <n v="3000"/>
    <n v="203"/>
    <n v="3500"/>
    <n v="193"/>
    <n v="8.9041098952293396E-2"/>
    <n v="0.2585616409778595"/>
    <n v="9.8030820488929749E-2"/>
    <n v="2.0119862630963326E-2"/>
    <n v="2.9965753201395273E-3"/>
    <n v="0"/>
    <s v="yes"/>
    <s v="yes"/>
    <s v="yes"/>
    <s v="yes"/>
    <s v="yes"/>
    <n v="0"/>
    <x v="0"/>
    <m/>
    <n v="5"/>
    <s v="Yes"/>
    <s v="FMM Only"/>
    <x v="2"/>
    <m/>
    <s v=""/>
  </r>
  <r>
    <s v="GHA"/>
    <n v="257"/>
    <s v="Ghana demographic and health survey 1998. Demographic and Health Surveys. Calverton, Maryland: GSS and MI, 1999"/>
    <x v="35"/>
    <s v="DHS"/>
    <x v="17"/>
    <x v="14"/>
    <m/>
    <m/>
    <m/>
    <m/>
    <m/>
    <m/>
    <m/>
    <m/>
    <n v="3270"/>
    <n v="3167"/>
    <n v="0.20971128344535828"/>
    <n v="0.18746177852153778"/>
    <n v="664.096435546875"/>
    <n v="613"/>
    <n v="650.7763671875"/>
    <n v="601"/>
    <n v="0.20548669993877411"/>
    <n v="0.18379205465316772"/>
    <n v="3000"/>
    <n v="62"/>
    <n v="3500"/>
    <n v="52"/>
    <n v="3200"/>
    <n v="45"/>
    <n v="0.10173851996660233"/>
    <n v="0.25764846801757813"/>
    <n v="0.13856235146522522"/>
    <n v="6.737113744020462E-2"/>
    <n v="4.3207302689552307E-2"/>
    <n v="1.8229236593469977E-3"/>
    <n v="3000"/>
    <n v="62"/>
    <n v="3500"/>
    <n v="52"/>
    <n v="3200"/>
    <n v="45"/>
    <n v="0.10114192217588425"/>
    <n v="0.25938010215759277"/>
    <n v="0.13866232335567474"/>
    <n v="7.0146821439266205E-2"/>
    <n v="4.4045675545930862E-2"/>
    <n v="1.6313213855028152E-3"/>
    <s v="no"/>
    <s v="yes"/>
    <s v="yes"/>
    <s v="yes"/>
    <s v="yes"/>
    <n v="1"/>
    <x v="1"/>
    <s v="excluded"/>
    <n v="2"/>
    <s v="No"/>
    <s v="No model fitted"/>
    <x v="3"/>
    <m/>
    <s v=""/>
  </r>
  <r>
    <s v="GHA"/>
    <n v="258"/>
    <s v="Ghana demographic and health survey 2003. Demographic and Health Surveys. Calverton, Maryland: GSS, NMIMR, and ORC Macro, 2004"/>
    <x v="35"/>
    <s v="DHS"/>
    <x v="18"/>
    <x v="13"/>
    <m/>
    <m/>
    <m/>
    <m/>
    <m/>
    <m/>
    <m/>
    <m/>
    <n v="3844"/>
    <n v="3639"/>
    <n v="0.28340119123458862"/>
    <n v="0.25338190793991089"/>
    <n v="1031.2890625"/>
    <n v="974"/>
    <n v="1017.7766723632813"/>
    <n v="961"/>
    <n v="0.27968582510948181"/>
    <n v="0.25"/>
    <n v="3000"/>
    <n v="116"/>
    <n v="3500"/>
    <n v="103"/>
    <n v="3200"/>
    <n v="94"/>
    <n v="0.1210986003279686"/>
    <n v="0.32806867361068726"/>
    <n v="0.18896715342998505"/>
    <n v="0.10801704227924347"/>
    <n v="5.1684051752090454E-2"/>
    <n v="0"/>
    <n v="3000"/>
    <n v="116"/>
    <n v="3500"/>
    <n v="103"/>
    <n v="3200"/>
    <n v="94"/>
    <n v="0.11909651011228561"/>
    <n v="0.32135522365570068"/>
    <n v="0.19301848113536835"/>
    <n v="0.10780287533998489"/>
    <n v="5.0308007746934891E-2"/>
    <n v="0"/>
    <s v="no"/>
    <s v="yes"/>
    <s v="yes"/>
    <s v="no"/>
    <s v="no"/>
    <n v="3"/>
    <x v="1"/>
    <s v="excluded"/>
    <n v="2"/>
    <s v="No"/>
    <s v="No model fitted"/>
    <x v="3"/>
    <m/>
    <s v=""/>
  </r>
  <r>
    <s v="GHA"/>
    <n v="259"/>
    <s v="Monitoring the situation of children, women and men. Ghana Multiple indicator cluster survey 2006."/>
    <x v="35"/>
    <s v="MICS"/>
    <x v="3"/>
    <x v="8"/>
    <n v="0.15088679999999999"/>
    <n v="2.3651999999999999E-2"/>
    <n v="0.10452889999999999"/>
    <n v="0.1972447"/>
    <n v="8.0556100000000005E-2"/>
    <n v="1.6235869999999999E-2"/>
    <n v="4.8549090000000003E-2"/>
    <n v="0.1125632"/>
    <n v="1459"/>
    <n v="1365"/>
    <n v="0.36117216944694519"/>
    <n v="0.3221384584903717"/>
    <n v="493"/>
    <n v="470"/>
    <n v="488"/>
    <n v="464"/>
    <n v="0.35750916600227356"/>
    <n v="0.31802603602409363"/>
    <n v="3000"/>
    <n v="49"/>
    <n v="3500"/>
    <n v="47"/>
    <n v="3200"/>
    <n v="34"/>
    <n v="0.1092270091176033"/>
    <n v="0.26927506923675537"/>
    <n v="0.15140603482723236"/>
    <n v="7.2464600205421448E-2"/>
    <n v="4.1576262563467026E-2"/>
    <n v="0"/>
    <n v="3000"/>
    <n v="49"/>
    <n v="3500"/>
    <n v="47"/>
    <n v="3200"/>
    <n v="34"/>
    <n v="0.1042553186416626"/>
    <n v="0.27659574151039124"/>
    <n v="0.14893616735935211"/>
    <n v="7.2340428829193115E-2"/>
    <n v="4.0425531566143036E-2"/>
    <n v="0"/>
    <s v="yes"/>
    <s v="yes"/>
    <s v="yes"/>
    <s v="yes"/>
    <s v="yes"/>
    <n v="0"/>
    <x v="0"/>
    <s v="included"/>
    <n v="5"/>
    <s v="Yes"/>
    <s v="MI includes: _x000a_(i) size _x000a_(ii) parity "/>
    <x v="0"/>
    <m/>
    <s v=""/>
  </r>
  <r>
    <s v="GHA"/>
    <n v="260"/>
    <s v="Ghana demographic and health survey 2008. Demographic and Health Surveys. Accra, Ghana: GSS, GHS, and ICF Macro, 2009"/>
    <x v="35"/>
    <s v="DHS"/>
    <x v="12"/>
    <x v="2"/>
    <n v="0.16818250715732574"/>
    <n v="1.0184601880609989E-2"/>
    <n v="0.14822068810462952"/>
    <n v="0.18814432621002197"/>
    <n v="0.10050436854362488"/>
    <n v="9.5888767391443253E-3"/>
    <n v="8.1643573939800262E-2"/>
    <n v="0.11936516314744949"/>
    <n v="2992"/>
    <n v="2909"/>
    <n v="0.42800143361091614"/>
    <n v="0.38836899399757385"/>
    <n v="1245.0986328125"/>
    <n v="1162"/>
    <n v="1224.08056640625"/>
    <n v="1142"/>
    <n v="0.42079085111618042"/>
    <n v="0.38168448209762573"/>
    <n v="3000"/>
    <n v="142"/>
    <n v="3500"/>
    <n v="106"/>
    <n v="3200"/>
    <n v="76"/>
    <n v="0.11640233546495438"/>
    <n v="0.28087505698204041"/>
    <n v="0.13840796053409576"/>
    <n v="6.158914789557457E-2"/>
    <n v="2.7889519929885864E-2"/>
    <n v="0"/>
    <n v="3000"/>
    <n v="142"/>
    <n v="3500"/>
    <n v="106"/>
    <n v="3200"/>
    <n v="76"/>
    <n v="0.12220309674739838"/>
    <n v="0.27882960438728333"/>
    <n v="0.1428571492433548"/>
    <n v="6.3683301210403442E-2"/>
    <n v="2.8399311006069183E-2"/>
    <n v="0"/>
    <s v="yes"/>
    <s v="yes"/>
    <s v="yes"/>
    <s v="yes"/>
    <s v="yes"/>
    <n v="0"/>
    <x v="0"/>
    <s v="included"/>
    <n v="5"/>
    <s v="Yes"/>
    <s v="MI includes: _x000a_(i) size _x000a_(ii) parity _x000a_(ii) sex _x000a_(iv) singleton _x000a_(v) maternal height _x000a_(vi) maternal BMI "/>
    <x v="0"/>
    <m/>
    <s v=""/>
  </r>
  <r>
    <s v="GHA"/>
    <n v="261"/>
    <s v="Ghana multiple indicator cluster survey (MICS) with an enhanced malaria module and biomarker 2011: Final report. Accra, Ghana, 2012"/>
    <x v="35"/>
    <s v="MICS"/>
    <x v="7"/>
    <x v="9"/>
    <n v="0.14063870000000001"/>
    <n v="1.4772E-2"/>
    <n v="0.11168549999999999"/>
    <n v="0.16959189999999999"/>
    <n v="8.5983500000000004E-2"/>
    <n v="1.070334E-2"/>
    <n v="6.4960619999999997E-2"/>
    <n v="0.10700639000000001"/>
    <n v="2873"/>
    <n v="2528.470458984375"/>
    <n v="0.5403481125831604"/>
    <n v="0.41977027058601379"/>
    <n v="1366"/>
    <n v="1206"/>
    <n v="1351"/>
    <n v="1193"/>
    <n v="0.53441452980041504"/>
    <n v="0.41524538397789001"/>
    <n v="3000"/>
    <n v="148"/>
    <n v="3500"/>
    <n v="92"/>
    <n v="3200"/>
    <n v="91"/>
    <n v="0.12098939716815948"/>
    <n v="0.27842086553573608"/>
    <n v="0.1238529309630394"/>
    <n v="6.1630811542272568E-2"/>
    <n v="3.5553712397813797E-2"/>
    <n v="0"/>
    <n v="3000"/>
    <n v="148"/>
    <n v="3500"/>
    <n v="92"/>
    <n v="3200"/>
    <n v="91"/>
    <n v="0.12271973490715027"/>
    <n v="0.27446103096008301"/>
    <n v="0.11608623713254929"/>
    <n v="5.7213928550481796E-2"/>
    <n v="3.5655058920383453E-2"/>
    <n v="0"/>
    <s v="yes"/>
    <s v="yes"/>
    <s v="yes"/>
    <s v="yes"/>
    <s v="yes"/>
    <n v="0"/>
    <x v="0"/>
    <s v="included"/>
    <n v="5"/>
    <s v="Yes"/>
    <s v="MI includes: _x000a_(i) size _x000a_(ii) parity "/>
    <x v="0"/>
    <m/>
    <s v=""/>
  </r>
  <r>
    <s v="GHA"/>
    <n v="262"/>
    <s v="Ghana Demographic and Health Survey 2014. Rockville, Maryland, USA: GSS, GHS, and ICF International."/>
    <x v="35"/>
    <s v="DHS"/>
    <x v="9"/>
    <x v="7"/>
    <n v="0.1407134085893631"/>
    <n v="8.8064922019839287E-3"/>
    <n v="0.12345267832279205"/>
    <n v="0.15797412395477295"/>
    <n v="9.5385059714317322E-2"/>
    <n v="8.0572310835123062E-3"/>
    <n v="7.9547323286533356E-2"/>
    <n v="0.11122280359268188"/>
    <n v="5881"/>
    <n v="5692"/>
    <n v="0.60328835248947144"/>
    <n v="0.57252168655395508"/>
    <n v="3434.080810546875"/>
    <n v="3367"/>
    <n v="3428.1572265625"/>
    <n v="3361"/>
    <n v="0.60227638483047485"/>
    <n v="0.57150143384933472"/>
    <n v="3000"/>
    <n v="468"/>
    <n v="3500"/>
    <n v="273"/>
    <n v="3200"/>
    <n v="263"/>
    <n v="0.1288902759552002"/>
    <n v="0.29245194792747498"/>
    <n v="0.10447331517934799"/>
    <n v="2.8430704027414322E-2"/>
    <n v="9.9074393510818481E-3"/>
    <n v="0"/>
    <n v="3000"/>
    <n v="468"/>
    <n v="3500"/>
    <n v="273"/>
    <n v="3200"/>
    <n v="263"/>
    <n v="0.13899613916873932"/>
    <n v="0.29818829894065857"/>
    <n v="9.3852095305919647E-2"/>
    <n v="2.8215028345584869E-2"/>
    <n v="9.8010096698999405E-3"/>
    <n v="0"/>
    <s v="yes"/>
    <s v="yes"/>
    <s v="yes"/>
    <s v="yes"/>
    <s v="yes"/>
    <n v="0"/>
    <x v="0"/>
    <s v="included"/>
    <n v="5"/>
    <s v="Yes"/>
    <s v="MI includes: _x000a_(i) size _x000a_(ii) parity _x000a_(ii) sex _x000a_(iv) singleton _x000a_(v) maternal height _x000a_(vi) maternal BMI "/>
    <x v="0"/>
    <m/>
    <s v=""/>
  </r>
  <r>
    <s v="GTM"/>
    <n v="265"/>
    <s v="Encuesta nacional de salud materno infantil 1998-1999. Demographic and Health Surveys. Ciudad de Guatemala, Guatemala, 1999"/>
    <x v="36"/>
    <s v="Interim DHS"/>
    <x v="17"/>
    <x v="14"/>
    <n v="0.1222772"/>
    <n v="8.6604999999999998E-3"/>
    <n v="0.1053027"/>
    <n v="0.13925180000000001"/>
    <n v="0.1198056"/>
    <n v="8.3599299999999998E-3"/>
    <n v="0.10334724000000001"/>
    <n v="0.13626403000000001"/>
    <n v="4923"/>
    <n v="4521"/>
    <n v="0.77816319465637207"/>
    <n v="0.70912045240402222"/>
    <n v="3518.40087890625"/>
    <n v="3491"/>
    <n v="3514.501708984375"/>
    <n v="3483"/>
    <n v="0.77737265825271606"/>
    <n v="0.70749545097351074"/>
    <n v="3175"/>
    <n v="623"/>
    <n v="3628"/>
    <n v="510"/>
    <n v="2721"/>
    <n v="344"/>
    <n v="0.15152819454669952"/>
    <n v="0.36183324456214905"/>
    <n v="0.12281046807765961"/>
    <n v="3.9649773389101028E-2"/>
    <n v="6.2650889158248901E-3"/>
    <n v="0"/>
    <n v="3175"/>
    <n v="623"/>
    <n v="3628"/>
    <n v="510"/>
    <n v="2721"/>
    <n v="344"/>
    <n v="0.17845889925956726"/>
    <n v="0.4230879545211792"/>
    <n v="0.15067316591739655"/>
    <n v="4.7264393419027328E-2"/>
    <n v="1.0885133408010006E-2"/>
    <n v="0"/>
    <s v="yes"/>
    <s v="yes"/>
    <s v="yes"/>
    <s v="yes"/>
    <s v="yes"/>
    <n v="0"/>
    <x v="0"/>
    <s v="included"/>
    <n v="5"/>
    <s v="Yes"/>
    <s v="MI includes: _x000a_(i) size _x000a_(ii) parity _x000a_(ii) sex _x000a_(iv) singleton _x000a_(v) maternal height _x000a_(vi) maternal BMI "/>
    <x v="0"/>
    <m/>
    <s v=""/>
  </r>
  <r>
    <s v="GTM"/>
    <n v="267"/>
    <s v="Guatemala encuesta nacional de salud materno infantil 2002. Ciudad de Guatemala, Republica de Guatemala: Oscar de Leon Palacios, 2003"/>
    <x v="36"/>
    <s v="RHS"/>
    <x v="27"/>
    <x v="18"/>
    <n v="0.14352144300937653"/>
    <n v="7.9511078074574471E-3"/>
    <n v="0.12793727219104767"/>
    <n v="0.15910561382770538"/>
    <n v="0.12786819040775299"/>
    <n v="1.0058012790977955E-2"/>
    <n v="0.10809015482664108"/>
    <n v="0.1476462334394455"/>
    <n v="4943"/>
    <n v="3816"/>
    <n v="0.80446898937225342"/>
    <n v="0.7564232349395752"/>
    <n v="3069.645263671875"/>
    <n v="3739"/>
    <n v="3068.37255859375"/>
    <n v="3736"/>
    <n v="0.80408084392547607"/>
    <n v="0.75581628084182739"/>
    <n v="3175"/>
    <n v="710"/>
    <n v="3629"/>
    <n v="601"/>
    <n v="2722"/>
    <n v="446"/>
    <n v="0.17772029340267181"/>
    <n v="0.43174818158149719"/>
    <n v="9.6671037375926971E-2"/>
    <n v="3.1686242669820786E-2"/>
    <n v="5.8730244636535645E-3"/>
    <n v="3.8971094181761146E-4"/>
    <n v="3175"/>
    <n v="710"/>
    <n v="3629"/>
    <n v="601"/>
    <n v="3175"/>
    <n v="710"/>
    <n v="0.18989033997058868"/>
    <n v="0.46991175413131714"/>
    <n v="0.12917892634868622"/>
    <n v="4.5199252665042877E-2"/>
    <n v="8.8258888572454453E-3"/>
    <n v="5.3490238497033715E-4"/>
    <s v="yes"/>
    <s v="yes"/>
    <s v="yes"/>
    <s v="yes"/>
    <s v="yes"/>
    <n v="0"/>
    <x v="0"/>
    <m/>
    <n v="5"/>
    <s v="Yes"/>
    <s v="MI includes: _x000a_(i) size _x000a_(ii) parity _x000a_(ii) sex _x000a_(iv) singleton "/>
    <x v="0"/>
    <m/>
    <s v=""/>
  </r>
  <r>
    <s v="GTM"/>
    <n v="268"/>
    <s v="Encuesta nacional de salud materno infantil 2008 (ENSMI-2008/09). Ciudad de Guatemala, Guatemala: Ministerio de Salud Pública, MSPAS, INE y CDC, 2010"/>
    <x v="36"/>
    <s v="RHS"/>
    <x v="2"/>
    <x v="2"/>
    <n v="0.1586606502532959"/>
    <n v="6.2695532105863094E-3"/>
    <n v="0.14637233316898346"/>
    <n v="0.17094898223876953"/>
    <n v="0.14622731506824493"/>
    <n v="7.0538558065891266E-3"/>
    <n v="0.13237898051738739"/>
    <n v="0.16007563471794128"/>
    <n v="7952"/>
    <n v="6759"/>
    <n v="0.89293301105499268"/>
    <n v="0.88141345977783203"/>
    <n v="6035.08740234375"/>
    <n v="7009"/>
    <n v="6027.873046875"/>
    <n v="7001"/>
    <n v="0.89182913303375244"/>
    <n v="0.88040745258331299"/>
    <n v="3175"/>
    <n v="1037"/>
    <n v="3629"/>
    <n v="794"/>
    <n v="2722"/>
    <n v="768"/>
    <n v="0.14521600306034088"/>
    <n v="0.37119895219802856"/>
    <n v="8.5767187178134918E-2"/>
    <n v="2.6899544522166252E-2"/>
    <n v="3.7043418269604445E-3"/>
    <n v="2.1382755949161947E-4"/>
    <n v="3175"/>
    <n v="1037"/>
    <n v="3629"/>
    <n v="794"/>
    <n v="2722"/>
    <n v="768"/>
    <n v="0.14795263111591339"/>
    <n v="0.37080895900726318"/>
    <n v="9.3023255467414856E-2"/>
    <n v="2.9818804934620857E-2"/>
    <n v="4.2802109383046627E-3"/>
    <n v="2.8534739976748824E-4"/>
    <s v="yes"/>
    <s v="yes"/>
    <s v="yes"/>
    <s v="yes"/>
    <s v="yes"/>
    <n v="0"/>
    <x v="0"/>
    <m/>
    <n v="5"/>
    <s v="Yes"/>
    <s v="MI includes: _x000a_(i) size _x000a_(ii) parity _x000a_(ii) sex _x000a_(iv) singleton "/>
    <x v="0"/>
    <m/>
    <s v=""/>
  </r>
  <r>
    <s v="GTM"/>
    <n v="269"/>
    <s v="Encuesta Nacional de Salud Materno Infantil 2014-2015. Ciudad de Guatemala, Guatemala, 2015."/>
    <x v="36"/>
    <s v="DHS"/>
    <x v="22"/>
    <x v="7"/>
    <n v="0.13663378357887268"/>
    <n v="3.9694090373814106E-3"/>
    <n v="0.12885373830795288"/>
    <n v="0.14441382884979248"/>
    <n v="0.14605295658111572"/>
    <n v="4.6976329758763313E-3"/>
    <n v="0.13683271408081055"/>
    <n v="0.1552731990814209"/>
    <n v="12435"/>
    <n v="12502"/>
    <n v="0.94241023063659668"/>
    <n v="0.93888217210769653"/>
    <n v="11781.703125"/>
    <n v="11675"/>
    <n v="11778.068359375"/>
    <n v="11669"/>
    <n v="0.94209474325180054"/>
    <n v="0.93839967250823975"/>
    <n v="3175"/>
    <n v="1604"/>
    <n v="2721"/>
    <n v="1265"/>
    <n v="3628"/>
    <n v="969"/>
    <n v="0.13641874492168427"/>
    <n v="0.32788205146789551"/>
    <n v="5.6608553975820541E-2"/>
    <n v="1.091393455862999E-2"/>
    <n v="1.8191819544881582E-3"/>
    <n v="0"/>
    <n v="3175"/>
    <n v="1604"/>
    <n v="2721"/>
    <n v="1265"/>
    <n v="3628"/>
    <n v="969"/>
    <n v="0.13738757371902466"/>
    <n v="0.32873660326004028"/>
    <n v="5.7730194181203842E-2"/>
    <n v="1.1220556683838367E-2"/>
    <n v="2.398286946117878E-3"/>
    <n v="0"/>
    <s v="yes"/>
    <s v="yes"/>
    <s v="yes"/>
    <s v="yes"/>
    <s v="yes"/>
    <n v="0"/>
    <x v="0"/>
    <s v="included"/>
    <n v="5"/>
    <s v="Yes"/>
    <s v="MI includes: _x000a_(i) size _x000a_(ii) parity _x000a_(ii) sex _x000a_(iv) singleton _x000a_(v) maternal height _x000a_(vi) maternal BMI "/>
    <x v="0"/>
    <m/>
    <s v=""/>
  </r>
  <r>
    <s v="GIN"/>
    <n v="271"/>
    <s v="Enquête démographique et de santé, Guinée 1999. Demographic and Health Surveys. Direction Nationale de la Statistique. Conakry , Guinée, 2000"/>
    <x v="37"/>
    <s v="DHS"/>
    <x v="30"/>
    <x v="14"/>
    <m/>
    <m/>
    <m/>
    <m/>
    <m/>
    <m/>
    <m/>
    <m/>
    <n v="5729"/>
    <n v="5733"/>
    <n v="0.37590602040290833"/>
    <n v="0.38942223787307739"/>
    <n v="2154.9287109375"/>
    <n v="2231"/>
    <n v="2119.1865234375"/>
    <n v="2193"/>
    <n v="0.36964705586433411"/>
    <n v="0.38278931379318237"/>
    <n v="3000"/>
    <n v="377"/>
    <n v="3500"/>
    <n v="290"/>
    <n v="4000"/>
    <n v="231"/>
    <n v="0.16900308430194855"/>
    <n v="0.40345805883407593"/>
    <n v="0.23164042830467224"/>
    <n v="0.10561402887105942"/>
    <n v="6.2352564185857773E-2"/>
    <n v="4.241866699885577E-4"/>
    <n v="3000"/>
    <n v="377"/>
    <n v="3500"/>
    <n v="290"/>
    <n v="4000"/>
    <n v="231"/>
    <n v="0.16898252069950104"/>
    <n v="0.40251007676124573"/>
    <n v="0.22949349880218506"/>
    <n v="0.10354101657867432"/>
    <n v="6.1407439410686493E-2"/>
    <n v="4.4822948984801769E-4"/>
    <s v="yes"/>
    <s v="yes"/>
    <s v="yes"/>
    <s v="no"/>
    <s v="no"/>
    <n v="2"/>
    <x v="1"/>
    <s v="excluded"/>
    <n v="3"/>
    <s v="No"/>
    <s v="No model fitted"/>
    <x v="3"/>
    <m/>
    <s v="MICS3"/>
  </r>
  <r>
    <s v="GIN"/>
    <n v="273"/>
    <s v="Enquête démographique et de santé, Guinée 2005. Demographic and Health Surveys. Direction Nationale de la Statistique. Calverton, Maryland, U.S.A.: DNS et ORC Macro, 2006"/>
    <x v="37"/>
    <s v="DHS"/>
    <x v="1"/>
    <x v="16"/>
    <m/>
    <m/>
    <m/>
    <m/>
    <m/>
    <m/>
    <m/>
    <m/>
    <n v="6046"/>
    <n v="6055"/>
    <n v="0.42794802784919739"/>
    <n v="0.41597750782966614"/>
    <n v="2591.07568359375"/>
    <n v="2515"/>
    <n v="2565.698486328125"/>
    <n v="2491"/>
    <n v="0.42373219132423401"/>
    <n v="0.41200792789459229"/>
    <n v="3000"/>
    <n v="407"/>
    <n v="3500"/>
    <n v="270"/>
    <n v="4000"/>
    <n v="228"/>
    <n v="0.15735539793968201"/>
    <n v="0.35354739427566528"/>
    <n v="0.23648379743099213"/>
    <n v="0.10580021888017654"/>
    <n v="5.4191526025533676E-2"/>
    <n v="3.8205523742362857E-4"/>
    <n v="3000"/>
    <n v="407"/>
    <n v="3500"/>
    <n v="270"/>
    <n v="4000"/>
    <n v="228"/>
    <n v="0.16182902455329895"/>
    <n v="0.35984095931053162"/>
    <n v="0.23101392388343811"/>
    <n v="0.10099403560161591"/>
    <n v="5.3677931427955627E-2"/>
    <n v="3.9761431980878115E-4"/>
    <s v="yes"/>
    <s v="yes"/>
    <s v="yes"/>
    <s v="no"/>
    <s v="no"/>
    <n v="2"/>
    <x v="1"/>
    <s v="excluded"/>
    <n v="3"/>
    <s v="No"/>
    <s v="No model fitted"/>
    <x v="3"/>
    <m/>
    <s v="MICS4"/>
  </r>
  <r>
    <s v="GNB"/>
    <n v="277"/>
    <s v="Multiple indicator cluster survey Guinea-Bissau, 2000 (MICS). Bissau, Guinea-Bissau: General Direction of Planning, National Institute of Statistics and Census and UNICEF, 2000"/>
    <x v="38"/>
    <s v="MICS"/>
    <x v="0"/>
    <x v="0"/>
    <n v="0.25760361552238464"/>
    <n v="7.2946934960782528E-3"/>
    <n v="0.24330602586269379"/>
    <n v="0.27190122008323669"/>
    <n v="0.18157310783863068"/>
    <n v="1.8086550757288933E-2"/>
    <n v="0.14603826403617859"/>
    <n v="0.21710793673992157"/>
    <n v="1666"/>
    <n v="1700"/>
    <n v="0.28090190887451172"/>
    <n v="0.30132052302360535"/>
    <n v="478"/>
    <n v="502"/>
    <n v="478"/>
    <n v="502"/>
    <n v="0.28094133734703064"/>
    <n v="0.30132052302360535"/>
    <n v="3000"/>
    <n v="46"/>
    <n v="3500"/>
    <n v="41"/>
    <n v="2500"/>
    <n v="31"/>
    <n v="0.10160946100950241"/>
    <n v="0.24197499454021454"/>
    <n v="0.11472318321466446"/>
    <n v="5.9830445796251297E-2"/>
    <n v="0"/>
    <n v="1.2497330084443092E-2"/>
    <n v="3000"/>
    <n v="46"/>
    <n v="3500"/>
    <n v="41"/>
    <n v="2500"/>
    <n v="31"/>
    <n v="9.1633468866348267E-2"/>
    <n v="0.23505976796150208"/>
    <n v="0.11155378818511963"/>
    <n v="5.7768926024436951E-2"/>
    <n v="0"/>
    <n v="1.1952191591262817E-2"/>
    <s v="yes"/>
    <s v="yes"/>
    <s v="yes"/>
    <s v="yes"/>
    <s v="yes"/>
    <n v="0"/>
    <x v="0"/>
    <m/>
    <n v="5"/>
    <s v="Yes"/>
    <s v="MI includes: _x000a_(i) size _x000a_(ii) parity "/>
    <x v="0"/>
    <m/>
    <s v=""/>
  </r>
  <r>
    <s v="GNB"/>
    <n v="278"/>
    <s v="Enquête par grappes à indicateurs multiples, Guinée-Bissau, 2006, Rapport final. Bissau, Guinée-Bissau : Ministère de l`Economie - Secrétariat d`Etat du Plan et à l`Intégration Régionale, 2006"/>
    <x v="38"/>
    <s v="MICS"/>
    <x v="3"/>
    <x v="8"/>
    <n v="0.25452069999999999"/>
    <n v="1.9404000000000001E-2"/>
    <n v="0.21648880000000001"/>
    <n v="0.2925526"/>
    <n v="0.15230579999999999"/>
    <n v="1.226002E-2"/>
    <n v="0.1281583"/>
    <n v="0.17645333999999999"/>
    <n v="2455"/>
    <n v="2506"/>
    <n v="0.41460496187210083"/>
    <n v="0.43095722794532776"/>
    <n v="1039"/>
    <n v="1058"/>
    <n v="1036"/>
    <n v="1056"/>
    <n v="0.4134078323841095"/>
    <n v="0.43014255166053772"/>
    <n v="3000"/>
    <n v="110"/>
    <n v="2500"/>
    <n v="87"/>
    <n v="3500"/>
    <n v="66"/>
    <n v="9.4747401773929596E-2"/>
    <n v="0.22544035315513611"/>
    <n v="0.12697865068912506"/>
    <n v="6.3981257379055023E-2"/>
    <n v="2.7251968160271645E-2"/>
    <n v="0"/>
    <n v="3000"/>
    <n v="110"/>
    <n v="2500"/>
    <n v="87"/>
    <n v="3500"/>
    <n v="66"/>
    <n v="0.1039697527885437"/>
    <n v="0.24858222901821136"/>
    <n v="0.12570887804031372"/>
    <n v="6.238185241818428E-2"/>
    <n v="2.5519847869873047E-2"/>
    <n v="0"/>
    <s v="yes"/>
    <s v="yes"/>
    <s v="yes"/>
    <s v="yes"/>
    <s v="yes"/>
    <n v="0"/>
    <x v="0"/>
    <s v="included"/>
    <n v="5"/>
    <s v="Yes"/>
    <s v="MI includes: _x000a_(i) size _x000a_(ii) parity "/>
    <x v="0"/>
    <m/>
    <s v=""/>
  </r>
  <r>
    <s v="GNB"/>
    <n v="281"/>
    <s v="Inquérito aos Indicadores Múltiplos (MICS5) 2014, Relatório Final. Bissau, Guiné-Bissau: Ministério da Economia e Finanças e Direcção Geral do Plano/ Instituto Nacional de Estatística (INE)"/>
    <x v="38"/>
    <s v="MICS"/>
    <x v="9"/>
    <x v="10"/>
    <n v="0.21067069999999999"/>
    <n v="1.0666399999999999E-2"/>
    <n v="0.18976460000000001"/>
    <n v="0.2315768"/>
    <n v="0.1380564"/>
    <n v="1.39303E-2"/>
    <n v="0.11064582000000001"/>
    <n v="0.16546701"/>
    <n v="3196"/>
    <n v="3039.43408203125"/>
    <n v="0.43698585033416748"/>
    <n v="0.39737170934677124"/>
    <n v="1328"/>
    <n v="1270"/>
    <n v="1322"/>
    <n v="1266"/>
    <n v="0.43501150608062744"/>
    <n v="0.39612016081809998"/>
    <n v="3000"/>
    <n v="140"/>
    <n v="3500"/>
    <n v="70"/>
    <n v="4000"/>
    <n v="62"/>
    <n v="9.6768051385879517E-2"/>
    <n v="0.18668051064014435"/>
    <n v="0.12537957727909088"/>
    <n v="4.5682068914175034E-2"/>
    <n v="1.5562775544822216E-2"/>
    <n v="0"/>
    <n v="3000"/>
    <n v="140"/>
    <n v="3500"/>
    <n v="70"/>
    <n v="4000"/>
    <n v="62"/>
    <n v="0.11023622006177902"/>
    <n v="0.21417322754859924"/>
    <n v="0.13070866465568542"/>
    <n v="4.6456694602966309E-2"/>
    <n v="2.0472440868616104E-2"/>
    <n v="0"/>
    <s v="yes"/>
    <s v="yes"/>
    <s v="yes"/>
    <s v="yes"/>
    <s v="yes"/>
    <n v="0"/>
    <x v="0"/>
    <s v="included"/>
    <n v="5"/>
    <s v="Yes"/>
    <s v="MI includes: _x000a_(i) size _x000a_(ii) parity "/>
    <x v="0"/>
    <m/>
    <s v=""/>
  </r>
  <r>
    <s v="GUY"/>
    <n v="284"/>
    <s v="Guyana multiple indicator cluster survey (MICS). Georgetown, Guyana, 2001"/>
    <x v="39"/>
    <s v="MICS"/>
    <x v="0"/>
    <x v="0"/>
    <n v="0.15103359999999999"/>
    <n v="2.42437E-2"/>
    <n v="0.10351589999999999"/>
    <n v="0.19855129999999999"/>
    <n v="0.1149891"/>
    <n v="2.2296900000000001E-2"/>
    <n v="7.0801890000000006E-2"/>
    <n v="0.15917634"/>
    <n v="497"/>
    <n v="406"/>
    <n v="0.7920151948928833"/>
    <n v="0.72032195329666138"/>
    <n v="322"/>
    <n v="358"/>
    <n v="313"/>
    <n v="350"/>
    <n v="0.77175754308700562"/>
    <n v="0.70422536134719849"/>
    <n v="3000"/>
    <n v="44"/>
    <n v="3500"/>
    <n v="20"/>
    <n v="3200"/>
    <n v="20"/>
    <n v="0.11597570031881332"/>
    <n v="0.22696441411972046"/>
    <n v="0.169279545545578"/>
    <n v="6.8156518042087555E-2"/>
    <n v="4.074583575129509E-2"/>
    <n v="3.3490713685750961E-3"/>
    <n v="3000"/>
    <n v="44"/>
    <n v="3500"/>
    <n v="20"/>
    <n v="3200"/>
    <n v="20"/>
    <n v="0.12324929982423782"/>
    <n v="0.23529411852359772"/>
    <n v="0.15406163036823273"/>
    <n v="7.0028014481067657E-2"/>
    <n v="3.9215687662363052E-2"/>
    <n v="2.8011205140501261E-3"/>
    <s v="yes"/>
    <s v="yes"/>
    <s v="yes"/>
    <s v="yes"/>
    <s v="yes"/>
    <n v="0"/>
    <x v="0"/>
    <s v="included"/>
    <n v="5"/>
    <s v="Yes"/>
    <s v="MI includes: _x000a_(i) size _x000a_(ii) parity "/>
    <x v="0"/>
    <m/>
    <s v=""/>
  </r>
  <r>
    <s v="GUY"/>
    <n v="285"/>
    <s v="Guyana multiple indicator cluster survey 2006, final report. Georgetown, Guyana: Bureau of Statistics and UNICEF, 2008"/>
    <x v="39"/>
    <s v="MICS"/>
    <x v="16"/>
    <x v="8"/>
    <n v="0.205487"/>
    <n v="1.7409899999999999E-2"/>
    <n v="0.1713635"/>
    <n v="0.2396104"/>
    <n v="0.18363660000000001"/>
    <n v="1.864095E-2"/>
    <n v="0.14688293999999999"/>
    <n v="0.22039022"/>
    <n v="917"/>
    <n v="741"/>
    <n v="0.77732795476913452"/>
    <n v="0.71864777803421021"/>
    <n v="576"/>
    <n v="659"/>
    <n v="570"/>
    <n v="652"/>
    <n v="0.76923078298568726"/>
    <n v="0.71101415157318115"/>
    <n v="3000"/>
    <n v="107"/>
    <n v="2000"/>
    <n v="39"/>
    <n v="4000"/>
    <n v="32"/>
    <n v="0.16087178885936737"/>
    <n v="0.2763059139251709"/>
    <n v="0.16103057563304901"/>
    <n v="5.4055094718933105E-2"/>
    <n v="3.211495652794838E-2"/>
    <n v="0"/>
    <n v="3000"/>
    <n v="107"/>
    <n v="2000"/>
    <n v="39"/>
    <n v="4000"/>
    <n v="32"/>
    <n v="0.16236722469329834"/>
    <n v="0.27010622620582581"/>
    <n v="0.15477997064590454"/>
    <n v="5.1593322306871414E-2"/>
    <n v="3.3383913338184357E-2"/>
    <n v="0"/>
    <s v="yes"/>
    <s v="yes"/>
    <s v="yes"/>
    <s v="yes"/>
    <s v="yes"/>
    <n v="0"/>
    <x v="0"/>
    <s v="included"/>
    <n v="5"/>
    <s v="Yes"/>
    <s v="MI includes: _x000a_(i) size _x000a_(ii) parity "/>
    <x v="0"/>
    <m/>
    <s v=""/>
  </r>
  <r>
    <s v="GUY"/>
    <n v="286"/>
    <s v="Guyana demographic and health survey 2009. Demographic and Health Surveys. Georgetown, Guyana: MOH, BOS, and ICF Macro, 2010"/>
    <x v="39"/>
    <s v="DHS"/>
    <x v="29"/>
    <x v="2"/>
    <n v="0.15177004039287567"/>
    <n v="1.0292520746588707E-2"/>
    <n v="0.13159669935703278"/>
    <n v="0.17194338142871857"/>
    <n v="0.13170157372951508"/>
    <n v="9.8892198875546455E-3"/>
    <n v="0.11224430054426193"/>
    <n v="0.15115883946418762"/>
    <n v="2178"/>
    <n v="1886"/>
    <n v="0.8378710150718689"/>
    <n v="0.79522496461868286"/>
    <n v="1580.41748046875"/>
    <n v="1732"/>
    <n v="1549.54150390625"/>
    <n v="1689"/>
    <n v="0.82160204648971558"/>
    <n v="0.77548211812973022"/>
    <n v="3000"/>
    <n v="157"/>
    <n v="3200"/>
    <n v="108"/>
    <n v="3500"/>
    <n v="86"/>
    <n v="8.4823764860630035E-2"/>
    <n v="0.20007380843162537"/>
    <n v="0.10974786430597305"/>
    <n v="5.0115276128053665E-2"/>
    <n v="3.404868021607399E-2"/>
    <n v="0"/>
    <n v="3000"/>
    <n v="157"/>
    <n v="3200"/>
    <n v="108"/>
    <n v="3500"/>
    <n v="86"/>
    <n v="9.0646654367446899E-2"/>
    <n v="0.20265589654445648"/>
    <n v="0.12471131980419159"/>
    <n v="6.0046188533306122E-2"/>
    <n v="3.8683604449033737E-2"/>
    <n v="0"/>
    <s v="yes"/>
    <s v="yes"/>
    <s v="yes"/>
    <s v="yes"/>
    <s v="yes"/>
    <n v="0"/>
    <x v="0"/>
    <s v="included"/>
    <n v="5"/>
    <s v="Yes"/>
    <s v="MI includes: _x000a_(i) size _x000a_(ii) parity _x000a_(ii) sex _x000a_(iv) singleton _x000a_(v) maternal height _x000a_(vi) maternal BMI "/>
    <x v="0"/>
    <m/>
    <s v="MICS3"/>
  </r>
  <r>
    <s v="GUY"/>
    <n v="287"/>
    <s v="Guyana Multiple Indicator Cluster Survey 2014, Final Report. Georgetown, Guyana: Bureau of Statistics, Ministry of Public Health and UNICEF"/>
    <x v="39"/>
    <s v="MICS"/>
    <x v="9"/>
    <x v="10"/>
    <n v="0.14796709999999999"/>
    <n v="1.40549E-2"/>
    <n v="0.1204194"/>
    <n v="0.1755147"/>
    <n v="0.1240585"/>
    <n v="1.3816169999999999E-2"/>
    <n v="9.6863779999999997E-2"/>
    <n v="0.15125315"/>
    <n v="1258"/>
    <n v="769.1822509765625"/>
    <n v="0.88816642761230469"/>
    <n v="0.88394278287887573"/>
    <n v="683"/>
    <n v="1112"/>
    <n v="679"/>
    <n v="1106"/>
    <n v="0.88296490907669067"/>
    <n v="0.87917327880859375"/>
    <n v="3000"/>
    <n v="119"/>
    <n v="3200"/>
    <n v="66"/>
    <n v="3500"/>
    <n v="54"/>
    <n v="8.9566253125667572E-2"/>
    <n v="0.19704289734363556"/>
    <n v="9.4764642417430878E-2"/>
    <n v="3.8076315075159073E-2"/>
    <n v="2.0980872213840485E-2"/>
    <n v="0"/>
    <n v="3000"/>
    <n v="119"/>
    <n v="3200"/>
    <n v="66"/>
    <n v="3500"/>
    <n v="54"/>
    <n v="0.10701438784599304"/>
    <n v="0.21492806077003479"/>
    <n v="8.0035969614982605E-2"/>
    <n v="3.1474821269512177E-2"/>
    <n v="1.5287769958376884E-2"/>
    <n v="0"/>
    <s v="yes"/>
    <s v="yes"/>
    <s v="yes"/>
    <s v="yes"/>
    <s v="yes"/>
    <n v="0"/>
    <x v="0"/>
    <s v="included"/>
    <n v="5"/>
    <s v="Yes"/>
    <s v="MI includes: _x000a_(i) size _x000a_(ii) parity "/>
    <x v="0"/>
    <m/>
    <s v=""/>
  </r>
  <r>
    <s v="HTI"/>
    <n v="289"/>
    <s v="Enquête mortalité, morbidité et utlisation des services (EMMUS-II) Haiti 1994/95. Demographic and Health Surveys. Pétionville, Haiti, 1995"/>
    <x v="40"/>
    <s v="DHS"/>
    <x v="31"/>
    <x v="19"/>
    <m/>
    <m/>
    <m/>
    <m/>
    <m/>
    <m/>
    <m/>
    <m/>
    <n v="6530"/>
    <n v="6303"/>
    <n v="0.33524137735366821"/>
    <n v="0.30949464440345764"/>
    <n v="2113.163330078125"/>
    <n v="2021"/>
    <n v="2043.6048583984375"/>
    <n v="1968"/>
    <n v="0.32422733306884766"/>
    <n v="0.30137825012207031"/>
    <n v="3000"/>
    <n v="574"/>
    <n v="4000"/>
    <n v="250"/>
    <n v="2000"/>
    <n v="211"/>
    <n v="0.28242811560630798"/>
    <n v="0.50113755464553833"/>
    <n v="0.23073410987854004"/>
    <n v="9.8498567938804626E-2"/>
    <n v="7.9454675316810608E-2"/>
    <n v="2.5045613292604685E-3"/>
    <n v="3000"/>
    <n v="574"/>
    <n v="4000"/>
    <n v="250"/>
    <n v="2000"/>
    <n v="211"/>
    <n v="0.28401780128479004"/>
    <n v="0.51212269067764282"/>
    <n v="0.2370113879442215"/>
    <n v="9.7971297800540924E-2"/>
    <n v="7.8673921525478363E-2"/>
    <n v="3.4636319614946842E-3"/>
    <s v="yes"/>
    <s v="yes"/>
    <s v="yes"/>
    <s v="no"/>
    <s v="yes"/>
    <n v="1"/>
    <x v="1"/>
    <m/>
    <n v="3"/>
    <s v="No"/>
    <s v="No model fitted"/>
    <x v="3"/>
    <m/>
    <s v="MICS3"/>
  </r>
  <r>
    <s v="HTI"/>
    <n v="290"/>
    <s v="Enquête mortalité, morbidité et utilisation des services, Haiti 2000. Demographic and Health Surveys. Calverton, Maryland: Ministère de la Santé Publique et de la Population, Institut Haitien de l'Enfance et ORC Macro, 2001"/>
    <x v="40"/>
    <s v="DHS"/>
    <x v="0"/>
    <x v="15"/>
    <m/>
    <m/>
    <m/>
    <m/>
    <m/>
    <m/>
    <m/>
    <m/>
    <n v="5850"/>
    <n v="5538"/>
    <n v="0.1049189418554306"/>
    <n v="0.10427350550889969"/>
    <n v="581.02752685546875"/>
    <n v="610"/>
    <n v="490.69329833984375"/>
    <n v="515"/>
    <n v="8.860478550195694E-2"/>
    <n v="8.8034190237522125E-2"/>
    <n v="2721"/>
    <n v="31"/>
    <n v="3000"/>
    <n v="30"/>
    <n v="3175"/>
    <n v="28"/>
    <n v="6.3419841229915619E-2"/>
    <n v="0.15926176309585571"/>
    <n v="0.41023048758506775"/>
    <n v="0.33458387851715088"/>
    <n v="0.2527540922164917"/>
    <n v="0"/>
    <n v="2721"/>
    <n v="31"/>
    <n v="3000"/>
    <n v="30"/>
    <n v="3175"/>
    <n v="28"/>
    <n v="5.0819672644138336E-2"/>
    <n v="0.1459016352891922"/>
    <n v="0.42131146788597107"/>
    <n v="0.3229508101940155"/>
    <n v="0.2360655665397644"/>
    <n v="0"/>
    <s v="no"/>
    <s v="yes"/>
    <s v="yes"/>
    <s v="no"/>
    <s v="no"/>
    <n v="3"/>
    <x v="1"/>
    <s v="excluded"/>
    <n v="2"/>
    <s v="No"/>
    <s v="No model fitted"/>
    <x v="3"/>
    <m/>
    <s v=""/>
  </r>
  <r>
    <s v="HTI"/>
    <n v="291"/>
    <s v="Enquête mortalité, morbidité et utilisation des services, Haïti, 2005-2006. DHS. Calverton, Maryland, USA: Ministère de la Santé Publique et de la Population, Institut Haïtien de l'Enfance et Macro International Inc., 2007"/>
    <x v="40"/>
    <s v="DHS"/>
    <x v="20"/>
    <x v="3"/>
    <m/>
    <m/>
    <m/>
    <m/>
    <m/>
    <m/>
    <m/>
    <m/>
    <n v="6015"/>
    <n v="5727"/>
    <n v="0.20182351768016815"/>
    <n v="0.19085618853569031"/>
    <n v="1155.8922119140625"/>
    <n v="1148"/>
    <n v="1065.81005859375"/>
    <n v="1048"/>
    <n v="0.18610268831253052"/>
    <n v="0.17423108220100403"/>
    <n v="3000"/>
    <n v="126"/>
    <n v="4000"/>
    <n v="108"/>
    <n v="5000"/>
    <n v="79"/>
    <n v="0.10274887830018997"/>
    <n v="0.24876487255096436"/>
    <n v="0.39141586422920227"/>
    <n v="0.23199059069156647"/>
    <n v="0.18164059519767761"/>
    <n v="8.8841496035456657E-3"/>
    <n v="3000"/>
    <n v="126"/>
    <n v="4000"/>
    <n v="108"/>
    <n v="5000"/>
    <n v="79"/>
    <n v="0.10975609719753265"/>
    <n v="0.27264809608459473"/>
    <n v="0.40940767526626587"/>
    <n v="0.2482578456401825"/>
    <n v="0.19860626757144928"/>
    <n v="6.9686411879956722E-3"/>
    <s v="no"/>
    <s v="yes"/>
    <s v="yes"/>
    <s v="no"/>
    <s v="no"/>
    <n v="3"/>
    <x v="1"/>
    <s v="excluded"/>
    <n v="2"/>
    <s v="No"/>
    <s v="No model fitted"/>
    <x v="3"/>
    <m/>
    <s v="MICS2"/>
  </r>
  <r>
    <s v="HTI"/>
    <n v="292"/>
    <s v="Enquête mortalité, morbidité et utilisation des services, Haïti, 2012. Demographic and Health Surveys. Calverton, Maryland, USA : MSPP, IHE et ICF International, 2012"/>
    <x v="40"/>
    <s v="DHS"/>
    <x v="13"/>
    <x v="11"/>
    <m/>
    <m/>
    <m/>
    <m/>
    <m/>
    <m/>
    <m/>
    <m/>
    <n v="7247"/>
    <n v="6893"/>
    <n v="0.23809331655502319"/>
    <n v="0.22864633798599243"/>
    <n v="1641.2054443359375"/>
    <n v="1657"/>
    <n v="1533.0361328125"/>
    <n v="1551"/>
    <n v="0.22240477800369263"/>
    <n v="0.21401959657669067"/>
    <n v="3000"/>
    <n v="290"/>
    <n v="4000"/>
    <n v="140"/>
    <n v="2000"/>
    <n v="131"/>
    <n v="0.15935555100440979"/>
    <n v="0.31346103549003601"/>
    <n v="0.28919866681098938"/>
    <n v="0.16310296952724457"/>
    <n v="0.12744992971420288"/>
    <n v="1.3444611104205251E-3"/>
    <n v="3000"/>
    <n v="290"/>
    <n v="4000"/>
    <n v="140"/>
    <n v="2000"/>
    <n v="131"/>
    <n v="0.17501509189605713"/>
    <n v="0.33856368064880371"/>
    <n v="0.3005431592464447"/>
    <n v="0.16958358883857727"/>
    <n v="0.12914906442165375"/>
    <n v="6.0350028797984123E-4"/>
    <s v="no"/>
    <s v="yes"/>
    <s v="yes"/>
    <s v="no"/>
    <s v="no"/>
    <n v="3"/>
    <x v="1"/>
    <s v="excluded"/>
    <n v="2"/>
    <s v="No"/>
    <s v="No model fitted"/>
    <x v="3"/>
    <m/>
    <s v=""/>
  </r>
  <r>
    <s v="HND"/>
    <n v="298"/>
    <s v="Encuesta nacional de salud y demografía 2005-2006. Demographic and Health Surveys. Tegucigalpa, Honduras: SS, INE y Macro International, 2006"/>
    <x v="41"/>
    <s v="DHS"/>
    <x v="20"/>
    <x v="3"/>
    <n v="0.1128128"/>
    <n v="3.7588999999999999E-3"/>
    <n v="0.10544530000000001"/>
    <n v="0.1201802"/>
    <n v="8.2768499999999995E-2"/>
    <n v="4.02513E-3"/>
    <n v="7.4870110000000004E-2"/>
    <n v="9.0666910000000003E-2"/>
    <n v="10800"/>
    <n v="10167"/>
    <n v="0.6872248649597168"/>
    <n v="0.63787037134170532"/>
    <n v="6986.85009765625"/>
    <n v="6889"/>
    <n v="6962.26123046875"/>
    <n v="6862"/>
    <n v="0.68479013442993164"/>
    <n v="0.63537037372589111"/>
    <n v="3181"/>
    <n v="721"/>
    <n v="3409"/>
    <n v="563"/>
    <n v="3636"/>
    <n v="545"/>
    <n v="9.919033944606781E-2"/>
    <n v="0.2680613100528717"/>
    <n v="0.15335695445537567"/>
    <n v="5.1868822425603867E-2"/>
    <n v="1.4574656262993813E-2"/>
    <n v="0"/>
    <n v="3181"/>
    <n v="721"/>
    <n v="3409"/>
    <n v="563"/>
    <n v="3636"/>
    <n v="545"/>
    <n v="0.10465960204601288"/>
    <n v="0.26549571752548218"/>
    <n v="0.14951372146606445"/>
    <n v="5.0370156764984131E-2"/>
    <n v="1.5096530318260193E-2"/>
    <n v="0"/>
    <s v="yes"/>
    <s v="yes"/>
    <s v="yes"/>
    <s v="yes"/>
    <s v="yes"/>
    <n v="0"/>
    <x v="0"/>
    <s v="included"/>
    <n v="5"/>
    <s v="Yes"/>
    <s v="MI includes: _x000a_(i) size _x000a_(ii) parity _x000a_(ii) sex _x000a_(iv) singleton _x000a_(v) maternal height _x000a_(vi) maternal BMI "/>
    <x v="0"/>
    <m/>
    <s v=""/>
  </r>
  <r>
    <s v="HND"/>
    <n v="299"/>
    <s v="Encuesta nacional de salud y demografía 2011-2012. Demographic and Health Surveys. Tegucigalpa, Honduras: SS, INE e ICF International, 2013"/>
    <x v="41"/>
    <s v="DHS"/>
    <x v="14"/>
    <x v="11"/>
    <n v="0.12013859301805496"/>
    <n v="3.7756802048534155E-3"/>
    <n v="0.11273825913667679"/>
    <n v="0.12753891944885254"/>
    <n v="9.3977972865104675E-2"/>
    <n v="3.9226766675710678E-3"/>
    <n v="8.6281485855579376E-2"/>
    <n v="0.10167446732521057"/>
    <n v="10888"/>
    <n v="10174"/>
    <n v="0.8303074836730957"/>
    <n v="0.79114621877670288"/>
    <n v="8447.2666015625"/>
    <n v="8614"/>
    <n v="8402.7490234375"/>
    <n v="8578"/>
    <n v="0.82590419054031372"/>
    <n v="0.78783982992172241"/>
    <n v="3181"/>
    <n v="1023"/>
    <n v="3636"/>
    <n v="701"/>
    <n v="2727"/>
    <n v="647"/>
    <n v="0.11951026320457458"/>
    <n v="0.27313727140426636"/>
    <n v="0.13465934991836548"/>
    <n v="4.1474826633930206E-2"/>
    <n v="1.7540141940116882E-2"/>
    <n v="5.5116327712312341E-4"/>
    <n v="3181"/>
    <n v="1023"/>
    <n v="3636"/>
    <n v="701"/>
    <n v="2727"/>
    <n v="647"/>
    <n v="0.11876016110181808"/>
    <n v="0.27524960041046143"/>
    <n v="0.12479684501886368"/>
    <n v="3.7148825824260712E-2"/>
    <n v="1.543998159468174E-2"/>
    <n v="4.6436034608632326E-4"/>
    <s v="yes"/>
    <s v="yes"/>
    <s v="yes"/>
    <s v="yes"/>
    <s v="yes"/>
    <n v="0"/>
    <x v="0"/>
    <s v="included"/>
    <n v="5"/>
    <s v="Yes"/>
    <s v="MI includes: _x000a_(i) size _x000a_(ii) parity _x000a_(ii) sex _x000a_(iv) singleton _x000a_(v) maternal height _x000a_(vi) maternal BMI "/>
    <x v="0"/>
    <m/>
    <s v=""/>
  </r>
  <r>
    <s v="IND"/>
    <n v="304"/>
    <s v="National family health survey (NFHS-2) 1998-99. Demographic and Health Surveys. Mumbai, India, 2000"/>
    <x v="42"/>
    <s v="DHS"/>
    <x v="32"/>
    <x v="15"/>
    <m/>
    <m/>
    <m/>
    <m/>
    <m/>
    <m/>
    <m/>
    <m/>
    <n v="32858"/>
    <n v="32596"/>
    <n v="0.25205084681510925"/>
    <n v="0.26325401663780212"/>
    <n v="8215.8203125"/>
    <n v="8650"/>
    <n v="8194.5556640625"/>
    <n v="8625"/>
    <n v="0.25139757990837097"/>
    <n v="0.26249316334724426"/>
    <n v="3000"/>
    <n v="1782"/>
    <n v="2500"/>
    <n v="1515"/>
    <n v="3500"/>
    <n v="908"/>
    <n v="0.21011151373386383"/>
    <n v="0.50078105926513672"/>
    <n v="5.091586709022522E-2"/>
    <n v="1.8858347088098526E-2"/>
    <n v="9.1532664373517036E-3"/>
    <n v="6.9130741758272052E-4"/>
    <n v="3000"/>
    <n v="1782"/>
    <n v="2500"/>
    <n v="1515"/>
    <n v="3500"/>
    <n v="908"/>
    <n v="0.206011563539505"/>
    <n v="0.48612716794013977"/>
    <n v="5.5953755974769592E-2"/>
    <n v="1.9653178751468658E-2"/>
    <n v="9.0173408389091492E-3"/>
    <n v="8.0924853682518005E-4"/>
    <s v="no"/>
    <s v="yes"/>
    <s v="yes"/>
    <s v="yes"/>
    <s v="yes"/>
    <n v="1"/>
    <x v="1"/>
    <s v="excluded"/>
    <n v="2"/>
    <s v="No"/>
    <s v="No model fitted"/>
    <x v="3"/>
    <m/>
    <s v=""/>
  </r>
  <r>
    <s v="IND"/>
    <n v="305"/>
    <s v="National family health survey (NFHS-3), 2005-06: India: Demographic and Health Surveys. Mumbai, India: IIPS, 2007"/>
    <x v="42"/>
    <s v="DHS"/>
    <x v="20"/>
    <x v="3"/>
    <n v="0.3290092"/>
    <n v="9.8911999999999993E-3"/>
    <n v="0.30962240000000002"/>
    <n v="0.34839599999999998"/>
    <n v="0.21577489999999999"/>
    <n v="4.5660199999999996E-3"/>
    <n v="0.20682242000000001"/>
    <n v="0.22472737000000001"/>
    <n v="51555"/>
    <n v="54025"/>
    <n v="0.36767849326133728"/>
    <n v="0.40628454089164734"/>
    <n v="19863.87890625"/>
    <n v="20946"/>
    <n v="19833.0546875"/>
    <n v="20918"/>
    <n v="0.36710882186889648"/>
    <n v="0.40574145317077637"/>
    <n v="3000"/>
    <n v="4218"/>
    <n v="2500"/>
    <n v="3640"/>
    <n v="3500"/>
    <n v="2408"/>
    <n v="0.20696333050727844"/>
    <n v="0.49504044651985168"/>
    <n v="6.2233641743659973E-2"/>
    <n v="2.3597979918122292E-2"/>
    <n v="1.0665269568562508E-2"/>
    <n v="1.672928046900779E-4"/>
    <n v="3000"/>
    <n v="4218"/>
    <n v="2500"/>
    <n v="3640"/>
    <n v="3500"/>
    <n v="2408"/>
    <n v="0.20137496292591095"/>
    <n v="0.49011743068695068"/>
    <n v="5.9534039348363876E-2"/>
    <n v="2.2343168035149574E-2"/>
    <n v="9.8825553432106972E-3"/>
    <n v="3.3419267856515944E-4"/>
    <s v="yes"/>
    <s v="yes"/>
    <s v="yes"/>
    <s v="yes"/>
    <s v="yes"/>
    <n v="0"/>
    <x v="0"/>
    <s v="included"/>
    <n v="5"/>
    <s v="Yes"/>
    <s v="MI includes: _x000a_(i) size _x000a_(ii) parity _x000a_(ii) sex _x000a_(iv) singleton _x000a_(v) maternal height _x000a_(vi) maternal BMI "/>
    <x v="0"/>
    <m/>
    <s v=""/>
  </r>
  <r>
    <s v="IRQ"/>
    <n v="327"/>
    <s v="Multiple indicator cluster survey (MICS) for the year 2000 (detailed report). Baghdad, Republic of Iraq: UNICEF, 2001"/>
    <x v="43"/>
    <s v="MICS"/>
    <x v="0"/>
    <x v="0"/>
    <m/>
    <m/>
    <m/>
    <m/>
    <m/>
    <m/>
    <m/>
    <m/>
    <n v="3127"/>
    <n v="2938"/>
    <n v="0.35473793745040894"/>
    <n v="0.3137567937374115"/>
    <n v="1042"/>
    <n v="983"/>
    <n v="1042"/>
    <n v="983"/>
    <n v="0.35469260811805725"/>
    <n v="0.31435880064964294"/>
    <n v="3000"/>
    <n v="361"/>
    <n v="3500"/>
    <n v="162"/>
    <n v="2500"/>
    <n v="113"/>
    <n v="0.35014337301254272"/>
    <n v="0.61673098802566528"/>
    <n v="0.13488413393497467"/>
    <n v="2.4588132277131081E-2"/>
    <n v="0"/>
    <n v="0"/>
    <n v="3000"/>
    <n v="361"/>
    <n v="3500"/>
    <n v="162"/>
    <n v="2500"/>
    <n v="113"/>
    <n v="0.36724314093589783"/>
    <n v="0.64699900150299072"/>
    <n v="0.12004069238901138"/>
    <n v="2.3397762328386307E-2"/>
    <n v="0"/>
    <n v="0"/>
    <s v="yes"/>
    <s v="yes"/>
    <s v="no"/>
    <s v="yes"/>
    <s v="yes"/>
    <n v="1"/>
    <x v="1"/>
    <s v="excluded"/>
    <n v="3"/>
    <s v="No"/>
    <s v="No model fitted"/>
    <x v="3"/>
    <m/>
    <s v=""/>
  </r>
  <r>
    <s v="IRQ"/>
    <n v="330"/>
    <s v="Iraq multiple indicator cluster survey 2006, Final report. Iraq, 2007"/>
    <x v="43"/>
    <s v="MICS"/>
    <x v="3"/>
    <x v="8"/>
    <m/>
    <m/>
    <m/>
    <m/>
    <m/>
    <m/>
    <m/>
    <m/>
    <n v="6535"/>
    <n v="6551"/>
    <n v="0.44893908500671387"/>
    <n v="0.41086456179618835"/>
    <n v="2941"/>
    <n v="2685"/>
    <n v="2924"/>
    <n v="2672"/>
    <n v="0.44634407758712769"/>
    <n v="0.40887528657913208"/>
    <n v="3000"/>
    <n v="790"/>
    <n v="3500"/>
    <n v="510"/>
    <n v="2500"/>
    <n v="298"/>
    <n v="0.2718690037727356"/>
    <n v="0.57986646890640259"/>
    <n v="0.14544159173965454"/>
    <n v="5.8582708239555359E-2"/>
    <n v="2.2246398031711578E-2"/>
    <n v="0"/>
    <n v="3000"/>
    <n v="790"/>
    <n v="3500"/>
    <n v="510"/>
    <n v="2500"/>
    <n v="298"/>
    <n v="0.29422718286514282"/>
    <n v="0.59515827894210815"/>
    <n v="0.14152699708938599"/>
    <n v="5.5865921080112457E-2"/>
    <n v="2.0856611430644989E-2"/>
    <n v="0"/>
    <s v="yes"/>
    <s v="yes"/>
    <s v="no"/>
    <s v="yes"/>
    <s v="yes"/>
    <n v="1"/>
    <x v="1"/>
    <s v="excluded"/>
    <n v="3"/>
    <s v="No"/>
    <s v="No model fitted"/>
    <x v="3"/>
    <m/>
    <s v="MICS5"/>
  </r>
  <r>
    <s v="IRQ"/>
    <n v="331"/>
    <s v="Iraq multiple indicator cluster survey (MICS) 2011: Final report. Baghdad, Iraq: The Central Statistics Organization and the Kurdistan Regional Statistics Office, 2012"/>
    <x v="43"/>
    <s v="MICS"/>
    <x v="7"/>
    <x v="9"/>
    <m/>
    <m/>
    <m/>
    <m/>
    <m/>
    <m/>
    <m/>
    <m/>
    <n v="13994"/>
    <n v="13572.2939453125"/>
    <n v="0.52615678310394287"/>
    <n v="0.48863798379898071"/>
    <n v="7141"/>
    <n v="6838"/>
    <n v="7129"/>
    <n v="6820"/>
    <n v="0.52527260780334473"/>
    <n v="0.48735171556472778"/>
    <n v="3000"/>
    <n v="2454"/>
    <n v="3500"/>
    <n v="1117"/>
    <n v="2500"/>
    <n v="658"/>
    <n v="0.37158969044685364"/>
    <n v="0.61414051055908203"/>
    <n v="0.12226685136556625"/>
    <n v="3.6759801208972931E-2"/>
    <n v="1.3625445775687695E-2"/>
    <n v="1.2128880189266056E-4"/>
    <n v="3000"/>
    <n v="2454"/>
    <n v="3500"/>
    <n v="1117"/>
    <n v="2500"/>
    <n v="658"/>
    <n v="0.35887685418128967"/>
    <n v="0.61845570802688599"/>
    <n v="0.1243053525686264"/>
    <n v="3.6999121308326721E-2"/>
    <n v="1.4331676065921783E-2"/>
    <n v="1.4624159666709602E-4"/>
    <s v="yes"/>
    <s v="yes"/>
    <s v="no"/>
    <s v="yes"/>
    <s v="yes"/>
    <n v="1"/>
    <x v="1"/>
    <s v="excluded"/>
    <n v="3"/>
    <s v="No"/>
    <s v="No model fitted"/>
    <x v="3"/>
    <m/>
    <s v=""/>
  </r>
  <r>
    <s v="JAM"/>
    <n v="340"/>
    <s v="Jamaica survey of living conditions, 1998. Kingston: The Planning Institute of Jamaica (PIOJ)  and the Statistical Institute of Jamaica Statistical Institute of Jamaica (STATIN), 1999"/>
    <x v="44"/>
    <s v="LSMS"/>
    <x v="10"/>
    <x v="12"/>
    <m/>
    <m/>
    <m/>
    <m/>
    <m/>
    <m/>
    <m/>
    <m/>
    <n v="2248"/>
    <m/>
    <m/>
    <n v="0.79848754448398573"/>
    <m/>
    <n v="1795"/>
    <m/>
    <m/>
    <m/>
    <m/>
    <m/>
    <m/>
    <m/>
    <m/>
    <m/>
    <m/>
    <m/>
    <m/>
    <m/>
    <m/>
    <m/>
    <m/>
    <m/>
    <m/>
    <m/>
    <m/>
    <m/>
    <m/>
    <m/>
    <m/>
    <m/>
    <m/>
    <m/>
    <m/>
    <m/>
    <m/>
    <m/>
    <m/>
    <m/>
    <m/>
    <x v="1"/>
    <m/>
    <n v="1"/>
    <s v="No"/>
    <s v="No model fitted"/>
    <x v="3"/>
    <m/>
    <s v="MICS6"/>
  </r>
  <r>
    <s v="JAM"/>
    <n v="341"/>
    <s v="Jamaica survey of living conditions, 1999. Kingston: The Planning Institute of Jamaica (PIOJ)  and the Statistical Institute of Jamaica Statistical Institute of Jamaica (STATIN), 2000"/>
    <x v="44"/>
    <s v="LSMS"/>
    <x v="30"/>
    <x v="14"/>
    <m/>
    <m/>
    <m/>
    <m/>
    <m/>
    <m/>
    <m/>
    <m/>
    <n v="682"/>
    <m/>
    <m/>
    <n v="0.79765395894428148"/>
    <m/>
    <n v="544"/>
    <m/>
    <m/>
    <m/>
    <m/>
    <m/>
    <m/>
    <m/>
    <m/>
    <m/>
    <m/>
    <m/>
    <m/>
    <m/>
    <m/>
    <m/>
    <m/>
    <m/>
    <m/>
    <m/>
    <m/>
    <m/>
    <m/>
    <m/>
    <m/>
    <m/>
    <m/>
    <m/>
    <m/>
    <m/>
    <m/>
    <m/>
    <m/>
    <m/>
    <m/>
    <x v="1"/>
    <m/>
    <n v="1"/>
    <s v="No"/>
    <s v="No model fitted"/>
    <x v="3"/>
    <m/>
    <s v=""/>
  </r>
  <r>
    <s v="JAM"/>
    <n v="342"/>
    <s v="Jamaica survey of living conditions 2000. The Planning Institute of Jamaica (PIOJ)  and the Statistical Institute of Jamaica Statistical Institute of Jamaica (STATIN), 2001"/>
    <x v="44"/>
    <s v="LSMS"/>
    <x v="0"/>
    <x v="15"/>
    <m/>
    <m/>
    <m/>
    <m/>
    <m/>
    <m/>
    <m/>
    <m/>
    <n v="640"/>
    <m/>
    <m/>
    <n v="0.828125"/>
    <m/>
    <n v="530"/>
    <m/>
    <m/>
    <m/>
    <m/>
    <m/>
    <m/>
    <m/>
    <m/>
    <m/>
    <m/>
    <m/>
    <m/>
    <m/>
    <m/>
    <m/>
    <m/>
    <m/>
    <m/>
    <m/>
    <m/>
    <m/>
    <m/>
    <m/>
    <m/>
    <m/>
    <m/>
    <m/>
    <m/>
    <m/>
    <m/>
    <m/>
    <m/>
    <m/>
    <m/>
    <x v="1"/>
    <m/>
    <n v="1"/>
    <s v="No"/>
    <s v="No model fitted"/>
    <x v="3"/>
    <m/>
    <s v="MICS6"/>
  </r>
  <r>
    <s v="JAM"/>
    <n v="343"/>
    <s v="Jamaica survey of living conditions 2001. The Planning Institute of Jamaica (PIOJ)  and the Statistical Institute of Jamaica Statistical Institute of Jamaica (STATIN), 2002"/>
    <x v="44"/>
    <s v="OS"/>
    <x v="8"/>
    <x v="5"/>
    <m/>
    <m/>
    <m/>
    <m/>
    <m/>
    <m/>
    <m/>
    <m/>
    <n v="552"/>
    <m/>
    <m/>
    <n v="0.71920289855072461"/>
    <m/>
    <n v="397"/>
    <m/>
    <m/>
    <m/>
    <m/>
    <m/>
    <m/>
    <m/>
    <m/>
    <m/>
    <m/>
    <m/>
    <m/>
    <m/>
    <m/>
    <m/>
    <m/>
    <m/>
    <m/>
    <m/>
    <m/>
    <m/>
    <m/>
    <m/>
    <m/>
    <m/>
    <m/>
    <m/>
    <m/>
    <m/>
    <m/>
    <m/>
    <m/>
    <m/>
    <m/>
    <x v="1"/>
    <m/>
    <n v="1"/>
    <s v="No"/>
    <s v="No model fitted"/>
    <x v="3"/>
    <m/>
    <s v=""/>
  </r>
  <r>
    <s v="JAM"/>
    <n v="344"/>
    <s v="Jamaica survey of living conditions 2002. The Planning Institute of Jamaica (PIOJ)  and the Statistical Institute of Jamaica Statistical Institute of Jamaica (STATIN), 2003"/>
    <x v="44"/>
    <s v="OS"/>
    <x v="27"/>
    <x v="0"/>
    <m/>
    <m/>
    <m/>
    <m/>
    <m/>
    <m/>
    <m/>
    <m/>
    <n v="2339"/>
    <m/>
    <m/>
    <n v="0.84352287302265927"/>
    <m/>
    <n v="1973"/>
    <m/>
    <m/>
    <m/>
    <m/>
    <m/>
    <m/>
    <m/>
    <m/>
    <m/>
    <m/>
    <m/>
    <m/>
    <m/>
    <m/>
    <m/>
    <m/>
    <m/>
    <m/>
    <m/>
    <m/>
    <m/>
    <m/>
    <m/>
    <m/>
    <m/>
    <m/>
    <m/>
    <m/>
    <m/>
    <m/>
    <m/>
    <m/>
    <m/>
    <m/>
    <x v="1"/>
    <m/>
    <n v="1"/>
    <s v="No"/>
    <s v="No model fitted"/>
    <x v="3"/>
    <m/>
    <s v="MICS6"/>
  </r>
  <r>
    <s v="JAM"/>
    <n v="345"/>
    <s v="Jamaica survey of living conditions 2004. The Planning Institute of Jamaica (PIOJ)  and the Statistical Institute of Jamaica Statistical Institute of Jamaica (STATIN), 2005"/>
    <x v="44"/>
    <s v="OS"/>
    <x v="21"/>
    <x v="13"/>
    <m/>
    <m/>
    <m/>
    <m/>
    <m/>
    <m/>
    <m/>
    <m/>
    <n v="657"/>
    <m/>
    <m/>
    <n v="0.83257229832572299"/>
    <m/>
    <n v="547"/>
    <m/>
    <m/>
    <m/>
    <m/>
    <m/>
    <m/>
    <m/>
    <m/>
    <m/>
    <m/>
    <m/>
    <m/>
    <m/>
    <m/>
    <m/>
    <m/>
    <m/>
    <m/>
    <m/>
    <m/>
    <m/>
    <m/>
    <m/>
    <m/>
    <m/>
    <m/>
    <m/>
    <m/>
    <m/>
    <m/>
    <m/>
    <m/>
    <m/>
    <m/>
    <x v="1"/>
    <m/>
    <n v="1"/>
    <s v="No"/>
    <s v="No model fitted"/>
    <x v="3"/>
    <m/>
    <s v=""/>
  </r>
  <r>
    <s v="JAM"/>
    <n v="346"/>
    <s v="Jamaica survey of living conditions 2006. The Planning Institute of Jamaica (PIOJ)  and the Statistical Institute of Jamaica Statistical Institute of Jamaica (STATIN), 2013"/>
    <x v="44"/>
    <s v="OS"/>
    <x v="3"/>
    <x v="3"/>
    <m/>
    <m/>
    <m/>
    <m/>
    <m/>
    <m/>
    <m/>
    <m/>
    <n v="545"/>
    <m/>
    <m/>
    <n v="0.78165137614678903"/>
    <m/>
    <n v="426"/>
    <m/>
    <m/>
    <m/>
    <m/>
    <m/>
    <m/>
    <m/>
    <m/>
    <m/>
    <m/>
    <m/>
    <m/>
    <m/>
    <m/>
    <m/>
    <m/>
    <m/>
    <m/>
    <m/>
    <m/>
    <m/>
    <m/>
    <m/>
    <m/>
    <m/>
    <m/>
    <m/>
    <m/>
    <m/>
    <m/>
    <m/>
    <m/>
    <m/>
    <m/>
    <x v="1"/>
    <m/>
    <n v="1"/>
    <s v="No"/>
    <s v="No model fitted"/>
    <x v="3"/>
    <m/>
    <s v=""/>
  </r>
  <r>
    <s v="JAM"/>
    <n v="347"/>
    <s v="Jamaica survey of living conditions 2007. The Planning Institute of Jamaica (PIOJ)  and the Statistical Institute of Jamaica Statistical Institute of Jamaica (STATIN), 2013"/>
    <x v="44"/>
    <s v="OS"/>
    <x v="25"/>
    <x v="1"/>
    <m/>
    <m/>
    <m/>
    <m/>
    <m/>
    <m/>
    <m/>
    <m/>
    <n v="598"/>
    <s v=" "/>
    <m/>
    <n v="0.83779264214046822"/>
    <m/>
    <n v="501"/>
    <m/>
    <m/>
    <m/>
    <m/>
    <m/>
    <m/>
    <m/>
    <m/>
    <m/>
    <m/>
    <m/>
    <m/>
    <m/>
    <m/>
    <m/>
    <m/>
    <m/>
    <m/>
    <m/>
    <m/>
    <m/>
    <m/>
    <m/>
    <m/>
    <m/>
    <m/>
    <m/>
    <m/>
    <m/>
    <m/>
    <m/>
    <m/>
    <m/>
    <m/>
    <x v="1"/>
    <m/>
    <n v="1"/>
    <s v="No"/>
    <s v="No model fitted"/>
    <x v="3"/>
    <m/>
    <s v="MICS6"/>
  </r>
  <r>
    <s v="JAM"/>
    <n v="348"/>
    <s v="Jamaica survey of living conditions 2008. The Planning Institute of Jamaica (PIOJ)  and the Statistical Institute of Jamaica Statistical Institute of Jamaica (STATIN), 2013"/>
    <x v="44"/>
    <s v="OS"/>
    <x v="2"/>
    <x v="2"/>
    <m/>
    <m/>
    <m/>
    <m/>
    <m/>
    <m/>
    <m/>
    <m/>
    <n v="1715"/>
    <m/>
    <m/>
    <n v="0.77317784256559763"/>
    <m/>
    <n v="1326"/>
    <m/>
    <m/>
    <m/>
    <m/>
    <m/>
    <m/>
    <m/>
    <m/>
    <m/>
    <m/>
    <m/>
    <m/>
    <m/>
    <m/>
    <m/>
    <m/>
    <m/>
    <m/>
    <m/>
    <m/>
    <m/>
    <m/>
    <m/>
    <m/>
    <m/>
    <m/>
    <m/>
    <m/>
    <m/>
    <m/>
    <m/>
    <m/>
    <m/>
    <m/>
    <x v="1"/>
    <m/>
    <n v="1"/>
    <s v="No"/>
    <s v="No model fitted"/>
    <x v="3"/>
    <s v=" "/>
    <s v=""/>
  </r>
  <r>
    <s v="JAM"/>
    <n v="349"/>
    <s v="Jamaica survey of living conditions 2010. The Planning Institute of Jamaica (PIOJ)  and the Statistical Institute of Jamaica Statistical Institute of Jamaica (STATIN), 2013"/>
    <x v="44"/>
    <s v="OS"/>
    <x v="5"/>
    <x v="17"/>
    <m/>
    <m/>
    <m/>
    <m/>
    <m/>
    <m/>
    <m/>
    <m/>
    <n v="419"/>
    <m/>
    <m/>
    <n v="0.82577565632458239"/>
    <m/>
    <n v="346"/>
    <m/>
    <m/>
    <m/>
    <m/>
    <m/>
    <m/>
    <m/>
    <m/>
    <m/>
    <m/>
    <m/>
    <m/>
    <m/>
    <m/>
    <m/>
    <m/>
    <m/>
    <m/>
    <m/>
    <m/>
    <m/>
    <m/>
    <m/>
    <m/>
    <m/>
    <m/>
    <m/>
    <m/>
    <m/>
    <m/>
    <m/>
    <m/>
    <m/>
    <m/>
    <x v="1"/>
    <m/>
    <n v="1"/>
    <s v="No"/>
    <s v="No model fitted"/>
    <x v="3"/>
    <m/>
    <s v="MICS6"/>
  </r>
  <r>
    <s v="JAM"/>
    <n v="350"/>
    <s v="Jamaica survey of living conditions 2012. The Planning Institute of Jamaica (PIOJ)  and the Statistical Institute of Jamaica Statistical Institute of Jamaica (STATIN), 2015"/>
    <x v="44"/>
    <s v="OS"/>
    <x v="13"/>
    <x v="9"/>
    <m/>
    <m/>
    <m/>
    <m/>
    <m/>
    <m/>
    <m/>
    <m/>
    <n v="1543"/>
    <m/>
    <m/>
    <n v="0.77576150356448481"/>
    <m/>
    <n v="1197"/>
    <m/>
    <m/>
    <m/>
    <m/>
    <m/>
    <m/>
    <m/>
    <m/>
    <m/>
    <m/>
    <m/>
    <m/>
    <m/>
    <m/>
    <m/>
    <m/>
    <m/>
    <m/>
    <m/>
    <m/>
    <m/>
    <m/>
    <m/>
    <m/>
    <m/>
    <m/>
    <m/>
    <m/>
    <m/>
    <m/>
    <m/>
    <m/>
    <m/>
    <m/>
    <x v="1"/>
    <m/>
    <n v="1"/>
    <s v="No"/>
    <s v="No model fitted"/>
    <x v="3"/>
    <m/>
    <e v="#N/A"/>
  </r>
  <r>
    <s v="JOR"/>
    <n v="353"/>
    <s v="Jordan population and family health survey 1997. Demographic and Health Surveys. Calverton, Maryland: DOS and MI, 1998"/>
    <x v="45"/>
    <s v="DHS"/>
    <x v="33"/>
    <x v="12"/>
    <n v="0.13691264390945435"/>
    <n v="5.3962161764502525E-3"/>
    <n v="0.12633605301380157"/>
    <n v="0.14748921990394592"/>
    <n v="9.867125004529953E-2"/>
    <n v="4.8947636969387531E-3"/>
    <n v="8.9038699865341187E-2"/>
    <n v="0.10830380767583847"/>
    <n v="6490"/>
    <n v="6360"/>
    <n v="0.95477986335754395"/>
    <n v="0.94483822584152222"/>
    <n v="6072.369140625"/>
    <n v="6132"/>
    <n v="6062.7880859375"/>
    <n v="6123"/>
    <n v="0.95326858758926392"/>
    <n v="0.94345146417617798"/>
    <n v="3000"/>
    <n v="1320"/>
    <n v="3500"/>
    <n v="1110"/>
    <n v="2500"/>
    <n v="505"/>
    <n v="0.2107098400592804"/>
    <n v="0.47116941213607788"/>
    <n v="0.14750480651855469"/>
    <n v="4.7956094145774841E-2"/>
    <n v="1.2322583235800266E-2"/>
    <n v="0"/>
    <n v="3000"/>
    <n v="1320"/>
    <n v="3500"/>
    <n v="1110"/>
    <n v="2500"/>
    <n v="505"/>
    <n v="0.21526418626308441"/>
    <n v="0.47863665223121643"/>
    <n v="0.14758643507957458"/>
    <n v="4.76190485060215E-2"/>
    <n v="1.2067840434610844E-2"/>
    <n v="0"/>
    <s v="yes"/>
    <s v="yes"/>
    <s v="yes"/>
    <s v="yes"/>
    <s v="yes"/>
    <n v="0"/>
    <x v="0"/>
    <s v="included"/>
    <n v="5"/>
    <s v="Yes"/>
    <s v="MI includes: _x000a_(i) size _x000a_(ii) parity _x000a_(ii) sex _x000a_(iv) singleton _x000a_(v) maternal height _x000a_(vi) maternal BMI "/>
    <x v="0"/>
    <m/>
    <s v="MICS2"/>
  </r>
  <r>
    <s v="JOR"/>
    <n v="354"/>
    <s v="Jordan population and family health survey 2002. Demographic and Health Surveys. Calverton, Maryland, USA: Department of Statistics and ORC Macro, 2003"/>
    <x v="45"/>
    <s v="DHS"/>
    <x v="27"/>
    <x v="18"/>
    <n v="0.13985496759414673"/>
    <n v="6.1444607563316822E-3"/>
    <n v="0.12781181931495667"/>
    <n v="0.15189811587333679"/>
    <n v="0.10409173369407654"/>
    <n v="6.1598434112966061E-3"/>
    <n v="9.1989129781723022E-2"/>
    <n v="0.11619433760643005"/>
    <n v="6073"/>
    <n v="5820"/>
    <n v="0.97894221544265747"/>
    <n v="0.96575003862380981"/>
    <n v="5697.08642578125"/>
    <n v="5865"/>
    <n v="5695.1435546875"/>
    <n v="5863"/>
    <n v="0.97854697704315186"/>
    <n v="0.96542072296142578"/>
    <n v="3000"/>
    <n v="1186"/>
    <n v="3500"/>
    <n v="1060"/>
    <n v="2500"/>
    <n v="470"/>
    <n v="0.18680331110954285"/>
    <n v="0.44392547011375427"/>
    <n v="0.12701714038848877"/>
    <n v="3.443591296672821E-2"/>
    <n v="6.5422696061432362E-3"/>
    <n v="0"/>
    <n v="3000"/>
    <n v="1186"/>
    <n v="3500"/>
    <n v="1060"/>
    <n v="2500"/>
    <n v="470"/>
    <n v="0.20221653580665588"/>
    <n v="0.46308609843254089"/>
    <n v="0.12566070258617401"/>
    <n v="3.3418584614992142E-2"/>
    <n v="8.0136405304074287E-3"/>
    <n v="0"/>
    <s v="yes"/>
    <s v="yes"/>
    <s v="yes"/>
    <s v="yes"/>
    <s v="yes"/>
    <n v="0"/>
    <x v="0"/>
    <s v="included"/>
    <n v="5"/>
    <s v="Yes"/>
    <s v="MI includes: _x000a_(i) size _x000a_(ii) parity _x000a_(ii) sex _x000a_(iv) singleton _x000a_(v) maternal height _x000a_(vi) maternal BMI "/>
    <x v="0"/>
    <m/>
    <s v="MICS3"/>
  </r>
  <r>
    <s v="JOR"/>
    <n v="355"/>
    <s v="Jordan population and family health survey 2009. Demographic and Health Surveys. Calverton, Maryland, USA: Department of Statistics and ICF Macro, 2010"/>
    <x v="45"/>
    <s v="Interim DHS"/>
    <x v="29"/>
    <x v="17"/>
    <n v="0.14685137569904327"/>
    <n v="6.2789213843643665E-3"/>
    <n v="0.13454468548297882"/>
    <n v="0.15915806591510773"/>
    <n v="0.11563590914011002"/>
    <n v="5.8151856064796448E-3"/>
    <n v="0.10422338545322418"/>
    <n v="0.12704843282699585"/>
    <n v="9650"/>
    <n v="9173"/>
    <n v="0.99393659830093384"/>
    <n v="0.98943006992340088"/>
    <n v="9117.33984375"/>
    <n v="9548"/>
    <n v="9100.0078125"/>
    <n v="9539"/>
    <n v="0.99204272031784058"/>
    <n v="0.98849743604660034"/>
    <n v="3000"/>
    <n v="1804"/>
    <n v="3500"/>
    <n v="1465"/>
    <n v="2500"/>
    <n v="782"/>
    <n v="0.15705689787864685"/>
    <n v="0.38928234577178955"/>
    <n v="0.1047016978263855"/>
    <n v="3.0223853886127472E-2"/>
    <n v="7.7248457819223404E-3"/>
    <n v="3.2249264768324792E-4"/>
    <n v="3000"/>
    <n v="1804"/>
    <n v="3500"/>
    <n v="1465"/>
    <n v="2500"/>
    <n v="782"/>
    <n v="0.18894009292125702"/>
    <n v="0.42427733540534973"/>
    <n v="0.10735232383012772"/>
    <n v="2.7545034885406494E-2"/>
    <n v="6.5982406958937645E-3"/>
    <n v="3.1420192681252956E-4"/>
    <s v="yes"/>
    <s v="yes"/>
    <s v="yes"/>
    <s v="yes"/>
    <s v="yes"/>
    <n v="0"/>
    <x v="0"/>
    <s v="included"/>
    <n v="5"/>
    <s v="Yes"/>
    <s v="MI includes: _x000a_(i) size _x000a_(ii) parity _x000a_(ii) sex _x000a_(iv) singleton _x000a_(v) maternal height _x000a_(vi) maternal BMI "/>
    <x v="0"/>
    <m/>
    <s v="MICS5"/>
  </r>
  <r>
    <s v="JOR"/>
    <n v="356"/>
    <s v="Jordan population and family health survey 2012. Demographic and Health Surveys. Calverton, Maryland, USA: Department of Statistics and ICF International, 2013"/>
    <x v="45"/>
    <s v="DHS"/>
    <x v="13"/>
    <x v="9"/>
    <n v="0.16924539999999999"/>
    <n v="6.3442999999999998E-3"/>
    <n v="0.15681059999999999"/>
    <n v="0.18168010000000001"/>
    <n v="0.13863429999999999"/>
    <n v="6.7986000000000001E-3"/>
    <n v="0.12528918"/>
    <n v="0.15197939999999999"/>
    <n v="10360"/>
    <n v="9833"/>
    <n v="0.989890456199646"/>
    <n v="0.98918920755386353"/>
    <n v="9733.91015625"/>
    <n v="10248"/>
    <n v="9722.935546875"/>
    <n v="10241"/>
    <n v="0.98880660533905029"/>
    <n v="0.9885135293006897"/>
    <n v="3000"/>
    <n v="1984"/>
    <n v="3500"/>
    <n v="1485"/>
    <n v="2500"/>
    <n v="821"/>
    <n v="0.18129047751426697"/>
    <n v="0.3985583484172821"/>
    <n v="9.6046559512615204E-2"/>
    <n v="2.4437032639980316E-2"/>
    <n v="6.3075963407754898E-3"/>
    <n v="9.5036630227696151E-5"/>
    <n v="3000"/>
    <n v="1984"/>
    <n v="3500"/>
    <n v="1485"/>
    <n v="2500"/>
    <n v="821"/>
    <n v="0.19359874725341797"/>
    <n v="0.41861826181411743"/>
    <n v="0.1037275567650795"/>
    <n v="2.6541763916611671E-2"/>
    <n v="6.245120894163847E-3"/>
    <n v="2.9274003463797271E-4"/>
    <s v="yes"/>
    <s v="yes"/>
    <s v="yes"/>
    <s v="yes"/>
    <s v="yes"/>
    <n v="0"/>
    <x v="0"/>
    <s v="included"/>
    <n v="5"/>
    <s v="Yes"/>
    <s v="MI includes: _x000a_(i) size _x000a_(ii) parity _x000a_(ii) sex _x000a_(iv) singleton _x000a_(v) maternal height _x000a_(vi) maternal BMI "/>
    <x v="0"/>
    <m/>
    <s v="MICS4"/>
  </r>
  <r>
    <s v="KAZ"/>
    <n v="358"/>
    <s v="Kazakhstan demographic and health survey 1999. Demographic and Health Surveys. Calverton, Maryland: Academy of Preventive Medicine [Kazakhstan] and Macro International Inc., 1999"/>
    <x v="46"/>
    <s v="DHS"/>
    <x v="30"/>
    <x v="15"/>
    <n v="8.7887599999999996E-2"/>
    <n v="9.9051999999999994E-3"/>
    <n v="6.8473300000000001E-2"/>
    <n v="0.1073018"/>
    <n v="7.5200000000000003E-2"/>
    <n v="1.0394260000000001E-2"/>
    <n v="5.4723029999999999E-2"/>
    <n v="9.5676910000000004E-2"/>
    <n v="1345"/>
    <n v="1449"/>
    <n v="0.96997225284576416"/>
    <n v="0.97100371122360229"/>
    <n v="1405.1561279296875"/>
    <n v="1306"/>
    <n v="1405.1561279296875"/>
    <n v="1306"/>
    <n v="0.96974200010299683"/>
    <n v="0.97100371122360229"/>
    <n v="3000"/>
    <n v="115"/>
    <n v="3500"/>
    <n v="106"/>
    <n v="3200"/>
    <n v="105"/>
    <n v="8.9661546051502228E-2"/>
    <n v="0.24948802590370178"/>
    <n v="0.11157336086034775"/>
    <n v="2.5911755859851837E-2"/>
    <n v="4.5636999420821667E-3"/>
    <n v="0"/>
    <n v="3000"/>
    <n v="115"/>
    <n v="3500"/>
    <n v="106"/>
    <n v="3200"/>
    <n v="105"/>
    <n v="8.8055133819580078E-2"/>
    <n v="0.24961714446544647"/>
    <n v="0.10413476079702377"/>
    <n v="2.1439509466290474E-2"/>
    <n v="3.8284838665276766E-3"/>
    <n v="0"/>
    <s v="yes"/>
    <s v="yes"/>
    <s v="yes"/>
    <s v="yes"/>
    <s v="yes"/>
    <n v="0"/>
    <x v="0"/>
    <s v="included"/>
    <n v="5"/>
    <s v="Yes"/>
    <s v="MI includes: _x000a_(i) size _x000a_(ii) parity _x000a_(ii) sex _x000a_(iv) singleton _x000a_(v) maternal height _x000a_(vi) maternal BMI "/>
    <x v="0"/>
    <m/>
    <s v=""/>
  </r>
  <r>
    <s v="KAZ"/>
    <n v="359"/>
    <s v="Kazakhstan multiple indicator cluster survey 2006. Final report. Astana, Kazakhstan: UNICEF and Agency of the Republic of Kazakhstan on Statistic, 2007"/>
    <x v="46"/>
    <s v="MICS"/>
    <x v="3"/>
    <x v="8"/>
    <n v="5.80711E-2"/>
    <n v="5.8244000000000004E-3"/>
    <n v="4.6655200000000001E-2"/>
    <n v="6.9486999999999993E-2"/>
    <n v="5.4438E-2"/>
    <n v="6.0623700000000001E-3"/>
    <n v="4.2529650000000002E-2"/>
    <n v="6.63464E-2"/>
    <n v="1784"/>
    <n v="1719"/>
    <n v="0.99360090494155884"/>
    <n v="0.99327355623245239"/>
    <n v="1708"/>
    <n v="1772"/>
    <n v="1705"/>
    <n v="1769"/>
    <n v="0.99185574054718018"/>
    <n v="0.9915919303894043"/>
    <n v="3200"/>
    <n v="190"/>
    <n v="3500"/>
    <n v="137"/>
    <n v="3600"/>
    <n v="115"/>
    <n v="0.10909207165241241"/>
    <n v="0.25988671183586121"/>
    <n v="8.3230376243591309E-2"/>
    <n v="1.9784016534686089E-2"/>
    <n v="3.3366342540830374E-3"/>
    <n v="8.6510705295950174E-4"/>
    <n v="3200"/>
    <n v="190"/>
    <n v="3500"/>
    <n v="137"/>
    <n v="3600"/>
    <n v="115"/>
    <n v="0.10722347348928452"/>
    <n v="0.2494356632232666"/>
    <n v="8.5778780281543732E-2"/>
    <n v="2.0316027104854584E-2"/>
    <n v="3.3860045950859785E-3"/>
    <n v="5.6433409918099642E-4"/>
    <s v="yes"/>
    <s v="yes"/>
    <s v="yes"/>
    <s v="yes"/>
    <s v="yes"/>
    <n v="0"/>
    <x v="0"/>
    <s v="included"/>
    <n v="5"/>
    <s v="Yes"/>
    <s v="MI includes: _x000a_(i) size _x000a_(ii) parity "/>
    <x v="0"/>
    <m/>
    <s v=""/>
  </r>
  <r>
    <s v="KAZ"/>
    <n v="360"/>
    <s v="Multiple indicator cluster survey (MICS) in the Republic of Kazakhstan (RK), 2010-2011. Final report. Astana, Kazakhstan: the Agency of Statistics, RK and the Republican State Enterprise Information Computing Center, 2012"/>
    <x v="46"/>
    <s v="MICS"/>
    <x v="19"/>
    <x v="11"/>
    <n v="4.67102E-2"/>
    <n v="4.5491999999999998E-3"/>
    <n v="3.7793800000000002E-2"/>
    <n v="5.5626500000000002E-2"/>
    <n v="4.30947E-2"/>
    <n v="4.8936500000000003E-3"/>
    <n v="3.3485340000000002E-2"/>
    <n v="5.2704029999999999E-2"/>
    <n v="2027"/>
    <n v="1993.34033203125"/>
    <n v="0.97390866279602051"/>
    <n v="0.97631967067718506"/>
    <n v="1941"/>
    <n v="1979"/>
    <n v="1941"/>
    <n v="1979"/>
    <n v="0.97390866279602051"/>
    <n v="0.97631967067718506"/>
    <n v="3200"/>
    <n v="205"/>
    <n v="3500"/>
    <n v="137"/>
    <n v="3100"/>
    <n v="124"/>
    <n v="0.10128839313983917"/>
    <n v="0.23695148527622223"/>
    <n v="0.10593283921480179"/>
    <n v="2.0022183656692505E-2"/>
    <n v="1.6599779482930899E-3"/>
    <n v="0"/>
    <n v="3200"/>
    <n v="205"/>
    <n v="3500"/>
    <n v="137"/>
    <n v="3100"/>
    <n v="124"/>
    <n v="0.10358767211437225"/>
    <n v="0.23547245562076569"/>
    <n v="0.10763011872768402"/>
    <n v="1.8191006034612656E-2"/>
    <n v="1.5159171307459474E-3"/>
    <n v="0"/>
    <s v="yes"/>
    <s v="yes"/>
    <s v="yes"/>
    <s v="yes"/>
    <s v="yes"/>
    <n v="0"/>
    <x v="0"/>
    <s v="included"/>
    <n v="5"/>
    <s v="Yes"/>
    <s v="MI includes: _x000a_(i) size _x000a_(ii) parity "/>
    <x v="0"/>
    <m/>
    <s v=""/>
  </r>
  <r>
    <s v="KAZ"/>
    <n v="361"/>
    <s v="2015 Kazakhstan Multiple Indicator Cluster Survey, Final Report. Astana, Kazakhstan: The Statistics Committee of the Ministry of National Economy of the Republic of Kazakhstan, 2016."/>
    <x v="46"/>
    <s v="MICS"/>
    <x v="34"/>
    <x v="20"/>
    <n v="4.6045999999999997E-2"/>
    <n v="5.4243E-3"/>
    <n v="3.5414399999999999E-2"/>
    <n v="5.6677699999999998E-2"/>
    <n v="4.2340700000000002E-2"/>
    <n v="5.7118500000000001E-3"/>
    <n v="3.1126770000000002E-2"/>
    <n v="5.355468E-2"/>
    <n v="2106"/>
    <n v="2156.551025390625"/>
    <n v="0.98562818765640259"/>
    <n v="0.98243117332458496"/>
    <n v="2126"/>
    <n v="2069"/>
    <n v="2125"/>
    <n v="2068"/>
    <n v="0.9851645827293396"/>
    <n v="0.98195630311965942"/>
    <n v="3500"/>
    <n v="107"/>
    <n v="3100"/>
    <n v="96"/>
    <n v="3300"/>
    <n v="96"/>
    <n v="8.497948944568634E-2"/>
    <n v="0.24805709719657898"/>
    <n v="0.11859668791294098"/>
    <n v="1.9886618480086327E-2"/>
    <n v="2.5013163685798645E-3"/>
    <n v="0"/>
    <n v="3500"/>
    <n v="107"/>
    <n v="3300"/>
    <n v="96"/>
    <n v="3100"/>
    <n v="96"/>
    <n v="7.153213769197464E-2"/>
    <n v="0.21604639291763306"/>
    <n v="0.12904785573482513"/>
    <n v="2.5616239756345749E-2"/>
    <n v="3.3832769840955734E-3"/>
    <n v="0"/>
    <s v="yes"/>
    <s v="yes"/>
    <s v="yes"/>
    <s v="yes"/>
    <s v="yes"/>
    <n v="0"/>
    <x v="0"/>
    <s v="included"/>
    <n v="5"/>
    <s v="Yes"/>
    <s v="MI includes: _x000a_(i) size _x000a_(ii) parity "/>
    <x v="0"/>
    <m/>
    <s v="MICS3"/>
  </r>
  <r>
    <s v="KEN"/>
    <n v="365"/>
    <s v="Kenya demographic and health survey 1998. Demographic and Health Surveys. Central Bureau of Statistics. Calverton, Maryland: NDPD, CBS, and MI., 1999"/>
    <x v="47"/>
    <s v="DHS"/>
    <x v="10"/>
    <x v="12"/>
    <n v="0.135546"/>
    <n v="9.6821000000000008E-3"/>
    <n v="0.11656900000000001"/>
    <n v="0.15452289999999999"/>
    <n v="8.3703799999999995E-2"/>
    <n v="8.0541199999999997E-3"/>
    <n v="6.7876759999999994E-2"/>
    <n v="9.953091E-2"/>
    <n v="3511"/>
    <n v="3449"/>
    <n v="0.4525102972984314"/>
    <n v="0.43377953767776489"/>
    <n v="1560.7557373046875"/>
    <n v="1523"/>
    <n v="1555.8197021484375"/>
    <n v="1515"/>
    <n v="0.45109298825263977"/>
    <n v="0.43150100111961365"/>
    <n v="3000"/>
    <n v="288"/>
    <n v="3500"/>
    <n v="230"/>
    <n v="4000"/>
    <n v="106"/>
    <n v="0.18915796279907227"/>
    <n v="0.40249970555305481"/>
    <n v="0.14596562087535858"/>
    <n v="6.2948286533355713E-2"/>
    <n v="2.8097134083509445E-2"/>
    <n v="1.2628560652956367E-3"/>
    <n v="3000"/>
    <n v="288"/>
    <n v="3500"/>
    <n v="230"/>
    <n v="4000"/>
    <n v="106"/>
    <n v="0.18910045921802521"/>
    <n v="0.40971764922142029"/>
    <n v="0.16021011769771576"/>
    <n v="6.8942874670028687E-2"/>
    <n v="3.2173343002796173E-2"/>
    <n v="1.969796372577548E-3"/>
    <s v="yes"/>
    <s v="yes"/>
    <s v="yes"/>
    <s v="yes"/>
    <s v="yes"/>
    <n v="0"/>
    <x v="0"/>
    <s v="included"/>
    <n v="5"/>
    <s v="Yes"/>
    <s v="MI includes: _x000a_(i) size _x000a_(ii) parity _x000a_(ii) sex _x000a_(iv) singleton _x000a_(v) maternal height _x000a_(vi) maternal BMI "/>
    <x v="0"/>
    <m/>
    <s v=""/>
  </r>
  <r>
    <s v="KEN"/>
    <n v="366"/>
    <s v="Kenya multiple indicator cluster survey 2000 (MICS). Government  of Kenya and Unicef. Nairobi, Kenya, 2002"/>
    <x v="47"/>
    <s v="MICS"/>
    <x v="0"/>
    <x v="0"/>
    <m/>
    <m/>
    <m/>
    <m/>
    <m/>
    <m/>
    <m/>
    <m/>
    <n v="1815"/>
    <n v="1860"/>
    <n v="0.48531517386436462"/>
    <n v="0.45234158635139465"/>
    <n v="903"/>
    <n v="821"/>
    <n v="651"/>
    <n v="592"/>
    <n v="0.3498745858669281"/>
    <n v="0.32617080211639404"/>
    <n v="3000"/>
    <n v="310"/>
    <n v="4000"/>
    <n v="174"/>
    <n v="2000"/>
    <n v="47"/>
    <n v="0.51372963190078735"/>
    <n v="0.90343403816223145"/>
    <n v="0.32322925329208374"/>
    <n v="0"/>
    <n v="0"/>
    <n v="0"/>
    <n v="3000"/>
    <n v="310"/>
    <n v="4000"/>
    <n v="174"/>
    <n v="2000"/>
    <n v="47"/>
    <n v="0.52364861965179443"/>
    <n v="0.89695948362350464"/>
    <n v="0.29560810327529907"/>
    <n v="0"/>
    <n v="0"/>
    <n v="0"/>
    <s v="yes"/>
    <s v="yes"/>
    <s v="no"/>
    <s v="yes"/>
    <s v="yes"/>
    <n v="1"/>
    <x v="1"/>
    <s v="excluded"/>
    <n v="3"/>
    <s v="No"/>
    <s v="No model fitted"/>
    <x v="3"/>
    <m/>
    <s v=""/>
  </r>
  <r>
    <s v="KEN"/>
    <n v="367"/>
    <s v="Kenya demographic and health survey 2003. Demographic and Health Surveys. Calverton, Maryland: CBS, MOH, and ORC Macro, 2004"/>
    <x v="47"/>
    <s v="DHS"/>
    <x v="18"/>
    <x v="18"/>
    <n v="0.12192720174789429"/>
    <n v="5.7814246974885464E-3"/>
    <n v="0.11059561371803284"/>
    <n v="0.13325878977775574"/>
    <n v="7.8980438411235809E-2"/>
    <n v="5.9803840704262257E-3"/>
    <n v="6.7220941185951233E-2"/>
    <n v="9.0739928185939789E-2"/>
    <n v="5949"/>
    <n v="6102"/>
    <n v="0.43861952424049377"/>
    <n v="0.4501596987247467"/>
    <n v="2676.509765625"/>
    <n v="2678"/>
    <n v="2662.337890625"/>
    <n v="2662"/>
    <n v="0.43630579113960266"/>
    <n v="0.44747015833854675"/>
    <n v="3000"/>
    <n v="433"/>
    <n v="3500"/>
    <n v="376"/>
    <n v="4000"/>
    <n v="233"/>
    <n v="0.16210789978504181"/>
    <n v="0.3939298689365387"/>
    <n v="0.19098493456840515"/>
    <n v="7.6410561800003052E-2"/>
    <n v="3.3072192221879959E-2"/>
    <n v="1.8863633158616722E-4"/>
    <n v="3000"/>
    <n v="433"/>
    <n v="3500"/>
    <n v="376"/>
    <n v="4000"/>
    <n v="233"/>
    <n v="0.16168782114982605"/>
    <n v="0.38909634947776794"/>
    <n v="0.1822255402803421"/>
    <n v="7.2442121803760529E-2"/>
    <n v="3.0619865283370018E-2"/>
    <n v="3.7341300048865378E-4"/>
    <s v="yes"/>
    <s v="yes"/>
    <s v="yes"/>
    <s v="yes"/>
    <s v="yes"/>
    <n v="0"/>
    <x v="0"/>
    <s v="included"/>
    <n v="5"/>
    <s v="Yes"/>
    <s v="MI includes: _x000a_(i) size _x000a_(ii) parity _x000a_(ii) sex _x000a_(iv) singleton _x000a_(v) maternal height _x000a_(vi) maternal BMI "/>
    <x v="0"/>
    <m/>
    <s v=""/>
  </r>
  <r>
    <s v="KEN"/>
    <n v="369"/>
    <s v="Kenya demographic and health survey 2008-09. Demographic and Health Surveys. Calverton, Maryland: KNBS and ICF Macro, 2010"/>
    <x v="47"/>
    <s v="DHS"/>
    <x v="2"/>
    <x v="2"/>
    <n v="9.7750410437583923E-2"/>
    <n v="6.7967437207698822E-3"/>
    <n v="8.4428794682025909E-2"/>
    <n v="0.11107202619314194"/>
    <n v="5.5564451962709427E-2"/>
    <n v="6.2468023970723152E-3"/>
    <n v="4.3282132595777512E-2"/>
    <n v="6.7846775054931641E-2"/>
    <n v="6079"/>
    <n v="5852"/>
    <n v="0.46624606847763062"/>
    <n v="0.47376212477684021"/>
    <n v="2728.380126953125"/>
    <n v="2880"/>
    <n v="2703.126708984375"/>
    <n v="2855"/>
    <n v="0.46191501617431641"/>
    <n v="0.46964961290359497"/>
    <n v="3500"/>
    <n v="427"/>
    <n v="3000"/>
    <n v="410"/>
    <n v="2500"/>
    <n v="190"/>
    <n v="0.13354240357875824"/>
    <n v="0.34879636764526367"/>
    <n v="0.17889907956123352"/>
    <n v="6.9565773010253906E-2"/>
    <n v="3.4217558801174164E-2"/>
    <n v="0"/>
    <n v="3500"/>
    <n v="427"/>
    <n v="3000"/>
    <n v="410"/>
    <n v="2500"/>
    <n v="190"/>
    <n v="0.14826388657093048"/>
    <n v="0.35659721493721008"/>
    <n v="0.16215278208255768"/>
    <n v="6.701388955116272E-2"/>
    <n v="3.159722313284874E-2"/>
    <n v="0"/>
    <s v="yes"/>
    <s v="yes"/>
    <s v="yes"/>
    <s v="yes"/>
    <s v="yes"/>
    <n v="0"/>
    <x v="0"/>
    <m/>
    <n v="5"/>
    <s v="Yes"/>
    <s v="MI includes: _x000a_(i) size _x000a_(ii) parity _x000a_(ii) sex _x000a_(iv) singleton _x000a_(v) maternal height _x000a_(vi) maternal BMI "/>
    <x v="0"/>
    <s v="This was listed failed in on 55% top three weights 55% in 2019. I do not see this in the outputs for the 2019 DQA. The survey passes all DQA here both weighted and unweighted"/>
    <s v=""/>
  </r>
  <r>
    <s v="KEN"/>
    <n v="370"/>
    <s v="Kenya demographic and health Survey (2014 KDHS): Final Report. Demongraphic and Health Surveys. Nairobi, Kenya: KNBS, Ministry of Health, NACC, KEMRI, NCPD, 2015"/>
    <x v="47"/>
    <s v="DHS"/>
    <x v="9"/>
    <x v="7"/>
    <n v="0.1046220138669014"/>
    <n v="4.4857226312160492E-3"/>
    <n v="9.5829993486404419E-2"/>
    <n v="0.11341402679681778"/>
    <n v="7.5813569128513336E-2"/>
    <n v="5.4481048136949539E-3"/>
    <n v="6.5126501023769379E-2"/>
    <n v="8.6500637233257294E-2"/>
    <n v="10048"/>
    <n v="9327"/>
    <n v="0.65891724824905396"/>
    <n v="0.58827626705169678"/>
    <n v="6145.5224609375"/>
    <n v="5911"/>
    <n v="6118.38037109375"/>
    <n v="5883"/>
    <n v="0.65598589181900024"/>
    <n v="0.58548963069915771"/>
    <n v="3000"/>
    <n v="840"/>
    <n v="3500"/>
    <n v="786"/>
    <n v="3200"/>
    <n v="444"/>
    <n v="0.12797500193119049"/>
    <n v="0.33710232377052307"/>
    <n v="0.13090513646602631"/>
    <n v="4.5720320194959641E-2"/>
    <n v="1.7346696928143501E-2"/>
    <n v="0"/>
    <n v="3000"/>
    <n v="840"/>
    <n v="3500"/>
    <n v="786"/>
    <n v="3200"/>
    <n v="444"/>
    <n v="0.14210793375968933"/>
    <n v="0.3501945436000824"/>
    <n v="0.13094231486320496"/>
    <n v="4.9568600952625275E-2"/>
    <n v="1.8440196290612221E-2"/>
    <n v="0"/>
    <s v="yes"/>
    <s v="yes"/>
    <s v="yes"/>
    <s v="yes"/>
    <s v="yes"/>
    <n v="0"/>
    <x v="0"/>
    <s v="included"/>
    <n v="5"/>
    <s v="Yes"/>
    <s v="MI includes: _x000a_(i) size _x000a_(ii) parity _x000a_(ii) sex _x000a_(iv) singleton _x000a_(v) maternal height _x000a_(vi) maternal BMI "/>
    <x v="0"/>
    <m/>
    <s v=""/>
  </r>
  <r>
    <s v="KIR"/>
    <n v="372"/>
    <s v="Kiribati demographic and health survey. Noumea, Kiribati: SPC, 2009."/>
    <x v="48"/>
    <s v="DHS-Style Survey"/>
    <x v="29"/>
    <x v="17"/>
    <n v="0.10245826095342636"/>
    <n v="1.8182622268795967E-2"/>
    <n v="6.6820323467254639E-2"/>
    <n v="0.13809619843959808"/>
    <n v="9.0109802782535553E-2"/>
    <n v="1.8853789195418358E-2"/>
    <n v="5.2159097045660019E-2"/>
    <n v="0.12806051969528198"/>
    <n v="1083"/>
    <n v="1099"/>
    <n v="0.79215323925018311"/>
    <n v="0.79963064193725586"/>
    <n v="870.361328125"/>
    <n v="866"/>
    <n v="858.61822509765625"/>
    <n v="854"/>
    <n v="0.781272292137146"/>
    <n v="0.78855031728744507"/>
    <n v="3491"/>
    <n v="38"/>
    <n v="3191"/>
    <n v="26"/>
    <n v="3355"/>
    <n v="23"/>
    <n v="4.5212425291538239E-2"/>
    <n v="0.10227187722921371"/>
    <n v="0.17850051820278168"/>
    <n v="5.5073916912078857E-2"/>
    <n v="2.8439370915293694E-2"/>
    <n v="0"/>
    <n v="3491"/>
    <n v="38"/>
    <n v="3191"/>
    <n v="26"/>
    <n v="3355"/>
    <n v="23"/>
    <n v="4.3879907578229904E-2"/>
    <n v="0.10046189278364182"/>
    <n v="0.18360276520252228"/>
    <n v="5.4272517561912537E-2"/>
    <n v="2.8868360444903374E-2"/>
    <n v="0"/>
    <s v="yes"/>
    <s v="yes"/>
    <s v="yes"/>
    <s v="yes"/>
    <s v="yes"/>
    <n v="0"/>
    <x v="0"/>
    <m/>
    <n v="5"/>
    <s v="Yes"/>
    <s v="MI includes: _x000a_(i) size _x000a_(ii) parity _x000a_(ii) sex _x000a_(iv) singleton "/>
    <x v="0"/>
    <m/>
    <s v=""/>
  </r>
  <r>
    <s v="UKR"/>
    <n v="384"/>
    <s v="Ukraine Demographic and Health Survey 2007. Calverton, Maryland, USA: UCSR and Macro International."/>
    <x v="49"/>
    <s v="DHS"/>
    <x v="25"/>
    <x v="2"/>
    <n v="4.427168145775795E-2"/>
    <n v="6.2120100483298302E-3"/>
    <n v="3.2096140086650848E-2"/>
    <n v="5.6447219103574753E-2"/>
    <n v="3.9185460656881332E-2"/>
    <n v="7.1626966819167137E-3"/>
    <n v="2.5106547400355339E-2"/>
    <n v="5.3264368325471878E-2"/>
    <n v="1221"/>
    <n v="1177"/>
    <n v="0.99179184436798096"/>
    <n v="0.99344801902770996"/>
    <n v="1167.497802734375"/>
    <n v="1213"/>
    <n v="1167.497802734375"/>
    <n v="1213"/>
    <n v="0.99192678928375244"/>
    <n v="0.99344801902770996"/>
    <n v="3200"/>
    <n v="85"/>
    <n v="3100"/>
    <n v="83"/>
    <n v="3500"/>
    <n v="63"/>
    <n v="6.9101914763450623E-2"/>
    <n v="0.18667635321617126"/>
    <n v="7.1883752942085266E-2"/>
    <n v="1.0305513627827168E-2"/>
    <n v="5.4724211804568768E-4"/>
    <n v="0"/>
    <n v="3200"/>
    <n v="85"/>
    <n v="3100"/>
    <n v="83"/>
    <n v="3500"/>
    <n v="63"/>
    <n v="7.0074193179607391E-2"/>
    <n v="0.19043692946434021"/>
    <n v="8.0791428685188293E-2"/>
    <n v="1.4839241281151772E-2"/>
    <n v="8.2440231926739216E-4"/>
    <n v="0"/>
    <s v="yes"/>
    <s v="yes"/>
    <s v="yes"/>
    <s v="yes"/>
    <s v="yes"/>
    <n v="0"/>
    <x v="0"/>
    <s v="included"/>
    <n v="5"/>
    <s v="Yes"/>
    <s v="MI includes: _x000a_(i) size _x000a_(ii) parity _x000a_(ii) sex _x000a_(iv) singleton "/>
    <x v="0"/>
    <m/>
    <s v="MICS5"/>
  </r>
  <r>
    <s v="KGZ"/>
    <n v="388"/>
    <s v="Kyrgyz Republic demographic and health survey 1997. Demographic and Health Surveys. Bishkek City, Kyrgyz Republic, 1998"/>
    <x v="50"/>
    <s v="DHS"/>
    <x v="33"/>
    <x v="12"/>
    <n v="7.9522371292114258E-2"/>
    <n v="9.7822360694408417E-3"/>
    <n v="6.0349185019731522E-2"/>
    <n v="9.8695546388626099E-2"/>
    <n v="5.8097008615732193E-2"/>
    <n v="9.3001425266265869E-3"/>
    <n v="3.972277045249939E-2"/>
    <n v="7.6471239328384399E-2"/>
    <n v="1127"/>
    <n v="1172"/>
    <n v="0.97403824329376221"/>
    <n v="0.97692990303039551"/>
    <n v="1141.92138671875"/>
    <n v="1101"/>
    <n v="1141.92138671875"/>
    <n v="1101"/>
    <n v="0.97433567047119141"/>
    <n v="0.97692990303039551"/>
    <n v="3000"/>
    <n v="132"/>
    <n v="3200"/>
    <n v="106"/>
    <n v="3100"/>
    <n v="81"/>
    <n v="0.11335960030555725"/>
    <n v="0.27596881985664368"/>
    <n v="9.0145915746688843E-2"/>
    <n v="1.4021935872733593E-2"/>
    <n v="3.2213774975389242E-3"/>
    <n v="0"/>
    <n v="3000"/>
    <n v="132"/>
    <n v="3200"/>
    <n v="106"/>
    <n v="3100"/>
    <n v="81"/>
    <n v="0.11989101022481918"/>
    <n v="0.28973659873008728"/>
    <n v="8.0835603177547455E-2"/>
    <n v="1.4532243832945824E-2"/>
    <n v="2.7247956022620201E-3"/>
    <n v="0"/>
    <s v="yes"/>
    <s v="yes"/>
    <s v="yes"/>
    <s v="yes"/>
    <s v="yes"/>
    <n v="0"/>
    <x v="0"/>
    <s v="included"/>
    <n v="5"/>
    <s v="Yes"/>
    <s v="MI includes: _x000a_(i) size _x000a_(ii) parity _x000a_(ii) sex _x000a_(iv) singleton _x000a_(v) maternal height _x000a_(vi) maternal BMI "/>
    <x v="0"/>
    <m/>
    <s v=""/>
  </r>
  <r>
    <s v="KGZ"/>
    <n v="389"/>
    <s v="Multiple indicator cluster survey 2006, Kyrgyz Republic. Final report. Bishkek, Kyrgyzstan: National Statistical Committee of the Kyrkyz Republic and United Nations Children's Fund, 2007"/>
    <x v="50"/>
    <s v="MICS"/>
    <x v="20"/>
    <x v="8"/>
    <n v="6.3118900000000006E-2"/>
    <n v="1.0326E-2"/>
    <n v="4.2879899999999999E-2"/>
    <n v="8.3357799999999996E-2"/>
    <n v="4.6686400000000003E-2"/>
    <n v="9.4866800000000008E-3"/>
    <n v="2.8032430000000001E-2"/>
    <n v="6.5340280000000001E-2"/>
    <n v="1152"/>
    <n v="1197"/>
    <n v="0.9682539701461792"/>
    <n v="0.97395831346511841"/>
    <n v="1159"/>
    <n v="1122"/>
    <n v="1159"/>
    <n v="1122"/>
    <n v="0.9682539701461792"/>
    <n v="0.97395831346511841"/>
    <n v="3100"/>
    <n v="98"/>
    <n v="3400"/>
    <n v="66"/>
    <n v="3500"/>
    <n v="66"/>
    <n v="8.627135306596756E-2"/>
    <n v="0.30598396062850952"/>
    <n v="7.3343254625797272E-2"/>
    <n v="1.6987435519695282E-2"/>
    <n v="1.8667873227968812E-3"/>
    <n v="0"/>
    <n v="3100"/>
    <n v="98"/>
    <n v="3400"/>
    <n v="66"/>
    <n v="3500"/>
    <n v="66"/>
    <n v="0.11319073289632797"/>
    <n v="0.31818181276321411"/>
    <n v="7.0409983396530151E-2"/>
    <n v="1.6042780131101608E-2"/>
    <n v="2.6737968437373638E-3"/>
    <n v="0"/>
    <s v="yes"/>
    <s v="yes"/>
    <s v="yes"/>
    <s v="yes"/>
    <s v="yes"/>
    <n v="0"/>
    <x v="0"/>
    <s v="included"/>
    <n v="5"/>
    <s v="Yes"/>
    <s v="MI includes: _x000a_(i) size _x000a_(ii) parity "/>
    <x v="0"/>
    <m/>
    <s v="MICS2"/>
  </r>
  <r>
    <s v="KGZ"/>
    <n v="391"/>
    <s v="Kyrgyz Republic demographic and health survey 2012. Demographic and Health Surveys. Bishkek, Kyrgyz Republic, and Calverton, Maryland, USA: NSC, MOH, and ICF International, 2013"/>
    <x v="50"/>
    <s v="DHS"/>
    <x v="13"/>
    <x v="9"/>
    <n v="6.9372266530990601E-2"/>
    <n v="4.9345004372298717E-3"/>
    <n v="5.9700649231672287E-2"/>
    <n v="7.9043887555599213E-2"/>
    <n v="6.0909144580364227E-2"/>
    <n v="5.026897881180048E-3"/>
    <n v="5.1018603146076202E-2"/>
    <n v="7.0799686014652252E-2"/>
    <n v="4339"/>
    <n v="4058"/>
    <n v="0.9947475790977478"/>
    <n v="0.99400782585144043"/>
    <n v="4036.972412109375"/>
    <n v="4313"/>
    <n v="4034.302490234375"/>
    <n v="4312"/>
    <n v="0.99416029453277588"/>
    <n v="0.99377739429473877"/>
    <n v="3200"/>
    <n v="344"/>
    <n v="3500"/>
    <n v="296"/>
    <n v="3000"/>
    <n v="294"/>
    <n v="8.0298677086830139E-2"/>
    <n v="0.21353250741958618"/>
    <n v="7.1578912436962128E-2"/>
    <n v="1.444600522518158E-2"/>
    <n v="1.7483235569670796E-3"/>
    <n v="0"/>
    <n v="3200"/>
    <n v="344"/>
    <n v="3500"/>
    <n v="296"/>
    <n v="3000"/>
    <n v="294"/>
    <n v="7.9758867621421814E-2"/>
    <n v="0.21655459702014923"/>
    <n v="7.0948295295238495E-2"/>
    <n v="1.3215859420597553E-2"/>
    <n v="1.159285893663764E-3"/>
    <n v="0"/>
    <s v="yes"/>
    <s v="yes"/>
    <s v="yes"/>
    <s v="yes"/>
    <s v="yes"/>
    <n v="0"/>
    <x v="0"/>
    <s v="included"/>
    <n v="5"/>
    <s v="Yes"/>
    <s v="MI includes: _x000a_(i) size _x000a_(ii) parity _x000a_(ii) sex _x000a_(iv) singleton _x000a_(v) maternal height _x000a_(vi) maternal BMI "/>
    <x v="0"/>
    <m/>
    <s v=""/>
  </r>
  <r>
    <s v="KGZ"/>
    <n v="392"/>
    <s v="Kyrgyzstan multiple indicator cluster survey 2014: Final Report (MICS). Bishkek, Kyrgyzstan: National Statistical Committee of the Kyrgyz Republic and UNICEF, 2014."/>
    <x v="50"/>
    <s v="MICS"/>
    <x v="9"/>
    <x v="10"/>
    <n v="5.5161799999999997E-2"/>
    <n v="5.6851000000000002E-3"/>
    <n v="4.4019000000000003E-2"/>
    <n v="6.6304699999999994E-2"/>
    <n v="5.0389999999999997E-2"/>
    <n v="6.2325699999999998E-3"/>
    <n v="3.8135479999999999E-2"/>
    <n v="6.2644560000000002E-2"/>
    <n v="1766"/>
    <n v="1675.248291015625"/>
    <n v="0.97492539882659912"/>
    <n v="0.97508496046066284"/>
    <n v="1633"/>
    <n v="1722"/>
    <n v="1633"/>
    <n v="1721"/>
    <n v="0.97492539882659912"/>
    <n v="0.97451865673065186"/>
    <n v="3200"/>
    <n v="175"/>
    <n v="3100"/>
    <n v="121"/>
    <n v="3500"/>
    <n v="118"/>
    <n v="9.9818862974643707E-2"/>
    <n v="0.2320082038640976"/>
    <n v="7.3198392987251282E-2"/>
    <n v="1.3941907323896885E-2"/>
    <n v="1.590037951245904E-3"/>
    <n v="0"/>
    <n v="3200"/>
    <n v="175"/>
    <n v="3100"/>
    <n v="121"/>
    <n v="3500"/>
    <n v="118"/>
    <n v="0.10162601619958878"/>
    <n v="0.24041812121868134"/>
    <n v="7.5493611395359039E-2"/>
    <n v="1.3937282375991344E-2"/>
    <n v="2.3228803183883429E-3"/>
    <n v="0"/>
    <s v="yes"/>
    <s v="yes"/>
    <s v="yes"/>
    <s v="yes"/>
    <s v="yes"/>
    <n v="0"/>
    <x v="0"/>
    <s v="included"/>
    <n v="5"/>
    <s v="Yes"/>
    <s v="MI includes: _x000a_(i) size _x000a_(ii) parity "/>
    <x v="0"/>
    <m/>
    <s v=""/>
  </r>
  <r>
    <s v="LAO"/>
    <n v="396"/>
    <s v="Lao PDR multiple indicator cluster survey 2006, final report. Vientiane, Lao PDR: Department of Statistics and UNICEF, 2008"/>
    <x v="51"/>
    <s v="MICS"/>
    <x v="3"/>
    <x v="8"/>
    <m/>
    <m/>
    <m/>
    <m/>
    <m/>
    <m/>
    <m/>
    <m/>
    <n v="1623"/>
    <n v="1534"/>
    <n v="0.2209908664226532"/>
    <n v="0.19408503174781799"/>
    <n v="339"/>
    <n v="315"/>
    <n v="339"/>
    <n v="315"/>
    <n v="0.2209908664226532"/>
    <n v="0.19408503174781799"/>
    <n v="3000"/>
    <n v="64"/>
    <n v="3500"/>
    <n v="37"/>
    <n v="2800"/>
    <n v="27"/>
    <n v="0.19874733686447144"/>
    <n v="0.38947129249572754"/>
    <n v="3.9872940629720688E-2"/>
    <n v="5.3422995842993259E-3"/>
    <n v="0"/>
    <n v="0"/>
    <n v="3000"/>
    <n v="64"/>
    <n v="3500"/>
    <n v="37"/>
    <n v="2800"/>
    <n v="27"/>
    <n v="0.20317460596561432"/>
    <n v="0.40634921193122864"/>
    <n v="3.8095239549875259E-2"/>
    <n v="6.3492064364254475E-3"/>
    <n v="0"/>
    <n v="0"/>
    <s v="no"/>
    <s v="yes"/>
    <s v="yes"/>
    <s v="yes"/>
    <s v="yes"/>
    <n v="1"/>
    <x v="1"/>
    <s v="excluded"/>
    <n v="2"/>
    <s v="No"/>
    <s v="No model fitted"/>
    <x v="3"/>
    <m/>
    <s v="MICS4"/>
  </r>
  <r>
    <s v="LAO"/>
    <n v="397"/>
    <s v="Lao social indicator survey LSIS (MICS/DHS). Vientiane, Lao PDR: MoH and LSB, 2012"/>
    <x v="51"/>
    <s v="MICS-DHS"/>
    <x v="14"/>
    <x v="9"/>
    <n v="0.19144040000000001"/>
    <n v="1.17132E-2"/>
    <n v="0.16848250000000001"/>
    <n v="0.21439839999999999"/>
    <n v="0.10769479999999999"/>
    <n v="8.5405900000000007E-3"/>
    <n v="9.0926950000000006E-2"/>
    <n v="0.12446269"/>
    <n v="4444"/>
    <n v="4305.9033203125"/>
    <n v="0.42498838901519775"/>
    <n v="0.38681367039680481"/>
    <n v="1830"/>
    <n v="1719"/>
    <n v="1830"/>
    <n v="1719"/>
    <n v="0.42498838901519775"/>
    <n v="0.38681367039680481"/>
    <n v="3000"/>
    <n v="294"/>
    <n v="3500"/>
    <n v="161"/>
    <n v="2500"/>
    <n v="156"/>
    <n v="0.1697612851858139"/>
    <n v="0.33829876780509949"/>
    <n v="4.0848169475793839E-2"/>
    <n v="6.3767358660697937E-3"/>
    <n v="9.1054069343954325E-4"/>
    <n v="0"/>
    <n v="3000"/>
    <n v="294"/>
    <n v="3500"/>
    <n v="161"/>
    <n v="2500"/>
    <n v="156"/>
    <n v="0.17102967202663422"/>
    <n v="0.35543921589851379"/>
    <n v="4.6538684517145157E-2"/>
    <n v="7.5625362806022167E-3"/>
    <n v="1.163467182777822E-3"/>
    <n v="0"/>
    <s v="yes"/>
    <s v="yes"/>
    <s v="yes"/>
    <s v="yes"/>
    <s v="yes"/>
    <n v="0"/>
    <x v="0"/>
    <s v="included"/>
    <n v="5"/>
    <s v="Yes"/>
    <s v="MI includes: _x000a_(i) size _x000a_(ii) parity _x000a_(ii) sex _x000a_(iv) singleton _x000a_(v) maternal height _x000a_(vi) maternal BMI "/>
    <x v="0"/>
    <m/>
    <s v=""/>
  </r>
  <r>
    <s v="LSO"/>
    <n v="402"/>
    <s v="Kingdom of Lesotho 2000 end decade multiple indicator cluster survey (EMICS). Maseru, Lesotho: Government of Lesotho, Bureau of Statistics and UNICEF, 2002"/>
    <x v="52"/>
    <s v="MICS"/>
    <x v="0"/>
    <x v="0"/>
    <n v="0.16630539999999999"/>
    <n v="1.4968800000000001E-2"/>
    <n v="0.13696649999999999"/>
    <n v="0.19564429999999999"/>
    <n v="0.11545619999999999"/>
    <n v="1.3816159999999999E-2"/>
    <n v="8.8258649999999994E-2"/>
    <n v="0.14265381999999999"/>
    <n v="851"/>
    <n v="851"/>
    <n v="0.63102233409881592"/>
    <n v="0.63102233409881592"/>
    <n v="537"/>
    <n v="537"/>
    <n v="537"/>
    <n v="537"/>
    <n v="0.63102233409881592"/>
    <n v="0.63102233409881592"/>
    <n v="3000"/>
    <n v="100"/>
    <n v="3500"/>
    <n v="62"/>
    <n v="3200"/>
    <n v="39"/>
    <n v="0.18621973693370819"/>
    <n v="0.37430167198181152"/>
    <n v="5.0279330462217331E-2"/>
    <n v="7.4487896636128426E-3"/>
    <n v="0"/>
    <n v="3.7243948318064213E-3"/>
    <n v="3000"/>
    <n v="100"/>
    <n v="3500"/>
    <n v="62"/>
    <n v="3200"/>
    <n v="39"/>
    <n v="0.18621973693370819"/>
    <n v="0.37430167198181152"/>
    <n v="5.0279330462217331E-2"/>
    <n v="7.4487896636128426E-3"/>
    <n v="0"/>
    <n v="3.7243948318064213E-3"/>
    <s v="yes"/>
    <s v="yes"/>
    <s v="yes"/>
    <s v="yes"/>
    <s v="yes"/>
    <n v="0"/>
    <x v="0"/>
    <s v="included"/>
    <n v="5"/>
    <s v="Yes"/>
    <s v="MI includes: _x000a_(i) size _x000a_(ii) parity "/>
    <x v="0"/>
    <m/>
    <s v=""/>
  </r>
  <r>
    <s v="LSO"/>
    <n v="403"/>
    <s v="Lesotho demographic and health survey 2004. Demographic and Health Surveys. Calverton, Maryland: MOH, BOS, and ORC Macro, 2005"/>
    <x v="52"/>
    <s v="DHS"/>
    <x v="23"/>
    <x v="16"/>
    <n v="0.14917638897895813"/>
    <n v="7.5930524617433548E-3"/>
    <n v="0.13429400324821472"/>
    <n v="0.16405877470970154"/>
    <n v="0.10354430973529816"/>
    <n v="7.2612082585692406E-3"/>
    <n v="8.9269086718559265E-2"/>
    <n v="0.11781953275203705"/>
    <n v="3658"/>
    <n v="3529"/>
    <n v="0.63229137659072876"/>
    <n v="0.63395297527313232"/>
    <n v="2231.069091796875"/>
    <n v="2319"/>
    <n v="2220.436279296875"/>
    <n v="2308"/>
    <n v="0.62919700145721436"/>
    <n v="0.63094586133956909"/>
    <n v="3000"/>
    <n v="275"/>
    <n v="3500"/>
    <n v="221"/>
    <n v="3200"/>
    <n v="179"/>
    <n v="0.11421141028404236"/>
    <n v="0.29184338450431824"/>
    <n v="8.9165791869163513E-2"/>
    <n v="3.055487759411335E-2"/>
    <n v="1.7106883227825165E-2"/>
    <n v="0"/>
    <n v="3000"/>
    <n v="275"/>
    <n v="3500"/>
    <n v="221"/>
    <n v="3200"/>
    <n v="179"/>
    <n v="0.11858559399843216"/>
    <n v="0.29107373952865601"/>
    <n v="8.0638207495212555E-2"/>
    <n v="3.0185425654053688E-2"/>
    <n v="1.5523932874202728E-2"/>
    <n v="0"/>
    <s v="yes"/>
    <s v="yes"/>
    <s v="yes"/>
    <s v="yes"/>
    <s v="yes"/>
    <n v="0"/>
    <x v="0"/>
    <s v="included"/>
    <n v="5"/>
    <s v="Yes"/>
    <s v="MI includes: _x000a_(i) size _x000a_(ii) parity _x000a_(ii) sex _x000a_(iv) singleton _x000a_(v) maternal height _x000a_(vi) maternal BMI "/>
    <x v="0"/>
    <m/>
    <s v=""/>
  </r>
  <r>
    <s v="LSO"/>
    <n v="404"/>
    <s v="Lesotho demographic and health survey 2009. Demographic and Health Surveys. Maseru, Lesotho: MOHSW and ICF Macro, 2010"/>
    <x v="52"/>
    <s v="DHS"/>
    <x v="24"/>
    <x v="17"/>
    <n v="0.15227477252483368"/>
    <n v="9.0769398957490921E-3"/>
    <n v="0.13448397815227509"/>
    <n v="0.17006558179855347"/>
    <n v="9.1797776520252228E-2"/>
    <n v="6.3773533329367638E-3"/>
    <n v="7.9260267317295074E-2"/>
    <n v="0.10433528572320938"/>
    <n v="3995"/>
    <n v="3730"/>
    <n v="0.7139887809753418"/>
    <n v="0.69962453842163086"/>
    <n v="2663.13232421875"/>
    <n v="2795"/>
    <n v="2650.424560546875"/>
    <n v="2783"/>
    <n v="0.71056956052780151"/>
    <n v="0.69662076234817505"/>
    <n v="3000"/>
    <n v="360"/>
    <n v="3500"/>
    <n v="286"/>
    <n v="3200"/>
    <n v="206"/>
    <n v="0.11774368584156036"/>
    <n v="0.29269608855247498"/>
    <n v="8.0398507416248322E-2"/>
    <n v="3.228079155087471E-2"/>
    <n v="1.1665139347314835E-2"/>
    <n v="2.3135765513870865E-4"/>
    <n v="3000"/>
    <n v="360"/>
    <n v="3500"/>
    <n v="286"/>
    <n v="3200"/>
    <n v="206"/>
    <n v="0.12880143523216248"/>
    <n v="0.30483004450798035"/>
    <n v="7.6923079788684845E-2"/>
    <n v="2.9695885255932808E-2"/>
    <n v="1.0733452625572681E-2"/>
    <n v="3.577817406039685E-4"/>
    <s v="yes"/>
    <s v="yes"/>
    <s v="yes"/>
    <s v="yes"/>
    <s v="yes"/>
    <n v="0"/>
    <x v="0"/>
    <s v="included"/>
    <n v="5"/>
    <s v="Yes"/>
    <s v="MI includes: _x000a_(i) size _x000a_(ii) parity _x000a_(ii) sex _x000a_(iv) singleton _x000a_(v) maternal height _x000a_(vi) maternal BMI "/>
    <x v="0"/>
    <m/>
    <s v=""/>
  </r>
  <r>
    <s v="LSO"/>
    <n v="405"/>
    <s v="Lesotho demographic and health survey (2014 LDHS): Key indicators. Demographic and Health Surveys. Maseru, Lesotho: Ministry of Health and ICF International, 2015"/>
    <x v="52"/>
    <s v="DHS"/>
    <x v="9"/>
    <x v="7"/>
    <n v="0.13893369999999999"/>
    <n v="7.3686000000000003E-3"/>
    <n v="0.1244913"/>
    <n v="0.15337619999999999"/>
    <n v="0.104143"/>
    <n v="8.1811200000000001E-3"/>
    <n v="8.8059100000000001E-2"/>
    <n v="0.12022681"/>
    <n v="3136"/>
    <n v="3110"/>
    <n v="0.83431190252304077"/>
    <n v="0.82908165454864502"/>
    <n v="2594.984619140625"/>
    <n v="2600"/>
    <n v="2593.368896484375"/>
    <n v="2597"/>
    <n v="0.83388066291809082"/>
    <n v="0.828125"/>
    <n v="3000"/>
    <n v="260"/>
    <n v="3500"/>
    <n v="214"/>
    <n v="3200"/>
    <n v="210"/>
    <n v="9.5492266118526459E-2"/>
    <n v="0.26131275296211243"/>
    <n v="5.9147998690605164E-2"/>
    <n v="1.9137503579258919E-2"/>
    <n v="6.3581722788512707E-3"/>
    <n v="4.7835311852395535E-4"/>
    <n v="3000"/>
    <n v="260"/>
    <n v="3500"/>
    <n v="214"/>
    <n v="3200"/>
    <n v="210"/>
    <n v="0.10000000149011612"/>
    <n v="0.26307693123817444"/>
    <n v="5.615384504199028E-2"/>
    <n v="1.7692307010293007E-2"/>
    <n v="6.1538461595773697E-3"/>
    <n v="7.6923076994717121E-4"/>
    <s v="yes"/>
    <s v="yes"/>
    <s v="yes"/>
    <s v="yes"/>
    <s v="yes"/>
    <n v="0"/>
    <x v="0"/>
    <s v="included"/>
    <n v="5"/>
    <s v="Yes"/>
    <s v="MI includes: _x000a_(i) size _x000a_(ii) parity _x000a_(ii) sex _x000a_(iv) singleton _x000a_(v) maternal height _x000a_(vi) maternal BMI "/>
    <x v="0"/>
    <m/>
    <s v=""/>
  </r>
  <r>
    <s v="LBR"/>
    <n v="407"/>
    <s v="Liberia demographic and health survey 2007. Demographic and Health Surveys. Monrovia, Liberia: Liberia Institute of Statistics and Geo-Information Services (LISGIS) and Macro International Inc., 2008"/>
    <x v="53"/>
    <s v="DHS"/>
    <x v="16"/>
    <x v="1"/>
    <m/>
    <m/>
    <m/>
    <m/>
    <m/>
    <m/>
    <m/>
    <m/>
    <n v="5799"/>
    <n v="5594"/>
    <n v="0.16136381030082703"/>
    <n v="0.14485256373882294"/>
    <n v="902.58917236328125"/>
    <n v="840"/>
    <n v="779.8792724609375"/>
    <n v="738"/>
    <n v="0.13941352069377899"/>
    <n v="0.12726332247257233"/>
    <n v="3000"/>
    <n v="104"/>
    <n v="3500"/>
    <n v="65"/>
    <n v="3200"/>
    <n v="61"/>
    <n v="0.12045326083898544"/>
    <n v="0.26095524430274963"/>
    <n v="0.28170177340507507"/>
    <n v="0.19359920918941498"/>
    <n v="0.16170698404312134"/>
    <n v="9.3113241018727422E-4"/>
    <n v="3000"/>
    <n v="104"/>
    <n v="3500"/>
    <n v="65"/>
    <n v="3200"/>
    <n v="61"/>
    <n v="0.12380952388048172"/>
    <n v="0.2738095223903656"/>
    <n v="0.2678571343421936"/>
    <n v="0.18333333730697632"/>
    <n v="0.15238095819950104"/>
    <n v="1.1904762359336019E-3"/>
    <s v="no"/>
    <s v="yes"/>
    <s v="yes"/>
    <s v="no"/>
    <s v="no"/>
    <n v="3"/>
    <x v="1"/>
    <s v="excluded"/>
    <n v="2"/>
    <s v="No"/>
    <s v="No model fitted"/>
    <x v="3"/>
    <m/>
    <s v=""/>
  </r>
  <r>
    <s v="LBR"/>
    <n v="409"/>
    <s v="Demographic and health survey 2013. Demographic and Health Surveys. Monrovia, Liberia: Liberia Institute of Statistics and Geo-Information Services (LISGIS) and ICF International, 2014"/>
    <x v="53"/>
    <s v="DHS"/>
    <x v="6"/>
    <x v="9"/>
    <m/>
    <m/>
    <m/>
    <m/>
    <m/>
    <m/>
    <m/>
    <m/>
    <n v="7606"/>
    <n v="6502"/>
    <n v="0.23179592192173004"/>
    <n v="0.20352353155612946"/>
    <n v="1507.1417236328125"/>
    <n v="1548"/>
    <n v="1467.3212890625"/>
    <n v="1502"/>
    <n v="0.22567230463027954"/>
    <n v="0.19747567176818848"/>
    <n v="3000"/>
    <n v="306"/>
    <n v="3500"/>
    <n v="128"/>
    <n v="2500"/>
    <n v="115"/>
    <n v="0.19464083015918732"/>
    <n v="0.34994259476661682"/>
    <n v="0.15465836226940155"/>
    <n v="7.9778313636779785E-2"/>
    <n v="4.5235227793455124E-2"/>
    <n v="4.5970195787958801E-4"/>
    <n v="3000"/>
    <n v="306"/>
    <n v="3500"/>
    <n v="128"/>
    <n v="2500"/>
    <n v="115"/>
    <n v="0.19767442345619202"/>
    <n v="0.35465115308761597"/>
    <n v="0.15439276397228241"/>
    <n v="8.1395350396633148E-2"/>
    <n v="4.9741603434085846E-2"/>
    <n v="1.2919896980747581E-3"/>
    <s v="no"/>
    <s v="yes"/>
    <s v="yes"/>
    <s v="no"/>
    <s v="yes"/>
    <n v="2"/>
    <x v="1"/>
    <s v="excluded"/>
    <n v="2"/>
    <s v="No"/>
    <s v="No model fitted"/>
    <x v="3"/>
    <m/>
    <s v=""/>
  </r>
  <r>
    <s v="MDG"/>
    <n v="415"/>
    <s v="Enquête démographique et de santé, Madagascar 1997. Demographic and Health Surveys. Institut Nacional de la Statistique. Antananarivo, Madgascar, 1998"/>
    <x v="54"/>
    <s v="DHS"/>
    <x v="33"/>
    <x v="12"/>
    <n v="0.22073566913604736"/>
    <n v="1.20571693405509E-2"/>
    <n v="0.19710361957550049"/>
    <n v="0.24436771869659424"/>
    <n v="0.13686887919902802"/>
    <n v="1.1093646287918091E-2"/>
    <n v="0.11501412838697433"/>
    <n v="0.1587236225605011"/>
    <n v="3651"/>
    <n v="3865"/>
    <n v="0.3372759222984314"/>
    <n v="0.34511092305183411"/>
    <n v="1303.541259765625"/>
    <n v="1260"/>
    <n v="1302.2879638671875"/>
    <n v="1259"/>
    <n v="0.33694383502006531"/>
    <n v="0.34483703970909119"/>
    <n v="3000"/>
    <n v="162"/>
    <n v="2500"/>
    <n v="138"/>
    <n v="3500"/>
    <n v="109"/>
    <n v="0.13121609389781952"/>
    <n v="0.33283230662345886"/>
    <n v="5.9407647699117661E-2"/>
    <n v="2.2020814940333366E-2"/>
    <n v="7.3149907402694225E-3"/>
    <n v="0"/>
    <n v="3000"/>
    <n v="162"/>
    <n v="2500"/>
    <n v="138"/>
    <n v="3500"/>
    <n v="109"/>
    <n v="0.12857143580913544"/>
    <n v="0.32460317015647888"/>
    <n v="6.2698416411876678E-2"/>
    <n v="2.301587350666523E-2"/>
    <n v="7.1428571827709675E-3"/>
    <n v="0"/>
    <s v="yes"/>
    <s v="yes"/>
    <s v="yes"/>
    <s v="yes"/>
    <s v="yes"/>
    <n v="0"/>
    <x v="0"/>
    <s v="included"/>
    <n v="5"/>
    <s v="Yes"/>
    <s v="MI includes: _x000a_(i) size _x000a_(ii) parity _x000a_(ii) sex _x000a_(iv) singleton _x000a_(v) maternal height _x000a_(vi) maternal BMI "/>
    <x v="0"/>
    <m/>
    <s v=""/>
  </r>
  <r>
    <s v="MDG"/>
    <n v="416"/>
    <s v="Enquête Démographique et de Santé de Madagascar 2003-2004. Demographic and Health Surveys. Calverton, Maryland, USA : INSTAT et ORC Macro, 2005"/>
    <x v="54"/>
    <s v="DHS"/>
    <x v="11"/>
    <x v="13"/>
    <n v="0.21316215395927429"/>
    <n v="1.5938842669129372E-2"/>
    <n v="0.18192201852798462"/>
    <n v="0.24440228939056396"/>
    <n v="0.13036949932575226"/>
    <n v="1.2779614888131618E-2"/>
    <n v="0.10521547496318817"/>
    <n v="0.15552353858947754"/>
    <n v="5266"/>
    <n v="6091"/>
    <n v="0.36743432283401489"/>
    <n v="0.45936194062232971"/>
    <n v="2238.197265625"/>
    <n v="2419"/>
    <n v="2238.197265625"/>
    <n v="2419"/>
    <n v="0.3674597442150116"/>
    <n v="0.45936194062232971"/>
    <n v="3000"/>
    <n v="292"/>
    <n v="3500"/>
    <n v="214"/>
    <n v="2500"/>
    <n v="181"/>
    <n v="0.13504466414451599"/>
    <n v="0.3159346878528595"/>
    <n v="6.8717204034328461E-2"/>
    <n v="2.241811528801918E-2"/>
    <n v="7.247725035995245E-3"/>
    <n v="0"/>
    <n v="3000"/>
    <n v="292"/>
    <n v="3500"/>
    <n v="214"/>
    <n v="2500"/>
    <n v="181"/>
    <n v="0.12071103602647781"/>
    <n v="0.28400164842605591"/>
    <n v="7.7718064188957214E-2"/>
    <n v="2.5630425661802292E-2"/>
    <n v="7.441091351211071E-3"/>
    <n v="0"/>
    <s v="yes"/>
    <s v="yes"/>
    <s v="yes"/>
    <s v="yes"/>
    <s v="yes"/>
    <n v="0"/>
    <x v="0"/>
    <s v="included"/>
    <n v="5"/>
    <s v="Yes"/>
    <s v="MI includes: _x000a_(i) size _x000a_(ii) parity _x000a_(ii) sex _x000a_(iv) singleton _x000a_(v) maternal height _x000a_(vi) maternal BMI "/>
    <x v="0"/>
    <m/>
    <s v=""/>
  </r>
  <r>
    <s v="MDG"/>
    <n v="417"/>
    <s v="Enquête démographique et de santé de Madagascar 2008-2009. Demographic and Health Surveys. Antananarivo, Madagascar: INSTAT et ICF Macro, 2010"/>
    <x v="54"/>
    <s v="DHS"/>
    <x v="2"/>
    <x v="2"/>
    <n v="0.1869739294052124"/>
    <e v="#N/A"/>
    <e v="#N/A"/>
    <e v="#N/A"/>
    <n v="0.12731319665908813"/>
    <n v="6.4087399999999996E-3"/>
    <n v="0.11472523"/>
    <n v="0.13990116999999999"/>
    <n v="12448"/>
    <n v="12686"/>
    <n v="0.39967724680900574"/>
    <n v="0.395163893699646"/>
    <n v="5070.42138671875"/>
    <n v="4919"/>
    <n v="5064.57470703125"/>
    <n v="4912"/>
    <n v="0.39922550320625305"/>
    <n v="0.39460155367851257"/>
    <n v="3000"/>
    <n v="516"/>
    <n v="3500"/>
    <n v="439"/>
    <n v="2500"/>
    <n v="332"/>
    <n v="0.10548614710569382"/>
    <n v="0.26161694526672363"/>
    <n v="8.5608750581741333E-2"/>
    <n v="2.8221044689416885E-2"/>
    <n v="1.1490873992443085E-2"/>
    <n v="0"/>
    <n v="3000"/>
    <n v="516"/>
    <n v="3500"/>
    <n v="439"/>
    <n v="2500"/>
    <n v="332"/>
    <n v="0.10489936918020248"/>
    <n v="0.26163855195045471"/>
    <n v="9.3311645090579987E-2"/>
    <n v="3.4763164818286896E-2"/>
    <n v="1.4637120999395847E-2"/>
    <n v="0"/>
    <s v="yes"/>
    <s v="yes"/>
    <s v="yes"/>
    <s v="yes"/>
    <s v="yes"/>
    <n v="0"/>
    <x v="0"/>
    <s v="included"/>
    <n v="5"/>
    <s v="Yes"/>
    <s v="MI includes: _x000a_(i) size _x000a_(ii) parity _x000a_(ii) sex _x000a_(iv) singleton _x000a_(v) maternal height _x000a_(vi) maternal BMI "/>
    <x v="0"/>
    <s v="No CI"/>
    <s v=""/>
  </r>
  <r>
    <s v="MWI"/>
    <n v="421"/>
    <s v="Malawi demographic and health survey 2000. Demographic and Health Surveys. Zomba, Malawi and Calverton, Maryland, USA: National Statistical Office and ORC Macro, 2001"/>
    <x v="55"/>
    <s v="DHS"/>
    <x v="0"/>
    <x v="5"/>
    <n v="0.17728949999999999"/>
    <n v="4.2487000000000002E-3"/>
    <n v="0.1689621"/>
    <n v="0.1856169"/>
    <n v="0.1118537"/>
    <n v="5.4720699999999999E-3"/>
    <n v="0.10110484"/>
    <n v="0.12260253"/>
    <n v="11880"/>
    <n v="12152"/>
    <n v="0.44531387090682983"/>
    <n v="0.46119529008865356"/>
    <n v="5411.4091796875"/>
    <n v="5479"/>
    <n v="5393.23291015625"/>
    <n v="5455"/>
    <n v="0.44381442666053772"/>
    <n v="0.45917508006095886"/>
    <n v="3000"/>
    <n v="896"/>
    <n v="3500"/>
    <n v="738"/>
    <n v="2500"/>
    <n v="565"/>
    <n v="0.16386215388774872"/>
    <n v="0.40217271447181702"/>
    <n v="0.13796991109848022"/>
    <n v="4.3573517352342606E-2"/>
    <n v="1.7519623041152954E-2"/>
    <n v="0"/>
    <n v="3000"/>
    <n v="896"/>
    <n v="3500"/>
    <n v="738"/>
    <n v="2500"/>
    <n v="565"/>
    <n v="0.16353349387645721"/>
    <n v="0.40135061740875244"/>
    <n v="0.14327432215213776"/>
    <n v="4.6176310628652573E-2"/>
    <n v="1.989414170384407E-2"/>
    <n v="0"/>
    <s v="yes"/>
    <s v="yes"/>
    <s v="yes"/>
    <s v="yes"/>
    <s v="yes"/>
    <n v="0"/>
    <x v="0"/>
    <s v="included"/>
    <n v="5"/>
    <s v="Yes"/>
    <s v="MI includes: _x000a_(i) size _x000a_(ii) parity _x000a_(ii) sex _x000a_(iv) singleton _x000a_(v) maternal height _x000a_(vi) maternal BMI "/>
    <x v="0"/>
    <m/>
    <s v=""/>
  </r>
  <r>
    <s v="MWI"/>
    <n v="422"/>
    <s v="Malawi demographic and health survey 2004. Demographic and Health Surveys. Calverton, Maryland: NSO and ORC Macro, 2005"/>
    <x v="55"/>
    <s v="DHS"/>
    <x v="23"/>
    <x v="16"/>
    <m/>
    <m/>
    <m/>
    <m/>
    <m/>
    <m/>
    <m/>
    <m/>
    <n v="10914"/>
    <n v="10771"/>
    <n v="0.48599246144294739"/>
    <n v="0.48066702485084534"/>
    <n v="5234.853515625"/>
    <n v="5246"/>
    <n v="5153.39453125"/>
    <n v="5167"/>
    <n v="0.47845089435577393"/>
    <n v="0.4734286367893219"/>
    <n v="3000"/>
    <n v="1065"/>
    <n v="3500"/>
    <n v="562"/>
    <n v="4000"/>
    <n v="480"/>
    <n v="0.20764262974262238"/>
    <n v="0.39958563446998596"/>
    <n v="0.21036289632320404"/>
    <n v="8.8171645998954773E-2"/>
    <n v="5.1737513393163681E-2"/>
    <n v="0"/>
    <n v="3000"/>
    <n v="1065"/>
    <n v="3500"/>
    <n v="562"/>
    <n v="4000"/>
    <n v="480"/>
    <n v="0.20301182568073273"/>
    <n v="0.40163934230804443"/>
    <n v="0.21292413771152496"/>
    <n v="8.9020207524299622E-2"/>
    <n v="5.3755242377519608E-2"/>
    <n v="0"/>
    <s v="yes"/>
    <s v="yes"/>
    <s v="yes"/>
    <s v="no"/>
    <s v="yes"/>
    <n v="1"/>
    <x v="1"/>
    <s v="included"/>
    <n v="3"/>
    <s v="No"/>
    <s v="No model fitted"/>
    <x v="3"/>
    <s v="Included in 2019 estimates. Excluded in 2020 on unweighted DQC"/>
    <s v="MICS4"/>
  </r>
  <r>
    <s v="MWI"/>
    <n v="423"/>
    <s v="Malawi multiple indicator cluster survey 2006, Final report. Lilongwe, Malawi: National Statistical Office and UNICEF, 2008."/>
    <x v="55"/>
    <s v="MICS"/>
    <x v="3"/>
    <x v="8"/>
    <n v="0.15557889999999999"/>
    <n v="9.5844999999999993E-3"/>
    <n v="0.13679330000000001"/>
    <n v="0.17436460000000001"/>
    <n v="0.1076546"/>
    <n v="6.4460300000000002E-3"/>
    <n v="9.5005519999999996E-2"/>
    <n v="0.12030370999999999"/>
    <n v="10374"/>
    <n v="10552"/>
    <n v="0.47706595063209534"/>
    <n v="0.50048196315765381"/>
    <n v="5034"/>
    <n v="5192"/>
    <n v="4986"/>
    <n v="5140"/>
    <n v="0.47251707315444946"/>
    <n v="0.49546945095062256"/>
    <n v="3000"/>
    <n v="931"/>
    <n v="3500"/>
    <n v="587"/>
    <n v="3200"/>
    <n v="399"/>
    <n v="0.17789182066917419"/>
    <n v="0.35577148199081421"/>
    <n v="0.18963919579982758"/>
    <n v="7.9299189150333405E-2"/>
    <n v="4.2210590094327927E-2"/>
    <n v="6.3716193835716695E-5"/>
    <n v="3000"/>
    <n v="931"/>
    <n v="3500"/>
    <n v="587"/>
    <n v="3200"/>
    <n v="399"/>
    <n v="0.17931433022022247"/>
    <n v="0.36922186613082886"/>
    <n v="0.17565485835075378"/>
    <n v="7.0685669779777527E-2"/>
    <n v="3.7557780742645264E-2"/>
    <n v="1.9260401313658804E-4"/>
    <s v="yes"/>
    <s v="yes"/>
    <s v="yes"/>
    <s v="yes"/>
    <s v="yes"/>
    <n v="0"/>
    <x v="0"/>
    <s v="included"/>
    <n v="5"/>
    <s v="Yes"/>
    <s v="MI includes: _x000a_(i) size _x000a_(ii) parity "/>
    <x v="0"/>
    <m/>
    <s v="MICS2"/>
  </r>
  <r>
    <s v="MWI"/>
    <n v="425"/>
    <s v="Malawi demographic and health survey 2010. Demographic and Health Surveys. Zomba, Malawi, and Calverton, Maryland, USA: NSO and ICF Macro. 2011"/>
    <x v="55"/>
    <s v="DHS"/>
    <x v="5"/>
    <x v="6"/>
    <n v="0.15289929999999999"/>
    <n v="7.5665999999999997E-3"/>
    <n v="0.13806869999999999"/>
    <n v="0.16772989999999999"/>
    <n v="0.1244662"/>
    <n v="4.09919E-3"/>
    <n v="0.11642042"/>
    <n v="0.13251193"/>
    <n v="19967"/>
    <n v="19697"/>
    <n v="0.66427803039550781"/>
    <n v="0.6548304557800293"/>
    <n v="13084.4775390625"/>
    <n v="13075"/>
    <n v="12948.779296875"/>
    <n v="12959"/>
    <n v="0.65739858150482178"/>
    <n v="0.64902091026306152"/>
    <n v="3000"/>
    <n v="2428"/>
    <n v="3500"/>
    <n v="1267"/>
    <n v="4000"/>
    <n v="1074"/>
    <n v="0.18292573094367981"/>
    <n v="0.35485714673995972"/>
    <n v="0.19596414268016815"/>
    <n v="7.9062901437282562E-2"/>
    <n v="4.4238641858100891E-2"/>
    <n v="3.9067247416824102E-4"/>
    <n v="3000"/>
    <n v="2428"/>
    <n v="3500"/>
    <n v="1267"/>
    <n v="4000"/>
    <n v="1074"/>
    <n v="0.18569789826869965"/>
    <n v="0.36474186182022095"/>
    <n v="0.20137667655944824"/>
    <n v="7.7552579343318939E-2"/>
    <n v="4.2523901909589767E-2"/>
    <n v="7.6481833821162581E-4"/>
    <s v="yes"/>
    <s v="yes"/>
    <s v="yes"/>
    <s v="yes"/>
    <s v="yes"/>
    <n v="0"/>
    <x v="0"/>
    <s v="included"/>
    <n v="5"/>
    <s v="Yes"/>
    <s v="MI includes: _x000a_(i) size _x000a_(ii) parity _x000a_(ii) sex _x000a_(iv) singleton _x000a_(v) maternal height _x000a_(vi) maternal BMI "/>
    <x v="0"/>
    <m/>
    <s v=""/>
  </r>
  <r>
    <s v="MWI"/>
    <n v="426"/>
    <s v="Malawi MDG endline survey 2014. Final Report. Zomba, Malawi: National Statistical Office, 2014."/>
    <x v="55"/>
    <s v="MICS"/>
    <x v="26"/>
    <x v="10"/>
    <n v="0.1479241"/>
    <n v="5.3975000000000004E-3"/>
    <n v="0.13734499999999999"/>
    <n v="0.15850320000000001"/>
    <n v="0.11016239999999999"/>
    <n v="4.8882400000000003E-3"/>
    <n v="0.10057136999999999"/>
    <n v="0.11975346000000001"/>
    <n v="7576"/>
    <n v="7490.46728515625"/>
    <n v="0.83417892456054688"/>
    <n v="0.84635692834854126"/>
    <n v="6248"/>
    <n v="6412"/>
    <n v="6220"/>
    <n v="6386"/>
    <n v="0.83044058084487915"/>
    <n v="0.84292501211166382"/>
    <n v="3000"/>
    <n v="1271"/>
    <n v="3200"/>
    <n v="565"/>
    <n v="3500"/>
    <n v="497"/>
    <n v="0.1960042268037796"/>
    <n v="0.3583429753780365"/>
    <n v="0.12831863760948181"/>
    <n v="4.339970275759697E-2"/>
    <n v="2.1637242287397385E-2"/>
    <n v="5.3012737771496177E-4"/>
    <n v="3000"/>
    <n v="1271"/>
    <n v="3200"/>
    <n v="565"/>
    <n v="3500"/>
    <n v="497"/>
    <n v="0.1982220858335495"/>
    <n v="0.36384904384613037"/>
    <n v="0.11915159225463867"/>
    <n v="3.8833435624837875E-2"/>
    <n v="1.9026825204491615E-2"/>
    <n v="4.6787274186499417E-4"/>
    <s v="yes"/>
    <s v="yes"/>
    <s v="yes"/>
    <s v="yes"/>
    <s v="yes"/>
    <n v="0"/>
    <x v="0"/>
    <s v="included"/>
    <n v="5"/>
    <s v="Yes"/>
    <s v="MI includes: _x000a_(i) size _x000a_(ii) parity "/>
    <x v="0"/>
    <m/>
    <s v="MICS2"/>
  </r>
  <r>
    <s v="MDV"/>
    <n v="440"/>
    <s v="Maldives demographic and health survey 2009. Demographic and Health Surveys. Calverton, Maryland: MOHF and ICF Macro, 2010"/>
    <x v="56"/>
    <s v="DHS"/>
    <x v="29"/>
    <x v="2"/>
    <n v="0.13559989631175995"/>
    <n v="7.0130499079823494E-3"/>
    <n v="0.12185432016849518"/>
    <n v="0.14934547245502472"/>
    <n v="0.10531807690858841"/>
    <n v="6.2697781249880791E-3"/>
    <n v="9.2974007129669189E-2"/>
    <n v="0.11766215413808823"/>
    <n v="3817"/>
    <n v="3736"/>
    <n v="0.98448348045349121"/>
    <n v="0.98559075593948364"/>
    <n v="3678.136962890625"/>
    <n v="3762"/>
    <n v="3677.085205078125"/>
    <n v="3760"/>
    <n v="0.98423051834106445"/>
    <n v="0.98506683111190796"/>
    <n v="3000"/>
    <n v="355"/>
    <n v="3200"/>
    <n v="212"/>
    <n v="2700"/>
    <n v="207"/>
    <n v="8.9936614036560059E-2"/>
    <n v="0.20306076109409332"/>
    <n v="3.8083594292402267E-2"/>
    <n v="8.8702524080872536E-3"/>
    <n v="3.169927978888154E-3"/>
    <n v="0"/>
    <n v="3000"/>
    <n v="355"/>
    <n v="3200"/>
    <n v="212"/>
    <n v="2700"/>
    <n v="207"/>
    <n v="9.4364702701568604E-2"/>
    <n v="0.20574162900447845"/>
    <n v="3.5619352012872696E-2"/>
    <n v="6.9112172350287437E-3"/>
    <n v="2.3923444095999002E-3"/>
    <n v="0"/>
    <s v="yes"/>
    <s v="yes"/>
    <s v="yes"/>
    <s v="yes"/>
    <s v="yes"/>
    <n v="0"/>
    <x v="0"/>
    <s v="included"/>
    <n v="5"/>
    <s v="Yes"/>
    <s v="MI includes: _x000a_(i) size _x000a_(ii) parity _x000a_(ii) sex _x000a_(iv) singleton _x000a_(v) maternal height _x000a_(vi) maternal BMI "/>
    <x v="0"/>
    <m/>
    <s v=""/>
  </r>
  <r>
    <s v="MLI"/>
    <n v="443"/>
    <s v="Enquête démographique et de santé au Mali 2001. Demographic and Health Surveys. Calverton, Maryland, USA: CPS/MS, DNSI et ORC Macro, 2002"/>
    <x v="57"/>
    <s v="DHS"/>
    <x v="8"/>
    <x v="5"/>
    <m/>
    <m/>
    <m/>
    <m/>
    <m/>
    <m/>
    <m/>
    <m/>
    <n v="12924"/>
    <n v="13040"/>
    <n v="0.20792339742183685"/>
    <n v="0.19011141359806061"/>
    <n v="2711.252685546875"/>
    <n v="2457"/>
    <n v="2700.230712890625"/>
    <n v="2446"/>
    <n v="0.207072913646698"/>
    <n v="0.18926028907299042"/>
    <n v="3000"/>
    <n v="383"/>
    <n v="4000"/>
    <n v="203"/>
    <n v="3500"/>
    <n v="201"/>
    <n v="0.14764489233493805"/>
    <n v="0.3176257312297821"/>
    <n v="0.18962956964969635"/>
    <n v="5.6433934718370438E-2"/>
    <n v="2.9858272522687912E-2"/>
    <n v="1.1347891268087551E-4"/>
    <n v="3000"/>
    <n v="383"/>
    <n v="4000"/>
    <n v="203"/>
    <n v="3500"/>
    <n v="201"/>
    <n v="0.15588115155696869"/>
    <n v="0.32030931115150452"/>
    <n v="0.17704518139362335"/>
    <n v="5.7387057691812515E-2"/>
    <n v="3.0118029564619064E-2"/>
    <n v="4.0700042154639959E-4"/>
    <s v="no"/>
    <s v="yes"/>
    <s v="yes"/>
    <s v="yes"/>
    <s v="yes"/>
    <n v="1"/>
    <x v="1"/>
    <s v="excluded"/>
    <n v="2"/>
    <s v="No"/>
    <s v="No model fitted"/>
    <x v="3"/>
    <m/>
    <s v=""/>
  </r>
  <r>
    <s v="MLI"/>
    <n v="444"/>
    <s v="Enquête démographique et de santé du Mali 2006. DHS. Calverton, Maryland, USA: CPS/DNSI et Macro International Inc., 2007"/>
    <x v="57"/>
    <s v="DHS"/>
    <x v="3"/>
    <x v="1"/>
    <m/>
    <m/>
    <m/>
    <m/>
    <m/>
    <m/>
    <m/>
    <m/>
    <n v="14144"/>
    <n v="14327"/>
    <n v="0.27160409092903137"/>
    <n v="0.27029129862785339"/>
    <n v="3891.29638671875"/>
    <n v="3823"/>
    <n v="3860.77001953125"/>
    <n v="3794"/>
    <n v="0.26947513222694397"/>
    <n v="0.26824095845222473"/>
    <n v="3000"/>
    <n v="900"/>
    <n v="4000"/>
    <n v="415"/>
    <n v="3500"/>
    <n v="353"/>
    <n v="0.24197685718536377"/>
    <n v="0.44316595792770386"/>
    <n v="0.22461260855197906"/>
    <n v="8.6738564074039459E-2"/>
    <n v="4.9199923872947693E-2"/>
    <n v="1.0209934553131461E-3"/>
    <n v="3000"/>
    <n v="900"/>
    <n v="4000"/>
    <n v="415"/>
    <n v="3500"/>
    <n v="353"/>
    <n v="0.23541721701622009"/>
    <n v="0.43630656599998474"/>
    <n v="0.22076903283596039"/>
    <n v="8.475019782781601E-2"/>
    <n v="4.9176041036844254E-2"/>
    <n v="5.2314938511699438E-4"/>
    <s v="no"/>
    <s v="yes"/>
    <s v="yes"/>
    <s v="yes"/>
    <s v="yes"/>
    <n v="1"/>
    <x v="1"/>
    <s v="excluded"/>
    <n v="2"/>
    <s v="No"/>
    <s v="No model fitted"/>
    <x v="3"/>
    <m/>
    <s v=""/>
  </r>
  <r>
    <s v="MRT"/>
    <n v="448"/>
    <s v="Enquête démographique et de santé Mauritanie 2000-2001. Demographic and Health Surveys. Calverton, Maryland, USA: ONS et ORC Macro, 2001"/>
    <x v="58"/>
    <s v="DHS"/>
    <x v="0"/>
    <x v="5"/>
    <n v="0.47788387537002563"/>
    <n v="2.141878753900528E-2"/>
    <n v="0.43590307235717773"/>
    <n v="0.51986473798751831"/>
    <n v="0.32111319899559021"/>
    <n v="2.2579509764909744E-2"/>
    <n v="0.27658739686012268"/>
    <n v="0.36563900113105774"/>
    <n v="4522"/>
    <n v="4855"/>
    <n v="0.29871717095375061"/>
    <n v="0.32817336916923523"/>
    <n v="1450.140625"/>
    <n v="1484"/>
    <n v="1448.209716796875"/>
    <n v="1482"/>
    <n v="0.29829242825508118"/>
    <n v="0.32773110270500183"/>
    <n v="3000"/>
    <n v="364"/>
    <n v="2000"/>
    <n v="197"/>
    <n v="2500"/>
    <n v="173"/>
    <n v="0.24326832592487335"/>
    <n v="0.50833266973495483"/>
    <n v="5.1872164011001587E-2"/>
    <n v="2.0075278356671333E-2"/>
    <n v="1.1067464016377926E-2"/>
    <n v="2.8721671551465988E-3"/>
    <n v="3000"/>
    <n v="364"/>
    <n v="2000"/>
    <n v="197"/>
    <n v="2500"/>
    <n v="173"/>
    <n v="0.24528302252292633"/>
    <n v="0.49460917711257935"/>
    <n v="5.1886793226003647E-2"/>
    <n v="2.0889487117528915E-2"/>
    <n v="1.1455525644123554E-2"/>
    <n v="3.3692722208797932E-3"/>
    <s v="yes"/>
    <s v="yes"/>
    <s v="yes"/>
    <s v="yes"/>
    <s v="yes"/>
    <n v="0"/>
    <x v="1"/>
    <m/>
    <n v="7"/>
    <s v="No"/>
    <s v="MI includes: _x000a_(i) size _x000a_(ii) parity _x000a_(ii) sex _x000a_(iv) singleton _x000a_(v) maternal height _x000a_(vi) maternal BMI "/>
    <x v="3"/>
    <s v="Very high LBW. Just makes it in on unweighted DQC"/>
    <s v="MICS2"/>
  </r>
  <r>
    <s v="MRT"/>
    <n v="449"/>
    <s v="Enquête par grappes à indicateurs multiples, Mauritanie 2007. Nouakchott, Mauritania: ONS and UNICEF, 2008"/>
    <x v="58"/>
    <s v="MICS"/>
    <x v="25"/>
    <x v="2"/>
    <m/>
    <s v=" "/>
    <m/>
    <m/>
    <m/>
    <m/>
    <m/>
    <m/>
    <n v="3539"/>
    <n v="3533"/>
    <n v="0.17378997802734375"/>
    <n v="0.16614863276481628"/>
    <n v="614"/>
    <n v="588"/>
    <n v="613"/>
    <n v="587"/>
    <n v="0.17350693047046661"/>
    <n v="0.16586606204509735"/>
    <n v="3000"/>
    <n v="125"/>
    <n v="2500"/>
    <n v="79"/>
    <n v="3500"/>
    <n v="58"/>
    <n v="0.21498966217041016"/>
    <n v="0.44688612222671509"/>
    <n v="6.6348448395729065E-2"/>
    <n v="2.6055580005049706E-2"/>
    <n v="1.5410740859806538E-2"/>
    <n v="2.3462059907615185E-3"/>
    <n v="3000"/>
    <n v="125"/>
    <n v="2500"/>
    <n v="79"/>
    <n v="3500"/>
    <n v="58"/>
    <n v="0.21258503198623657"/>
    <n v="0.44557821750640869"/>
    <n v="6.2925167381763458E-2"/>
    <n v="2.7210883796215057E-2"/>
    <n v="1.5306122601032257E-2"/>
    <n v="1.7006802372634411E-3"/>
    <s v="no"/>
    <s v="yes"/>
    <s v="yes"/>
    <s v="yes"/>
    <s v="yes"/>
    <n v="1"/>
    <x v="1"/>
    <s v="excluded"/>
    <n v="2"/>
    <s v="No"/>
    <s v="No model fitted"/>
    <x v="3"/>
    <m/>
    <s v="MICS3"/>
  </r>
  <r>
    <s v="MRT"/>
    <n v="451"/>
    <s v="Suivi de la situation des femmes et des enfants. Enquête par grappes à indicateurs multiples (MICS) 2011: Rapport final. Nouakchott, Mauritanie: ONS, 2012."/>
    <x v="58"/>
    <s v="MICS"/>
    <x v="7"/>
    <x v="9"/>
    <m/>
    <m/>
    <m/>
    <m/>
    <m/>
    <m/>
    <m/>
    <m/>
    <n v="3629"/>
    <n v="3570.84814453125"/>
    <n v="0.22122654318809509"/>
    <n v="0.2127307802438736"/>
    <n v="790"/>
    <n v="772"/>
    <n v="783"/>
    <n v="768"/>
    <n v="0.21926631033420563"/>
    <n v="0.21162854135036469"/>
    <n v="3000"/>
    <n v="170"/>
    <n v="2000"/>
    <n v="96"/>
    <n v="2500"/>
    <n v="68"/>
    <n v="0.21185033023357391"/>
    <n v="0.4275679886341095"/>
    <n v="8.6786560714244843E-2"/>
    <n v="5.2327383309602737E-2"/>
    <n v="3.4935664385557175E-2"/>
    <n v="7.4772033840417862E-3"/>
    <n v="3000"/>
    <n v="170"/>
    <n v="2000"/>
    <n v="96"/>
    <n v="2500"/>
    <n v="68"/>
    <n v="0.21963824331760406"/>
    <n v="0.43152454495429993"/>
    <n v="8.0103360116481781E-2"/>
    <n v="4.5219637453556061E-2"/>
    <n v="3.1007751822471619E-2"/>
    <n v="6.4599481411278248E-3"/>
    <s v="no"/>
    <s v="yes"/>
    <s v="yes"/>
    <s v="yes"/>
    <s v="yes"/>
    <n v="1"/>
    <x v="1"/>
    <s v="excluded"/>
    <n v="2"/>
    <s v="No"/>
    <s v="No model fitted"/>
    <x v="3"/>
    <m/>
    <s v=""/>
  </r>
  <r>
    <s v="MNG"/>
    <n v="463"/>
    <s v="Mongolia child and development survey - 2000 (MICS-2): National report 2001. Ulaanbaatar, Mongolia: National Statistics Office, 2001"/>
    <x v="59"/>
    <s v="MICS"/>
    <x v="0"/>
    <x v="15"/>
    <n v="6.5161399999999994E-2"/>
    <n v="5.6819000000000001E-3"/>
    <n v="5.4024900000000001E-2"/>
    <n v="7.6298000000000005E-2"/>
    <n v="5.6055399999999998E-2"/>
    <n v="6.0580699999999996E-3"/>
    <n v="4.4132680000000001E-2"/>
    <n v="6.7978040000000003E-2"/>
    <n v="1515"/>
    <n v="1515"/>
    <n v="0.95379537343978882"/>
    <n v="0.95379537343978882"/>
    <n v="1445"/>
    <n v="1445"/>
    <n v="1445"/>
    <n v="1445"/>
    <n v="0.95379537343978882"/>
    <n v="0.95379537343978882"/>
    <n v="3200"/>
    <n v="163"/>
    <n v="3500"/>
    <n v="158"/>
    <n v="3000"/>
    <n v="103"/>
    <n v="0.11280276626348495"/>
    <n v="0.29342561960220337"/>
    <n v="8.9965395629405975E-2"/>
    <n v="1.4532871544361115E-2"/>
    <n v="0"/>
    <n v="0"/>
    <n v="3200"/>
    <n v="163"/>
    <n v="3500"/>
    <n v="158"/>
    <n v="3000"/>
    <n v="103"/>
    <n v="0.11280276626348495"/>
    <n v="0.29342561960220337"/>
    <n v="8.9965395629405975E-2"/>
    <n v="1.4532871544361115E-2"/>
    <n v="0"/>
    <n v="0"/>
    <s v="yes"/>
    <s v="yes"/>
    <s v="yes"/>
    <s v="yes"/>
    <s v="yes"/>
    <n v="0"/>
    <x v="0"/>
    <s v="included"/>
    <n v="5"/>
    <s v="Yes"/>
    <s v="MI includes: _x000a_(i) size _x000a_(ii) parity "/>
    <x v="2"/>
    <m/>
    <s v=""/>
  </r>
  <r>
    <s v="MNG"/>
    <n v="465"/>
    <s v="Mongolia Child and Development 2005 survey (MICS-3), final report. Ulaanbaatar, Mongolia, 2007"/>
    <x v="59"/>
    <s v="MICS"/>
    <x v="1"/>
    <x v="1"/>
    <n v="5.9662300000000001E-2"/>
    <n v="6.2627000000000004E-3"/>
    <n v="4.73873E-2"/>
    <n v="7.1937299999999996E-2"/>
    <n v="4.8080100000000001E-2"/>
    <n v="5.9948400000000004E-3"/>
    <n v="3.6273519999999997E-2"/>
    <n v="5.9886729999999999E-2"/>
    <n v="1460"/>
    <n v="1457"/>
    <n v="0.98284143209457397"/>
    <n v="0.98287671804428101"/>
    <n v="1432"/>
    <n v="1435"/>
    <n v="1430"/>
    <n v="1433"/>
    <n v="0.9814687967300415"/>
    <n v="0.9815068244934082"/>
    <n v="3500"/>
    <n v="148"/>
    <n v="3200"/>
    <n v="147"/>
    <n v="3400"/>
    <n v="106"/>
    <n v="0.10273443907499313"/>
    <n v="0.27931103110313416"/>
    <n v="9.6688270568847656E-2"/>
    <n v="1.8524350598454475E-2"/>
    <n v="3.4217394422739744E-3"/>
    <n v="0"/>
    <n v="3500"/>
    <n v="148"/>
    <n v="3200"/>
    <n v="147"/>
    <n v="3400"/>
    <n v="106"/>
    <n v="0.10313589125871658"/>
    <n v="0.27944251894950867"/>
    <n v="9.7560971975326538E-2"/>
    <n v="1.8815331161022186E-2"/>
    <n v="3.4843205939978361E-3"/>
    <n v="0"/>
    <s v="yes"/>
    <s v="yes"/>
    <s v="yes"/>
    <s v="yes"/>
    <s v="yes"/>
    <n v="0"/>
    <x v="0"/>
    <s v="included"/>
    <n v="5"/>
    <s v="Yes"/>
    <s v="MI includes: _x000a_(i) size _x000a_(ii) parity "/>
    <x v="2"/>
    <m/>
    <s v="MICS5"/>
  </r>
  <r>
    <s v="MNG"/>
    <n v="466"/>
    <s v="Population nutrition status. Fourth national survey report. Ulaanbaatar, Mongolia: NTC, 2013"/>
    <x v="59"/>
    <s v="NNS"/>
    <x v="5"/>
    <x v="6"/>
    <n v="6.4879611134529114E-2"/>
    <n v="4.2098894715309143E-2"/>
    <n v="-1.7632709816098213E-2"/>
    <n v="0.14739193022251129"/>
    <n v="5.7269405573606491E-2"/>
    <n v="1.046630647033453E-2"/>
    <n v="3.6550305783748627E-2"/>
    <n v="7.7988505363464355E-2"/>
    <n v="706"/>
    <n v="2144"/>
    <n v="0.96680694818496704"/>
    <n v="0.9631727933883667"/>
    <n v="2073"/>
    <n v="680"/>
    <n v="2072"/>
    <n v="680"/>
    <n v="0.96680694818496704"/>
    <n v="0.9631727933883667"/>
    <n v="3500"/>
    <n v="75"/>
    <n v="3200"/>
    <n v="61"/>
    <n v="3400"/>
    <n v="43"/>
    <n v="9.8848685622215271E-2"/>
    <n v="0.24319538474082947"/>
    <n v="0.11280683428049088"/>
    <n v="1.1190878227353096E-2"/>
    <n v="0"/>
    <n v="0"/>
    <n v="3500"/>
    <n v="75"/>
    <n v="3200"/>
    <n v="61"/>
    <n v="3400"/>
    <n v="43"/>
    <n v="0.11029411852359772"/>
    <n v="0.26323530077934265"/>
    <n v="0.10882353037595749"/>
    <n v="1.3235294260084629E-2"/>
    <n v="0"/>
    <n v="0"/>
    <s v="yes"/>
    <s v="yes"/>
    <s v="yes"/>
    <s v="yes"/>
    <s v="yes"/>
    <n v="0"/>
    <x v="0"/>
    <m/>
    <n v="5"/>
    <s v="Yes"/>
    <s v="FMM Only"/>
    <x v="2"/>
    <m/>
    <s v="MICS3"/>
  </r>
  <r>
    <s v="MNG"/>
    <n v="467"/>
    <s v="Social indicator sample survey 2013 (MICS). Final Report.Ulaanbaatar, Mongolia: National Statistical Office, 2014."/>
    <x v="59"/>
    <s v="MICS"/>
    <x v="6"/>
    <x v="7"/>
    <n v="5.2579399999999998E-2"/>
    <n v="4.5367000000000003E-3"/>
    <n v="4.3687400000000001E-2"/>
    <n v="6.1471400000000002E-2"/>
    <n v="4.6720200000000003E-2"/>
    <n v="4.6730399999999998E-3"/>
    <n v="3.7542739999999998E-2"/>
    <n v="5.5897620000000002E-2"/>
    <n v="2375"/>
    <n v="2389.009765625"/>
    <n v="0.99162828922271729"/>
    <n v="0.9911578893661499"/>
    <n v="2369"/>
    <n v="2354"/>
    <n v="2368"/>
    <n v="2353"/>
    <n v="0.99120968580245972"/>
    <n v="0.99073684215545654"/>
    <n v="3500"/>
    <n v="230"/>
    <n v="3200"/>
    <n v="185"/>
    <n v="3600"/>
    <n v="154"/>
    <n v="9.5840834081172943E-2"/>
    <n v="0.23693805932998657"/>
    <n v="0.13781008124351501"/>
    <n v="2.714088186621666E-2"/>
    <n v="3.9025743026286364E-3"/>
    <n v="0"/>
    <n v="3500"/>
    <n v="230"/>
    <n v="3200"/>
    <n v="185"/>
    <n v="3600"/>
    <n v="154"/>
    <n v="9.7706034779548645E-2"/>
    <n v="0.24171622097492218"/>
    <n v="0.13678844273090363"/>
    <n v="2.8886999934911728E-2"/>
    <n v="3.8232796359807253E-3"/>
    <n v="0"/>
    <s v="yes"/>
    <s v="yes"/>
    <s v="yes"/>
    <s v="yes"/>
    <s v="yes"/>
    <n v="0"/>
    <x v="0"/>
    <s v="included"/>
    <n v="5"/>
    <s v="Yes"/>
    <s v="MI includes: _x000a_(i) size _x000a_(ii) parity _x000a_(ii) sex _x000a_(iv) singleton "/>
    <x v="0"/>
    <m/>
    <s v="MICS2"/>
  </r>
  <r>
    <s v="MNE"/>
    <n v="468"/>
    <s v="Montenegro multiple indicator cluster survey 2005, Final report. Podgorica, Montenegro: MONSTAT, SMMRI and UNICEF, 2006"/>
    <x v="60"/>
    <s v="MICS"/>
    <x v="20"/>
    <x v="1"/>
    <n v="3.977501392364502E-2"/>
    <e v="#N/A"/>
    <e v="#N/A"/>
    <e v="#N/A"/>
    <n v="3.9188455790281296E-2"/>
    <n v="1.010927E-2"/>
    <n v="1.918096E-2"/>
    <n v="5.9195949999999997E-2"/>
    <n v="351"/>
    <n v="212"/>
    <n v="0.96226418018341064"/>
    <n v="0.96581196784973145"/>
    <n v="204"/>
    <n v="339"/>
    <n v="204"/>
    <n v="338"/>
    <n v="0.96226418018341064"/>
    <n v="0.96296298503875732"/>
    <n v="3500"/>
    <n v="20"/>
    <n v="3600"/>
    <n v="18"/>
    <n v="3450"/>
    <n v="17"/>
    <n v="5.4118428379297256E-2"/>
    <n v="0.16158017516136169"/>
    <n v="0.13672791421413422"/>
    <n v="2.8541738167405128E-2"/>
    <n v="4.7664069570600986E-3"/>
    <n v="0"/>
    <n v="3500"/>
    <n v="20"/>
    <n v="3600"/>
    <n v="18"/>
    <n v="3450"/>
    <n v="17"/>
    <n v="5.8997049927711487E-2"/>
    <n v="0.16224189102649689"/>
    <n v="0.14159291982650757"/>
    <n v="2.9498524963855743E-2"/>
    <n v="5.8997049927711487E-3"/>
    <n v="0"/>
    <s v="yes"/>
    <s v="yes"/>
    <s v="yes"/>
    <s v="yes"/>
    <s v="yes"/>
    <n v="0"/>
    <x v="0"/>
    <s v="included"/>
    <n v="5"/>
    <s v="Yes"/>
    <s v="MI includes: _x000a_(i) size _x000a_(ii) parity "/>
    <x v="0"/>
    <s v="No CI"/>
    <s v="MICS5"/>
  </r>
  <r>
    <s v="MNE"/>
    <n v="469"/>
    <s v="2013 Montenegro multiple indicator cluster survey: Final report. Podgorica, Montenegro: MONSTAT and UNICEF, 2014."/>
    <x v="60"/>
    <s v="MICS"/>
    <x v="6"/>
    <x v="7"/>
    <n v="3.7297299999999999E-2"/>
    <n v="1.1550299999999999E-2"/>
    <n v="1.46587E-2"/>
    <n v="5.99359E-2"/>
    <n v="3.8629200000000002E-2"/>
    <n v="1.147947E-2"/>
    <n v="1.5982530000000002E-2"/>
    <n v="6.1275950000000003E-2"/>
    <n v="494"/>
    <n v="327.88217163085938"/>
    <n v="0.98475611209869385"/>
    <n v="0.98987853527069092"/>
    <n v="323"/>
    <n v="489"/>
    <n v="323"/>
    <n v="489"/>
    <n v="0.98475611209869385"/>
    <n v="0.98987853527069092"/>
    <n v="3500"/>
    <n v="24"/>
    <n v="3600"/>
    <n v="19"/>
    <n v="3650"/>
    <n v="18"/>
    <n v="5.2365045994520187E-2"/>
    <n v="0.12008505314588547"/>
    <n v="0.12439156323671341"/>
    <n v="3.2834742218255997E-2"/>
    <n v="1.2198184849694371E-3"/>
    <n v="0"/>
    <n v="3500"/>
    <n v="24"/>
    <n v="3600"/>
    <n v="19"/>
    <n v="3650"/>
    <n v="18"/>
    <n v="4.9079753458499908E-2"/>
    <n v="0.12474437803030014"/>
    <n v="0.12883435189723969"/>
    <n v="3.6809816956520081E-2"/>
    <n v="2.0449897274374962E-3"/>
    <n v="0"/>
    <s v="yes"/>
    <s v="yes"/>
    <s v="yes"/>
    <s v="yes"/>
    <s v="yes"/>
    <n v="0"/>
    <x v="0"/>
    <s v="included"/>
    <n v="5"/>
    <s v="Yes"/>
    <s v="MI includes: _x000a_(i) size _x000a_(ii) parity "/>
    <x v="0"/>
    <m/>
    <s v="MICS3"/>
  </r>
  <r>
    <s v="MAR"/>
    <n v="473"/>
    <s v="Enquête dur la population et la santé familiale (EPSF) 2003-2004. Demographic and Health Surveys. Calverton, Maryland, USA: Ministère de la Santé et ORC Macro, 2005"/>
    <x v="61"/>
    <s v="DHS"/>
    <x v="11"/>
    <x v="13"/>
    <n v="0.19519069790840149"/>
    <n v="7.7503523789346218E-3"/>
    <n v="0.18000000715255737"/>
    <n v="0.21038138866424561"/>
    <n v="0.12183516472578049"/>
    <n v="6.8992674350738525E-3"/>
    <n v="0.10827597230672836"/>
    <n v="0.13539436459541321"/>
    <n v="6156"/>
    <n v="6019"/>
    <n v="0.48528718948364258"/>
    <n v="0.45451593399047852"/>
    <n v="2921.1796875"/>
    <n v="2798"/>
    <n v="2916.307373046875"/>
    <n v="2793"/>
    <n v="0.48451691865921021"/>
    <n v="0.45370370149612427"/>
    <n v="3000"/>
    <n v="579"/>
    <n v="3500"/>
    <n v="345"/>
    <n v="4000"/>
    <n v="272"/>
    <n v="0.2072790116071701"/>
    <n v="0.42754143476486206"/>
    <n v="0.1774238646030426"/>
    <n v="5.5391035974025726E-2"/>
    <n v="2.0799264311790466E-2"/>
    <n v="1.0208964813500643E-3"/>
    <n v="3000"/>
    <n v="579"/>
    <n v="3500"/>
    <n v="345"/>
    <n v="4000"/>
    <n v="272"/>
    <n v="0.20693352818489075"/>
    <n v="0.42744818329811096"/>
    <n v="0.174052894115448"/>
    <n v="5.360972136259079E-2"/>
    <n v="1.9299499690532684E-2"/>
    <n v="7.147963042370975E-4"/>
    <s v="yes"/>
    <s v="yes"/>
    <s v="yes"/>
    <s v="yes"/>
    <s v="yes"/>
    <n v="0"/>
    <x v="0"/>
    <s v="included"/>
    <n v="5"/>
    <s v="Yes"/>
    <s v="MI includes: _x000a_(i) size _x000a_(ii) parity _x000a_(ii) sex _x000a_(iv) singleton _x000a_(v) maternal height _x000a_(vi) maternal BMI "/>
    <x v="0"/>
    <m/>
    <s v=""/>
  </r>
  <r>
    <s v="MOZ"/>
    <n v="476"/>
    <s v="Moçambique inquérito demográfico e de saude 1997. Demographic and Health Surveys. Instituto Nacional de Estatistica. Maputo, Moçambique, 1998"/>
    <x v="62"/>
    <s v="DHS"/>
    <x v="33"/>
    <x v="21"/>
    <n v="0.20712737739086151"/>
    <n v="1.3945391401648521E-2"/>
    <n v="0.17979440093040466"/>
    <n v="0.23446033895015717"/>
    <n v="0.12518006563186646"/>
    <n v="1.2442613951861858E-2"/>
    <n v="0.10069771111011505"/>
    <n v="0.14966240525245667"/>
    <n v="3999"/>
    <n v="4105"/>
    <n v="0.40294134616851807"/>
    <n v="0.48687171936035156"/>
    <n v="1653.9012451171875"/>
    <n v="1947"/>
    <n v="1650.675048828125"/>
    <n v="1944"/>
    <n v="0.40211328864097595"/>
    <n v="0.4861215353012085"/>
    <n v="3000"/>
    <n v="189"/>
    <n v="2500"/>
    <n v="128"/>
    <n v="3500"/>
    <n v="127"/>
    <n v="0.11078929156064987"/>
    <n v="0.25923940539360046"/>
    <n v="4.1393604129552841E-2"/>
    <n v="1.2505359016358852E-2"/>
    <n v="3.7526939995586872E-3"/>
    <n v="1.3523781672120094E-4"/>
    <n v="3000"/>
    <n v="189"/>
    <n v="2500"/>
    <n v="128"/>
    <n v="3500"/>
    <n v="127"/>
    <n v="9.7072422504425049E-2"/>
    <n v="0.22804313898086548"/>
    <n v="4.2629685252904892E-2"/>
    <n v="1.4381099492311478E-2"/>
    <n v="4.6224961988627911E-3"/>
    <n v="5.1361066289246082E-4"/>
    <s v="yes"/>
    <s v="yes"/>
    <s v="yes"/>
    <s v="yes"/>
    <s v="yes"/>
    <n v="0"/>
    <x v="0"/>
    <s v="included"/>
    <n v="5"/>
    <s v="Yes"/>
    <s v="MI includes: _x000a_(i) size _x000a_(ii) parity _x000a_(ii) sex _x000a_(iv) singleton _x000a_(v) maternal height _x000a_(vi) maternal BMI "/>
    <x v="0"/>
    <m/>
    <s v="MICS4"/>
  </r>
  <r>
    <s v="MOZ"/>
    <n v="478"/>
    <s v="Moçambique inquérito demográfico e de saúde 2003. Demographic and Health Surveys. Calverton, Maryland, USA: Instituto Nacional de Estatística, Ministério da Saúde and ORC Macro, 2005"/>
    <x v="62"/>
    <s v="DHS"/>
    <x v="11"/>
    <x v="13"/>
    <n v="0.17953079999999999"/>
    <n v="6.7476999999999997E-3"/>
    <n v="0.16630539999999999"/>
    <n v="0.19275629999999999"/>
    <n v="0.13053999999999999"/>
    <n v="7.1831999999999998E-3"/>
    <n v="0.11643013000000001"/>
    <n v="0.14464998000000001"/>
    <n v="10275"/>
    <n v="10564"/>
    <n v="0.46493616700172424"/>
    <n v="0.5167883038520813"/>
    <n v="4911.52685546875"/>
    <n v="5310"/>
    <n v="4909.39697265625"/>
    <n v="5307"/>
    <n v="0.46472898125648499"/>
    <n v="0.51649636030197144"/>
    <n v="3000"/>
    <n v="679"/>
    <n v="3500"/>
    <n v="301"/>
    <n v="2500"/>
    <n v="298"/>
    <n v="0.13264526426792145"/>
    <n v="0.24384942650794983"/>
    <n v="5.0927508622407913E-2"/>
    <n v="1.2067477218806744E-2"/>
    <n v="4.0276180952787399E-3"/>
    <n v="0"/>
    <n v="3000"/>
    <n v="679"/>
    <n v="3500"/>
    <n v="301"/>
    <n v="2500"/>
    <n v="298"/>
    <n v="0.12787194550037384"/>
    <n v="0.24067796766757965"/>
    <n v="4.9717515707015991E-2"/>
    <n v="1.1299435049295425E-2"/>
    <n v="3.0131826642900705E-3"/>
    <n v="0"/>
    <s v="yes"/>
    <s v="yes"/>
    <s v="yes"/>
    <s v="yes"/>
    <s v="yes"/>
    <n v="0"/>
    <x v="0"/>
    <s v="included"/>
    <n v="5"/>
    <s v="Yes"/>
    <s v="MI includes: _x000a_(i) size _x000a_(ii) parity _x000a_(ii) sex _x000a_(iv) singleton _x000a_(v) maternal height _x000a_(vi) maternal BMI "/>
    <x v="0"/>
    <m/>
    <s v="MICS3"/>
  </r>
  <r>
    <s v="MOZ"/>
    <n v="479"/>
    <s v="Mozambique multiple indicator cluster survey 2008 (MICS). Maputo, Mozambique: INE, 2009"/>
    <x v="62"/>
    <s v="MICS"/>
    <x v="12"/>
    <x v="17"/>
    <n v="0.1962287425994873"/>
    <n v="9.8953358829021454E-3"/>
    <n v="0.17683388292789459"/>
    <n v="0.21562360227108002"/>
    <n v="0.13495749235153198"/>
    <n v="8.1556206569075584E-3"/>
    <n v="0.11894313991069794"/>
    <n v="0.15097185969352722"/>
    <n v="4904"/>
    <n v="5190.91796875"/>
    <n v="0.5621267557144165"/>
    <n v="0.61256116628646851"/>
    <n v="2918"/>
    <n v="3004"/>
    <n v="2906"/>
    <n v="2996"/>
    <n v="0.55981504917144775"/>
    <n v="0.61092984676361084"/>
    <n v="3000"/>
    <n v="410"/>
    <n v="3200"/>
    <n v="220"/>
    <n v="2800"/>
    <n v="210"/>
    <n v="0.14690546691417694"/>
    <n v="0.28234586119651794"/>
    <n v="4.5898571610450745E-2"/>
    <n v="7.9067591577768326E-3"/>
    <n v="2.706239465624094E-3"/>
    <n v="4.3624741956591606E-3"/>
    <n v="3000"/>
    <n v="410"/>
    <n v="3200"/>
    <n v="220"/>
    <n v="2800"/>
    <n v="210"/>
    <n v="0.13643926382064819"/>
    <n v="0.27953410148620605"/>
    <n v="4.126456007361412E-2"/>
    <n v="8.319467306137085E-3"/>
    <n v="2.6622295845299959E-3"/>
    <n v="2.9950083699077368E-3"/>
    <s v="yes"/>
    <s v="yes"/>
    <s v="yes"/>
    <s v="yes"/>
    <s v="yes"/>
    <n v="0"/>
    <x v="0"/>
    <s v="excluded"/>
    <n v="5"/>
    <s v="Yes"/>
    <s v="MI includes: _x000a_(i) size _x000a_(ii) parity "/>
    <x v="0"/>
    <s v="Excluded in 2019 estimates. Included in 2020 on unweighted DQC"/>
    <s v="MICS4"/>
  </r>
  <r>
    <s v="MOZ"/>
    <n v="480"/>
    <s v="Moçambique inquérito demográfico e de Saúde 2011. Demographic and Health Surveys. Calverton, Maryland, USA: MISAU, INE e ICFI, 2013"/>
    <x v="62"/>
    <s v="DHS"/>
    <x v="7"/>
    <x v="11"/>
    <n v="0.20617617666721344"/>
    <n v="7.1960887871682644E-3"/>
    <n v="0.19207184016704559"/>
    <n v="0.22028051316738129"/>
    <n v="0.14057336747646332"/>
    <n v="5.6998739019036293E-3"/>
    <n v="0.12937889993190765"/>
    <n v="0.15176784992218018"/>
    <n v="11102"/>
    <n v="11704"/>
    <n v="0.51247519254684448"/>
    <n v="0.57016754150390625"/>
    <n v="5998.2587890625"/>
    <n v="6330"/>
    <n v="5988.51220703125"/>
    <n v="6318"/>
    <n v="0.51166373491287231"/>
    <n v="0.56908667087554932"/>
    <n v="3000"/>
    <n v="992"/>
    <n v="3200"/>
    <n v="423"/>
    <n v="2800"/>
    <n v="421"/>
    <n v="0.16312339901924133"/>
    <n v="0.29620218276977539"/>
    <n v="5.2732955664396286E-2"/>
    <n v="1.4528806321322918E-2"/>
    <n v="6.9290800020098686E-3"/>
    <n v="0"/>
    <n v="3000"/>
    <n v="992"/>
    <n v="3200"/>
    <n v="423"/>
    <n v="2800"/>
    <n v="421"/>
    <n v="0.15671406686306"/>
    <n v="0.29004740715026855"/>
    <n v="5.5924169719219208E-2"/>
    <n v="1.5323854982852936E-2"/>
    <n v="6.3191154040396214E-3"/>
    <n v="0"/>
    <s v="yes"/>
    <s v="yes"/>
    <s v="yes"/>
    <s v="yes"/>
    <s v="yes"/>
    <n v="0"/>
    <x v="0"/>
    <s v="included"/>
    <n v="5"/>
    <s v="Yes"/>
    <s v="MI includes: _x000a_(i) size _x000a_(ii) parity _x000a_(ii) sex _x000a_(iv) singleton _x000a_(v) maternal height _x000a_(vi) maternal BMI "/>
    <x v="0"/>
    <m/>
    <s v=""/>
  </r>
  <r>
    <s v="NAM"/>
    <n v="490"/>
    <s v="Namibia demographic and health survey 2000 (Demographic and Health Surveys). Windhoek, Namibia: MOHSS, 2003"/>
    <x v="63"/>
    <s v="DHS"/>
    <x v="0"/>
    <x v="5"/>
    <n v="0.15806780000000001"/>
    <n v="9.4642000000000007E-3"/>
    <n v="0.139518"/>
    <n v="0.17661750000000001"/>
    <n v="0.11978229999999999"/>
    <n v="8.8040600000000007E-3"/>
    <n v="0.1024441"/>
    <n v="0.13712058999999999"/>
    <n v="3911"/>
    <n v="3925"/>
    <n v="0.68055212497711182"/>
    <n v="0.65891075134277344"/>
    <n v="2670.906005859375"/>
    <n v="2577"/>
    <n v="2654.708740234375"/>
    <n v="2561"/>
    <n v="0.67635893821716309"/>
    <n v="0.65481972694396973"/>
    <n v="3000"/>
    <n v="250"/>
    <n v="3500"/>
    <n v="147"/>
    <n v="3200"/>
    <n v="126"/>
    <n v="0.11004366725683212"/>
    <n v="0.22722752392292023"/>
    <n v="8.4982447326183319E-2"/>
    <n v="3.1675048172473907E-2"/>
    <n v="1.3812017627060413E-2"/>
    <n v="1.2549561506602913E-4"/>
    <n v="3000"/>
    <n v="250"/>
    <n v="3500"/>
    <n v="147"/>
    <n v="3200"/>
    <n v="126"/>
    <n v="9.7012028098106384E-2"/>
    <n v="0.2029491662979126"/>
    <n v="8.886302262544632E-2"/>
    <n v="3.4924332052469254E-2"/>
    <n v="1.5133876353502274E-2"/>
    <n v="3.8804812356829643E-4"/>
    <s v="yes"/>
    <s v="yes"/>
    <s v="yes"/>
    <s v="yes"/>
    <s v="yes"/>
    <n v="0"/>
    <x v="0"/>
    <s v="included"/>
    <n v="5"/>
    <s v="Yes"/>
    <s v="MI includes: _x000a_(i) size _x000a_(ii) parity _x000a_(ii) sex _x000a_(iv) singleton "/>
    <x v="0"/>
    <m/>
    <s v="MICS3"/>
  </r>
  <r>
    <s v="NAM"/>
    <n v="491"/>
    <s v="Namibia demographic and health survey 2006-07. Demographic and Health Surveys. Windhoek, Namibia and Calverton, Maryland, USA: MoHSS and Macro International Inc., 2008"/>
    <x v="63"/>
    <s v="DHS"/>
    <x v="16"/>
    <x v="1"/>
    <n v="0.16919439999999999"/>
    <n v="6.8538000000000002E-3"/>
    <n v="0.15576090000000001"/>
    <n v="0.18262780000000001"/>
    <n v="0.14159289999999999"/>
    <n v="8.1376999999999994E-3"/>
    <n v="0.12560393"/>
    <n v="0.15758179999999999"/>
    <n v="5064"/>
    <n v="4902"/>
    <n v="0.76561224460601807"/>
    <n v="0.75473934412002563"/>
    <n v="3753.03515625"/>
    <n v="3822"/>
    <n v="3722.35400390625"/>
    <n v="3798"/>
    <n v="0.7593541145324707"/>
    <n v="0.75"/>
    <n v="3000"/>
    <n v="267"/>
    <n v="3500"/>
    <n v="243"/>
    <n v="3200"/>
    <n v="169"/>
    <n v="7.0072539150714874E-2"/>
    <n v="0.1786896139383316"/>
    <n v="8.5816323757171631E-2"/>
    <n v="4.2339134961366653E-2"/>
    <n v="1.8808091059327126E-2"/>
    <n v="2.9537267982959747E-4"/>
    <n v="3000"/>
    <n v="267"/>
    <n v="3500"/>
    <n v="243"/>
    <n v="3200"/>
    <n v="169"/>
    <n v="6.9858714938163757E-2"/>
    <n v="0.17765568196773529"/>
    <n v="8.5557296872138977E-2"/>
    <n v="3.9246466010808945E-2"/>
    <n v="1.7530089244246483E-2"/>
    <n v="5.2328623132780194E-4"/>
    <s v="yes"/>
    <s v="yes"/>
    <s v="yes"/>
    <s v="yes"/>
    <s v="yes"/>
    <n v="0"/>
    <x v="0"/>
    <s v="included"/>
    <n v="5"/>
    <s v="Yes"/>
    <s v="MI includes: _x000a_(i) size _x000a_(ii) parity _x000a_(ii) sex _x000a_(iv) singleton _x000a_(v) maternal height _x000a_(vi) maternal BMI "/>
    <x v="0"/>
    <m/>
    <s v="MICS4"/>
  </r>
  <r>
    <s v="NAM"/>
    <n v="492"/>
    <s v="The Namibia demographic and health survey 2013. Demographic and Health Surveys. Windhoek, Namibia, and Rockville, Maryland, USA: MoHSS and ICF International, 2014"/>
    <x v="63"/>
    <s v="DHS"/>
    <x v="6"/>
    <x v="4"/>
    <n v="0.16253190000000001"/>
    <n v="5.8450000000000004E-3"/>
    <n v="0.15107570000000001"/>
    <n v="0.173988"/>
    <n v="0.13059609999999999"/>
    <n v="6.3764700000000004E-3"/>
    <n v="0.11807007"/>
    <n v="0.14312216"/>
    <n v="5013"/>
    <n v="4765"/>
    <n v="0.86027878522872925"/>
    <n v="0.84340715408325195"/>
    <n v="4099.59814453125"/>
    <n v="4228"/>
    <n v="4084.795166015625"/>
    <n v="4210"/>
    <n v="0.85724979639053345"/>
    <n v="0.83981645107269287"/>
    <n v="3000"/>
    <n v="312"/>
    <n v="3500"/>
    <n v="295"/>
    <n v="3200"/>
    <n v="202"/>
    <n v="7.4953287839889526E-2"/>
    <n v="0.19618341326713562"/>
    <n v="7.0586174726486206E-2"/>
    <n v="2.7544822543859482E-2"/>
    <n v="1.0694203898310661E-2"/>
    <n v="2.5022696354426444E-4"/>
    <n v="3000"/>
    <n v="312"/>
    <n v="3500"/>
    <n v="295"/>
    <n v="3200"/>
    <n v="202"/>
    <n v="7.3793753981590271E-2"/>
    <n v="0.19134342670440674"/>
    <n v="7.2847679257392883E-2"/>
    <n v="2.8382213786244392E-2"/>
    <n v="1.0643330402672291E-2"/>
    <n v="2.3651844821870327E-4"/>
    <s v="yes"/>
    <s v="yes"/>
    <s v="yes"/>
    <s v="yes"/>
    <s v="yes"/>
    <n v="0"/>
    <x v="0"/>
    <s v="included"/>
    <n v="5"/>
    <s v="Yes"/>
    <s v="MI includes: _x000a_(i) size _x000a_(ii) parity _x000a_(ii) sex _x000a_(iv) singleton _x000a_(v) maternal height _x000a_(vi) maternal BMI "/>
    <x v="0"/>
    <m/>
    <s v=""/>
  </r>
  <r>
    <s v="NPL"/>
    <n v="498"/>
    <s v="Nepal demographic and health survey 2006. Demographic and Health Surveys. Kathmandu, Nepal: Ministry of Health and Population, New ERA, and Macro International Inc., 2007"/>
    <x v="64"/>
    <s v="DHS"/>
    <x v="3"/>
    <x v="3"/>
    <m/>
    <m/>
    <m/>
    <m/>
    <m/>
    <m/>
    <m/>
    <m/>
    <n v="5783"/>
    <n v="5545"/>
    <n v="0.17239707708358765"/>
    <n v="0.16375583410263062"/>
    <n v="955.93682861328125"/>
    <n v="947"/>
    <n v="955.93682861328125"/>
    <n v="947"/>
    <n v="0.17239618301391602"/>
    <n v="0.16375583410263062"/>
    <n v="3000"/>
    <n v="194"/>
    <n v="2500"/>
    <n v="187"/>
    <n v="3500"/>
    <n v="167"/>
    <n v="0.20843403041362762"/>
    <n v="0.56527429819107056"/>
    <n v="8.0564029514789581E-2"/>
    <n v="4.1609209030866623E-2"/>
    <n v="8.9270872995257378E-3"/>
    <n v="0"/>
    <n v="3000"/>
    <n v="194"/>
    <n v="2500"/>
    <n v="187"/>
    <n v="3500"/>
    <n v="167"/>
    <n v="0.20485743880271912"/>
    <n v="0.57866948843002319"/>
    <n v="9.0813092887401581E-2"/>
    <n v="3.8014784455299377E-2"/>
    <n v="9.5036961138248444E-3"/>
    <n v="0"/>
    <s v="no"/>
    <s v="yes"/>
    <s v="no"/>
    <s v="yes"/>
    <s v="yes"/>
    <n v="2"/>
    <x v="1"/>
    <m/>
    <n v="2"/>
    <s v="No"/>
    <s v="No model fitted"/>
    <x v="3"/>
    <m/>
    <s v="MICS2"/>
  </r>
  <r>
    <s v="NPL"/>
    <n v="499"/>
    <s v="Nepal demographic and health survey 2011. Demographic and Health Surveys. Kathmandu, Nepal: Ministry of Health and Population, New ERA, and ICF International, Calverton, Maryland 2012"/>
    <x v="64"/>
    <s v="DHS"/>
    <x v="7"/>
    <x v="6"/>
    <n v="0.1994774"/>
    <n v="1.09508E-2"/>
    <n v="0.1780138"/>
    <n v="0.2209411"/>
    <n v="0.1244219"/>
    <n v="1.040925E-2"/>
    <n v="0.10393193000000001"/>
    <n v="0.14491196000000001"/>
    <n v="5306"/>
    <n v="5391"/>
    <n v="0.36267572641372681"/>
    <n v="0.36920467019081116"/>
    <n v="1955.31982421875"/>
    <n v="1959"/>
    <n v="1955.31982421875"/>
    <n v="1959"/>
    <n v="0.36270076036453247"/>
    <n v="0.36920467019081116"/>
    <n v="3000"/>
    <n v="393"/>
    <n v="3500"/>
    <n v="361"/>
    <n v="2500"/>
    <n v="323"/>
    <n v="0.18847459554672241"/>
    <n v="0.535908043384552"/>
    <n v="0.1066332533955574"/>
    <n v="3.7197552621364594E-2"/>
    <n v="1.4606966637074947E-2"/>
    <n v="0"/>
    <n v="3000"/>
    <n v="393"/>
    <n v="3500"/>
    <n v="361"/>
    <n v="2500"/>
    <n v="323"/>
    <n v="0.20061255991458893"/>
    <n v="0.5497702956199646"/>
    <n v="8.7289430201053619E-2"/>
    <n v="2.960694208741188E-2"/>
    <n v="8.6778970435261726E-3"/>
    <n v="0"/>
    <s v="yes"/>
    <s v="yes"/>
    <s v="yes"/>
    <s v="yes"/>
    <s v="yes"/>
    <n v="0"/>
    <x v="0"/>
    <s v="included"/>
    <n v="5"/>
    <s v="Yes"/>
    <s v="MI includes: _x000a_(i) size _x000a_(ii) parity _x000a_(ii) sex _x000a_(iv) singleton _x000a_(v) maternal height _x000a_(vi) maternal BMI "/>
    <x v="0"/>
    <m/>
    <s v="MICS4"/>
  </r>
  <r>
    <s v="NPL"/>
    <n v="500"/>
    <s v="Nepal Multiple Indicator Cluster Survey 2014: Final Report"/>
    <x v="64"/>
    <s v="MICS"/>
    <x v="9"/>
    <x v="10"/>
    <n v="0.28669489999999997"/>
    <n v="1.6679800000000002E-2"/>
    <n v="0.25400240000000002"/>
    <n v="0.31938729999999999"/>
    <n v="0.17118159999999999"/>
    <n v="1.3985539999999999E-2"/>
    <n v="0.14369129"/>
    <n v="0.19867202"/>
    <n v="2086"/>
    <n v="2048.087646484375"/>
    <n v="0.59130859375"/>
    <n v="0.54602110385894775"/>
    <n v="1211"/>
    <n v="1139"/>
    <n v="1211"/>
    <n v="1139"/>
    <n v="0.59130859375"/>
    <n v="0.54602110385894775"/>
    <n v="3000"/>
    <n v="243"/>
    <n v="3500"/>
    <n v="192"/>
    <n v="2500"/>
    <n v="187"/>
    <n v="0.21728415787220001"/>
    <n v="0.54675829410552979"/>
    <n v="5.130290612578392E-2"/>
    <n v="1.7530746757984161E-2"/>
    <n v="1.3614712515845895E-3"/>
    <n v="3.7718897219747305E-3"/>
    <n v="3000"/>
    <n v="243"/>
    <n v="3500"/>
    <n v="192"/>
    <n v="2500"/>
    <n v="187"/>
    <n v="0.21334503591060638"/>
    <n v="0.54609304666519165"/>
    <n v="5.7945568114519119E-2"/>
    <n v="1.5803337097167969E-2"/>
    <n v="2.6338894385844469E-3"/>
    <n v="4.3898154981434345E-3"/>
    <s v="yes"/>
    <s v="yes"/>
    <s v="yes"/>
    <s v="yes"/>
    <s v="yes"/>
    <n v="0"/>
    <x v="0"/>
    <s v="included"/>
    <n v="5"/>
    <s v="Yes"/>
    <s v="MI includes: _x000a_(i) size _x000a_(ii) parity "/>
    <x v="0"/>
    <m/>
    <s v=""/>
  </r>
  <r>
    <s v="NIC"/>
    <n v="502"/>
    <s v="Encuesta nicaragüense de demografia y salud 1998. Demographic and Health Surveys.Instituto Nacional de Estadisticas y Censos. Managua, Nicaragua, 1999"/>
    <x v="65"/>
    <s v="DHS"/>
    <x v="35"/>
    <x v="12"/>
    <n v="0.1201889"/>
    <n v="4.5301999999999999E-3"/>
    <n v="0.1113098"/>
    <n v="0.12906799999999999"/>
    <n v="0.11779829999999999"/>
    <n v="5.20565E-3"/>
    <n v="0.10757419999999999"/>
    <n v="0.12802248999999999"/>
    <n v="8273"/>
    <n v="7791"/>
    <n v="0.75352287292480469"/>
    <n v="0.71425116062164307"/>
    <n v="5870.60107421875"/>
    <n v="5909"/>
    <n v="5857.3486328125"/>
    <n v="5894"/>
    <n v="0.75180959701538086"/>
    <n v="0.71243804693222046"/>
    <n v="3175"/>
    <n v="876"/>
    <n v="3401"/>
    <n v="645"/>
    <n v="3628"/>
    <n v="599"/>
    <n v="0.1383720338344574"/>
    <n v="0.33990797400474548"/>
    <n v="0.12334097921848297"/>
    <n v="3.8890436291694641E-2"/>
    <n v="7.903488352894783E-3"/>
    <n v="2.7490488719195127E-4"/>
    <n v="3175"/>
    <n v="876"/>
    <n v="3401"/>
    <n v="645"/>
    <n v="3628"/>
    <n v="599"/>
    <n v="0.14824843406677246"/>
    <n v="0.35877475142478943"/>
    <n v="0.12370959669351578"/>
    <n v="3.9939075708389282E-2"/>
    <n v="8.1232022494077682E-3"/>
    <n v="3.3846675069071352E-4"/>
    <s v="yes"/>
    <s v="yes"/>
    <s v="yes"/>
    <s v="yes"/>
    <s v="yes"/>
    <n v="0"/>
    <x v="0"/>
    <s v="included"/>
    <n v="5"/>
    <s v="Yes"/>
    <s v="MI includes: _x000a_(i) size _x000a_(ii) parity _x000a_(ii) sex _x000a_(iv) singleton _x000a_(v) maternal height _x000a_(vi) maternal BMI "/>
    <x v="0"/>
    <m/>
    <s v=""/>
  </r>
  <r>
    <s v="NIC"/>
    <n v="503"/>
    <s v="Encuesta nicaragüense de demografia y salud 2001. Demographic and Health Surveys. Calverton, Maryland, USA: INEC, MINSA, and ORC Macro, 2002"/>
    <x v="65"/>
    <s v="DHS"/>
    <x v="8"/>
    <x v="0"/>
    <n v="0.1188037"/>
    <n v="4.9692E-3"/>
    <n v="0.1090641"/>
    <n v="0.1285433"/>
    <n v="0.1076086"/>
    <n v="5.7290600000000002E-3"/>
    <n v="9.6356570000000002E-2"/>
    <n v="0.11886062999999999"/>
    <n v="6918"/>
    <n v="6468"/>
    <n v="0.71087974309921265"/>
    <n v="0.66608846187591553"/>
    <n v="4598.041015625"/>
    <n v="4608"/>
    <n v="4582.349609375"/>
    <n v="4590"/>
    <n v="0.70846468210220337"/>
    <n v="0.6634865403175354"/>
    <n v="3175"/>
    <n v="603"/>
    <n v="3401"/>
    <n v="450"/>
    <n v="3628"/>
    <n v="442"/>
    <n v="0.12162782251834869"/>
    <n v="0.31649240851402283"/>
    <n v="0.11401991546154022"/>
    <n v="3.8102135062217712E-2"/>
    <n v="7.9200072214007378E-3"/>
    <n v="1.830536057241261E-4"/>
    <n v="3175"/>
    <n v="603"/>
    <n v="3401"/>
    <n v="450"/>
    <n v="3628"/>
    <n v="442"/>
    <n v="0.130859375"/>
    <n v="0.3244357705116272"/>
    <n v="0.1085069477558136"/>
    <n v="3.53732630610466E-2"/>
    <n v="8.8975690305233002E-3"/>
    <n v="2.1701389050576836E-4"/>
    <s v="yes"/>
    <s v="yes"/>
    <s v="yes"/>
    <s v="yes"/>
    <s v="yes"/>
    <n v="0"/>
    <x v="0"/>
    <s v="included"/>
    <n v="5"/>
    <s v="Yes"/>
    <s v="MI includes: _x000a_(i) size _x000a_(ii) parity _x000a_(ii) sex _x000a_(iv) singleton _x000a_(v) maternal height _x000a_(vi) maternal BMI "/>
    <x v="0"/>
    <m/>
    <s v="MICS3"/>
  </r>
  <r>
    <s v="NER"/>
    <n v="508"/>
    <s v="Enquête démographique et de santé, Niger 1998. Demographic and Health Surveys. Calverton, Maryland, U.S.A.: Care International/Niger et Macro International Inc., 1998"/>
    <x v="66"/>
    <s v="DHS"/>
    <x v="10"/>
    <x v="12"/>
    <m/>
    <m/>
    <m/>
    <m/>
    <m/>
    <m/>
    <m/>
    <m/>
    <n v="4769"/>
    <n v="4975"/>
    <n v="0.16698561608791351"/>
    <n v="0.22688195109367371"/>
    <n v="830.69549560546875"/>
    <n v="1082"/>
    <n v="830.69549560546875"/>
    <n v="1082"/>
    <n v="0.16697396337985992"/>
    <n v="0.22688195109367371"/>
    <n v="3200"/>
    <n v="55"/>
    <n v="2800"/>
    <n v="52"/>
    <n v="3100"/>
    <n v="52"/>
    <n v="8.9767217636108398E-2"/>
    <n v="0.23673932254314423"/>
    <n v="3.3066552132368088E-2"/>
    <n v="8.6893299594521523E-3"/>
    <n v="9.5404876628890634E-4"/>
    <n v="0"/>
    <n v="3200"/>
    <n v="55"/>
    <n v="2800"/>
    <n v="52"/>
    <n v="3100"/>
    <n v="52"/>
    <n v="8.3179295063018799E-2"/>
    <n v="0.23012939095497131"/>
    <n v="3.1423289328813553E-2"/>
    <n v="9.242144413292408E-3"/>
    <n v="9.2421442968770862E-4"/>
    <n v="0"/>
    <s v="no"/>
    <s v="yes"/>
    <s v="yes"/>
    <s v="yes"/>
    <s v="yes"/>
    <n v="1"/>
    <x v="1"/>
    <s v="excluded"/>
    <n v="2"/>
    <s v="No"/>
    <s v="No model fitted"/>
    <x v="3"/>
    <m/>
    <s v=""/>
  </r>
  <r>
    <s v="NER"/>
    <n v="509"/>
    <s v="Enquete a indicateurs multiples 2000 (MICS2). Niamey, Niger, 2000"/>
    <x v="66"/>
    <s v="MICS"/>
    <x v="0"/>
    <x v="0"/>
    <s v=" "/>
    <m/>
    <m/>
    <m/>
    <m/>
    <m/>
    <m/>
    <m/>
    <n v="1463"/>
    <n v="1663"/>
    <n v="0.14760595560073853"/>
    <n v="0.28366369009017944"/>
    <n v="245"/>
    <n v="415"/>
    <n v="245"/>
    <n v="415"/>
    <n v="0.14756302535533905"/>
    <n v="0.28366369009017944"/>
    <n v="2800"/>
    <n v="22"/>
    <n v="3100"/>
    <n v="22"/>
    <n v="3200"/>
    <n v="22"/>
    <n v="7.9386904835700989E-2"/>
    <n v="0.28409489989280701"/>
    <n v="2.9170939698815346E-2"/>
    <n v="1.3543396256864071E-2"/>
    <n v="0"/>
    <n v="0"/>
    <n v="2800"/>
    <n v="22"/>
    <n v="3100"/>
    <n v="22"/>
    <n v="3200"/>
    <n v="22"/>
    <n v="7.4698798358440399E-2"/>
    <n v="0.28915661573410034"/>
    <n v="2.4096384644508362E-2"/>
    <n v="7.2289155796170235E-3"/>
    <n v="0"/>
    <n v="0"/>
    <s v="no"/>
    <s v="yes"/>
    <s v="yes"/>
    <s v="yes"/>
    <s v="yes"/>
    <n v="1"/>
    <x v="1"/>
    <s v="excluded"/>
    <n v="2"/>
    <s v="No"/>
    <s v="No model fitted"/>
    <x v="3"/>
    <m/>
    <s v=""/>
  </r>
  <r>
    <s v="NER"/>
    <n v="511"/>
    <s v="Enquête démographique et de santé et indicateurs multiples du Niger 2012. Demographic and Health Surveys and MICS. Calverton, Maryland, USA: INS et ICF International, 2013"/>
    <x v="66"/>
    <s v="DHS"/>
    <x v="13"/>
    <x v="11"/>
    <m/>
    <m/>
    <m/>
    <m/>
    <m/>
    <m/>
    <m/>
    <m/>
    <n v="12558"/>
    <n v="13347"/>
    <n v="0.23161521553993225"/>
    <n v="0.29256251454353333"/>
    <n v="3091.32568359375"/>
    <n v="3674"/>
    <n v="3085.939453125"/>
    <n v="3671"/>
    <n v="0.23120847344398499"/>
    <n v="0.29232361912727356"/>
    <n v="3000"/>
    <n v="515"/>
    <n v="2500"/>
    <n v="297"/>
    <n v="3500"/>
    <n v="261"/>
    <n v="0.15705262124538422"/>
    <n v="0.29864132404327393"/>
    <n v="5.7390391826629639E-2"/>
    <n v="1.5028875321149826E-2"/>
    <n v="6.376044824719429E-3"/>
    <n v="0"/>
    <n v="3000"/>
    <n v="515"/>
    <n v="2500"/>
    <n v="297"/>
    <n v="3500"/>
    <n v="261"/>
    <n v="0.14017419517040253"/>
    <n v="0.29205226898193359"/>
    <n v="5.8247141540050507E-2"/>
    <n v="1.3881328515708447E-2"/>
    <n v="5.7158409617841244E-3"/>
    <n v="0"/>
    <s v="no"/>
    <s v="yes"/>
    <s v="yes"/>
    <s v="yes"/>
    <s v="yes"/>
    <n v="1"/>
    <x v="1"/>
    <s v="excluded"/>
    <n v="2"/>
    <s v="No"/>
    <s v="No model fitted"/>
    <x v="3"/>
    <m/>
    <s v=""/>
  </r>
  <r>
    <s v="NGA"/>
    <n v="514"/>
    <s v="Nigeria demographic and health survey 2003. Demographic and Health Surveys. Calverton, Maryland: National Population Commission and ORC Macro, 2004"/>
    <x v="67"/>
    <s v="DHS"/>
    <x v="18"/>
    <x v="18"/>
    <m/>
    <m/>
    <m/>
    <m/>
    <m/>
    <m/>
    <m/>
    <m/>
    <n v="28254"/>
    <n v="27703"/>
    <n v="0.18405303359031677"/>
    <n v="0.14974871277809143"/>
    <n v="5098.759765625"/>
    <n v="4231"/>
    <n v="5058.51123046875"/>
    <n v="4191"/>
    <n v="0.18259796500205994"/>
    <n v="0.14833298325538635"/>
    <n v="3000"/>
    <n v="519"/>
    <n v="3500"/>
    <n v="471"/>
    <n v="3200"/>
    <n v="320"/>
    <n v="0.11502862721681595"/>
    <n v="0.30157166719436646"/>
    <n v="0.18109004199504852"/>
    <n v="6.6198341548442841E-2"/>
    <n v="2.343459241092205E-2"/>
    <n v="1.9152305321767926E-4"/>
    <n v="3000"/>
    <n v="519"/>
    <n v="3500"/>
    <n v="471"/>
    <n v="3200"/>
    <n v="320"/>
    <n v="0.12266603857278824"/>
    <n v="0.3096194863319397"/>
    <n v="0.17891751229763031"/>
    <n v="6.7832663655281067E-2"/>
    <n v="2.6234932243824005E-2"/>
    <n v="4.7270147479139268E-4"/>
    <s v="no"/>
    <s v="yes"/>
    <s v="yes"/>
    <s v="yes"/>
    <s v="yes"/>
    <n v="1"/>
    <x v="1"/>
    <s v="excluded"/>
    <n v="2"/>
    <s v="No"/>
    <s v="No model fitted"/>
    <x v="3"/>
    <m/>
    <s v=""/>
  </r>
  <r>
    <s v="NGA"/>
    <n v="515"/>
    <s v="Nigeria multiple indicator cluster survey 2007: Final report (MICS). Abuja, Nigeria: NBS, 2007"/>
    <x v="67"/>
    <s v="MICS"/>
    <x v="25"/>
    <x v="1"/>
    <m/>
    <m/>
    <m/>
    <m/>
    <m/>
    <m/>
    <m/>
    <m/>
    <n v="10036"/>
    <n v="9878.8408203125"/>
    <n v="0.2569085955619812"/>
    <n v="0.20615783333778381"/>
    <n v="2538"/>
    <n v="2069"/>
    <n v="2518"/>
    <n v="2046"/>
    <n v="0.25488409399986267"/>
    <n v="0.20386607944965363"/>
    <n v="3500"/>
    <n v="305"/>
    <n v="3000"/>
    <n v="222"/>
    <n v="3200"/>
    <n v="159"/>
    <n v="0.13646890223026276"/>
    <n v="0.32245030999183655"/>
    <n v="0.17173115909099579"/>
    <n v="5.7415429502725601E-2"/>
    <n v="2.482452429831028E-2"/>
    <n v="2.2414905834011734E-4"/>
    <n v="3500"/>
    <n v="305"/>
    <n v="3000"/>
    <n v="222"/>
    <n v="3200"/>
    <n v="159"/>
    <n v="0.14741420745849609"/>
    <n v="0.33156114816665649"/>
    <n v="0.16384726762771606"/>
    <n v="6.1865635216236115E-2"/>
    <n v="2.8999516740441322E-2"/>
    <n v="4.8332527512684464E-4"/>
    <s v="no"/>
    <s v="yes"/>
    <s v="yes"/>
    <s v="yes"/>
    <s v="yes"/>
    <n v="1"/>
    <x v="1"/>
    <s v="excluded"/>
    <n v="2"/>
    <s v="No"/>
    <s v="No model fitted"/>
    <x v="3"/>
    <m/>
    <s v=""/>
  </r>
  <r>
    <s v="NGA"/>
    <n v="516"/>
    <s v="Nigeria demographic and health survey 2008. Demographic and Health Surveys. Abuja, Nigeria: National Population Commission and ICF Macro, 2009"/>
    <x v="67"/>
    <s v="DHS"/>
    <x v="12"/>
    <x v="8"/>
    <m/>
    <m/>
    <m/>
    <m/>
    <m/>
    <m/>
    <m/>
    <m/>
    <n v="31482"/>
    <n v="31828"/>
    <n v="0.1639704555273056"/>
    <n v="0.16479258239269257"/>
    <n v="5218.89990234375"/>
    <n v="5188"/>
    <n v="5188.53857421875"/>
    <n v="5147"/>
    <n v="0.16301804780960083"/>
    <n v="0.16349025070667267"/>
    <n v="3000"/>
    <n v="730"/>
    <n v="3500"/>
    <n v="721"/>
    <n v="3200"/>
    <n v="385"/>
    <n v="0.14978653192520142"/>
    <n v="0.3656260073184967"/>
    <n v="0.17764794826507568"/>
    <n v="7.224002480506897E-2"/>
    <n v="3.2083805650472641E-2"/>
    <n v="0"/>
    <n v="3000"/>
    <n v="730"/>
    <n v="3500"/>
    <n v="721"/>
    <n v="3200"/>
    <n v="385"/>
    <n v="0.14070932567119598"/>
    <n v="0.35389360785484314"/>
    <n v="0.18504241108894348"/>
    <n v="7.8450269997119904E-2"/>
    <n v="3.2575175166130066E-2"/>
    <n v="0"/>
    <s v="no"/>
    <s v="yes"/>
    <s v="yes"/>
    <s v="yes"/>
    <s v="yes"/>
    <n v="1"/>
    <x v="1"/>
    <s v="excluded"/>
    <n v="2"/>
    <s v="No"/>
    <s v="No model fitted"/>
    <x v="3"/>
    <m/>
    <s v=""/>
  </r>
  <r>
    <s v="NGA"/>
    <n v="517"/>
    <s v="Nigeria multiple indicator cluster survey 2011 (MICS): Monitoring the situation of children and women. Abuja, Nigeria, 2011"/>
    <x v="67"/>
    <s v="MICS"/>
    <x v="7"/>
    <x v="9"/>
    <m/>
    <m/>
    <m/>
    <m/>
    <m/>
    <m/>
    <m/>
    <m/>
    <n v="5951"/>
    <n v="6160"/>
    <n v="0.13369792699813843"/>
    <n v="0.1394723504781723"/>
    <n v="823.61248779296875"/>
    <n v="830"/>
    <n v="813.345947265625"/>
    <n v="822"/>
    <n v="0.13203668594360352"/>
    <n v="0.13812804222106934"/>
    <n v="3000"/>
    <n v="112"/>
    <n v="3500"/>
    <n v="108"/>
    <n v="3200"/>
    <n v="87"/>
    <n v="0.12756974995136261"/>
    <n v="0.35464018583297729"/>
    <n v="0.16712850332260132"/>
    <n v="7.7059142291545868E-2"/>
    <n v="2.7854828163981438E-2"/>
    <n v="0"/>
    <n v="3000"/>
    <n v="112"/>
    <n v="3500"/>
    <n v="108"/>
    <n v="3200"/>
    <n v="87"/>
    <n v="0.1349397599697113"/>
    <n v="0.36987951397895813"/>
    <n v="0.15783132612705231"/>
    <n v="5.5421687662601471E-2"/>
    <n v="2.0481927320361137E-2"/>
    <n v="0"/>
    <s v="no"/>
    <s v="yes"/>
    <s v="yes"/>
    <s v="yes"/>
    <s v="yes"/>
    <n v="1"/>
    <x v="1"/>
    <s v="excluded"/>
    <n v="2"/>
    <s v="No"/>
    <s v="No model fitted"/>
    <x v="3"/>
    <m/>
    <s v="MICS3"/>
  </r>
  <r>
    <s v="NGA"/>
    <n v="518"/>
    <s v="Nigeria demographic and health survey 2013. Demographic and Health Surveys. Abuja, Nigeria, and Rockville, Maryland, USA: NPC and ICF International, 2014"/>
    <x v="67"/>
    <s v="DHS"/>
    <x v="6"/>
    <x v="7"/>
    <m/>
    <m/>
    <m/>
    <m/>
    <m/>
    <m/>
    <m/>
    <m/>
    <n v="6307"/>
    <n v="6427"/>
    <n v="0.24054768681526184"/>
    <n v="0.19961947202682495"/>
    <n v="1546"/>
    <n v="1259"/>
    <n v="1532"/>
    <n v="1244"/>
    <n v="0.23836937546730042"/>
    <n v="0.1972411572933197"/>
    <n v="3000"/>
    <n v="208"/>
    <n v="3500"/>
    <n v="168"/>
    <n v="2500"/>
    <n v="88"/>
    <n v="0.1792389452457428"/>
    <n v="0.34858524799346924"/>
    <n v="0.16387152671813965"/>
    <n v="6.5287314355373383E-2"/>
    <n v="2.6115722954273224E-2"/>
    <n v="2.1449208725243807E-3"/>
    <n v="3000"/>
    <n v="208"/>
    <n v="3500"/>
    <n v="168"/>
    <n v="2500"/>
    <n v="88"/>
    <n v="0.16507937014102936"/>
    <n v="0.36825397610664368"/>
    <n v="0.17619048058986664"/>
    <n v="7.6190479099750519E-2"/>
    <n v="3.4126985818147659E-2"/>
    <n v="3.1746032182127237E-3"/>
    <s v="no"/>
    <s v="yes"/>
    <s v="yes"/>
    <s v="yes"/>
    <s v="yes"/>
    <n v="1"/>
    <x v="1"/>
    <s v="excluded"/>
    <n v="2"/>
    <s v="No"/>
    <s v="No model fitted"/>
    <x v="3"/>
    <m/>
    <s v="MICS3"/>
  </r>
  <r>
    <s v="PAK"/>
    <n v="531"/>
    <s v="Pakistan demographic and health survey 2012-13. Demographic and Health Surveys. Islamabad, Pakistan, and Calverton, Maryland, USA: NIPS and ICF International, 2013"/>
    <x v="68"/>
    <s v="DHS"/>
    <x v="4"/>
    <x v="9"/>
    <m/>
    <m/>
    <m/>
    <m/>
    <m/>
    <m/>
    <m/>
    <m/>
    <n v="9177"/>
    <n v="9121"/>
    <n v="0.10090985149145126"/>
    <n v="9.6654683351516724E-2"/>
    <n v="920.411376953125"/>
    <n v="887"/>
    <n v="917.7313232421875"/>
    <n v="884"/>
    <n v="0.10061740130186081"/>
    <n v="9.6327774226665497E-2"/>
    <n v="3000"/>
    <n v="123"/>
    <n v="2500"/>
    <n v="84"/>
    <n v="3500"/>
    <n v="63"/>
    <n v="0.12913148105144501"/>
    <n v="0.28522858023643494"/>
    <n v="0.15128238499164581"/>
    <n v="7.0208534598350525E-2"/>
    <n v="2.7942871674895287E-2"/>
    <n v="2.1877868566662073E-3"/>
    <n v="3000"/>
    <n v="123"/>
    <n v="2500"/>
    <n v="84"/>
    <n v="3500"/>
    <n v="63"/>
    <n v="0.13866966962814331"/>
    <n v="0.30439683794975281"/>
    <n v="0.13077791035175323"/>
    <n v="5.6369785219430923E-2"/>
    <n v="2.0293122157454491E-2"/>
    <n v="3.3821871038526297E-3"/>
    <s v="no"/>
    <s v="yes"/>
    <s v="yes"/>
    <s v="yes"/>
    <s v="yes"/>
    <n v="1"/>
    <x v="1"/>
    <s v="excluded"/>
    <n v="2"/>
    <s v="No"/>
    <s v="No model fitted"/>
    <x v="3"/>
    <m/>
    <s v="MICS4"/>
  </r>
  <r>
    <s v="PRY"/>
    <n v="539"/>
    <s v="Encuesta Permanente de Hogares, Paraguay 2005. Asunción, Paraguay: Department of Statistics, Surveys and Censuses (Paraguay)."/>
    <x v="69"/>
    <s v="OS"/>
    <x v="1"/>
    <x v="3"/>
    <m/>
    <m/>
    <m/>
    <m/>
    <m/>
    <m/>
    <m/>
    <m/>
    <n v="1608"/>
    <m/>
    <m/>
    <n v="0.90609452736318408"/>
    <m/>
    <n v="1457"/>
    <m/>
    <m/>
    <m/>
    <m/>
    <m/>
    <m/>
    <m/>
    <m/>
    <m/>
    <m/>
    <m/>
    <m/>
    <m/>
    <m/>
    <m/>
    <m/>
    <m/>
    <m/>
    <m/>
    <m/>
    <m/>
    <m/>
    <m/>
    <m/>
    <m/>
    <m/>
    <m/>
    <m/>
    <m/>
    <m/>
    <m/>
    <m/>
    <m/>
    <m/>
    <x v="1"/>
    <m/>
    <n v="1"/>
    <s v="No"/>
    <s v="No model fitted"/>
    <x v="3"/>
    <m/>
    <s v="MICS6"/>
  </r>
  <r>
    <s v="PER"/>
    <n v="543"/>
    <s v="Encuesta demografica y de salud familiar 2000. Demographic and Health Surveys. Lima, Peru and Calverton, Maryland, USA: Instituto Nacional de Estadistica e Informacion y ORC Macro, 2001"/>
    <x v="70"/>
    <s v="DHS"/>
    <x v="0"/>
    <x v="5"/>
    <m/>
    <m/>
    <m/>
    <m/>
    <m/>
    <m/>
    <m/>
    <m/>
    <n v="13658"/>
    <m/>
    <m/>
    <n v="0.68018746376037598"/>
    <m/>
    <n v="9290"/>
    <m/>
    <m/>
    <m/>
    <m/>
    <m/>
    <m/>
    <m/>
    <m/>
    <m/>
    <m/>
    <m/>
    <m/>
    <m/>
    <m/>
    <m/>
    <m/>
    <m/>
    <m/>
    <m/>
    <m/>
    <m/>
    <m/>
    <m/>
    <m/>
    <m/>
    <m/>
    <m/>
    <m/>
    <m/>
    <m/>
    <m/>
    <m/>
    <m/>
    <m/>
    <x v="1"/>
    <s v="included"/>
    <n v="1"/>
    <s v="No"/>
    <s v="No model fitted"/>
    <x v="3"/>
    <s v="no size. Included in 2019"/>
    <s v="MICS6"/>
  </r>
  <r>
    <s v="PER"/>
    <n v="545"/>
    <s v="Encuesta demografica y de salud familiar. Informe principal: ENDES continua 2007-2008.  Demographic and Health Surveys. Lima, Peru: INEI, USAID y ORC Macro, 2009"/>
    <x v="70"/>
    <s v="Continuous DHS"/>
    <x v="15"/>
    <x v="8"/>
    <n v="8.8617421686649323E-2"/>
    <n v="3.8360690232366323E-3"/>
    <n v="8.1098727881908417E-2"/>
    <n v="9.6136122941970825E-2"/>
    <n v="7.0885904133319855E-2"/>
    <n v="3.9903675206005573E-3"/>
    <n v="6.305791437625885E-2"/>
    <n v="7.8713893890380859E-2"/>
    <n v="10419"/>
    <n v="9968"/>
    <n v="0.86385542154312134"/>
    <n v="0.8562241792678833"/>
    <n v="8611.0107421875"/>
    <n v="8921"/>
    <n v="8605.958984375"/>
    <n v="8918"/>
    <n v="0.86335861682891846"/>
    <n v="0.85593628883361816"/>
    <n v="3000"/>
    <n v="877"/>
    <n v="3500"/>
    <n v="656"/>
    <n v="3200"/>
    <n v="516"/>
    <n v="9.0602144598960876E-2"/>
    <n v="0.21926525235176086"/>
    <n v="7.561146467924118E-2"/>
    <n v="1.5480539761483669E-2"/>
    <n v="1.8245250685140491E-3"/>
    <n v="1.3890053378418088E-4"/>
    <n v="3000"/>
    <n v="877"/>
    <n v="3500"/>
    <n v="656"/>
    <n v="3200"/>
    <n v="516"/>
    <n v="9.830736368894577E-2"/>
    <n v="0.22968277335166931"/>
    <n v="7.2637595236301422E-2"/>
    <n v="1.4908642508089542E-2"/>
    <n v="1.681425841525197E-3"/>
    <n v="2.2419010929297656E-4"/>
    <s v="yes"/>
    <s v="yes"/>
    <s v="yes"/>
    <s v="yes"/>
    <s v="yes"/>
    <n v="0"/>
    <x v="0"/>
    <s v="included"/>
    <n v="5"/>
    <s v="Yes"/>
    <s v="MI includes: _x000a_(i) size _x000a_(ii) parity _x000a_(ii) sex _x000a_(iv) singleton "/>
    <x v="0"/>
    <m/>
    <s v="MICS3"/>
  </r>
  <r>
    <s v="PER"/>
    <n v="546"/>
    <s v="Encuesta demografica y de salud familiar - ENDES continua 2009.  Demographic and Health Surveys. Lima, Peru: INEI, USAID y ORC Macro, 2010"/>
    <x v="70"/>
    <s v="Continuous DHS"/>
    <x v="29"/>
    <x v="17"/>
    <n v="9.3960100000000005E-2"/>
    <n v="3.8609999999999998E-3"/>
    <n v="8.6392499999999997E-2"/>
    <n v="0.1015276"/>
    <n v="7.1417300000000003E-2"/>
    <n v="3.9319100000000003E-3"/>
    <n v="6.3702599999999998E-2"/>
    <n v="7.9132019999999997E-2"/>
    <n v="10289"/>
    <n v="9305"/>
    <n v="0.89624506235122681"/>
    <n v="0.87812227010726929"/>
    <n v="8339.8203125"/>
    <n v="9035"/>
    <n v="8339.33203125"/>
    <n v="9034"/>
    <n v="0.89622050523757935"/>
    <n v="0.87802505493164063"/>
    <n v="3000"/>
    <n v="820"/>
    <n v="3500"/>
    <n v="650"/>
    <n v="2800"/>
    <n v="533"/>
    <n v="7.9924851655960083E-2"/>
    <n v="0.20183810591697693"/>
    <n v="7.6546810567378998E-2"/>
    <n v="1.8271634355187416E-2"/>
    <n v="1.7648022621870041E-3"/>
    <n v="6.0434635088313371E-5"/>
    <n v="3000"/>
    <n v="820"/>
    <n v="3500"/>
    <n v="650"/>
    <n v="2800"/>
    <n v="533"/>
    <n v="9.0758159756660461E-2"/>
    <n v="0.22169341146945953"/>
    <n v="7.0835642516613007E-2"/>
    <n v="1.7266187816858292E-2"/>
    <n v="2.2136138286441565E-3"/>
    <n v="1.1068068852182478E-4"/>
    <s v="yes"/>
    <s v="yes"/>
    <s v="yes"/>
    <s v="yes"/>
    <s v="yes"/>
    <n v="0"/>
    <x v="0"/>
    <s v="included"/>
    <n v="5"/>
    <s v="Yes"/>
    <s v="MI includes: _x000a_(i) size _x000a_(ii) parity _x000a_(ii) sex _x000a_(iv) singleton _x000a_(v) maternal height _x000a_(vi) maternal BMI "/>
    <x v="0"/>
    <m/>
    <s v=""/>
  </r>
  <r>
    <s v="PER"/>
    <n v="547"/>
    <s v="Encuesta demografica y de salud familiar - ENDES continua 2010.  Demographic and Health Surveys. Lima, Peru: INEI, USAID y ORC Macro, 2011"/>
    <x v="70"/>
    <s v="Continuous DHS"/>
    <x v="5"/>
    <x v="6"/>
    <n v="0.1005655"/>
    <n v="4.1167E-3"/>
    <n v="9.2496800000000004E-2"/>
    <n v="0.1086342"/>
    <n v="8.0527299999999996E-2"/>
    <n v="4.2790099999999998E-3"/>
    <n v="7.2131520000000005E-2"/>
    <n v="8.892303E-2"/>
    <n v="9281"/>
    <n v="8484"/>
    <n v="0.90040016174316406"/>
    <n v="0.89203751087188721"/>
    <n v="7639.283203125"/>
    <n v="8279"/>
    <n v="7636.5537109375"/>
    <n v="8277"/>
    <n v="0.90011239051818848"/>
    <n v="0.89182198047637939"/>
    <n v="3000"/>
    <n v="749"/>
    <n v="3500"/>
    <n v="613"/>
    <n v="2800"/>
    <n v="506"/>
    <n v="8.2321569323539734E-2"/>
    <n v="0.2094666063785553"/>
    <n v="7.2941213846206665E-2"/>
    <n v="1.8667180091142654E-2"/>
    <n v="2.3228588979691267E-3"/>
    <n v="0"/>
    <n v="3000"/>
    <n v="749"/>
    <n v="3500"/>
    <n v="613"/>
    <n v="2800"/>
    <n v="506"/>
    <n v="9.0469866991043091E-2"/>
    <n v="0.22563111782073975"/>
    <n v="7.2472520172595978E-2"/>
    <n v="1.8963642418384552E-2"/>
    <n v="2.5365382898598909E-3"/>
    <n v="0"/>
    <s v="yes"/>
    <s v="yes"/>
    <s v="yes"/>
    <s v="yes"/>
    <s v="yes"/>
    <n v="0"/>
    <x v="0"/>
    <s v="included"/>
    <n v="5"/>
    <s v="Yes"/>
    <s v="MI includes: _x000a_(i) size _x000a_(ii) parity _x000a_(ii) sex _x000a_(iv) singleton _x000a_(v) maternal height _x000a_(vi) maternal BMI "/>
    <x v="0"/>
    <m/>
    <s v="MICS5"/>
  </r>
  <r>
    <s v="PER"/>
    <n v="548"/>
    <s v="Encuesta demografica y de salud familiar - ENDES continua 2011. Demographic and Health Surveys. Lima, Peru: INEI, USAID y ORC Macro, 2012"/>
    <x v="70"/>
    <s v="Continuous DHS"/>
    <x v="7"/>
    <x v="11"/>
    <n v="8.7785299999999997E-2"/>
    <n v="3.8344999999999998E-3"/>
    <n v="8.0269800000000002E-2"/>
    <n v="9.5300899999999994E-2"/>
    <n v="7.0676699999999995E-2"/>
    <n v="4.0537100000000003E-3"/>
    <n v="6.272295E-2"/>
    <n v="7.8630400000000003E-2"/>
    <n v="9146"/>
    <n v="8426"/>
    <n v="0.91346043348312378"/>
    <n v="0.89667612314224243"/>
    <n v="7696.39306640625"/>
    <n v="8201"/>
    <n v="7695.5859375"/>
    <n v="8199"/>
    <n v="0.91331428289413452"/>
    <n v="0.8964574933052063"/>
    <n v="3000"/>
    <n v="754"/>
    <n v="3500"/>
    <n v="549"/>
    <n v="2800"/>
    <n v="450"/>
    <n v="8.2494147121906281E-2"/>
    <n v="0.19262208044528961"/>
    <n v="6.9643184542655945E-2"/>
    <n v="1.351496484130621E-2"/>
    <n v="1.4948627213016152E-3"/>
    <n v="6.334895733743906E-4"/>
    <n v="3000"/>
    <n v="754"/>
    <n v="3500"/>
    <n v="549"/>
    <n v="2800"/>
    <n v="450"/>
    <n v="9.1940008103847504E-2"/>
    <n v="0.21375441551208496"/>
    <n v="7.023533433675766E-2"/>
    <n v="1.4266552403569221E-2"/>
    <n v="1.8290452426299453E-3"/>
    <n v="3.6580904270522296E-4"/>
    <s v="yes"/>
    <s v="yes"/>
    <s v="yes"/>
    <s v="yes"/>
    <s v="yes"/>
    <n v="0"/>
    <x v="0"/>
    <s v="included"/>
    <n v="5"/>
    <s v="Yes"/>
    <s v="MI includes: _x000a_(i) size _x000a_(ii) parity _x000a_(ii) sex _x000a_(iv) singleton "/>
    <x v="0"/>
    <m/>
    <s v=""/>
  </r>
  <r>
    <s v="PER"/>
    <n v="549"/>
    <s v="Encuesta demografica y de salud familiar - ENDES continua 2012. Demographic and Health Surveys. Lima, Peru: INEI, USAID y ORC Macro, 2013"/>
    <x v="70"/>
    <s v="Continuous DHS"/>
    <x v="13"/>
    <x v="9"/>
    <n v="9.2822399999999999E-2"/>
    <n v="4.3873000000000002E-3"/>
    <n v="8.4223199999999998E-2"/>
    <n v="0.1014215"/>
    <n v="7.3950199999999994E-2"/>
    <n v="4.4117599999999998E-3"/>
    <n v="6.5295820000000004E-2"/>
    <n v="8.2604590000000006E-2"/>
    <n v="9620"/>
    <n v="8804"/>
    <n v="0.93093252182006836"/>
    <n v="0.91985446214675903"/>
    <n v="8195.8603515625"/>
    <n v="8849"/>
    <n v="8189.51708984375"/>
    <n v="8843"/>
    <n v="0.93020409345626831"/>
    <n v="0.91923075914382935"/>
    <n v="3000"/>
    <n v="635"/>
    <n v="3500"/>
    <n v="596"/>
    <n v="2800"/>
    <n v="492"/>
    <n v="6.4131118357181549E-2"/>
    <n v="0.18663915991783142"/>
    <n v="7.830096036195755E-2"/>
    <n v="1.908508688211441E-2"/>
    <n v="3.1908408273011446E-3"/>
    <n v="3.6114215617999434E-4"/>
    <n v="3000"/>
    <n v="635"/>
    <n v="3500"/>
    <n v="596"/>
    <n v="2800"/>
    <n v="492"/>
    <n v="7.1759521961212158E-2"/>
    <n v="0.19471126794815063"/>
    <n v="7.4923716485500336E-2"/>
    <n v="1.7855124548077583E-2"/>
    <n v="2.8251779731363058E-3"/>
    <n v="2.2601423552259803E-4"/>
    <s v="yes"/>
    <s v="yes"/>
    <s v="yes"/>
    <s v="yes"/>
    <s v="yes"/>
    <n v="0"/>
    <x v="0"/>
    <s v="included"/>
    <n v="5"/>
    <s v="Yes"/>
    <s v="MI includes: _x000a_(i) size _x000a_(ii) parity _x000a_(ii) sex _x000a_(iv) singleton "/>
    <x v="0"/>
    <m/>
    <s v="MICS5"/>
  </r>
  <r>
    <s v="PER"/>
    <n v="551"/>
    <s v="Perú Encuesta Demográfica y de Salud Familiar - ENDES 2014. Lima, Perú: INEI/Perú."/>
    <x v="70"/>
    <s v="Continuous DHS"/>
    <x v="9"/>
    <x v="7"/>
    <n v="7.6568745076656342E-2"/>
    <n v="3.2402295619249344E-3"/>
    <n v="7.0217892527580261E-2"/>
    <n v="8.2919590175151825E-2"/>
    <n v="6.3763990998268127E-2"/>
    <n v="3.438456216827035E-3"/>
    <n v="5.7019378989934921E-2"/>
    <n v="7.0508606731891632E-2"/>
    <n v="9610"/>
    <n v="8981"/>
    <n v="0.93546360731124878"/>
    <n v="0.92403745651245117"/>
    <n v="8401.5322265625"/>
    <n v="8880"/>
    <n v="8397.6123046875"/>
    <n v="8876"/>
    <n v="0.93504202365875244"/>
    <n v="0.92362123727798462"/>
    <n v="3000"/>
    <n v="527"/>
    <n v="3500"/>
    <n v="497"/>
    <n v="3200"/>
    <n v="457"/>
    <n v="5.2004441618919373E-2"/>
    <n v="0.15451598167419434"/>
    <n v="8.5020840167999268E-2"/>
    <n v="1.84671301394701E-2"/>
    <n v="2.7428120374679565E-3"/>
    <n v="3.4819351276382804E-4"/>
    <n v="3000"/>
    <n v="527"/>
    <n v="3500"/>
    <n v="497"/>
    <n v="3200"/>
    <n v="457"/>
    <n v="5.9346847236156464E-2"/>
    <n v="0.1667792797088623"/>
    <n v="7.7139638364315033E-2"/>
    <n v="1.7342342063784599E-2"/>
    <n v="2.5900900363922119E-3"/>
    <n v="2.2522523067891598E-4"/>
    <s v="yes"/>
    <s v="yes"/>
    <s v="yes"/>
    <s v="yes"/>
    <s v="yes"/>
    <n v="0"/>
    <x v="0"/>
    <m/>
    <n v="5"/>
    <s v="Yes"/>
    <s v="MI includes: _x000a_(i) size _x000a_(ii) parity _x000a_(ii) sex _x000a_(iv) singleton "/>
    <x v="0"/>
    <m/>
    <s v=""/>
  </r>
  <r>
    <s v="MDA"/>
    <n v="564"/>
    <s v="Moldova demographic and health survey 2005. Demographic and Health Surveys. Calverton, Maryland: NCPM of the Ministry of Health and Social Protection and ORC Macro, 2006"/>
    <x v="71"/>
    <s v="DHS"/>
    <x v="1"/>
    <x v="3"/>
    <n v="6.4621210098266602E-2"/>
    <n v="6.3729570247232914E-3"/>
    <n v="5.2130211144685745E-2"/>
    <n v="7.7112205326557159E-2"/>
    <n v="5.5328477174043655E-2"/>
    <n v="6.4625097438693047E-3"/>
    <n v="4.2622245848178864E-2"/>
    <n v="6.8034708499908447E-2"/>
    <n v="1552"/>
    <n v="1591"/>
    <n v="0.99167776107788086"/>
    <n v="0.99162369966506958"/>
    <n v="1577.8179931640625"/>
    <n v="1539"/>
    <n v="1577.8179931640625"/>
    <n v="1539"/>
    <n v="0.99171465635299683"/>
    <n v="0.99162369966506958"/>
    <n v="3200"/>
    <n v="134"/>
    <n v="3500"/>
    <n v="113"/>
    <n v="3600"/>
    <n v="95"/>
    <n v="8.7195843458175659E-2"/>
    <n v="0.22177211940288544"/>
    <n v="8.903270959854126E-2"/>
    <n v="1.4831837266683578E-2"/>
    <n v="1.0587855940684676E-3"/>
    <n v="0"/>
    <n v="3200"/>
    <n v="134"/>
    <n v="3500"/>
    <n v="113"/>
    <n v="3600"/>
    <n v="95"/>
    <n v="8.7069526314735413E-2"/>
    <n v="0.2222222238779068"/>
    <n v="8.8369071483612061E-2"/>
    <n v="1.4944769442081451E-2"/>
    <n v="1.2995451688766479E-3"/>
    <n v="0"/>
    <s v="yes"/>
    <s v="yes"/>
    <s v="yes"/>
    <s v="yes"/>
    <s v="yes"/>
    <n v="0"/>
    <x v="0"/>
    <s v="included"/>
    <n v="5"/>
    <s v="Yes"/>
    <s v="MI includes: _x000a_(i) size _x000a_(ii) parity _x000a_(ii) sex _x000a_(iv) singleton _x000a_(v) maternal height _x000a_(vi) maternal BMI "/>
    <x v="0"/>
    <m/>
    <s v=""/>
  </r>
  <r>
    <s v="MDA"/>
    <n v="565"/>
    <s v="2012 Republic of Moldova multiple indicator cluster survey. Final report (MICS4). Chisinau, Republic of Moldova, 2014."/>
    <x v="71"/>
    <s v="MICS"/>
    <x v="13"/>
    <x v="4"/>
    <n v="5.8465354144573212E-2"/>
    <n v="9.0222163125872612E-3"/>
    <n v="4.0781810879707336E-2"/>
    <n v="7.6148897409439087E-2"/>
    <n v="5.4184813052415848E-2"/>
    <n v="9.6366088837385178E-3"/>
    <n v="3.5231109708547592E-2"/>
    <n v="7.3138520121574402E-2"/>
    <n v="723"/>
    <n v="750.33074951171875"/>
    <n v="0.99199998378753662"/>
    <n v="0.9930843710899353"/>
    <n v="744"/>
    <n v="718"/>
    <n v="744"/>
    <n v="718"/>
    <n v="0.99199998378753662"/>
    <n v="0.9930843710899353"/>
    <n v="3500"/>
    <n v="43"/>
    <n v="3200"/>
    <n v="37"/>
    <n v="3600"/>
    <n v="35"/>
    <n v="5.7462308555841446E-2"/>
    <n v="0.14664715528488159"/>
    <n v="9.769168496131897E-2"/>
    <n v="9.0546365827322006E-3"/>
    <n v="8.0774672096595168E-4"/>
    <n v="0"/>
    <n v="3500"/>
    <n v="43"/>
    <n v="3200"/>
    <n v="37"/>
    <n v="3600"/>
    <n v="35"/>
    <n v="5.9888578951358795E-2"/>
    <n v="0.16016712784767151"/>
    <n v="9.4707518815994263E-2"/>
    <n v="9.7493035718798637E-3"/>
    <n v="1.3927576364949346E-3"/>
    <n v="0"/>
    <s v="yes"/>
    <s v="yes"/>
    <s v="yes"/>
    <s v="yes"/>
    <s v="yes"/>
    <n v="0"/>
    <x v="0"/>
    <s v="included"/>
    <n v="5"/>
    <s v="Yes"/>
    <s v="MI includes: _x000a_(i) size _x000a_(ii) parity "/>
    <x v="0"/>
    <m/>
    <s v=""/>
  </r>
  <r>
    <s v="RWA"/>
    <n v="573"/>
    <s v="Enquête démographique et de santé, Rwanda 2000. Demographic and Health Surveys. Kigali, Rwanda et Calverton, Maryland, USA: Ministère de la Santé, Office National de la Population et ORC Macro, 2001"/>
    <x v="72"/>
    <s v="DHS"/>
    <x v="0"/>
    <x v="5"/>
    <n v="0.11362037062644958"/>
    <n v="1.0192164219915867E-2"/>
    <n v="9.3643724918365479E-2"/>
    <n v="0.13359701633453369"/>
    <n v="8.2969069480895996E-2"/>
    <n v="6.7661874927580357E-3"/>
    <n v="6.9664649665355682E-2"/>
    <n v="9.6273496747016907E-2"/>
    <n v="7880"/>
    <n v="8142"/>
    <n v="0.26816123723983765"/>
    <n v="0.31408628821372986"/>
    <n v="2183.3515625"/>
    <n v="2475"/>
    <n v="2183.010986328125"/>
    <n v="2474"/>
    <n v="0.2681172788143158"/>
    <n v="0.31395938992500305"/>
    <n v="3000"/>
    <n v="315"/>
    <n v="3500"/>
    <n v="270"/>
    <n v="4000"/>
    <n v="211"/>
    <n v="0.13355804979801178"/>
    <n v="0.32446813583374023"/>
    <n v="0.19636215269565582"/>
    <n v="6.2667444348335266E-2"/>
    <n v="2.4992521852254868E-2"/>
    <n v="0"/>
    <n v="3000"/>
    <n v="315"/>
    <n v="3500"/>
    <n v="270"/>
    <n v="4000"/>
    <n v="211"/>
    <n v="0.12727272510528564"/>
    <n v="0.32161617279052734"/>
    <n v="0.19595959782600403"/>
    <n v="6.1818182468414307E-2"/>
    <n v="2.3838384076952934E-2"/>
    <n v="0"/>
    <s v="yes"/>
    <s v="yes"/>
    <s v="yes"/>
    <s v="yes"/>
    <s v="yes"/>
    <n v="0"/>
    <x v="0"/>
    <s v="excluded"/>
    <n v="5"/>
    <s v="Yes"/>
    <s v="MI includes: _x000a_(i) size _x000a_(ii) parity _x000a_(ii) sex _x000a_(iv) singleton "/>
    <x v="0"/>
    <s v="Excluded in 2019 estimates. Included in 2020 on unweighted DQC"/>
    <s v=""/>
  </r>
  <r>
    <s v="RWA"/>
    <n v="574"/>
    <s v="Rwanda demographic and health survey 2005. Demographic and Health Surveys. Calverton, Maryland, U.S.A.: INSR and ORC Macro, 2006"/>
    <x v="72"/>
    <s v="DHS"/>
    <x v="1"/>
    <x v="16"/>
    <n v="8.2097053527832031E-2"/>
    <n v="4.3587661348283291E-3"/>
    <n v="7.3553875088691711E-2"/>
    <n v="9.0640239417552948E-2"/>
    <n v="5.5694267153739929E-2"/>
    <n v="5.7732509449124336E-3"/>
    <n v="4.4347185641527176E-2"/>
    <n v="6.7041352391242981E-2"/>
    <n v="8649"/>
    <n v="8715"/>
    <n v="0.30195519328117371"/>
    <n v="0.31679964065551758"/>
    <n v="2631.4833984375"/>
    <n v="2740"/>
    <n v="2614.474609375"/>
    <n v="2724"/>
    <n v="0.29999709129333496"/>
    <n v="0.31494969129562378"/>
    <n v="3000"/>
    <n v="304"/>
    <n v="3500"/>
    <n v="291"/>
    <n v="4000"/>
    <n v="259"/>
    <n v="0.11184760183095932"/>
    <n v="0.31521749496459961"/>
    <n v="0.2382453978061676"/>
    <n v="8.1491962075233459E-2"/>
    <n v="3.4311626106500626E-2"/>
    <n v="0"/>
    <n v="3000"/>
    <n v="304"/>
    <n v="3500"/>
    <n v="291"/>
    <n v="4000"/>
    <n v="259"/>
    <n v="0.11094890534877777"/>
    <n v="0.31167882680892944"/>
    <n v="0.23941606283187866"/>
    <n v="8.5036493837833405E-2"/>
    <n v="3.3211678266525269E-2"/>
    <n v="0"/>
    <s v="yes"/>
    <s v="yes"/>
    <s v="yes"/>
    <s v="yes"/>
    <s v="yes"/>
    <n v="0"/>
    <x v="0"/>
    <s v="included"/>
    <n v="5"/>
    <s v="Yes"/>
    <s v="MI includes: _x000a_(i) size _x000a_(ii) parity _x000a_(ii) sex _x000a_(iv) singleton _x000a_(v) maternal height _x000a_(vi) maternal BMI "/>
    <x v="0"/>
    <m/>
    <s v="MICS4"/>
  </r>
  <r>
    <s v="RWA"/>
    <n v="575"/>
    <s v="Rwanda demographic and health survey 2010. Demographic and Health Surveys. Calverton, Maryland, USA: NISR, MOH, and ICF International, 2012"/>
    <x v="72"/>
    <s v="DHS"/>
    <x v="19"/>
    <x v="6"/>
    <n v="8.7486300000000003E-2"/>
    <n v="3.7496000000000001E-3"/>
    <n v="8.0137E-2"/>
    <n v="9.4835500000000003E-2"/>
    <n v="6.2473399999999998E-2"/>
    <n v="3.4010099999999999E-3"/>
    <n v="5.579112E-2"/>
    <n v="6.915578E-2"/>
    <n v="9002"/>
    <n v="9137"/>
    <n v="0.67813628911972046"/>
    <n v="0.67973780632019043"/>
    <n v="6196.0908203125"/>
    <n v="6119"/>
    <n v="6175.09228515625"/>
    <n v="6098"/>
    <n v="0.67583370208740234"/>
    <n v="0.67740499973297119"/>
    <n v="3000"/>
    <n v="890"/>
    <n v="3500"/>
    <n v="599"/>
    <n v="4000"/>
    <n v="534"/>
    <n v="0.14476983249187469"/>
    <n v="0.33187291026115417"/>
    <n v="0.22873510420322418"/>
    <n v="9.2933103442192078E-2"/>
    <n v="3.6048334091901779E-2"/>
    <n v="3.5981443943455815E-4"/>
    <n v="3000"/>
    <n v="890"/>
    <n v="3500"/>
    <n v="599"/>
    <n v="4000"/>
    <n v="534"/>
    <n v="0.14544859528541565"/>
    <n v="0.33060958981513977"/>
    <n v="0.22487334907054901"/>
    <n v="8.9720539748668671E-2"/>
    <n v="3.6117013543844223E-2"/>
    <n v="3.2685080077499151E-4"/>
    <s v="yes"/>
    <s v="yes"/>
    <s v="yes"/>
    <s v="yes"/>
    <s v="yes"/>
    <n v="0"/>
    <x v="0"/>
    <s v="included"/>
    <n v="5"/>
    <s v="Yes"/>
    <s v="MI includes: _x000a_(i) size _x000a_(ii) parity _x000a_(ii) sex _x000a_(iv) singleton _x000a_(v) maternal height _x000a_(vi) maternal BMI "/>
    <x v="0"/>
    <m/>
    <s v=""/>
  </r>
  <r>
    <s v="RWA"/>
    <n v="576"/>
    <s v="Rwanda Demographic and Health Survey 2014-15. Kigali, Rwanda: National Institute of Statistics of Rwanda, Ministry of Finance and Economic Planning/Rwanda, Ministry of Health/Rwanda, and ICF International"/>
    <x v="72"/>
    <s v="DHS"/>
    <x v="22"/>
    <x v="7"/>
    <n v="8.8990055024623871E-2"/>
    <n v="3.7542253267019987E-3"/>
    <n v="8.1631772220134735E-2"/>
    <n v="9.6348337829113007E-2"/>
    <n v="6.305212527513504E-2"/>
    <n v="3.6312129814177752E-3"/>
    <n v="5.5917490273714066E-2"/>
    <n v="7.0186756551265717E-2"/>
    <n v="7848"/>
    <n v="7993"/>
    <n v="0.92349666357040405"/>
    <n v="0.92749744653701782"/>
    <n v="7381.615234375"/>
    <n v="7279"/>
    <n v="7358.13720703125"/>
    <n v="7257"/>
    <n v="0.92057263851165771"/>
    <n v="0.92469418048858643"/>
    <n v="3000"/>
    <n v="997"/>
    <n v="3500"/>
    <n v="716"/>
    <n v="3200"/>
    <n v="547"/>
    <n v="0.13760033249855042"/>
    <n v="0.3128674328327179"/>
    <n v="0.18676899373531342"/>
    <n v="6.876557320356369E-2"/>
    <n v="2.2191336378455162E-2"/>
    <n v="0"/>
    <n v="3000"/>
    <n v="997"/>
    <n v="3500"/>
    <n v="716"/>
    <n v="3200"/>
    <n v="547"/>
    <n v="0.13696935772895813"/>
    <n v="0.3104822039604187"/>
    <n v="0.18258002400398254"/>
    <n v="6.6767409443855286E-2"/>
    <n v="2.1019371226429939E-2"/>
    <n v="0"/>
    <s v="yes"/>
    <s v="yes"/>
    <s v="yes"/>
    <s v="yes"/>
    <s v="yes"/>
    <n v="0"/>
    <x v="0"/>
    <s v="included"/>
    <n v="5"/>
    <s v="Yes"/>
    <s v="MI includes: _x000a_(i) size _x000a_(ii) parity _x000a_(ii) sex _x000a_(iv) singleton _x000a_(v) maternal height _x000a_(vi) maternal BMI "/>
    <x v="0"/>
    <m/>
    <s v="MICS5"/>
  </r>
  <r>
    <s v="LCA"/>
    <n v="577"/>
    <s v="Saint Lucia multiple indicator cluster survey 2012: Final report. MICS. Castries, Saint Lucia, 2014."/>
    <x v="73"/>
    <s v="MICS"/>
    <x v="13"/>
    <x v="4"/>
    <m/>
    <m/>
    <m/>
    <m/>
    <m/>
    <m/>
    <m/>
    <m/>
    <n v="98"/>
    <n v="100.67129516601563"/>
    <n v="0.98019802570343018"/>
    <n v="0.98979592323303223"/>
    <n v="99"/>
    <n v="97"/>
    <n v="99"/>
    <n v="97"/>
    <n v="0.98019802570343018"/>
    <n v="0.98979592323303223"/>
    <n v="2722"/>
    <n v="6"/>
    <n v="3202"/>
    <n v="3"/>
    <n v="2268"/>
    <n v="3"/>
    <n v="0.10860193520784378"/>
    <n v="0.19312582910060883"/>
    <n v="0.13509298861026764"/>
    <n v="1.6805211082100868E-2"/>
    <n v="1.2389015406370163E-2"/>
    <n v="0"/>
    <n v="2722"/>
    <n v="6"/>
    <n v="2268"/>
    <n v="3"/>
    <n v="3202"/>
    <n v="3"/>
    <n v="0.12371134012937546"/>
    <n v="0.18556700646877289"/>
    <n v="0.12371134012937546"/>
    <n v="2.0618556067347527E-2"/>
    <n v="1.0309278033673763E-2"/>
    <n v="0"/>
    <s v="yes"/>
    <s v="no"/>
    <s v="yes"/>
    <s v="yes"/>
    <s v="yes"/>
    <n v="1"/>
    <x v="1"/>
    <s v="excluded"/>
    <n v="6"/>
    <s v="No"/>
    <s v="No model fitted"/>
    <x v="3"/>
    <m/>
    <s v="MICS2"/>
  </r>
  <r>
    <s v="STP"/>
    <n v="580"/>
    <s v="Enquête de grappes à indicateurs multiples MICS - rapport d'analyse (projet, 14 juillet 2000). Sao Tome, République Démocratique de Sao Tome et Principe, 2000."/>
    <x v="74"/>
    <s v="MICS"/>
    <x v="0"/>
    <x v="0"/>
    <m/>
    <m/>
    <m/>
    <m/>
    <m/>
    <m/>
    <m/>
    <m/>
    <n v="65"/>
    <n v="67"/>
    <n v="0.80256134271621704"/>
    <n v="0.80000001192092896"/>
    <n v="54"/>
    <n v="52"/>
    <n v="54"/>
    <n v="52"/>
    <n v="0.80445671081542969"/>
    <n v="0.80000001192092896"/>
    <n v="3500"/>
    <n v="6"/>
    <n v="2950"/>
    <n v="4"/>
    <n v="2100"/>
    <n v="4"/>
    <n v="0.11527927964925766"/>
    <n v="0.2711159884929657"/>
    <n v="1.7541049048304558E-2"/>
    <n v="1.7541049048304558E-2"/>
    <n v="0"/>
    <n v="0"/>
    <n v="3500"/>
    <n v="6"/>
    <n v="2950"/>
    <n v="4"/>
    <n v="2100"/>
    <n v="4"/>
    <n v="0.11538461595773697"/>
    <n v="0.26923078298568726"/>
    <n v="1.9230769947171211E-2"/>
    <n v="1.9230769947171211E-2"/>
    <n v="0"/>
    <n v="0"/>
    <s v="yes"/>
    <s v="no"/>
    <s v="yes"/>
    <s v="yes"/>
    <s v="yes"/>
    <n v="1"/>
    <x v="1"/>
    <s v="excluded"/>
    <n v="6"/>
    <s v="No"/>
    <s v="No model fitted"/>
    <x v="3"/>
    <m/>
    <s v="MICS3"/>
  </r>
  <r>
    <s v="STP"/>
    <n v="582"/>
    <s v="Enquête démographique et de santé à Sao Tomé e Príncipe (EDS-STP) 2008-2009. Rapport préliminaire. Sao Tomé: INE et le Ministre de la Santé, 2009"/>
    <x v="74"/>
    <s v="DHS"/>
    <x v="2"/>
    <x v="2"/>
    <n v="8.8068099999999996E-2"/>
    <n v="7.8670093789696693E-3"/>
    <n v="7.2649456560611725E-2"/>
    <n v="0.10348813235759735"/>
    <n v="8.4910489618778229E-2"/>
    <n v="9.3697598204016685E-3"/>
    <n v="6.6327787935733795E-2"/>
    <n v="0.10349319875240326"/>
    <n v="1931"/>
    <n v="1834"/>
    <n v="0.82072824239730835"/>
    <n v="0.80476438999176025"/>
    <n v="1505.0374755859375"/>
    <n v="1554"/>
    <n v="1504.4345703125"/>
    <n v="1553"/>
    <n v="0.82030236721038818"/>
    <n v="0.80424648523330688"/>
    <n v="3000"/>
    <n v="105"/>
    <n v="3200"/>
    <n v="89"/>
    <n v="3100"/>
    <n v="70"/>
    <n v="5.6393474340438843E-2"/>
    <n v="0.14948302507400513"/>
    <n v="5.1410581916570663E-2"/>
    <n v="8.1198057159781456E-3"/>
    <n v="1.1841711821034551E-3"/>
    <n v="0"/>
    <n v="3000"/>
    <n v="105"/>
    <n v="3200"/>
    <n v="89"/>
    <n v="3100"/>
    <n v="70"/>
    <n v="6.756756454706192E-2"/>
    <n v="0.16988417506217957"/>
    <n v="5.3410552442073822E-2"/>
    <n v="9.6525093540549278E-3"/>
    <n v="1.9305018940940499E-3"/>
    <n v="0"/>
    <s v="yes"/>
    <s v="yes"/>
    <s v="yes"/>
    <s v="yes"/>
    <s v="yes"/>
    <n v="0"/>
    <x v="0"/>
    <s v="included"/>
    <n v="5"/>
    <s v="Yes"/>
    <s v="MI includes: _x000a_(i) size _x000a_(ii) parity _x000a_(ii) sex _x000a_(iv) singleton _x000a_(v) maternal height _x000a_(vi) maternal BMI "/>
    <x v="0"/>
    <m/>
    <s v="MICS4"/>
  </r>
  <r>
    <s v="STP"/>
    <n v="583"/>
    <s v="Sao Tome and Principe Multiple Indicator Cluster Survey 2014, Final Report. São Tomé, Sao Tome and Principe, 2016."/>
    <x v="74"/>
    <s v="MICS"/>
    <x v="9"/>
    <x v="10"/>
    <n v="8.6415916681289673E-2"/>
    <n v="1.0477376170456409E-2"/>
    <n v="6.5880253911018372E-2"/>
    <n v="0.10695157200098038"/>
    <n v="8.0013155937194824E-2"/>
    <n v="1.2427909299731255E-2"/>
    <n v="5.542423203587532E-2"/>
    <n v="0.10460207611322403"/>
    <n v="758"/>
    <n v="755.6236572265625"/>
    <n v="0.92989420890808105"/>
    <n v="0.91820579767227173"/>
    <n v="703"/>
    <n v="696"/>
    <n v="703"/>
    <n v="696"/>
    <n v="0.92989420890808105"/>
    <n v="0.91820579767227173"/>
    <n v="3200"/>
    <n v="30"/>
    <n v="3400"/>
    <n v="30"/>
    <n v="3500"/>
    <n v="30"/>
    <n v="5.3052715957164764E-2"/>
    <n v="0.22045175731182098"/>
    <n v="5.4453503340482712E-2"/>
    <n v="1.5105647966265678E-2"/>
    <n v="3.2038637436926365E-3"/>
    <n v="1.9543550442904234E-3"/>
    <n v="3200"/>
    <n v="30"/>
    <n v="3400"/>
    <n v="30"/>
    <n v="3500"/>
    <n v="30"/>
    <n v="5.6034483015537262E-2"/>
    <n v="0.23132184147834778"/>
    <n v="5.3160920739173889E-2"/>
    <n v="1.4367816038429737E-2"/>
    <n v="2.8735632076859474E-3"/>
    <n v="1.4367816038429737E-3"/>
    <s v="yes"/>
    <s v="yes"/>
    <s v="yes"/>
    <s v="yes"/>
    <s v="yes"/>
    <n v="0"/>
    <x v="0"/>
    <s v="included"/>
    <n v="5"/>
    <s v="Yes"/>
    <s v="MI includes: _x000a_(i) size _x000a_(ii) parity "/>
    <x v="0"/>
    <m/>
    <s v="MICS3"/>
  </r>
  <r>
    <s v="SEN"/>
    <n v="590"/>
    <s v="Rapport de l'enquête sur les objectives de la fin de decennie sur l'enfance (MICS-II-2000). Dakar, Senegal, Novembre 2000"/>
    <x v="75"/>
    <s v="MICS"/>
    <x v="0"/>
    <x v="0"/>
    <m/>
    <m/>
    <m/>
    <m/>
    <m/>
    <m/>
    <m/>
    <m/>
    <n v="2111"/>
    <n v="303847"/>
    <n v="0.44529999999999997"/>
    <n v="0.28754144906997681"/>
    <n v="97513.90625"/>
    <n v="607"/>
    <n v="97513.90625"/>
    <n v="607"/>
    <n v="0.32062387466430664"/>
    <n v="0.28754144906997681"/>
    <n v="3000"/>
    <n v="97"/>
    <n v="3500"/>
    <n v="68"/>
    <n v="2500"/>
    <n v="54"/>
    <n v="0.14163848757743835"/>
    <n v="0.34776294231414795"/>
    <n v="8.1551022827625275E-2"/>
    <n v="3.6309156566858292E-2"/>
    <n v="0"/>
    <n v="2.4148155935108662E-3"/>
    <n v="3000"/>
    <n v="97"/>
    <n v="3500"/>
    <n v="68"/>
    <n v="2500"/>
    <n v="54"/>
    <n v="0.15980230271816254"/>
    <n v="0.36079078912734985"/>
    <n v="9.2257000505924225E-2"/>
    <n v="4.2833607643842697E-2"/>
    <n v="0"/>
    <n v="3.2948928419500589E-3"/>
    <s v="no"/>
    <s v="yes"/>
    <s v="yes"/>
    <s v="yes"/>
    <s v="yes"/>
    <n v="1"/>
    <x v="1"/>
    <s v="included"/>
    <n v="2"/>
    <s v="No"/>
    <s v="No model fitted"/>
    <x v="3"/>
    <s v="Included in 2019 estimates. Excluded in 2020 on unweighted DQC. Sample weights are not normalized."/>
    <s v="MICS2"/>
  </r>
  <r>
    <s v="SEN"/>
    <n v="591"/>
    <s v="Enquête démographique et de santé au Sénégal 2005. Demographic and Health Surveys. Calverton, Maryland, USA : Centre de Recherche pour le Développement Humain [Sénégal] et ORC Macro, 2006"/>
    <x v="75"/>
    <s v="DHS"/>
    <x v="1"/>
    <x v="16"/>
    <n v="0.2294301"/>
    <n v="8.6478000000000006E-3"/>
    <n v="0.21248040000000001"/>
    <n v="0.24637980000000001"/>
    <n v="0.1369042"/>
    <n v="7.0728199999999996E-3"/>
    <n v="0.12299599"/>
    <n v="0.15081240000000001"/>
    <n v="10887"/>
    <n v="10457"/>
    <n v="0.46582496166229248"/>
    <n v="0.43648388981819153"/>
    <n v="4871.1611328125"/>
    <n v="4752"/>
    <n v="4848.16064453125"/>
    <n v="4732"/>
    <n v="0.46362826228141785"/>
    <n v="0.43464681506156921"/>
    <n v="3000"/>
    <n v="870"/>
    <n v="3500"/>
    <n v="452"/>
    <n v="2500"/>
    <n v="428"/>
    <n v="0.16967591643333435"/>
    <n v="0.35895323753356934"/>
    <n v="0.13360953330993652"/>
    <n v="5.5168945342302322E-2"/>
    <n v="2.9567010700702667E-2"/>
    <n v="7.4163899989798665E-4"/>
    <n v="3000"/>
    <n v="870"/>
    <n v="3500"/>
    <n v="452"/>
    <n v="2500"/>
    <n v="428"/>
    <n v="0.18308080732822418"/>
    <n v="0.36826598644256592"/>
    <n v="0.13510100543498993"/>
    <n v="5.4292928427457809E-2"/>
    <n v="3.0092593282461166E-2"/>
    <n v="1.0521885706111789E-3"/>
    <s v="yes"/>
    <s v="yes"/>
    <s v="yes"/>
    <s v="yes"/>
    <s v="yes"/>
    <n v="0"/>
    <x v="0"/>
    <s v="included"/>
    <n v="5"/>
    <s v="Yes"/>
    <s v="MI includes: _x000a_(i) size _x000a_(ii) parity _x000a_(ii) sex _x000a_(iv) singleton _x000a_(v) maternal height _x000a_(vi) maternal BMI "/>
    <x v="0"/>
    <m/>
    <s v="MICS2"/>
  </r>
  <r>
    <s v="SEN"/>
    <n v="592"/>
    <s v="Enquête démographique et de santé à indicateurs multiples au Sénégal (EDS-MICS) 2010-2011. Demographic and Health Surveys and MICS. Calverton, Maryland, USA: ANSD et ICF International, 2012"/>
    <x v="75"/>
    <s v="MICS-DHS"/>
    <x v="19"/>
    <x v="6"/>
    <n v="0.21972910000000001"/>
    <n v="1.0248E-2"/>
    <n v="0.19964299999999999"/>
    <n v="0.2398151"/>
    <n v="0.15975639999999999"/>
    <n v="8.8112699999999995E-3"/>
    <n v="0.14243159999999999"/>
    <n v="0.17708119"/>
    <n v="12326"/>
    <n v="11479"/>
    <n v="0.60665792226791382"/>
    <n v="0.53107255697250366"/>
    <n v="6963.93603515625"/>
    <n v="6546"/>
    <n v="6909.48095703125"/>
    <n v="6494"/>
    <n v="0.60192358493804932"/>
    <n v="0.52685379981994629"/>
    <n v="3000"/>
    <n v="1362"/>
    <n v="3500"/>
    <n v="661"/>
    <n v="2500"/>
    <n v="574"/>
    <n v="0.19905412197113037"/>
    <n v="0.37605232000350952"/>
    <n v="0.11890521645545959"/>
    <n v="5.1161017268896103E-2"/>
    <n v="3.3716745674610138E-2"/>
    <n v="5.6863445788621902E-3"/>
    <n v="3000"/>
    <n v="1362"/>
    <n v="3500"/>
    <n v="661"/>
    <n v="2500"/>
    <n v="574"/>
    <n v="0.20806600153446198"/>
    <n v="0.39673084020614624"/>
    <n v="0.1353498250246048"/>
    <n v="5.8814544230699539E-2"/>
    <n v="3.8802322000265121E-2"/>
    <n v="3.0553010292351246E-3"/>
    <s v="yes"/>
    <s v="yes"/>
    <s v="yes"/>
    <s v="yes"/>
    <s v="yes"/>
    <n v="0"/>
    <x v="0"/>
    <s v="included"/>
    <n v="5"/>
    <s v="Yes"/>
    <s v="MI includes: _x000a_(i) size _x000a_(ii) parity _x000a_(ii) sex _x000a_(iv) singleton "/>
    <x v="0"/>
    <m/>
    <s v=""/>
  </r>
  <r>
    <s v="SEN"/>
    <n v="594"/>
    <s v="Enquête démographique et de santé continue (EDS-Continue 2012-2013). Demographic and Health Surveys. Calverton, Maryland, USA: ANSD et ICF International., 2013"/>
    <x v="75"/>
    <s v="Continuous DHS"/>
    <x v="4"/>
    <x v="9"/>
    <n v="0.20601649999999999"/>
    <n v="1.5757299999999998E-2"/>
    <n v="0.17513219999999999"/>
    <n v="0.2369009"/>
    <n v="0.14066339999999999"/>
    <n v="8.6323300000000006E-3"/>
    <n v="0.12364077"/>
    <n v="0.15768594999999999"/>
    <n v="6862"/>
    <n v="6391"/>
    <n v="0.53633725643157959"/>
    <n v="0.49635675549507141"/>
    <n v="3427.912353515625"/>
    <n v="3406"/>
    <n v="3407.52001953125"/>
    <n v="3382"/>
    <n v="0.53317475318908691"/>
    <n v="0.49285921454429626"/>
    <n v="3000"/>
    <n v="719"/>
    <n v="3500"/>
    <n v="330"/>
    <n v="2500"/>
    <n v="263"/>
    <n v="0.20727340877056122"/>
    <n v="0.37678596377372742"/>
    <n v="0.10479380190372467"/>
    <n v="4.0559545159339905E-2"/>
    <n v="2.3263068869709969E-2"/>
    <n v="1.1149817873956636E-4"/>
    <n v="3000"/>
    <n v="719"/>
    <n v="3500"/>
    <n v="330"/>
    <n v="2500"/>
    <n v="263"/>
    <n v="0.21109806001186371"/>
    <n v="0.38520258665084839"/>
    <n v="0.1265413910150528"/>
    <n v="4.5801527798175812E-2"/>
    <n v="2.6717556640505791E-2"/>
    <n v="2.9359952895902097E-4"/>
    <s v="yes"/>
    <s v="yes"/>
    <s v="yes"/>
    <s v="yes"/>
    <s v="yes"/>
    <n v="0"/>
    <x v="0"/>
    <s v="included"/>
    <n v="5"/>
    <s v="Yes"/>
    <s v="MI includes: _x000a_(i) size _x000a_(ii) parity _x000a_(ii) sex _x000a_(iv) singleton "/>
    <x v="0"/>
    <m/>
    <s v=""/>
  </r>
  <r>
    <s v="SEN"/>
    <n v="595"/>
    <s v="Sénégal : Enquête Démographique et de Santé Continue (EDS-Continue 2014). Rockville, Maryland, USA : ANSD et ICF International, 2015."/>
    <x v="75"/>
    <s v="Continuous DHS"/>
    <x v="9"/>
    <x v="4"/>
    <n v="0.1942624"/>
    <n v="1.043E-2"/>
    <n v="0.17381959999999999"/>
    <n v="0.21470529999999999"/>
    <n v="0.1328491"/>
    <n v="1.018253E-2"/>
    <n v="0.11276644"/>
    <n v="0.15293176999999999"/>
    <n v="6842"/>
    <n v="6187"/>
    <n v="0.522513687610626"/>
    <n v="0.45133000612258911"/>
    <n v="3232.734619140625"/>
    <n v="3088"/>
    <n v="3220.712646484375"/>
    <n v="3073"/>
    <n v="0.52056127786636353"/>
    <n v="0.44913768768310547"/>
    <n v="3000"/>
    <n v="665"/>
    <n v="3500"/>
    <n v="226"/>
    <n v="2500"/>
    <n v="212"/>
    <n v="0.19667783379554749"/>
    <n v="0.33630168437957764"/>
    <n v="0.1074618324637413"/>
    <n v="3.2341267913579941E-2"/>
    <n v="2.0398948341608047E-2"/>
    <n v="2.3337204474955797E-3"/>
    <n v="3000"/>
    <n v="665"/>
    <n v="3500"/>
    <n v="226"/>
    <n v="2500"/>
    <n v="212"/>
    <n v="0.21534973382949829"/>
    <n v="0.3571891188621521"/>
    <n v="0.11722797900438309"/>
    <n v="3.659326583147049E-2"/>
    <n v="2.3963730782270432E-2"/>
    <n v="1.9430051324889064E-3"/>
    <s v="yes"/>
    <s v="yes"/>
    <s v="yes"/>
    <s v="yes"/>
    <s v="yes"/>
    <n v="0"/>
    <x v="0"/>
    <s v="included"/>
    <n v="5"/>
    <s v="Yes"/>
    <s v="MI includes: _x000a_(i) size _x000a_(ii) parity _x000a_(ii) sex _x000a_(iv) singleton "/>
    <x v="0"/>
    <m/>
    <s v=""/>
  </r>
  <r>
    <s v="SRB"/>
    <n v="596"/>
    <s v="Republic of Serbia multiple indicator cluster survey 2005, final report. Belgrade, Republic of Serbia: Statistical Office of the Republic of Serbia and Strategic Marketing Research Agency, 2006"/>
    <x v="76"/>
    <s v="MICS"/>
    <x v="20"/>
    <x v="1"/>
    <n v="4.9133400000000001E-2"/>
    <n v="6.3759999999999997E-3"/>
    <n v="3.6636299999999997E-2"/>
    <n v="6.1630400000000002E-2"/>
    <n v="4.7074900000000003E-2"/>
    <n v="7.3334300000000002E-3"/>
    <n v="3.2661259999999998E-2"/>
    <n v="6.1488519999999998E-2"/>
    <n v="1445"/>
    <n v="662"/>
    <n v="0.97885197401046753"/>
    <n v="0.95709341764450073"/>
    <n v="648"/>
    <n v="1383"/>
    <n v="647"/>
    <n v="1382"/>
    <n v="0.9773414134979248"/>
    <n v="0.95640140771865845"/>
    <n v="3200"/>
    <n v="69"/>
    <n v="3500"/>
    <n v="66"/>
    <n v="3000"/>
    <n v="56"/>
    <n v="4.9144115298986435E-2"/>
    <n v="0.13320425152778625"/>
    <n v="0.10793168842792511"/>
    <n v="2.3803515359759331E-2"/>
    <n v="4.8578879795968533E-3"/>
    <n v="0"/>
    <n v="3200"/>
    <n v="69"/>
    <n v="3500"/>
    <n v="66"/>
    <n v="3000"/>
    <n v="56"/>
    <n v="4.9891538918018341E-2"/>
    <n v="0.13810557126998901"/>
    <n v="8.6767897009849548E-2"/>
    <n v="1.9522776827216148E-2"/>
    <n v="3.6153290420770645E-3"/>
    <n v="0"/>
    <s v="yes"/>
    <s v="yes"/>
    <s v="yes"/>
    <s v="yes"/>
    <s v="yes"/>
    <n v="0"/>
    <x v="0"/>
    <s v="included"/>
    <n v="5"/>
    <s v="Yes"/>
    <s v="MI includes: _x000a_(i) size _x000a_(ii) parity "/>
    <x v="0"/>
    <m/>
    <s v=""/>
  </r>
  <r>
    <s v="SRB"/>
    <n v="597"/>
    <s v="Serbia multiple indicator cluster survey 2010 (MICS). Belgrade, Republic of Serbia: Statistical Office of the Republic of Serbia, 2011"/>
    <x v="76"/>
    <s v="MICS"/>
    <x v="5"/>
    <x v="11"/>
    <n v="5.8745199999999997E-2"/>
    <n v="1.13308E-2"/>
    <n v="3.6536899999999997E-2"/>
    <n v="8.0953499999999998E-2"/>
    <n v="4.34914E-2"/>
    <n v="9.4729399999999991E-3"/>
    <n v="2.4863639999999999E-2"/>
    <n v="6.2119090000000002E-2"/>
    <n v="1187"/>
    <n v="543.22265625"/>
    <n v="0.99631673097610474"/>
    <n v="0.99410277605056763"/>
    <n v="541"/>
    <n v="1180"/>
    <n v="541"/>
    <n v="1180"/>
    <n v="0.99631673097610474"/>
    <n v="0.99410277605056763"/>
    <n v="3450"/>
    <n v="55"/>
    <n v="3400"/>
    <n v="47"/>
    <n v="3250"/>
    <n v="47"/>
    <n v="5.3731679916381836E-2"/>
    <n v="0.19139072299003601"/>
    <n v="8.4338411688804626E-2"/>
    <n v="1.9691957160830498E-2"/>
    <n v="5.4319098126143217E-4"/>
    <n v="0"/>
    <n v="3450"/>
    <n v="55"/>
    <n v="3400"/>
    <n v="47"/>
    <n v="3250"/>
    <n v="47"/>
    <n v="5.2542373538017273E-2"/>
    <n v="0.17881356179714203"/>
    <n v="9.3220338225364685E-2"/>
    <n v="1.6101695597171783E-2"/>
    <n v="8.4745761705562472E-4"/>
    <n v="0"/>
    <s v="yes"/>
    <s v="yes"/>
    <s v="yes"/>
    <s v="yes"/>
    <s v="yes"/>
    <n v="0"/>
    <x v="0"/>
    <s v="included"/>
    <n v="5"/>
    <s v="Yes"/>
    <s v="MI includes: _x000a_(i) size _x000a_(ii) parity "/>
    <x v="0"/>
    <m/>
    <s v=""/>
  </r>
  <r>
    <s v="SRB"/>
    <n v="598"/>
    <s v="2014 Serbia multiple indicator cluster survey and 2014 Serbia Roma Settlements multiple indicator cluster survey (MICS). Final Report. Belgrade, Serbia: Statistical Office of the Republic of Serbia and UNICEF, 2014."/>
    <x v="76"/>
    <s v="MICS"/>
    <x v="9"/>
    <x v="10"/>
    <n v="5.2049100000000001E-2"/>
    <n v="1.6320899999999999E-2"/>
    <n v="2.0060100000000001E-2"/>
    <n v="8.4038100000000004E-2"/>
    <n v="4.9875500000000003E-2"/>
    <n v="1.4659139999999999E-2"/>
    <n v="2.1041529999999999E-2"/>
    <n v="7.8709570000000006E-2"/>
    <n v="959"/>
    <n v="384.1611328125"/>
    <n v="0.984375"/>
    <n v="0.98957246541976929"/>
    <n v="378"/>
    <n v="949"/>
    <n v="378"/>
    <n v="948"/>
    <n v="0.984375"/>
    <n v="0.9885297417640686"/>
    <n v="3350"/>
    <n v="39"/>
    <n v="3300"/>
    <n v="39"/>
    <n v="3250"/>
    <n v="39"/>
    <n v="5.0810009241104126E-2"/>
    <n v="0.1584223210811615"/>
    <n v="0.10535677522420883"/>
    <n v="1.9952850416302681E-2"/>
    <n v="1.226377091370523E-3"/>
    <n v="0"/>
    <n v="3350"/>
    <n v="39"/>
    <n v="3300"/>
    <n v="39"/>
    <n v="3250"/>
    <n v="39"/>
    <n v="5.0579559057950974E-2"/>
    <n v="0.17386722564697266"/>
    <n v="0.10642781853675842"/>
    <n v="1.6859851777553558E-2"/>
    <n v="2.1074814721941948E-3"/>
    <n v="0"/>
    <s v="yes"/>
    <s v="yes"/>
    <s v="yes"/>
    <s v="yes"/>
    <s v="yes"/>
    <n v="0"/>
    <x v="0"/>
    <s v="included"/>
    <n v="5"/>
    <s v="Yes"/>
    <s v="MI includes: _x000a_(i) size _x000a_(ii) parity "/>
    <x v="0"/>
    <m/>
    <s v=""/>
  </r>
  <r>
    <s v="SLE"/>
    <n v="603"/>
    <s v="The status of women and children in Sierra Leone. A household survey report (MICS-2). Central Statistics Office, Ministry of Development and Economic Planning, November 2000"/>
    <x v="77"/>
    <s v="MICS"/>
    <x v="0"/>
    <x v="0"/>
    <m/>
    <m/>
    <m/>
    <m/>
    <m/>
    <m/>
    <m/>
    <m/>
    <n v="911"/>
    <n v="966"/>
    <n v="6.0733430087566376E-2"/>
    <n v="7.3545552790164948E-2"/>
    <n v="59"/>
    <n v="67"/>
    <n v="59"/>
    <n v="67"/>
    <n v="6.0724064707756042E-2"/>
    <n v="7.3545552790164948E-2"/>
    <n v="4500"/>
    <n v="4"/>
    <n v="500"/>
    <n v="4"/>
    <n v="2800"/>
    <n v="4"/>
    <n v="9.5111705362796783E-2"/>
    <n v="0.26944839954376221"/>
    <n v="0.23588176071643829"/>
    <n v="0.11516729742288589"/>
    <n v="0"/>
    <n v="5.3980022668838501E-2"/>
    <n v="500"/>
    <n v="4"/>
    <n v="4500"/>
    <n v="4"/>
    <n v="2800"/>
    <n v="4"/>
    <n v="8.9552238583564758E-2"/>
    <n v="0.26865673065185547"/>
    <n v="0.23880596458911896"/>
    <n v="0.11940298229455948"/>
    <n v="0"/>
    <n v="5.9701491147279739E-2"/>
    <s v="no"/>
    <s v="no"/>
    <s v="yes"/>
    <s v="no"/>
    <s v="no"/>
    <n v="4"/>
    <x v="1"/>
    <s v="excluded"/>
    <n v="2"/>
    <s v="No"/>
    <s v="No model fitted"/>
    <x v="3"/>
    <m/>
    <s v=""/>
  </r>
  <r>
    <s v="SLE"/>
    <n v="604"/>
    <s v="Sierra Leone multiple indicator cluster survey 2005: Final Report. Freetown, Sierra Leone: Statistics Sierra Leone and UNICEF-Sierra Leone, 2007"/>
    <x v="77"/>
    <s v="MICS"/>
    <x v="1"/>
    <x v="3"/>
    <m/>
    <m/>
    <m/>
    <m/>
    <m/>
    <m/>
    <m/>
    <m/>
    <n v="2356"/>
    <n v="2377"/>
    <n v="0.29406815767288208"/>
    <n v="0.29286926984786987"/>
    <n v="699"/>
    <n v="690"/>
    <n v="685"/>
    <n v="678"/>
    <n v="0.28817838430404663"/>
    <n v="0.28777590394020081"/>
    <n v="2500"/>
    <n v="81"/>
    <n v="3000"/>
    <n v="60"/>
    <n v="3200"/>
    <n v="48"/>
    <n v="0.11918385326862335"/>
    <n v="0.27490642666816711"/>
    <n v="0.14930263161659241"/>
    <n v="7.4773266911506653E-2"/>
    <n v="3.693559393286705E-2"/>
    <n v="9.912833571434021E-3"/>
    <n v="2500"/>
    <n v="81"/>
    <n v="3000"/>
    <n v="60"/>
    <n v="3200"/>
    <n v="48"/>
    <n v="0.11739130318164825"/>
    <n v="0.27391305565834045"/>
    <n v="0.14637681841850281"/>
    <n v="7.2463765740394592E-2"/>
    <n v="3.4782607108354568E-2"/>
    <n v="1.014492753893137E-2"/>
    <s v="no"/>
    <s v="yes"/>
    <s v="yes"/>
    <s v="yes"/>
    <s v="yes"/>
    <n v="1"/>
    <x v="1"/>
    <s v="excluded"/>
    <n v="2"/>
    <s v="No"/>
    <s v="No model fitted"/>
    <x v="3"/>
    <m/>
    <s v=""/>
  </r>
  <r>
    <s v="SLE"/>
    <n v="605"/>
    <s v="Sierra Leone demographic and health survey 2008. Demographic and Health Surveys. Calverton, Maryland, USA: Statistics Sierra Leone (SSL) and ICF Macro, 2009"/>
    <x v="77"/>
    <s v="DHS"/>
    <x v="12"/>
    <x v="17"/>
    <m/>
    <m/>
    <m/>
    <m/>
    <m/>
    <m/>
    <m/>
    <m/>
    <n v="5631"/>
    <n v="5811"/>
    <n v="0.3289225697517395"/>
    <n v="0.36014917492866516"/>
    <n v="1911.405517578125"/>
    <n v="2028"/>
    <n v="1870.072998046875"/>
    <n v="1983"/>
    <n v="0.32181602716445923"/>
    <n v="0.35215771198272705"/>
    <n v="3000"/>
    <n v="253"/>
    <n v="3500"/>
    <n v="186"/>
    <n v="2500"/>
    <n v="141"/>
    <n v="0.12409376353025436"/>
    <n v="0.28578874468803406"/>
    <n v="0.17783580720424652"/>
    <n v="8.66265669465065E-2"/>
    <n v="5.2419133484363556E-2"/>
    <n v="1.4924996066838503E-3"/>
    <n v="3000"/>
    <n v="253"/>
    <n v="3500"/>
    <n v="186"/>
    <n v="2500"/>
    <n v="141"/>
    <n v="0.12475345283746719"/>
    <n v="0.28599604964256287"/>
    <n v="0.18096646666526794"/>
    <n v="8.7771199643611908E-2"/>
    <n v="5.2268244326114655E-2"/>
    <n v="1.479289960116148E-3"/>
    <s v="yes"/>
    <s v="yes"/>
    <s v="yes"/>
    <s v="no"/>
    <s v="yes"/>
    <n v="1"/>
    <x v="1"/>
    <s v="included"/>
    <n v="3"/>
    <s v="No"/>
    <s v="No model fitted"/>
    <x v="3"/>
    <s v="Included in 2019 estimates. Excluded in 2020 on unweighted DQC"/>
    <s v="MICS4"/>
  </r>
  <r>
    <s v="SLE"/>
    <n v="606"/>
    <s v="Sierra Leone multiple indicator cluster survey 2010, Final report (MICS). Freetown, Sierra Leone: Statistics Sierra Leone and UNICEF-Sierra Leone, 2011"/>
    <x v="77"/>
    <s v="MICS"/>
    <x v="5"/>
    <x v="11"/>
    <n v="0.1428152"/>
    <n v="1.00587E-2"/>
    <n v="0.1231001"/>
    <n v="0.16253029999999999"/>
    <n v="8.7889700000000001E-2"/>
    <n v="1.000205E-2"/>
    <n v="6.8228819999999996E-2"/>
    <n v="0.10755054999999999"/>
    <n v="3415"/>
    <n v="3461.804443359375"/>
    <n v="0.39861351251602173"/>
    <n v="0.40761345624923706"/>
    <n v="1380"/>
    <n v="1392"/>
    <n v="1363"/>
    <n v="1378"/>
    <n v="0.39370307326316833"/>
    <n v="0.40351390838623047"/>
    <n v="3000"/>
    <n v="226"/>
    <n v="3500"/>
    <n v="145"/>
    <n v="3200"/>
    <n v="109"/>
    <n v="0.17677047848701477"/>
    <n v="0.34518712759017944"/>
    <n v="0.129855677485466"/>
    <n v="6.2671422958374023E-2"/>
    <n v="2.8535632416605949E-2"/>
    <n v="8.7402021745219827E-4"/>
    <n v="3000"/>
    <n v="226"/>
    <n v="3500"/>
    <n v="145"/>
    <n v="3200"/>
    <n v="109"/>
    <n v="0.16235631704330444"/>
    <n v="0.34482759237289429"/>
    <n v="0.1257183849811554"/>
    <n v="5.8189656585454941E-2"/>
    <n v="2.5862069800496101E-2"/>
    <n v="7.1839080192148685E-4"/>
    <s v="yes"/>
    <s v="yes"/>
    <s v="yes"/>
    <s v="yes"/>
    <s v="yes"/>
    <n v="0"/>
    <x v="0"/>
    <s v="included"/>
    <n v="5"/>
    <s v="Yes"/>
    <s v="MI includes: _x000a_(i) size _x000a_(ii) parity "/>
    <x v="0"/>
    <m/>
    <s v=""/>
  </r>
  <r>
    <s v="SLE"/>
    <n v="607"/>
    <s v="Sierra Leone demographic and health survey 2013. Demographic and Health Surveys. Freetown, Sierra Leone and Rockville, Maryland, USA: SSL and ICF International, 2014"/>
    <x v="77"/>
    <s v="DHS"/>
    <x v="6"/>
    <x v="9"/>
    <n v="0.1351572573184967"/>
    <n v="7.5668026693165302E-3"/>
    <n v="0.12032631784677505"/>
    <n v="0.14998818933963776"/>
    <n v="7.0962339639663696E-2"/>
    <n v="6.2270378693938255E-3"/>
    <n v="5.8722954243421555E-2"/>
    <n v="8.3201713860034943E-2"/>
    <n v="11938"/>
    <n v="12198"/>
    <n v="0.47613677382469177"/>
    <n v="0.49003183841705322"/>
    <n v="5808.04833984375"/>
    <n v="5850"/>
    <n v="5740.14208984375"/>
    <n v="5777"/>
    <n v="0.47058060765266418"/>
    <n v="0.48391690850257874"/>
    <n v="3000"/>
    <n v="1138"/>
    <n v="3500"/>
    <n v="717"/>
    <n v="3200"/>
    <n v="655"/>
    <n v="0.19639946520328522"/>
    <n v="0.43038788437843323"/>
    <n v="9.9689379334449768E-2"/>
    <n v="4.4969473034143448E-2"/>
    <n v="2.1578704938292503E-2"/>
    <n v="1.4159886632114649E-3"/>
    <n v="3000"/>
    <n v="1138"/>
    <n v="3500"/>
    <n v="717"/>
    <n v="3200"/>
    <n v="655"/>
    <n v="0.19452992081642151"/>
    <n v="0.42905983328819275"/>
    <n v="0.10752137005329132"/>
    <n v="4.6495728194713593E-2"/>
    <n v="2.3076923564076424E-2"/>
    <n v="1.025640987791121E-3"/>
    <s v="yes"/>
    <s v="yes"/>
    <s v="yes"/>
    <s v="yes"/>
    <s v="yes"/>
    <n v="0"/>
    <x v="0"/>
    <s v="included"/>
    <n v="5"/>
    <s v="Yes"/>
    <s v="MI includes: _x000a_(i) size _x000a_(ii) parity _x000a_(ii) sex _x000a_(iv) singleton _x000a_(v) maternal height _x000a_(vi) maternal BMI "/>
    <x v="0"/>
    <m/>
    <s v=""/>
  </r>
  <r>
    <s v="SOM"/>
    <n v="612"/>
    <s v="Monitoring the situation of women and children. Somalia multiple indicator cluster survey 2006. New York: UNICEF, 2007."/>
    <x v="78"/>
    <s v="MICS"/>
    <x v="3"/>
    <x v="8"/>
    <m/>
    <m/>
    <m/>
    <m/>
    <m/>
    <m/>
    <m/>
    <m/>
    <n v="2326"/>
    <n v="2325"/>
    <n v="4.516129195690155E-2"/>
    <n v="4.4282030314207077E-2"/>
    <n v="105"/>
    <n v="103"/>
    <n v="102"/>
    <n v="99"/>
    <n v="4.3870966881513596E-2"/>
    <n v="4.2562339454889297E-2"/>
    <n v="4000"/>
    <n v="25"/>
    <n v="3500"/>
    <n v="18"/>
    <n v="3000"/>
    <n v="12"/>
    <n v="0.25385081768035889"/>
    <n v="0.53687125444412231"/>
    <n v="0.49051257967948914"/>
    <n v="0.21346242725849152"/>
    <n v="0.13020509481430054"/>
    <n v="0"/>
    <n v="4000"/>
    <n v="25"/>
    <n v="3500"/>
    <n v="18"/>
    <n v="3000"/>
    <n v="12"/>
    <n v="0.24271844327449799"/>
    <n v="0.5339806079864502"/>
    <n v="0.48543688654899597"/>
    <n v="0.22330096364021301"/>
    <n v="0.14563107490539551"/>
    <n v="0"/>
    <s v="no"/>
    <s v="no"/>
    <s v="yes"/>
    <s v="no"/>
    <s v="no"/>
    <n v="4"/>
    <x v="1"/>
    <s v="excluded"/>
    <n v="2"/>
    <s v="No"/>
    <s v="No model fitted"/>
    <x v="3"/>
    <m/>
    <s v="MICS3"/>
  </r>
  <r>
    <s v="ZAF"/>
    <n v="617"/>
    <s v="South Africa demographic and health survey 2003 (SADHS). Demographic and Health Surveys. Pretoria: Department of Health, 2007"/>
    <x v="79"/>
    <s v="DHS"/>
    <x v="11"/>
    <x v="13"/>
    <m/>
    <m/>
    <m/>
    <m/>
    <m/>
    <m/>
    <m/>
    <m/>
    <n v="2112"/>
    <n v="1972"/>
    <n v="0.73389524221420288"/>
    <n v="0.77272725105285645"/>
    <n v="1447.299072265625"/>
    <n v="1632"/>
    <n v="1445.07666015625"/>
    <n v="1631"/>
    <n v="0.73279750347137451"/>
    <n v="0.77225381135940552"/>
    <n v="3500"/>
    <n v="104"/>
    <n v="3200"/>
    <n v="100"/>
    <n v="3000"/>
    <n v="97"/>
    <n v="6.4666323363780975E-2"/>
    <n v="0.18645250797271729"/>
    <n v="5.9836145490407944E-2"/>
    <n v="2.2494953125715256E-2"/>
    <n v="3.3319725189357996E-3"/>
    <n v="8.9609605493023992E-4"/>
    <n v="3500"/>
    <n v="104"/>
    <n v="3200"/>
    <n v="100"/>
    <n v="3000"/>
    <n v="97"/>
    <n v="6.3725493848323822E-2"/>
    <n v="0.18443627655506134"/>
    <n v="5.3921569138765335E-2"/>
    <n v="2.1446079015731812E-2"/>
    <n v="3.0637255404144526E-3"/>
    <n v="6.1274511972442269E-4"/>
    <s v="yes"/>
    <s v="yes"/>
    <s v="yes"/>
    <s v="yes"/>
    <s v="yes"/>
    <n v="0"/>
    <x v="0"/>
    <m/>
    <n v="4"/>
    <s v="No"/>
    <s v="No model fitted"/>
    <x v="1"/>
    <m/>
    <s v=""/>
  </r>
  <r>
    <s v="ZAF"/>
    <n v="618"/>
    <s v="South Africa 2008 National Income Dynamics Survey"/>
    <x v="79"/>
    <s v="OS"/>
    <x v="12"/>
    <x v="8"/>
    <m/>
    <m/>
    <m/>
    <m/>
    <m/>
    <m/>
    <m/>
    <m/>
    <n v="3163"/>
    <m/>
    <m/>
    <n v="0.36926968068289601"/>
    <m/>
    <n v="1168"/>
    <m/>
    <m/>
    <m/>
    <m/>
    <m/>
    <m/>
    <m/>
    <m/>
    <m/>
    <m/>
    <m/>
    <m/>
    <m/>
    <m/>
    <m/>
    <m/>
    <m/>
    <m/>
    <m/>
    <m/>
    <m/>
    <m/>
    <m/>
    <m/>
    <m/>
    <m/>
    <m/>
    <m/>
    <m/>
    <m/>
    <m/>
    <m/>
    <m/>
    <m/>
    <x v="1"/>
    <m/>
    <n v="1"/>
    <s v="No"/>
    <s v="No model fitted"/>
    <x v="3"/>
    <m/>
    <s v=""/>
  </r>
  <r>
    <s v="LKA"/>
    <n v="624"/>
    <s v="Sri Lanka demographic and health survey 2000. Colombo, Sri Lanka, 2001"/>
    <x v="80"/>
    <s v="DHS-Style Survey"/>
    <x v="0"/>
    <x v="15"/>
    <m/>
    <m/>
    <m/>
    <m/>
    <m/>
    <m/>
    <m/>
    <m/>
    <n v="2576"/>
    <m/>
    <m/>
    <n v="0.8788819875776398"/>
    <m/>
    <n v="2264"/>
    <m/>
    <m/>
    <m/>
    <m/>
    <m/>
    <m/>
    <m/>
    <m/>
    <m/>
    <m/>
    <m/>
    <m/>
    <m/>
    <m/>
    <m/>
    <m/>
    <m/>
    <m/>
    <m/>
    <m/>
    <m/>
    <m/>
    <m/>
    <m/>
    <m/>
    <m/>
    <m/>
    <m/>
    <m/>
    <m/>
    <m/>
    <m/>
    <m/>
    <s v=" "/>
    <x v="1"/>
    <m/>
    <n v="1"/>
    <s v="No"/>
    <s v="No model fitted"/>
    <x v="3"/>
    <m/>
    <s v=""/>
  </r>
  <r>
    <s v="SDN"/>
    <n v="630"/>
    <s v="Multiple Indicator Cluster Survey 2014 of Sudan, Final Report. Khartoum, Sudan: UNICEF and Central Bureau of Statistics (CBS), February 2016."/>
    <x v="81"/>
    <s v="MICS"/>
    <x v="9"/>
    <x v="10"/>
    <m/>
    <m/>
    <m/>
    <m/>
    <m/>
    <m/>
    <m/>
    <m/>
    <n v="5684"/>
    <n v="5621.56640625"/>
    <n v="0.10725720226764679"/>
    <n v="8.3743840456008911E-2"/>
    <n v="603"/>
    <n v="476"/>
    <n v="589"/>
    <n v="462"/>
    <n v="0.10476698726415634"/>
    <n v="8.1280790269374847E-2"/>
    <n v="3000"/>
    <n v="154"/>
    <n v="2000"/>
    <n v="58"/>
    <n v="2500"/>
    <n v="55"/>
    <n v="0.29400789737701416"/>
    <n v="0.52501362562179565"/>
    <n v="0.13120004534721375"/>
    <n v="6.1599653214216232E-2"/>
    <n v="5.2389640361070633E-2"/>
    <n v="4.0879636071622372E-3"/>
    <n v="3000"/>
    <n v="154"/>
    <n v="2000"/>
    <n v="58"/>
    <n v="2500"/>
    <n v="55"/>
    <n v="0.32352942228317261"/>
    <n v="0.56092435121536255"/>
    <n v="0.15546219050884247"/>
    <n v="7.1428574621677399E-2"/>
    <n v="6.3025213778018951E-2"/>
    <n v="6.3025210984051228E-3"/>
    <s v="no"/>
    <s v="yes"/>
    <s v="no"/>
    <s v="no"/>
    <s v="yes"/>
    <n v="3"/>
    <x v="1"/>
    <s v="excluded"/>
    <n v="2"/>
    <s v="No"/>
    <s v="No model fitted"/>
    <x v="3"/>
    <m/>
    <s v=""/>
  </r>
  <r>
    <s v="SUR"/>
    <n v="631"/>
    <s v="Suriname multiple indicator cluster survey (MICS) 2000. Paramaribo, Suriname, March 2001"/>
    <x v="82"/>
    <s v="MICS"/>
    <x v="36"/>
    <x v="0"/>
    <n v="0.14486489999999999"/>
    <n v="1.5955299999999999E-2"/>
    <n v="0.1135925"/>
    <n v="0.1761373"/>
    <n v="0.1140589"/>
    <n v="1.9329280000000001E-2"/>
    <n v="7.575279E-2"/>
    <n v="0.15236499000000001"/>
    <n v="408"/>
    <n v="429"/>
    <n v="0.7754175066947937"/>
    <n v="0.79166668653488159"/>
    <n v="333"/>
    <n v="323"/>
    <n v="333"/>
    <n v="323"/>
    <n v="0.7751888632774353"/>
    <n v="0.79166668653488159"/>
    <n v="3000"/>
    <n v="18"/>
    <n v="2800"/>
    <n v="11"/>
    <n v="3500"/>
    <n v="11"/>
    <n v="5.6897696107625961E-2"/>
    <n v="0.12978027760982513"/>
    <n v="6.1502926051616669E-2"/>
    <n v="3.1429633498191833E-2"/>
    <n v="0"/>
    <n v="2.9807835817337036E-3"/>
    <n v="3000"/>
    <n v="18"/>
    <n v="3500"/>
    <n v="11"/>
    <n v="2800"/>
    <n v="11"/>
    <n v="5.5727552622556686E-2"/>
    <n v="0.12383900582790375"/>
    <n v="6.1919502913951874E-2"/>
    <n v="3.0959751456975937E-2"/>
    <n v="0"/>
    <n v="3.0959751456975937E-3"/>
    <s v="yes"/>
    <s v="yes"/>
    <s v="yes"/>
    <s v="yes"/>
    <s v="yes"/>
    <n v="0"/>
    <x v="0"/>
    <s v="included"/>
    <n v="5"/>
    <s v="Yes"/>
    <s v="MI includes: _x000a_(i) size _x000a_(ii) parity _x000a_(ii) sex _x000a_(iv) singleton "/>
    <x v="0"/>
    <m/>
    <s v=""/>
  </r>
  <r>
    <s v="SUR"/>
    <n v="632"/>
    <s v="Suriname multiple indicator cluster survey 2006, Final Report (MICS3). Paramaribo, Suriname, 2009"/>
    <x v="82"/>
    <s v="MICS"/>
    <x v="3"/>
    <x v="8"/>
    <n v="0.119056"/>
    <n v="1.31307E-2"/>
    <n v="9.3319899999999997E-2"/>
    <n v="0.14479210000000001"/>
    <n v="0.1073151"/>
    <n v="1.3597379999999999E-2"/>
    <n v="8.0509559999999994E-2"/>
    <n v="0.13412073999999999"/>
    <n v="798"/>
    <n v="776"/>
    <n v="0.73840206861495972"/>
    <n v="0.73308271169662476"/>
    <n v="573"/>
    <n v="585"/>
    <n v="568"/>
    <n v="581"/>
    <n v="0.73195874691009521"/>
    <n v="0.72807019948959351"/>
    <n v="2800"/>
    <n v="13"/>
    <n v="3100"/>
    <n v="13"/>
    <n v="3300"/>
    <n v="13"/>
    <n v="2.647574245929718E-2"/>
    <n v="0.11878910660743713"/>
    <n v="6.719488650560379E-2"/>
    <n v="1.7425967380404472E-2"/>
    <n v="1.0584666393697262E-2"/>
    <n v="0"/>
    <n v="3100"/>
    <n v="13"/>
    <n v="3300"/>
    <n v="13"/>
    <n v="2800"/>
    <n v="13"/>
    <n v="2.7350427582859993E-2"/>
    <n v="0.11965811997652054"/>
    <n v="6.6666670143604279E-2"/>
    <n v="1.7094017937779427E-2"/>
    <n v="1.0256410576403141E-2"/>
    <n v="0"/>
    <s v="yes"/>
    <s v="yes"/>
    <s v="yes"/>
    <s v="yes"/>
    <s v="yes"/>
    <n v="0"/>
    <x v="0"/>
    <s v="included"/>
    <n v="5"/>
    <s v="Yes"/>
    <s v="MI includes: _x000a_(i) size _x000a_(ii) parity "/>
    <x v="0"/>
    <s v=" "/>
    <s v=""/>
  </r>
  <r>
    <s v="SUR"/>
    <n v="633"/>
    <s v="Suriname multiple indicator cluster survey 2010, Final Report (MICS). Paramaribo, Suriname, 2012"/>
    <x v="82"/>
    <s v="MICS"/>
    <x v="5"/>
    <x v="11"/>
    <n v="0.1556709"/>
    <n v="1.2082499999999999E-2"/>
    <n v="0.1319892"/>
    <n v="0.1793527"/>
    <n v="0.13348640000000001"/>
    <n v="1.3439939999999999E-2"/>
    <n v="0.10705674"/>
    <n v="0.15991611"/>
    <n v="1265"/>
    <n v="1060.0863037109375"/>
    <n v="0.80566036701202393"/>
    <n v="0.77470356225967407"/>
    <n v="854"/>
    <n v="980"/>
    <n v="850"/>
    <n v="976"/>
    <n v="0.80188679695129395"/>
    <n v="0.77154147624969482"/>
    <n v="3000"/>
    <n v="44"/>
    <n v="3500"/>
    <n v="31"/>
    <n v="2500"/>
    <n v="23"/>
    <n v="4.1991788893938065E-2"/>
    <n v="8.6705364286899567E-2"/>
    <n v="5.812622606754303E-2"/>
    <n v="1.8532266840338707E-2"/>
    <n v="8.7144486606121063E-3"/>
    <n v="0"/>
    <n v="3000"/>
    <n v="44"/>
    <n v="3500"/>
    <n v="31"/>
    <n v="2500"/>
    <n v="23"/>
    <n v="4.4897958636283875E-2"/>
    <n v="0.10000000149011612"/>
    <n v="5.6122448295354843E-2"/>
    <n v="1.8367346376180649E-2"/>
    <n v="8.1632649526000023E-3"/>
    <n v="0"/>
    <s v="yes"/>
    <s v="yes"/>
    <s v="yes"/>
    <s v="yes"/>
    <s v="yes"/>
    <n v="0"/>
    <x v="0"/>
    <s v="included"/>
    <n v="5"/>
    <s v="Yes"/>
    <s v="MI includes: _x000a_(i) size "/>
    <x v="0"/>
    <m/>
    <s v=""/>
  </r>
  <r>
    <s v="SWZ"/>
    <n v="634"/>
    <s v="Multiple indicator cluster survey (MICS): Model full report. Maseru, Swaziland: Central Statistical Office, 2002"/>
    <x v="83"/>
    <s v="MICS"/>
    <x v="0"/>
    <x v="0"/>
    <n v="0.13824320000000001"/>
    <n v="1.3970700000000001E-2"/>
    <n v="0.1108606"/>
    <n v="0.16562579999999999"/>
    <n v="7.1486099999999997E-2"/>
    <n v="1.0915630000000001E-2"/>
    <n v="4.9982470000000001E-2"/>
    <n v="9.2989660000000002E-2"/>
    <n v="807"/>
    <n v="865"/>
    <n v="0.72342491149902344"/>
    <n v="0.72614622116088867"/>
    <n v="626"/>
    <n v="586"/>
    <n v="600"/>
    <n v="562"/>
    <n v="0.6938251256942749"/>
    <n v="0.69640642404556274"/>
    <n v="3000"/>
    <n v="63"/>
    <n v="3500"/>
    <n v="60"/>
    <n v="3200"/>
    <n v="43"/>
    <n v="0.10759594291448593"/>
    <n v="0.28359010815620422"/>
    <n v="0.12258446216583252"/>
    <n v="5.63996322453022E-2"/>
    <n v="4.081600159406662E-2"/>
    <n v="0"/>
    <n v="3000"/>
    <n v="63"/>
    <n v="3500"/>
    <n v="60"/>
    <n v="3200"/>
    <n v="43"/>
    <n v="0.10750853270292282"/>
    <n v="0.28327643871307373"/>
    <n v="0.12286689132452011"/>
    <n v="5.6313991546630859E-2"/>
    <n v="4.0955632925033569E-2"/>
    <n v="0"/>
    <s v="yes"/>
    <s v="yes"/>
    <s v="yes"/>
    <s v="yes"/>
    <s v="yes"/>
    <n v="0"/>
    <x v="0"/>
    <s v="included"/>
    <n v="5"/>
    <s v="Yes"/>
    <s v="MI includes: _x000a_(i) size _x000a_(ii) parity "/>
    <x v="0"/>
    <m/>
    <s v="MICS3"/>
  </r>
  <r>
    <s v="SWZ"/>
    <n v="635"/>
    <s v="Swaziland demographic and health survey 2006-07. Demographic and Health Surveys. Mbabane, Swaziland: Central Statistical Office and Macro International Inc., 2008"/>
    <x v="83"/>
    <s v="DHS"/>
    <x v="16"/>
    <x v="1"/>
    <n v="0.10208109999999999"/>
    <n v="1.3136E-2"/>
    <n v="7.6334399999999997E-2"/>
    <n v="0.12782769999999999"/>
    <n v="7.8156500000000004E-2"/>
    <n v="7.5097799999999998E-3"/>
    <n v="6.3371789999999997E-2"/>
    <n v="9.294115E-2"/>
    <n v="2812"/>
    <n v="2829"/>
    <n v="0.83689647912979126"/>
    <n v="0.83214795589447021"/>
    <n v="2367.615966796875"/>
    <n v="2340"/>
    <n v="2357.89697265625"/>
    <n v="2330"/>
    <n v="0.83347368240356445"/>
    <n v="0.82859176397323608"/>
    <n v="3500"/>
    <n v="285"/>
    <n v="3000"/>
    <n v="190"/>
    <n v="3200"/>
    <n v="169"/>
    <n v="0.12166185677051544"/>
    <n v="0.27693399786949158"/>
    <n v="7.8035309910774231E-2"/>
    <n v="2.5815080851316452E-2"/>
    <n v="9.591701440513134E-3"/>
    <n v="0"/>
    <n v="3500"/>
    <n v="285"/>
    <n v="3000"/>
    <n v="190"/>
    <n v="3200"/>
    <n v="169"/>
    <n v="0.12179487198591232"/>
    <n v="0.27521368861198425"/>
    <n v="8.1623934209346771E-2"/>
    <n v="2.7350427582859993E-2"/>
    <n v="1.0256410576403141E-2"/>
    <n v="0"/>
    <s v="yes"/>
    <s v="yes"/>
    <s v="yes"/>
    <s v="yes"/>
    <s v="yes"/>
    <n v="0"/>
    <x v="0"/>
    <s v="included"/>
    <n v="5"/>
    <s v="Yes"/>
    <s v="MI includes: _x000a_(i) size _x000a_(ii) parity _x000a_(ii) sex _x000a_(iv) singleton _x000a_(v) maternal height _x000a_(vi) maternal BMI "/>
    <x v="0"/>
    <m/>
    <s v=""/>
  </r>
  <r>
    <s v="SWZ"/>
    <n v="637"/>
    <s v="Swaziland multiple indicator cluster survey 2010 (MICS): Final report. Mbabane, Swaziland, Central Statistical Office and UNICEF, 2011"/>
    <x v="83"/>
    <s v="MICS"/>
    <x v="5"/>
    <x v="11"/>
    <n v="0.104822"/>
    <n v="9.5829000000000001E-3"/>
    <n v="8.6039400000000002E-2"/>
    <n v="0.1236046"/>
    <n v="7.1295700000000004E-2"/>
    <n v="9.9998399999999994E-3"/>
    <n v="5.1621500000000001E-2"/>
    <n v="9.0969889999999998E-2"/>
    <n v="1018"/>
    <n v="1030.7738037109375"/>
    <n v="0.91270613670349121"/>
    <n v="0.91159135103225708"/>
    <n v="941"/>
    <n v="928"/>
    <n v="941"/>
    <n v="928"/>
    <n v="0.91270613670349121"/>
    <n v="0.91159135103225708"/>
    <n v="3500"/>
    <n v="109"/>
    <n v="3000"/>
    <n v="83"/>
    <n v="3200"/>
    <n v="76"/>
    <n v="0.10734786838293076"/>
    <n v="0.27177461981773376"/>
    <n v="6.0875702649354935E-2"/>
    <n v="1.5014044940471649E-2"/>
    <n v="4.3766936287283897E-3"/>
    <n v="0"/>
    <n v="3500"/>
    <n v="109"/>
    <n v="3000"/>
    <n v="83"/>
    <n v="3200"/>
    <n v="76"/>
    <n v="0.11745689809322357"/>
    <n v="0.28879311680793762"/>
    <n v="6.142241507768631E-2"/>
    <n v="1.508620660752058E-2"/>
    <n v="4.3103448115289211E-3"/>
    <n v="0"/>
    <s v="yes"/>
    <s v="yes"/>
    <s v="yes"/>
    <s v="yes"/>
    <s v="yes"/>
    <n v="0"/>
    <x v="0"/>
    <s v="included"/>
    <n v="5"/>
    <s v="Yes"/>
    <s v="MI includes: _x000a_(i) size _x000a_(ii) parity "/>
    <x v="0"/>
    <m/>
    <s v="MICS5"/>
  </r>
  <r>
    <s v="SWZ"/>
    <n v="638"/>
    <s v="Swaziland Multiple Indicator Cluster Survey 2014. Final Report. Mbabane, Swaziland, Central Statistical Office and UNICEF"/>
    <x v="83"/>
    <s v="MICS"/>
    <x v="9"/>
    <x v="10"/>
    <n v="8.7997421622276306E-2"/>
    <n v="9.3154842033982277E-3"/>
    <n v="6.9739073514938354E-2"/>
    <n v="0.10625576972961426"/>
    <n v="6.5605379641056061E-2"/>
    <n v="8.5928793996572495E-3"/>
    <n v="4.8696987330913544E-2"/>
    <n v="8.2513771951198578E-2"/>
    <n v="987"/>
    <n v="959.4859619140625"/>
    <n v="0.91240876913070679"/>
    <n v="0.89766973257064819"/>
    <n v="875"/>
    <n v="886"/>
    <n v="875"/>
    <n v="886"/>
    <n v="0.91240876913070679"/>
    <n v="0.89766973257064819"/>
    <n v="3500"/>
    <n v="96"/>
    <n v="3000"/>
    <n v="70"/>
    <n v="3200"/>
    <n v="59"/>
    <n v="0.10832717269659042"/>
    <n v="0.24830633401870728"/>
    <n v="6.855185329914093E-2"/>
    <n v="1.1474414728581905E-2"/>
    <n v="5.1520150154829025E-3"/>
    <n v="0"/>
    <n v="3500"/>
    <n v="96"/>
    <n v="3000"/>
    <n v="70"/>
    <n v="3200"/>
    <n v="59"/>
    <n v="0.10835214704275131"/>
    <n v="0.2539503276348114"/>
    <n v="7.2234764695167542E-2"/>
    <n v="1.5801355242729187E-2"/>
    <n v="6.772009190171957E-3"/>
    <n v="0"/>
    <s v="yes"/>
    <s v="yes"/>
    <s v="yes"/>
    <s v="yes"/>
    <s v="yes"/>
    <n v="0"/>
    <x v="0"/>
    <s v="included"/>
    <n v="5"/>
    <s v="Yes"/>
    <s v="MI includes: _x000a_(i) size _x000a_(ii) parity "/>
    <x v="0"/>
    <m/>
    <s v=""/>
  </r>
  <r>
    <s v="SYR"/>
    <n v="643"/>
    <s v="Syrian Arab Republic multiple indicator cluster survey 2006. February 2008."/>
    <x v="84"/>
    <s v="MICS"/>
    <x v="3"/>
    <x v="8"/>
    <m/>
    <m/>
    <m/>
    <m/>
    <m/>
    <m/>
    <m/>
    <m/>
    <n v="3957"/>
    <n v="3957"/>
    <n v="0.47839272022247314"/>
    <n v="0.47839272022247314"/>
    <n v="1893"/>
    <n v="1893"/>
    <n v="1889"/>
    <n v="1889"/>
    <n v="0.47738185524940491"/>
    <n v="0.47738185524940491"/>
    <n v="3000"/>
    <n v="404"/>
    <n v="3500"/>
    <n v="305"/>
    <n v="4000"/>
    <n v="153"/>
    <n v="0.21338777244091034"/>
    <n v="0.45531976222991943"/>
    <n v="0.14367154240608215"/>
    <n v="3.9085861295461655E-2"/>
    <n v="1.4788292348384857E-2"/>
    <n v="0"/>
    <n v="3000"/>
    <n v="404"/>
    <n v="3500"/>
    <n v="305"/>
    <n v="4000"/>
    <n v="153"/>
    <n v="0.21341785788536072"/>
    <n v="0.45536187291145325"/>
    <n v="0.14368726313114166"/>
    <n v="3.9091389626264572E-2"/>
    <n v="1.4791336841881275E-2"/>
    <n v="0"/>
    <s v="yes"/>
    <s v="yes"/>
    <s v="yes"/>
    <s v="yes"/>
    <s v="yes"/>
    <n v="0"/>
    <x v="0"/>
    <s v="excluded"/>
    <n v="4"/>
    <s v="No"/>
    <s v="No model fitted"/>
    <x v="1"/>
    <m/>
    <s v=""/>
  </r>
  <r>
    <s v="TJK"/>
    <n v="650"/>
    <s v="Tajikistan multiple indicator cluster survey 2005, Final Report. Dushanbe, Tajikistan: State Committee on Statistics of the Republic of Tajikistan, 2007"/>
    <x v="85"/>
    <s v="MICS"/>
    <x v="1"/>
    <x v="1"/>
    <n v="0.1097069"/>
    <n v="1.1808000000000001E-2"/>
    <n v="8.6563200000000007E-2"/>
    <n v="0.13285060000000001"/>
    <n v="7.4913099999999996E-2"/>
    <n v="9.8595000000000002E-3"/>
    <n v="5.5497379999999999E-2"/>
    <n v="9.4328780000000001E-2"/>
    <n v="1622"/>
    <n v="1711"/>
    <n v="0.65575689077377319"/>
    <n v="0.66337853670120239"/>
    <n v="1122"/>
    <n v="1076"/>
    <n v="1118"/>
    <n v="1073"/>
    <n v="0.65341907739639282"/>
    <n v="0.66152900457382202"/>
    <n v="3500"/>
    <n v="127"/>
    <n v="3000"/>
    <n v="109"/>
    <n v="3200"/>
    <n v="94"/>
    <n v="0.11724419891834259"/>
    <n v="0.3054015040397644"/>
    <n v="0.10077615082263947"/>
    <n v="3.1232874840497971E-2"/>
    <n v="1.3294571079313755E-2"/>
    <n v="1.5528814401477575E-4"/>
    <n v="3500"/>
    <n v="127"/>
    <n v="3000"/>
    <n v="109"/>
    <n v="3200"/>
    <n v="94"/>
    <n v="0.11770157516002655"/>
    <n v="0.30583873391151428"/>
    <n v="9.9165894091129303E-2"/>
    <n v="2.9657090082764626E-2"/>
    <n v="1.1121409013867378E-2"/>
    <n v="9.2678406508639455E-4"/>
    <s v="yes"/>
    <s v="yes"/>
    <s v="yes"/>
    <s v="yes"/>
    <s v="yes"/>
    <n v="0"/>
    <x v="0"/>
    <s v="included"/>
    <n v="5"/>
    <s v="Yes"/>
    <s v="MI includes: _x000a_(i) size _x000a_(ii) parity "/>
    <x v="0"/>
    <m/>
    <s v="MICS5"/>
  </r>
  <r>
    <s v="TJK"/>
    <n v="653"/>
    <s v="Tajikistan demographic and health survey 2012. Demographic and Health Surveys. Dushanbe, Tajikistan, and Calverton, Maryland, USA: SA, MOH, and ICF International, 2013"/>
    <x v="85"/>
    <s v="DHS"/>
    <x v="13"/>
    <x v="9"/>
    <n v="8.8234893977642059E-2"/>
    <n v="4.5641371980309486E-3"/>
    <n v="7.9289183020591736E-2"/>
    <n v="9.7180597484111786E-2"/>
    <n v="7.187218964099884E-2"/>
    <n v="4.8212618567049503E-3"/>
    <n v="6.2390178442001343E-2"/>
    <n v="8.1354193389415741E-2"/>
    <n v="4963"/>
    <n v="5178"/>
    <n v="0.84060096740722656"/>
    <n v="0.85371750593185425"/>
    <n v="4352.77978515625"/>
    <n v="4237"/>
    <n v="4349.9111328125"/>
    <n v="4233"/>
    <n v="0.84007555246353149"/>
    <n v="0.85291153192520142"/>
    <n v="3500"/>
    <n v="424"/>
    <n v="3000"/>
    <n v="372"/>
    <n v="3200"/>
    <n v="317"/>
    <n v="9.5638953149318695E-2"/>
    <n v="0.25961503386497498"/>
    <n v="0.11719100922346115"/>
    <n v="4.3337322771549225E-2"/>
    <n v="1.2752700597047806E-2"/>
    <n v="0"/>
    <n v="3500"/>
    <n v="424"/>
    <n v="3000"/>
    <n v="372"/>
    <n v="3200"/>
    <n v="317"/>
    <n v="0.10007080435752869"/>
    <n v="0.2626858651638031"/>
    <n v="0.11116355657577515"/>
    <n v="4.0122728794813156E-2"/>
    <n v="1.1564786545932293E-2"/>
    <n v="0"/>
    <s v="yes"/>
    <s v="yes"/>
    <s v="yes"/>
    <s v="yes"/>
    <s v="yes"/>
    <n v="0"/>
    <x v="0"/>
    <s v="included"/>
    <n v="5"/>
    <s v="Yes"/>
    <s v="MI includes: _x000a_(i) size _x000a_(ii) parity _x000a_(ii) sex _x000a_(iv) singleton _x000a_(v) maternal height _x000a_(vi) maternal BMI "/>
    <x v="0"/>
    <m/>
    <s v="MICS2"/>
  </r>
  <r>
    <s v="THA"/>
    <n v="657"/>
    <s v="Thailand multiple indicator cluster survey December 2005 - February 2006, Final report. Bangkok, Thailand: National Statistical Office, 2006"/>
    <x v="86"/>
    <s v="MICS"/>
    <x v="20"/>
    <x v="8"/>
    <n v="0.101553"/>
    <n v="6.4564000000000002E-3"/>
    <n v="8.8898400000000002E-2"/>
    <n v="0.11420760000000001"/>
    <n v="8.2982200000000006E-2"/>
    <n v="7.0518400000000002E-3"/>
    <n v="6.9147529999999999E-2"/>
    <n v="9.6816869999999999E-2"/>
    <n v="3365"/>
    <n v="1848778"/>
    <n v="0.98731106519699097"/>
    <n v="0.98573553562164307"/>
    <n v="1825319"/>
    <n v="3317"/>
    <n v="1825319"/>
    <n v="3317"/>
    <n v="0.98731106519699097"/>
    <n v="0.98573553562164307"/>
    <n v="3000"/>
    <n v="192"/>
    <n v="3200"/>
    <n v="185"/>
    <n v="2900"/>
    <n v="166"/>
    <n v="5.9536125510931015E-2"/>
    <n v="0.16811493039131165"/>
    <n v="2.3459842428565025E-2"/>
    <n v="2.588213887065649E-3"/>
    <n v="3.4956631134264171E-4"/>
    <n v="1.8305151024833322E-4"/>
    <n v="3000"/>
    <n v="192"/>
    <n v="3200"/>
    <n v="185"/>
    <n v="2900"/>
    <n v="166"/>
    <n v="5.7883631438016891E-2"/>
    <n v="0.16370214521884918"/>
    <n v="2.5625566020607948E-2"/>
    <n v="2.7132951654493809E-3"/>
    <n v="3.0147723737172782E-4"/>
    <n v="3.0147723737172782E-4"/>
    <s v="yes"/>
    <s v="yes"/>
    <s v="yes"/>
    <s v="yes"/>
    <s v="yes"/>
    <n v="0"/>
    <x v="0"/>
    <s v="included"/>
    <n v="5"/>
    <s v="Yes"/>
    <s v="MI includes: _x000a_(i) size _x000a_(ii) parity "/>
    <x v="0"/>
    <s v="Sample weights are not normalized"/>
    <s v=""/>
  </r>
  <r>
    <s v="THA"/>
    <n v="658"/>
    <s v="Thailand multiple indicator cluster survey 2012.  MICS. Bangkok, Thailand: NSO, UNICEF, MOPH, NHSO, THPF, IHPP, 2013."/>
    <x v="86"/>
    <s v="MICS"/>
    <x v="4"/>
    <x v="4"/>
    <n v="9.2067499999999997E-2"/>
    <n v="7.8478999999999997E-3"/>
    <n v="7.6685500000000004E-2"/>
    <n v="0.1074495"/>
    <n v="6.9872500000000004E-2"/>
    <n v="8.3659700000000004E-3"/>
    <n v="5.3458279999999997E-2"/>
    <n v="8.6286799999999997E-2"/>
    <n v="2762"/>
    <n v="1913.5435791015625"/>
    <n v="0.99007314443588257"/>
    <n v="0.98696595430374146"/>
    <n v="1895"/>
    <n v="2726"/>
    <n v="1894"/>
    <n v="2725"/>
    <n v="0.98955065011978149"/>
    <n v="0.98660391569137573"/>
    <n v="2800"/>
    <n v="187"/>
    <n v="2900"/>
    <n v="164"/>
    <n v="3200"/>
    <n v="159"/>
    <n v="6.9902136921882629E-2"/>
    <n v="0.18836960196495056"/>
    <n v="2.4590892717242241E-2"/>
    <n v="5.7480009272694588E-3"/>
    <n v="2.1655193995684385E-3"/>
    <n v="0"/>
    <n v="2800"/>
    <n v="187"/>
    <n v="2900"/>
    <n v="164"/>
    <n v="3200"/>
    <n v="159"/>
    <n v="6.8598680198192596E-2"/>
    <n v="0.18708731234073639"/>
    <n v="2.3844460025429726E-2"/>
    <n v="6.969919428229332E-3"/>
    <n v="1.834189286455512E-3"/>
    <n v="0"/>
    <s v="yes"/>
    <s v="yes"/>
    <s v="yes"/>
    <s v="yes"/>
    <s v="yes"/>
    <n v="0"/>
    <x v="0"/>
    <s v="included"/>
    <n v="5"/>
    <s v="Yes"/>
    <s v="MI includes: _x000a_(i) size _x000a_(ii) parity "/>
    <x v="0"/>
    <m/>
    <s v="MICS3"/>
  </r>
  <r>
    <s v="MKD"/>
    <n v="660"/>
    <s v="Republic of North Macedonia - multiple indicator cluster survey 2005-06. Final report. Skopje: State Statistical Office of the Republic of North Macedonia, 2007"/>
    <x v="87"/>
    <s v="MICS"/>
    <x v="1"/>
    <x v="1"/>
    <n v="6.8302385509014102E-2"/>
    <e v="#N/A"/>
    <e v="#N/A"/>
    <e v="#N/A"/>
    <n v="5.8392960578203201E-2"/>
    <n v="2.5923680000000001E-2"/>
    <n v="7.3952999999999996E-3"/>
    <n v="0.10939061999999999"/>
    <n v="1440"/>
    <n v="566"/>
    <n v="0.92756181955337524"/>
    <n v="0.90625"/>
    <n v="525"/>
    <n v="1305"/>
    <n v="525"/>
    <n v="1305"/>
    <n v="0.92756181955337524"/>
    <n v="0.90625"/>
    <n v="3500"/>
    <n v="103"/>
    <n v="3100"/>
    <n v="84"/>
    <n v="3200"/>
    <n v="80"/>
    <n v="9.22069251537323E-2"/>
    <n v="0.24673479795455933"/>
    <n v="8.8586397469043732E-2"/>
    <n v="1.924523152410984E-2"/>
    <n v="0"/>
    <n v="0"/>
    <n v="3500"/>
    <n v="103"/>
    <n v="3100"/>
    <n v="84"/>
    <n v="3200"/>
    <n v="80"/>
    <n v="7.8927204012870789E-2"/>
    <n v="0.20459769666194916"/>
    <n v="8.0459773540496826E-2"/>
    <n v="1.6091953963041306E-2"/>
    <n v="0"/>
    <n v="0"/>
    <s v="yes"/>
    <s v="yes"/>
    <s v="yes"/>
    <s v="yes"/>
    <s v="yes"/>
    <n v="0"/>
    <x v="0"/>
    <s v="included"/>
    <n v="5"/>
    <s v="Yes"/>
    <s v="MI includes: _x000a_(i) size _x000a_(ii) parity "/>
    <x v="0"/>
    <s v="No CI"/>
    <s v="MICS2"/>
  </r>
  <r>
    <s v="MKD"/>
    <n v="661"/>
    <s v="Multiple indicator cluster survey 2011 (MICS). Skopje, North Macedonia: Ministry of Health, Ministry of Education and Science,  Ministry of Labour and Social Policy, 2012."/>
    <x v="87"/>
    <s v="MICS"/>
    <x v="7"/>
    <x v="9"/>
    <n v="6.7822099999999996E-2"/>
    <n v="1.02568E-2"/>
    <n v="4.7718700000000003E-2"/>
    <n v="8.7925400000000001E-2"/>
    <n v="5.1607399999999998E-2"/>
    <n v="1.079433E-2"/>
    <n v="3.0345400000000002E-2"/>
    <n v="7.2869310000000007E-2"/>
    <n v="503"/>
    <n v="361.51974487304688"/>
    <n v="0.96132594347000122"/>
    <n v="0.97017890214920044"/>
    <n v="348"/>
    <n v="488"/>
    <n v="348"/>
    <n v="488"/>
    <n v="0.96132594347000122"/>
    <n v="0.97017890214920044"/>
    <n v="3500"/>
    <n v="31"/>
    <n v="3400"/>
    <n v="25"/>
    <n v="3600"/>
    <n v="22"/>
    <n v="5.7617001235485077E-2"/>
    <n v="0.15658237040042877"/>
    <n v="8.9039959013462067E-2"/>
    <n v="1.242802944034338E-2"/>
    <n v="4.2949607595801353E-3"/>
    <n v="0"/>
    <n v="3500"/>
    <n v="31"/>
    <n v="3400"/>
    <n v="25"/>
    <n v="3600"/>
    <n v="22"/>
    <n v="6.3524588942527771E-2"/>
    <n v="0.1598360687494278"/>
    <n v="9.2213116586208344E-2"/>
    <n v="1.2295082211494446E-2"/>
    <n v="4.0983604267239571E-3"/>
    <n v="0"/>
    <s v="yes"/>
    <s v="yes"/>
    <s v="yes"/>
    <s v="yes"/>
    <s v="yes"/>
    <n v="0"/>
    <x v="0"/>
    <s v="included"/>
    <n v="5"/>
    <s v="Yes"/>
    <s v="MI includes: _x000a_(i) size _x000a_(ii) parity "/>
    <x v="0"/>
    <m/>
    <s v="MICS4"/>
  </r>
  <r>
    <s v="TLS"/>
    <n v="665"/>
    <s v="Timor-Leste demographic and health survey 2009-10. Demographic and Health Surveys. Dili, Timor-Leste: NSD [Timor-Leste] and ICF Macro, 2010"/>
    <x v="88"/>
    <s v="DHS"/>
    <x v="24"/>
    <x v="17"/>
    <m/>
    <m/>
    <m/>
    <m/>
    <m/>
    <m/>
    <m/>
    <m/>
    <n v="9806"/>
    <n v="9828"/>
    <n v="0.2630946934223175"/>
    <n v="0.23832347989082336"/>
    <n v="2585.7177734375"/>
    <n v="2337"/>
    <n v="2583.80322265625"/>
    <n v="2335"/>
    <n v="0.26290223002433777"/>
    <n v="0.23811951279640198"/>
    <n v="3000"/>
    <n v="390"/>
    <n v="3500"/>
    <n v="248"/>
    <n v="2500"/>
    <n v="238"/>
    <n v="0.16742169857025146"/>
    <n v="0.36388936638832092"/>
    <n v="0.10496139526367188"/>
    <n v="3.0913403257727623E-2"/>
    <n v="1.5702443197369576E-2"/>
    <n v="1.7750389815773815E-4"/>
    <n v="3000"/>
    <n v="390"/>
    <n v="3500"/>
    <n v="248"/>
    <n v="2500"/>
    <n v="238"/>
    <n v="0.16688062250614166"/>
    <n v="0.37483954429626465"/>
    <n v="0.10141206532716751"/>
    <n v="3.1236628070473671E-2"/>
    <n v="1.5832263976335526E-2"/>
    <n v="4.2789900908246636E-4"/>
    <s v="no"/>
    <s v="yes"/>
    <s v="yes"/>
    <s v="yes"/>
    <s v="yes"/>
    <n v="1"/>
    <x v="1"/>
    <s v="excluded"/>
    <n v="2"/>
    <s v="No"/>
    <s v="No model fitted"/>
    <x v="3"/>
    <m/>
    <s v=""/>
  </r>
  <r>
    <s v="TGO"/>
    <n v="669"/>
    <s v="Enquete démographique et de santé, Togo 1998. Demographic and Health Surveys. Ministère de la Planification et du Développement Economique, Direction de la Statistique. Lomé, Togo, 1999"/>
    <x v="89"/>
    <s v="DHS"/>
    <x v="10"/>
    <x v="15"/>
    <m/>
    <m/>
    <m/>
    <m/>
    <m/>
    <m/>
    <m/>
    <m/>
    <n v="4133"/>
    <n v="3942"/>
    <n v="0.26296940445899963"/>
    <n v="0.25453665852546692"/>
    <n v="1036.62451171875"/>
    <n v="1052"/>
    <n v="1028.147705078125"/>
    <n v="1044"/>
    <n v="0.26081880927085876"/>
    <n v="0.2526010274887085"/>
    <n v="3000"/>
    <n v="97"/>
    <n v="2500"/>
    <n v="68"/>
    <n v="2800"/>
    <n v="66"/>
    <n v="9.4305865466594696E-2"/>
    <n v="0.22018535435199738"/>
    <n v="0.10331697016954422"/>
    <n v="4.2381148785352707E-2"/>
    <n v="2.6627013459801674E-2"/>
    <n v="0"/>
    <n v="3000"/>
    <n v="97"/>
    <n v="2500"/>
    <n v="68"/>
    <n v="2800"/>
    <n v="66"/>
    <n v="9.2205323278903961E-2"/>
    <n v="0.21958175301551819"/>
    <n v="9.3155890703201294E-2"/>
    <n v="3.8022812455892563E-2"/>
    <n v="2.5665398687124252E-2"/>
    <n v="0"/>
    <s v="no"/>
    <s v="yes"/>
    <s v="yes"/>
    <s v="yes"/>
    <s v="yes"/>
    <n v="1"/>
    <x v="1"/>
    <s v="excluded"/>
    <n v="2"/>
    <s v="No"/>
    <s v="No model fitted"/>
    <x v="3"/>
    <m/>
    <s v=""/>
  </r>
  <r>
    <s v="TGO"/>
    <n v="670"/>
    <s v="Résultats de l'enquête nationale à indicateurs multiples, Togo 2006. Rapport final, aôut 2007"/>
    <x v="89"/>
    <s v="MICS"/>
    <x v="3"/>
    <x v="8"/>
    <n v="0.14890600000000001"/>
    <n v="1.01507E-2"/>
    <n v="0.1290106"/>
    <n v="0.16880139999999999"/>
    <n v="9.3268100000000007E-2"/>
    <n v="1.212886E-2"/>
    <n v="6.9371290000000002E-2"/>
    <n v="0.11716488999999999"/>
    <n v="1751"/>
    <n v="1627"/>
    <n v="0.43638598918914795"/>
    <n v="0.39006280899047852"/>
    <n v="710"/>
    <n v="683"/>
    <n v="709"/>
    <n v="681"/>
    <n v="0.43577134609222412"/>
    <n v="0.38892060518264771"/>
    <n v="3000"/>
    <n v="64"/>
    <n v="3500"/>
    <n v="45"/>
    <n v="3100"/>
    <n v="43"/>
    <n v="9.4342105090618134E-2"/>
    <n v="0.23593565821647644"/>
    <n v="9.6418179571628571E-2"/>
    <n v="3.7357509136199951E-2"/>
    <n v="1.1794348247349262E-2"/>
    <n v="0"/>
    <n v="3000"/>
    <n v="64"/>
    <n v="3500"/>
    <n v="45"/>
    <n v="3100"/>
    <n v="43"/>
    <n v="9.3704245984554291E-2"/>
    <n v="0.22254759073257446"/>
    <n v="8.9311860501766205E-2"/>
    <n v="3.660321980714798E-2"/>
    <n v="1.6105417162179947E-2"/>
    <n v="0"/>
    <s v="yes"/>
    <s v="yes"/>
    <s v="yes"/>
    <s v="yes"/>
    <s v="yes"/>
    <n v="0"/>
    <x v="0"/>
    <s v="included"/>
    <n v="5"/>
    <s v="Yes"/>
    <s v="MI includes: _x000a_(i) size _x000a_(ii) parity "/>
    <x v="0"/>
    <m/>
    <s v=""/>
  </r>
  <r>
    <s v="TGO"/>
    <n v="672"/>
    <s v="Enquête par grappes à indicateurs multiples MICS Togo, 2010: Rapport final. Lomé, Togo: DGSCN, 2010"/>
    <x v="89"/>
    <s v="MICS"/>
    <x v="5"/>
    <x v="11"/>
    <n v="0.15425668656826019"/>
    <n v="1.0151850059628487E-2"/>
    <n v="0.13435906171798706"/>
    <n v="0.17415431141853333"/>
    <n v="9.4049999999999995E-2"/>
    <n v="1.053715E-2"/>
    <n v="7.3331359999999998E-2"/>
    <n v="0.11477835"/>
    <n v="1961"/>
    <n v="1791.920166015625"/>
    <n v="0.51841515302658081"/>
    <n v="0.46965834498405457"/>
    <n v="929"/>
    <n v="921"/>
    <n v="922"/>
    <n v="915"/>
    <n v="0.51450890302658081"/>
    <n v="0.46659865975379944"/>
    <n v="3000"/>
    <n v="117"/>
    <n v="3500"/>
    <n v="70"/>
    <n v="3200"/>
    <n v="65"/>
    <n v="0.11968536674976349"/>
    <n v="0.27386048436164856"/>
    <n v="0.11232297867536545"/>
    <n v="5.1915459334850311E-2"/>
    <n v="2.4580815806984901E-2"/>
    <n v="0"/>
    <n v="3000"/>
    <n v="117"/>
    <n v="3500"/>
    <n v="70"/>
    <n v="3200"/>
    <n v="65"/>
    <n v="0.12703582644462585"/>
    <n v="0.27361562848091125"/>
    <n v="9.9891424179077148E-2"/>
    <n v="4.8859935253858566E-2"/>
    <n v="2.3887079209089279E-2"/>
    <n v="0"/>
    <s v="yes"/>
    <s v="yes"/>
    <s v="yes"/>
    <s v="yes"/>
    <s v="yes"/>
    <n v="0"/>
    <x v="0"/>
    <m/>
    <n v="5"/>
    <s v="Yes"/>
    <s v="MI includes: _x000a_(i) size _x000a_(ii) parity _x000a_(ii) sex _x000a_(iv) singleton "/>
    <x v="0"/>
    <m/>
    <s v=""/>
  </r>
  <r>
    <s v="TGO"/>
    <n v="673"/>
    <s v="Enquête démographique et de santé au Togo 2013-2014. Demographic and Health Surveys. Rockville, Maryland, USA : MPDAT, MS et ICF International, 2015."/>
    <x v="89"/>
    <s v="DHS"/>
    <x v="26"/>
    <x v="4"/>
    <n v="0.14306911826133728"/>
    <n v="6.2251323834061623E-3"/>
    <n v="0.1308678537607193"/>
    <n v="0.15527036786079407"/>
    <n v="9.4810225069522858E-2"/>
    <n v="5.3158127702772617E-3"/>
    <n v="8.4352836012840271E-2"/>
    <n v="0.10526761412620544"/>
    <n v="6947"/>
    <n v="6674"/>
    <n v="0.6006588339805603"/>
    <n v="0.57909888029098511"/>
    <n v="4008.843994140625"/>
    <n v="4023"/>
    <n v="3997.31396484375"/>
    <n v="4013"/>
    <n v="0.59893828630447388"/>
    <n v="0.57765942811965942"/>
    <n v="3000"/>
    <n v="468"/>
    <n v="3500"/>
    <n v="316"/>
    <n v="3200"/>
    <n v="296"/>
    <n v="0.11964326351881027"/>
    <n v="0.27265527844429016"/>
    <n v="9.5135703682899475E-2"/>
    <n v="3.6278136074542999E-2"/>
    <n v="1.8413849174976349E-2"/>
    <n v="2.902113483287394E-4"/>
    <n v="3000"/>
    <n v="468"/>
    <n v="3500"/>
    <n v="316"/>
    <n v="3200"/>
    <n v="296"/>
    <n v="0.11633109301328659"/>
    <n v="0.26845636963844299"/>
    <n v="8.7745465338230133E-2"/>
    <n v="3.3557046204805374E-2"/>
    <n v="1.6654238104820251E-2"/>
    <n v="2.4857072276063263E-4"/>
    <s v="yes"/>
    <s v="yes"/>
    <s v="yes"/>
    <s v="yes"/>
    <s v="yes"/>
    <n v="0"/>
    <x v="0"/>
    <s v="included"/>
    <n v="5"/>
    <s v="Yes"/>
    <s v="MI includes: _x000a_(i) size _x000a_(ii) parity _x000a_(ii) sex _x000a_(iv) singleton _x000a_(v) maternal height _x000a_(vi) maternal BMI "/>
    <x v="0"/>
    <m/>
    <s v=""/>
  </r>
  <r>
    <s v="TTO"/>
    <n v="677"/>
    <s v="Trinidad and Tobago Multiple Indicator Cluster Survey 2000. New York, United States: United Nations Children's Fund (UNICEF)"/>
    <x v="90"/>
    <s v="MICS"/>
    <x v="0"/>
    <x v="0"/>
    <m/>
    <m/>
    <m/>
    <m/>
    <m/>
    <m/>
    <m/>
    <m/>
    <n v="223"/>
    <n v="223"/>
    <n v="0.86098653078079224"/>
    <n v="0.86098653078079224"/>
    <n v="192"/>
    <n v="192"/>
    <n v="186"/>
    <n v="186"/>
    <n v="0.83408069610595703"/>
    <n v="0.83408069610595703"/>
    <n v="3175.1298828125"/>
    <n v="25"/>
    <n v="2721.5400390625"/>
    <n v="14"/>
    <n v="3628.719970703125"/>
    <n v="11"/>
    <n v="0.1302083283662796"/>
    <n v="0.2604166567325592"/>
    <n v="7.8125E-2"/>
    <n v="5.2083332091569901E-2"/>
    <n v="3.125E-2"/>
    <n v="0"/>
    <n v="3175"/>
    <n v="25"/>
    <n v="2722"/>
    <n v="14"/>
    <n v="3629"/>
    <n v="11"/>
    <n v="0.1315789520740509"/>
    <n v="0.26315790414810181"/>
    <n v="6.8421050906181335E-2"/>
    <n v="4.2105264961719513E-2"/>
    <n v="2.1052632480859756E-2"/>
    <n v="0"/>
    <s v="yes"/>
    <s v="no"/>
    <s v="yes"/>
    <s v="yes"/>
    <s v="yes"/>
    <n v="1"/>
    <x v="1"/>
    <s v="excluded"/>
    <n v="6"/>
    <s v="No"/>
    <s v="No model fitted"/>
    <x v="3"/>
    <m/>
    <s v=""/>
  </r>
  <r>
    <s v="TUN"/>
    <n v="682"/>
    <s v="Suivi de la situation des enfants et des femmes en Tunisie- Enquête par grappes à indicateurs multiples 2011-2012: Rapport Final. MICS. Tunis, Tunisie: MDCI, INS, UNICEF, 2013."/>
    <x v="91"/>
    <s v="MICS"/>
    <x v="14"/>
    <x v="4"/>
    <n v="7.1883600000000006E-2"/>
    <n v="8.7119999999999993E-3"/>
    <n v="5.4808099999999998E-2"/>
    <n v="8.8959099999999999E-2"/>
    <n v="6.5473500000000004E-2"/>
    <n v="8.6115700000000007E-3"/>
    <n v="4.8546260000000001E-2"/>
    <n v="8.2400780000000007E-2"/>
    <n v="1135"/>
    <n v="1163.589599609375"/>
    <n v="0.97422683238983154"/>
    <n v="0.95859032869338989"/>
    <n v="1134"/>
    <n v="1088"/>
    <n v="1134"/>
    <n v="1088"/>
    <n v="0.97422683238983154"/>
    <n v="0.95859032869338989"/>
    <n v="3200"/>
    <n v="283"/>
    <n v="3500"/>
    <n v="78"/>
    <n v="3000"/>
    <n v="62"/>
    <n v="0.22906221449375153"/>
    <n v="0.3663998544216156"/>
    <n v="8.3136148750782013E-2"/>
    <n v="1.0751254856586456E-2"/>
    <n v="1.7414807807654142E-3"/>
    <n v="0"/>
    <n v="3200"/>
    <n v="283"/>
    <n v="3500"/>
    <n v="78"/>
    <n v="3000"/>
    <n v="62"/>
    <n v="0.2601102888584137"/>
    <n v="0.38878676295280457"/>
    <n v="8.272058516740799E-2"/>
    <n v="1.1948529630899429E-2"/>
    <n v="1.8382353009656072E-3"/>
    <n v="0"/>
    <s v="yes"/>
    <s v="yes"/>
    <s v="yes"/>
    <s v="yes"/>
    <s v="yes"/>
    <n v="0"/>
    <x v="0"/>
    <s v="included"/>
    <n v="5"/>
    <s v="Yes"/>
    <s v="MI includes: _x000a_(i) size _x000a_(ii) parity "/>
    <x v="0"/>
    <m/>
    <s v=""/>
  </r>
  <r>
    <s v="TUR"/>
    <n v="685"/>
    <s v="Turkish demographic and health survey 1998. Demographic and Health Surveys. Hacettepe University, Institute of Population Studies. Ankara, Turkey, 1999"/>
    <x v="92"/>
    <s v="DHS"/>
    <x v="10"/>
    <x v="14"/>
    <n v="0.1739899"/>
    <n v="9.4289999999999999E-3"/>
    <n v="0.15550910000000001"/>
    <n v="0.1924708"/>
    <n v="0.12388639999999999"/>
    <n v="9.13864E-3"/>
    <n v="0.10592501"/>
    <n v="0.14184777000000001"/>
    <n v="3543"/>
    <n v="3435"/>
    <n v="0.64541709423065186"/>
    <n v="0.61783796548843384"/>
    <n v="2217.20166015625"/>
    <n v="2189"/>
    <n v="2202.689697265625"/>
    <n v="2178"/>
    <n v="0.64124882221221924"/>
    <n v="0.61473327875137329"/>
    <n v="3500"/>
    <n v="326"/>
    <n v="3000"/>
    <n v="244"/>
    <n v="4000"/>
    <n v="119"/>
    <n v="0.14117246866226196"/>
    <n v="0.2987179160118103"/>
    <n v="0.16627481579780579"/>
    <n v="7.2911873459815979E-2"/>
    <n v="2.0904261618852615E-2"/>
    <n v="5.0772604299709201E-4"/>
    <n v="3500"/>
    <n v="326"/>
    <n v="3000"/>
    <n v="244"/>
    <n v="4000"/>
    <n v="119"/>
    <n v="0.14892645180225372"/>
    <n v="0.31475558876991272"/>
    <n v="0.17222476005554199"/>
    <n v="7.7661029994487762E-2"/>
    <n v="2.0557332783937454E-2"/>
    <n v="9.1365922708064318E-4"/>
    <s v="yes"/>
    <s v="yes"/>
    <s v="yes"/>
    <s v="yes"/>
    <s v="yes"/>
    <n v="0"/>
    <x v="0"/>
    <s v="included"/>
    <n v="5"/>
    <s v="Yes"/>
    <s v="MI includes: _x000a_(i) size _x000a_(ii) parity _x000a_(ii) sex _x000a_(iv) singleton _x000a_(v) maternal height _x000a_(vi) maternal BMI "/>
    <x v="0"/>
    <m/>
    <s v=""/>
  </r>
  <r>
    <s v="TUR"/>
    <n v="686"/>
    <s v="Demographic and health survey, 2003.  Ankara, Turkey: Hacettepe University Institute of Population Studies, MoH General Directorate of Mother and Child Health and Family Planning, State Planning Organization and the EU, 2004"/>
    <x v="92"/>
    <s v="DHS"/>
    <x v="11"/>
    <x v="13"/>
    <n v="0.1699677"/>
    <n v="8.8047000000000004E-3"/>
    <n v="0.1527105"/>
    <n v="0.1872248"/>
    <n v="0.1122075"/>
    <n v="8.5890700000000007E-3"/>
    <n v="9.5340499999999995E-2"/>
    <n v="0.12907458999999999"/>
    <n v="4492"/>
    <n v="4098"/>
    <n v="0.70762240886688232"/>
    <n v="0.63112199306488037"/>
    <n v="2899.646240234375"/>
    <n v="2835"/>
    <n v="2893.729248046875"/>
    <n v="2827"/>
    <n v="0.70613205432891846"/>
    <n v="0.62934106588363647"/>
    <n v="3500"/>
    <n v="384"/>
    <n v="3000"/>
    <n v="353"/>
    <n v="4000"/>
    <n v="149"/>
    <n v="0.12815822660923004"/>
    <n v="0.29673820734024048"/>
    <n v="0.1235368475317955"/>
    <n v="4.3881636112928391E-2"/>
    <n v="1.1705354787409306E-2"/>
    <n v="0"/>
    <n v="3500"/>
    <n v="384"/>
    <n v="3000"/>
    <n v="353"/>
    <n v="4000"/>
    <n v="149"/>
    <n v="0.13544973731040955"/>
    <n v="0.31252205371856689"/>
    <n v="0.12910053133964539"/>
    <n v="4.7266315668821335E-2"/>
    <n v="1.4109347015619278E-2"/>
    <n v="0"/>
    <s v="yes"/>
    <s v="yes"/>
    <s v="yes"/>
    <s v="yes"/>
    <s v="yes"/>
    <n v="0"/>
    <x v="0"/>
    <s v="included"/>
    <n v="5"/>
    <s v="Yes"/>
    <s v="MI includes: _x000a_(i) size _x000a_(ii) parity _x000a_(ii) sex _x000a_(iv) singleton _x000a_(v) maternal height _x000a_(vi) maternal BMI "/>
    <x v="0"/>
    <m/>
    <s v=""/>
  </r>
  <r>
    <s v="TUR"/>
    <n v="687"/>
    <s v="Turkey Demographic and Health Survey 2008. Ankara, Turkey: Institute of Population Studies, Hacettepe University."/>
    <x v="92"/>
    <s v="DHS"/>
    <x v="12"/>
    <x v="2"/>
    <n v="0.1331171840429306"/>
    <n v="7.1602608077228069E-3"/>
    <n v="0.11908306926488876"/>
    <n v="0.14715129137039185"/>
    <n v="0.1007002517580986"/>
    <n v="7.1014282293617725E-3"/>
    <n v="8.6753100156784058E-2"/>
    <n v="0.11464741080999374"/>
    <n v="2984"/>
    <n v="2768"/>
    <n v="0.87899994850158691"/>
    <n v="0.82439678907394409"/>
    <n v="2433.240478515625"/>
    <n v="2460"/>
    <n v="2427.58935546875"/>
    <n v="2451"/>
    <n v="0.87701928615570068"/>
    <n v="0.82138067483901978"/>
    <n v="3500"/>
    <n v="281"/>
    <n v="3000"/>
    <n v="249"/>
    <n v="4000"/>
    <n v="104"/>
    <n v="0.10497494041919708"/>
    <n v="0.23773452639579773"/>
    <n v="0.10663594305515289"/>
    <n v="3.8021031767129898E-2"/>
    <n v="9.9432989954948425E-3"/>
    <n v="0"/>
    <n v="3500"/>
    <n v="281"/>
    <n v="3000"/>
    <n v="249"/>
    <n v="4000"/>
    <n v="104"/>
    <n v="0.11422764509916306"/>
    <n v="0.25772356986999512"/>
    <n v="0.12113821506500244"/>
    <n v="4.471544548869133E-2"/>
    <n v="1.1382114142179489E-2"/>
    <n v="0"/>
    <s v="yes"/>
    <s v="yes"/>
    <s v="yes"/>
    <s v="yes"/>
    <s v="yes"/>
    <n v="0"/>
    <x v="0"/>
    <m/>
    <n v="5"/>
    <s v="Yes"/>
    <s v="MI includes: _x000a_(i) size _x000a_(ii) parity _x000a_(ii) sex _x000a_(iv) singleton _x000a_(v) maternal height _x000a_(vi) maternal BMI "/>
    <x v="0"/>
    <m/>
    <s v="MICS5"/>
  </r>
  <r>
    <s v="TUR"/>
    <n v="688"/>
    <s v="2013 Turkey Demographic and Health Survey Ankara, Turkey: Hacettepe University Institute of Population Studies, T.R. Ministry of Development and TÜBYTAK, 2014."/>
    <x v="92"/>
    <s v="DHS"/>
    <x v="26"/>
    <x v="4"/>
    <n v="0.1291365921497345"/>
    <n v="7.1765421889722347E-3"/>
    <n v="0.11507056653499603"/>
    <n v="0.14320261776447296"/>
    <n v="0.10401800274848938"/>
    <n v="6.9068032316863537E-3"/>
    <n v="9.0452514588832855E-2"/>
    <n v="0.1175834909081459"/>
    <n v="3629"/>
    <n v="3314"/>
    <n v="0.95154130458831787"/>
    <n v="0.93469274044036865"/>
    <n v="3153.74560546875"/>
    <n v="3392"/>
    <n v="3151.442626953125"/>
    <n v="3387"/>
    <n v="0.95094829797744751"/>
    <n v="0.9333149790763855"/>
    <n v="3000"/>
    <n v="364"/>
    <n v="3500"/>
    <n v="347"/>
    <n v="2500"/>
    <n v="164"/>
    <n v="9.4243988394737244E-2"/>
    <n v="0.22850552201271057"/>
    <n v="8.2357779145240784E-2"/>
    <n v="2.5691593065857887E-2"/>
    <n v="4.1314796544611454E-3"/>
    <n v="2.0775170996785164E-3"/>
    <n v="3000"/>
    <n v="364"/>
    <n v="3500"/>
    <n v="347"/>
    <n v="2500"/>
    <n v="164"/>
    <n v="0.10731132328510284"/>
    <n v="0.25795990228652954"/>
    <n v="9.0507075190544128E-2"/>
    <n v="3.0070755630731583E-2"/>
    <n v="6.4858491532504559E-3"/>
    <n v="1.768867950886488E-3"/>
    <s v="yes"/>
    <s v="yes"/>
    <s v="yes"/>
    <s v="yes"/>
    <s v="yes"/>
    <n v="0"/>
    <x v="0"/>
    <m/>
    <n v="5"/>
    <s v="Yes"/>
    <s v="MI includes: _x000a_(i) size _x000a_(ii) parity _x000a_(ii) sex _x000a_(iv) singleton _x000a_(v) maternal height _x000a_(vi) maternal BMI "/>
    <x v="0"/>
    <m/>
    <s v=""/>
  </r>
  <r>
    <s v="TKM"/>
    <n v="690"/>
    <s v="Turkmenistan multiple indicator cluster survey 2006, Final Report. Ashgabat, Turkmenistan: Turkmenmillihasabat, 2006"/>
    <x v="93"/>
    <s v="MICS"/>
    <x v="3"/>
    <x v="8"/>
    <n v="4.3047118932008743E-2"/>
    <n v="8.4632532671093941E-3"/>
    <n v="2.6459142565727234E-2"/>
    <n v="5.9635095298290253E-2"/>
    <n v="3.8314454257488251E-2"/>
    <n v="8.38647E-3"/>
    <n v="2.1791459999999999E-2"/>
    <n v="5.4837450000000003E-2"/>
    <n v="846"/>
    <n v="869"/>
    <n v="0.97583431005477905"/>
    <n v="0.96926712989807129"/>
    <n v="848"/>
    <n v="820"/>
    <n v="848"/>
    <n v="820"/>
    <n v="0.97583431005477905"/>
    <n v="0.96926712989807129"/>
    <n v="3200"/>
    <n v="115"/>
    <n v="3300"/>
    <n v="73"/>
    <n v="3100"/>
    <n v="67"/>
    <n v="0.14418964087963104"/>
    <n v="0.31239029765129089"/>
    <n v="7.2508364915847778E-2"/>
    <n v="1.5187800861895084E-2"/>
    <n v="2.2323755547404289E-3"/>
    <n v="0"/>
    <n v="3200"/>
    <n v="115"/>
    <n v="3300"/>
    <n v="73"/>
    <n v="3100"/>
    <n v="67"/>
    <n v="0.14024390280246735"/>
    <n v="0.31097561120986938"/>
    <n v="7.3170728981494904E-2"/>
    <n v="1.5853658318519592E-2"/>
    <n v="2.4390243925154209E-3"/>
    <n v="0"/>
    <s v="yes"/>
    <s v="yes"/>
    <s v="yes"/>
    <s v="yes"/>
    <s v="yes"/>
    <n v="0"/>
    <x v="0"/>
    <s v="included"/>
    <n v="5"/>
    <s v="Yes"/>
    <s v="MI includes: _x000a_(i) size _x000a_(ii) parity _x000a_(ii) sex _x000a_(iv) singleton "/>
    <x v="0"/>
    <m/>
    <s v="MICS6"/>
  </r>
  <r>
    <s v="UGA"/>
    <n v="694"/>
    <s v="Uganda demographic and health survey 2000-2001. Demographic and Health Surveys. Calverton, Maryland, USA: UBOS and ORC Macro, 2001"/>
    <x v="94"/>
    <s v="DHS"/>
    <x v="28"/>
    <x v="5"/>
    <m/>
    <m/>
    <m/>
    <m/>
    <m/>
    <m/>
    <m/>
    <m/>
    <n v="7085"/>
    <n v="7640"/>
    <n v="0.28243297338485718"/>
    <n v="0.33027523756027222"/>
    <n v="2157.779541015625"/>
    <n v="2340"/>
    <n v="2127.899169921875"/>
    <n v="2308"/>
    <n v="0.27852082252502441"/>
    <n v="0.32575863599777222"/>
    <n v="3000"/>
    <n v="470"/>
    <n v="3500"/>
    <n v="362"/>
    <n v="4000"/>
    <n v="252"/>
    <n v="0.19792385399341583"/>
    <n v="0.45967391133308411"/>
    <n v="0.25152415037155151"/>
    <n v="0.11465940624475479"/>
    <n v="5.8558989316225052E-2"/>
    <n v="3.1314704101532698E-3"/>
    <n v="3000"/>
    <n v="470"/>
    <n v="3500"/>
    <n v="362"/>
    <n v="4000"/>
    <n v="252"/>
    <n v="0.20085470378398895"/>
    <n v="0.4632478654384613"/>
    <n v="0.25"/>
    <n v="0.11666666716337204"/>
    <n v="6.0256410390138626E-2"/>
    <n v="3.4188034478574991E-3"/>
    <s v="yes"/>
    <s v="yes"/>
    <s v="yes"/>
    <s v="no"/>
    <s v="no"/>
    <n v="2"/>
    <x v="1"/>
    <s v="excluded"/>
    <n v="3"/>
    <s v="No"/>
    <s v="No model fitted"/>
    <x v="3"/>
    <m/>
    <s v=""/>
  </r>
  <r>
    <s v="UGA"/>
    <n v="695"/>
    <s v="Uganda demographic and health survey 2006. Demographic and Health Surveys. Calverton, Maryland, USA: UBOS and Macro International Inc., 2007"/>
    <x v="94"/>
    <s v="DHS"/>
    <x v="3"/>
    <x v="1"/>
    <m/>
    <m/>
    <m/>
    <m/>
    <m/>
    <m/>
    <m/>
    <m/>
    <n v="8369"/>
    <n v="8423"/>
    <n v="0.34912458062171936"/>
    <n v="0.34938463568687439"/>
    <n v="2940.67724609375"/>
    <n v="2924"/>
    <n v="2874.271240234375"/>
    <n v="2859"/>
    <n v="0.34124079346656799"/>
    <n v="0.3416178822517395"/>
    <n v="3000"/>
    <n v="520"/>
    <n v="3500"/>
    <n v="424"/>
    <n v="4000"/>
    <n v="309"/>
    <n v="0.17958030104637146"/>
    <n v="0.42708152532577515"/>
    <n v="0.25907555222511292"/>
    <n v="0.1268361508846283"/>
    <n v="7.429206371307373E-2"/>
    <n v="0"/>
    <n v="3000"/>
    <n v="520"/>
    <n v="3500"/>
    <n v="424"/>
    <n v="4000"/>
    <n v="309"/>
    <n v="0.17783857882022858"/>
    <n v="0.42852255702018738"/>
    <n v="0.25957593321800232"/>
    <n v="0.12688098847866058"/>
    <n v="7.4555404484272003E-2"/>
    <n v="0"/>
    <s v="yes"/>
    <s v="yes"/>
    <s v="yes"/>
    <s v="no"/>
    <s v="no"/>
    <n v="2"/>
    <x v="1"/>
    <s v="excluded"/>
    <n v="3"/>
    <s v="No"/>
    <s v="No model fitted"/>
    <x v="3"/>
    <m/>
    <s v=""/>
  </r>
  <r>
    <s v="UGA"/>
    <n v="696"/>
    <s v="Uganda demographic and health survey 2011. Demographic and Health Surveys. Kampala, Uganda: UBOS and Calverton, Maryland: ICF International Inc., 2012"/>
    <x v="94"/>
    <s v="DHS"/>
    <x v="7"/>
    <x v="11"/>
    <m/>
    <m/>
    <m/>
    <m/>
    <m/>
    <m/>
    <m/>
    <m/>
    <n v="7878"/>
    <n v="8076"/>
    <n v="0.504555344581604"/>
    <n v="0.52538716793060303"/>
    <n v="4074.54931640625"/>
    <n v="4139"/>
    <n v="3958.03466796875"/>
    <n v="4041"/>
    <n v="0.49009838700294495"/>
    <n v="0.5129474401473999"/>
    <n v="3000"/>
    <n v="822"/>
    <n v="3500"/>
    <n v="479"/>
    <n v="4000"/>
    <n v="390"/>
    <n v="0.20750540494918823"/>
    <n v="0.4307134747505188"/>
    <n v="0.25999462604522705"/>
    <n v="0.1308797299861908"/>
    <n v="8.5671953856945038E-2"/>
    <n v="5.0481193466112018E-4"/>
    <n v="3000"/>
    <n v="822"/>
    <n v="3500"/>
    <n v="479"/>
    <n v="4000"/>
    <n v="390"/>
    <n v="0.19859869778156281"/>
    <n v="0.40855279564857483"/>
    <n v="0.24136264622211456"/>
    <n v="0.12056051939725876"/>
    <n v="7.707175612449646E-2"/>
    <n v="4.8320851055905223E-4"/>
    <s v="yes"/>
    <s v="yes"/>
    <s v="yes"/>
    <s v="no"/>
    <s v="no"/>
    <n v="2"/>
    <x v="1"/>
    <s v="excluded"/>
    <n v="3"/>
    <s v="No"/>
    <s v="No model fitted"/>
    <x v="3"/>
    <m/>
    <s v="MICS5"/>
  </r>
  <r>
    <s v="TZA"/>
    <n v="702"/>
    <s v="Tanzania reproductive and child health survey 1999. Demographic and Health Surveys. Calverton, Maryland: National Bureau of Statistics [Tanzania] and Macro International Inc., 2000"/>
    <x v="95"/>
    <s v="DHS"/>
    <x v="30"/>
    <x v="15"/>
    <n v="0.15360923111438751"/>
    <n v="1.0150068439543247E-2"/>
    <n v="0.13371509313583374"/>
    <n v="0.17350336909294128"/>
    <n v="8.5778482258319855E-2"/>
    <n v="8.5072647780179977E-3"/>
    <n v="6.8986393511295319E-2"/>
    <n v="0.10257056355476379"/>
    <n v="3206"/>
    <n v="3280"/>
    <n v="0.44102105498313904"/>
    <n v="0.4410480260848999"/>
    <n v="1446.4326171875"/>
    <n v="1414"/>
    <n v="1444.3758544921875"/>
    <n v="1412"/>
    <n v="0.4403584897518158"/>
    <n v="0.44042420387268066"/>
    <n v="3000"/>
    <n v="265"/>
    <n v="3500"/>
    <n v="209"/>
    <n v="2500"/>
    <n v="120"/>
    <n v="0.18616880476474762"/>
    <n v="0.42599403858184814"/>
    <n v="0.12028513848781586"/>
    <n v="3.6527618765830994E-2"/>
    <n v="1.1468966491520405E-2"/>
    <n v="0"/>
    <n v="3000"/>
    <n v="265"/>
    <n v="3500"/>
    <n v="209"/>
    <n v="2500"/>
    <n v="120"/>
    <n v="0.1874115914106369"/>
    <n v="0.42008486390113831"/>
    <n v="0.10183875262737274"/>
    <n v="3.2531823962926865E-2"/>
    <n v="7.0721358060836792E-3"/>
    <n v="0"/>
    <s v="yes"/>
    <s v="yes"/>
    <s v="yes"/>
    <s v="yes"/>
    <s v="yes"/>
    <n v="0"/>
    <x v="0"/>
    <s v="included"/>
    <n v="5"/>
    <s v="Yes"/>
    <s v="MI includes: _x000a_(i) size _x000a_(ii) parity _x000a_(ii) sex _x000a_(iv) singleton "/>
    <x v="0"/>
    <m/>
    <s v="MICS5"/>
  </r>
  <r>
    <s v="TZA"/>
    <n v="703"/>
    <s v="Tanzania demographic and health survey  2004-05. Demographic and Health Surveys. Dar es Salaam, Tanzania: National Bureau of Statistics and ORC Macro, 2005"/>
    <x v="95"/>
    <s v="DHS"/>
    <x v="23"/>
    <x v="16"/>
    <n v="0.10949286073446274"/>
    <n v="4.4686384499073029E-3"/>
    <n v="0.10073433071374893"/>
    <n v="0.11825139075517654"/>
    <n v="7.5336284935474396E-2"/>
    <n v="5.3443065844476223E-3"/>
    <n v="6.483381986618042E-2"/>
    <n v="8.5838750004768372E-2"/>
    <n v="8564"/>
    <n v="8725"/>
    <n v="0.4966733455657959"/>
    <n v="0.48283511400222778"/>
    <n v="4333.337890625"/>
    <n v="4135"/>
    <n v="4330.26708984375"/>
    <n v="4132"/>
    <n v="0.4963056743144989"/>
    <n v="0.48248481750488281"/>
    <n v="3000"/>
    <n v="914"/>
    <n v="3500"/>
    <n v="662"/>
    <n v="2500"/>
    <n v="288"/>
    <n v="0.2193685919046402"/>
    <n v="0.45235326886177063"/>
    <n v="0.12057733535766602"/>
    <n v="3.6818962544202805E-2"/>
    <n v="1.1933591216802597E-2"/>
    <n v="0"/>
    <n v="3000"/>
    <n v="914"/>
    <n v="3500"/>
    <n v="662"/>
    <n v="2500"/>
    <n v="288"/>
    <n v="0.22103990614414215"/>
    <n v="0.45078596472740173"/>
    <n v="0.11293832957744598"/>
    <n v="3.3615477383136749E-2"/>
    <n v="9.1898432001471519E-3"/>
    <n v="0"/>
    <s v="yes"/>
    <s v="yes"/>
    <s v="yes"/>
    <s v="yes"/>
    <s v="yes"/>
    <n v="0"/>
    <x v="0"/>
    <s v="included"/>
    <n v="5"/>
    <s v="Yes"/>
    <s v="MI includes: _x000a_(i) size _x000a_(ii) parity _x000a_(ii) sex _x000a_(iv) singleton _x000a_(v) maternal height _x000a_(vi) maternal BMI "/>
    <x v="0"/>
    <m/>
    <s v="MICS5"/>
  </r>
  <r>
    <s v="TZA"/>
    <n v="705"/>
    <s v="Tanzania demographic and health survey  2010. Demographic and Health Surveys. Dar es Salaam, Tanzania: NBS and ICF Macro, 2011"/>
    <x v="95"/>
    <s v="DHS"/>
    <x v="24"/>
    <x v="17"/>
    <n v="0.1006554439663887"/>
    <n v="4.3765348382294178E-3"/>
    <n v="9.2077441513538361E-2"/>
    <n v="0.10923345386981964"/>
    <n v="6.8686984479427338E-2"/>
    <n v="5.7938587851822376E-3"/>
    <n v="5.7301335036754608E-2"/>
    <n v="8.007262647151947E-2"/>
    <n v="8023"/>
    <n v="8176"/>
    <n v="0.52896744012832642"/>
    <n v="0.51663964986801147"/>
    <n v="4324.68505859375"/>
    <n v="4145"/>
    <n v="4318.16162109375"/>
    <n v="4140"/>
    <n v="0.52815085649490356"/>
    <n v="0.51601642370223999"/>
    <n v="3000"/>
    <n v="951"/>
    <n v="3500"/>
    <n v="648"/>
    <n v="2500"/>
    <n v="284"/>
    <n v="0.22476376593112946"/>
    <n v="0.44868803024291992"/>
    <n v="0.12085575610399246"/>
    <n v="4.0789637714624405E-2"/>
    <n v="1.4043606817722321E-2"/>
    <n v="0"/>
    <n v="3000"/>
    <n v="951"/>
    <n v="3500"/>
    <n v="648"/>
    <n v="2500"/>
    <n v="284"/>
    <n v="0.22943304479122162"/>
    <n v="0.4542822539806366"/>
    <n v="0.11942099034786224"/>
    <n v="3.763570636510849E-2"/>
    <n v="1.278648991137743E-2"/>
    <n v="0"/>
    <s v="yes"/>
    <s v="yes"/>
    <s v="yes"/>
    <s v="yes"/>
    <s v="yes"/>
    <n v="0"/>
    <x v="0"/>
    <s v="included"/>
    <n v="5"/>
    <s v="Yes"/>
    <s v="MI includes: _x000a_(i) size _x000a_(ii) parity _x000a_(ii) sex _x000a_(iv) singleton _x000a_(v) maternal height _x000a_(vi) maternal BMI "/>
    <x v="0"/>
    <m/>
    <s v=""/>
  </r>
  <r>
    <s v="TZA"/>
    <n v="709"/>
    <s v="Tanzania demographic and health survey  2015-16. Demographic and Health Surveys. Dar es Salaam, Tanzania: NBS and ICF International, 2016"/>
    <x v="95"/>
    <s v="DHS"/>
    <x v="37"/>
    <x v="10"/>
    <n v="0.10562898218631744"/>
    <n v="3.9389622397720814E-3"/>
    <n v="9.7908616065979004E-2"/>
    <n v="0.11334934830665588"/>
    <n v="6.9135263562202454E-2"/>
    <n v="4.3168817646801472E-3"/>
    <n v="6.0657229274511337E-2"/>
    <n v="7.7613294124603271E-2"/>
    <n v="10143"/>
    <n v="9976"/>
    <n v="0.63587898015975952"/>
    <n v="0.62161093950271606"/>
    <n v="6343.2451171875"/>
    <n v="6305"/>
    <n v="6336.81494140625"/>
    <n v="6299"/>
    <n v="0.63520598411560059"/>
    <n v="0.62101942300796509"/>
    <n v="3000"/>
    <n v="1338"/>
    <n v="3500"/>
    <n v="1004"/>
    <n v="2500"/>
    <n v="418"/>
    <n v="0.20884925127029419"/>
    <n v="0.44112667441368103"/>
    <n v="0.12888181209564209"/>
    <n v="4.6129342168569565E-2"/>
    <n v="1.7547564581036568E-2"/>
    <n v="0"/>
    <n v="3000"/>
    <n v="1338"/>
    <n v="3500"/>
    <n v="1004"/>
    <n v="2500"/>
    <n v="418"/>
    <n v="0.21221253275871277"/>
    <n v="0.43774780631065369"/>
    <n v="0.12878668308258057"/>
    <n v="4.3140362948179245E-2"/>
    <n v="1.5860429033637047E-2"/>
    <n v="0"/>
    <s v="yes"/>
    <s v="yes"/>
    <s v="yes"/>
    <s v="yes"/>
    <s v="yes"/>
    <n v="0"/>
    <x v="0"/>
    <s v="included"/>
    <n v="5"/>
    <s v="Yes"/>
    <s v="MI includes: _x000a_(i) size _x000a_(ii) parity _x000a_(ii) sex _x000a_(iv) singleton _x000a_(v) maternal height _x000a_(vi) maternal BMI "/>
    <x v="0"/>
    <m/>
    <s v=""/>
  </r>
  <r>
    <s v="UZB"/>
    <n v="724"/>
    <s v="Uzbekistan multiple indicator cluster survey 2006, Final report. Tashkent, Uzbekistan: UNICEF, 2007"/>
    <x v="96"/>
    <s v="MICS"/>
    <x v="3"/>
    <x v="8"/>
    <n v="5.3960099999999997E-2"/>
    <n v="5.7317999999999996E-3"/>
    <n v="4.2725699999999998E-2"/>
    <n v="6.5194500000000002E-2"/>
    <n v="4.1276800000000002E-2"/>
    <n v="5.5640799999999999E-3"/>
    <n v="3.0334799999999999E-2"/>
    <n v="5.2218769999999998E-2"/>
    <n v="2095"/>
    <n v="2072"/>
    <n v="0.99227797985076904"/>
    <n v="0.9894987940788269"/>
    <n v="2056"/>
    <n v="2073"/>
    <n v="2056"/>
    <n v="2073"/>
    <n v="0.99227797985076904"/>
    <n v="0.9894987940788269"/>
    <n v="3200"/>
    <n v="222"/>
    <n v="3500"/>
    <n v="202"/>
    <n v="3300"/>
    <n v="174"/>
    <n v="0.10243349522352219"/>
    <n v="0.27503803372383118"/>
    <n v="0.11121856421232224"/>
    <n v="2.4163739755749702E-2"/>
    <n v="5.4170526564121246E-3"/>
    <n v="0"/>
    <n v="3200"/>
    <n v="222"/>
    <n v="3500"/>
    <n v="202"/>
    <n v="3300"/>
    <n v="174"/>
    <n v="0.10693641752004623"/>
    <n v="0.288053959608078"/>
    <n v="0.1160886287689209"/>
    <n v="2.5048170238733292E-2"/>
    <n v="4.3352600187063217E-3"/>
    <n v="0"/>
    <s v="yes"/>
    <s v="yes"/>
    <s v="yes"/>
    <s v="yes"/>
    <s v="yes"/>
    <n v="0"/>
    <x v="0"/>
    <s v="included"/>
    <n v="5"/>
    <s v="Yes"/>
    <s v="MI includes: _x000a_(i) size _x000a_(ii) parity "/>
    <x v="0"/>
    <m/>
    <s v=""/>
  </r>
  <r>
    <s v="VUT"/>
    <n v="726"/>
    <s v="Vanuatu multiple indicator cluster survey 2007 (MICS). Final Report. Port Vila, Vanuatu: Ministry of Health, Government of Vanuatu, 2008"/>
    <x v="97"/>
    <s v="MICS"/>
    <x v="15"/>
    <x v="17"/>
    <n v="0.11363860964775085"/>
    <e v="#N/A"/>
    <e v="#N/A"/>
    <e v="#N/A"/>
    <n v="8.6055122315883636E-2"/>
    <n v="1.49421E-2"/>
    <n v="5.6460410000000003E-2"/>
    <n v="0.11564983"/>
    <n v="680"/>
    <n v="755"/>
    <n v="0.7920529842376709"/>
    <n v="0.76029413938522339"/>
    <n v="598"/>
    <n v="517"/>
    <n v="598"/>
    <n v="517"/>
    <n v="0.7920529842376709"/>
    <n v="0.76029413938522339"/>
    <n v="3000"/>
    <n v="47"/>
    <n v="3100"/>
    <n v="29"/>
    <n v="3600"/>
    <n v="29"/>
    <n v="0.1033794954419136"/>
    <n v="0.19959351420402527"/>
    <n v="3.778684139251709E-2"/>
    <n v="4.5518269762396812E-3"/>
    <n v="0"/>
    <n v="0"/>
    <n v="3000"/>
    <n v="47"/>
    <n v="3100"/>
    <n v="29"/>
    <n v="3600"/>
    <n v="29"/>
    <n v="9.0909093618392944E-2"/>
    <n v="0.20309478044509888"/>
    <n v="3.8684718310832977E-2"/>
    <n v="3.8684720639139414E-3"/>
    <n v="0"/>
    <n v="0"/>
    <s v="yes"/>
    <s v="yes"/>
    <s v="yes"/>
    <s v="yes"/>
    <s v="yes"/>
    <n v="0"/>
    <x v="0"/>
    <s v="included"/>
    <n v="5"/>
    <s v="Yes"/>
    <s v="MI includes: _x000a_(i) size _x000a_(ii) parity "/>
    <x v="0"/>
    <s v="No CI"/>
    <s v=""/>
  </r>
  <r>
    <s v="VUT"/>
    <n v="727"/>
    <s v="Vanuatu demographic and health survey 2013. Port Vila, Vanuatu, 2014."/>
    <x v="97"/>
    <s v="DHS-Style Survey"/>
    <x v="6"/>
    <x v="4"/>
    <n v="0.1263977438211441"/>
    <n v="1.7506983131170273E-2"/>
    <n v="9.2084050178527832E-2"/>
    <n v="0.16071142256259918"/>
    <n v="0.10564166307449341"/>
    <n v="1.4918217435479164E-2"/>
    <n v="7.6012797653675079E-2"/>
    <n v="0.13527053594589233"/>
    <n v="1111"/>
    <n v="1139"/>
    <n v="0.89867621660232544"/>
    <n v="0.92259228229522705"/>
    <n v="1023.7572021484375"/>
    <n v="1025"/>
    <n v="1019.6516723632813"/>
    <n v="1021"/>
    <n v="0.89521658420562744"/>
    <n v="0.91899192333221436"/>
    <n v="3000"/>
    <n v="77"/>
    <n v="3200"/>
    <n v="63"/>
    <n v="3400"/>
    <n v="54"/>
    <n v="9.9767699837684631E-2"/>
    <n v="0.21812582015991211"/>
    <n v="6.0413744300603867E-2"/>
    <n v="2.0047686994075775E-2"/>
    <n v="6.8466449156403542E-3"/>
    <n v="0"/>
    <n v="3000"/>
    <n v="77"/>
    <n v="3200"/>
    <n v="63"/>
    <n v="3400"/>
    <n v="54"/>
    <n v="7.5121954083442688E-2"/>
    <n v="0.18926829099655151"/>
    <n v="5.0731707364320755E-2"/>
    <n v="1.8536584451794624E-2"/>
    <n v="5.8536585420370102E-3"/>
    <n v="0"/>
    <s v="yes"/>
    <s v="yes"/>
    <s v="yes"/>
    <s v="yes"/>
    <s v="yes"/>
    <n v="0"/>
    <x v="0"/>
    <m/>
    <n v="5"/>
    <s v="Yes"/>
    <s v="MI includes: _x000a_(i) size _x000a_(ii) parity _x000a_(ii) sex _x000a_(iv) singleton _x000a_(v) maternal height _x000a_(vi) maternal BMI "/>
    <x v="0"/>
    <m/>
    <s v=""/>
  </r>
  <r>
    <s v="UGA"/>
    <n v="731"/>
    <s v="The Uganda National Panel Survey (UNPS) 2013/14"/>
    <x v="94"/>
    <s v="LSMS"/>
    <x v="26"/>
    <x v="4"/>
    <m/>
    <m/>
    <m/>
    <m/>
    <m/>
    <m/>
    <m/>
    <m/>
    <n v="1029"/>
    <m/>
    <m/>
    <n v="0.55296404275996114"/>
    <m/>
    <n v="569"/>
    <m/>
    <m/>
    <m/>
    <m/>
    <m/>
    <m/>
    <m/>
    <m/>
    <m/>
    <m/>
    <m/>
    <m/>
    <m/>
    <m/>
    <m/>
    <m/>
    <m/>
    <m/>
    <m/>
    <m/>
    <m/>
    <m/>
    <m/>
    <m/>
    <m/>
    <m/>
    <m/>
    <m/>
    <m/>
    <m/>
    <m/>
    <m/>
    <m/>
    <m/>
    <x v="1"/>
    <m/>
    <n v="1"/>
    <s v="No"/>
    <s v="No model fitted"/>
    <x v="3"/>
    <m/>
    <s v=""/>
  </r>
  <r>
    <s v="VNM"/>
    <n v="754"/>
    <s v="Multiple indicator cluster survey Viet Nam, 2000. New York: UNICEF, 2004. Standard tables"/>
    <x v="98"/>
    <s v="MICS"/>
    <x v="0"/>
    <x v="0"/>
    <n v="0.11640655994415283"/>
    <e v="#N/A"/>
    <e v="#N/A"/>
    <e v="#N/A"/>
    <n v="5.7174600660800934E-2"/>
    <n v="2.9063800000000001E-3"/>
    <n v="5.0062959999999997E-2"/>
    <n v="6.4286239999999994E-2"/>
    <n v="551"/>
    <n v="515"/>
    <n v="0.70316118001937866"/>
    <n v="0.58257710933685303"/>
    <n v="362"/>
    <n v="321"/>
    <n v="362"/>
    <n v="321"/>
    <n v="0.70275074243545532"/>
    <n v="0.58257710933685303"/>
    <n v="3000"/>
    <n v="50"/>
    <n v="3200"/>
    <n v="38"/>
    <n v="3500"/>
    <n v="28"/>
    <n v="0.15421609580516815"/>
    <n v="0.34621319174766541"/>
    <n v="3.3491112291812897E-2"/>
    <n v="4.5616296119987965E-3"/>
    <n v="0"/>
    <n v="0"/>
    <n v="3000"/>
    <n v="50"/>
    <n v="3200"/>
    <n v="38"/>
    <n v="3500"/>
    <n v="28"/>
    <n v="0.15576323866844177"/>
    <n v="0.36137071251869202"/>
    <n v="3.4267913550138474E-2"/>
    <n v="3.1152646988630295E-3"/>
    <n v="0"/>
    <n v="0"/>
    <s v="yes"/>
    <s v="yes"/>
    <s v="yes"/>
    <s v="yes"/>
    <s v="yes"/>
    <n v="0"/>
    <x v="0"/>
    <s v="included"/>
    <n v="5"/>
    <s v="Yes"/>
    <s v="MI includes: _x000a_(i) size _x000a_(ii) parity "/>
    <x v="0"/>
    <s v="No CI"/>
    <s v=""/>
  </r>
  <r>
    <s v="VNM"/>
    <n v="763"/>
    <s v="Viet Nam multiple indicator cluster survey 2011 (MICS), final report. Ha Noi, Viet Nam, 2011"/>
    <x v="98"/>
    <s v="MICS"/>
    <x v="19"/>
    <x v="11"/>
    <n v="7.0201899999999998E-2"/>
    <n v="7.6813999999999997E-3"/>
    <n v="5.5146300000000002E-2"/>
    <n v="8.52575E-2"/>
    <n v="3.9466599999999998E-2"/>
    <n v="7.7827399999999998E-3"/>
    <n v="2.4175729999999999E-2"/>
    <n v="5.4757529999999999E-2"/>
    <n v="1363"/>
    <n v="1382.52197265625"/>
    <n v="0.93203181028366089"/>
    <n v="0.90608948469161987"/>
    <n v="1289"/>
    <n v="1235"/>
    <n v="1289"/>
    <n v="1235"/>
    <n v="0.93203181028366089"/>
    <n v="0.90608948469161987"/>
    <n v="3200"/>
    <n v="165"/>
    <n v="3000"/>
    <n v="165"/>
    <n v="2800"/>
    <n v="101"/>
    <n v="0.27177631855010986"/>
    <n v="0.35133567452430725"/>
    <n v="3.071916475892067E-2"/>
    <n v="2.7202684432268143E-3"/>
    <n v="7.0384424179792404E-4"/>
    <n v="0"/>
    <n v="3200"/>
    <n v="165"/>
    <n v="3000"/>
    <n v="165"/>
    <n v="2800"/>
    <n v="101"/>
    <n v="0.26720649003982544"/>
    <n v="0.34898784756660461"/>
    <n v="3.1578946858644485E-2"/>
    <n v="3.238866338506341E-3"/>
    <n v="8.0971658462658525E-4"/>
    <n v="0"/>
    <s v="yes"/>
    <s v="yes"/>
    <s v="yes"/>
    <s v="yes"/>
    <s v="yes"/>
    <n v="0"/>
    <x v="0"/>
    <s v="included"/>
    <n v="5"/>
    <s v="Yes"/>
    <s v="MI includes: _x000a_(i) size _x000a_(ii) parity "/>
    <x v="0"/>
    <m/>
    <s v=""/>
  </r>
  <r>
    <s v="PSE"/>
    <n v="768"/>
    <s v="Palestinian family health survey, 2006: Final report. Ramallah, Palestine, 2007"/>
    <x v="99"/>
    <s v="PAPFAM"/>
    <x v="16"/>
    <x v="1"/>
    <n v="8.5938632488250732E-2"/>
    <n v="3.2669026404619217E-3"/>
    <n v="7.9535618424415588E-2"/>
    <n v="9.2341646552085876E-2"/>
    <n v="6.5966740250587463E-2"/>
    <n v="3.1881153117865324E-3"/>
    <n v="5.9716898947954178E-2"/>
    <n v="7.221657782793045E-2"/>
    <n v="5977"/>
    <n v="6078"/>
    <n v="0.99759870767593384"/>
    <n v="0.99765771627426147"/>
    <n v="6063.04736328125"/>
    <n v="5963"/>
    <n v="6063.04736328125"/>
    <n v="5963"/>
    <n v="0.99753987789154053"/>
    <n v="0.99765771627426147"/>
    <n v="3000"/>
    <n v="1137"/>
    <n v="3500"/>
    <n v="1021"/>
    <n v="4000"/>
    <n v="417"/>
    <n v="0.1869778037071228"/>
    <n v="0.42637604475021362"/>
    <n v="0.12418314814567566"/>
    <n v="3.0296515673398972E-2"/>
    <n v="7.31697678565979E-3"/>
    <n v="3.4159986535087228E-4"/>
    <n v="3000"/>
    <n v="1137"/>
    <n v="3500"/>
    <n v="1021"/>
    <n v="4000"/>
    <n v="417"/>
    <n v="0.19067583978176117"/>
    <n v="0.43182960152626038"/>
    <n v="0.12460170686244965"/>
    <n v="3.085695207118988E-2"/>
    <n v="7.5465370900928974E-3"/>
    <n v="3.3540165168233216E-4"/>
    <s v="yes"/>
    <s v="yes"/>
    <s v="yes"/>
    <s v="yes"/>
    <s v="yes"/>
    <n v="0"/>
    <x v="0"/>
    <m/>
    <n v="5"/>
    <s v="Yes"/>
    <s v="FMM Only"/>
    <x v="2"/>
    <m/>
    <s v="MICS4"/>
  </r>
  <r>
    <s v="PSE"/>
    <n v="769"/>
    <s v="Final report of the Palestinian family survey 2010 (MICS). Ramallah, State of Palestine: Palestinian Central Bureau of Statistics, 2013."/>
    <x v="99"/>
    <s v="MICS"/>
    <x v="5"/>
    <x v="11"/>
    <n v="9.6437424421310425E-2"/>
    <n v="4.5911748893558979E-3"/>
    <n v="8.7438888847827911E-2"/>
    <n v="0.10543595999479294"/>
    <n v="8.1980861723423004E-2"/>
    <n v="4.6074371784925461E-3"/>
    <n v="7.2933264076709747E-2"/>
    <n v="9.1028466820716858E-2"/>
    <n v="4295"/>
    <n v="4559"/>
    <n v="0.99508458375930786"/>
    <n v="0.99487775564193726"/>
    <n v="4536.19189453125"/>
    <n v="4273"/>
    <n v="4534.0205078125"/>
    <n v="4271"/>
    <n v="0.99452084302902222"/>
    <n v="0.9944121241569519"/>
    <n v="3000"/>
    <n v="832"/>
    <n v="3500"/>
    <n v="535"/>
    <n v="3200"/>
    <n v="348"/>
    <n v="0.19292308390140533"/>
    <n v="0.39994305372238159"/>
    <n v="0.10389938950538635"/>
    <n v="2.111947163939476E-2"/>
    <n v="5.471695214509964E-3"/>
    <n v="0"/>
    <n v="3000"/>
    <n v="832"/>
    <n v="3500"/>
    <n v="535"/>
    <n v="3200"/>
    <n v="348"/>
    <n v="0.19471096992492676"/>
    <n v="0.40135735273361206"/>
    <n v="0.10718464851379395"/>
    <n v="2.1296512335538864E-2"/>
    <n v="5.6166625581681728E-3"/>
    <n v="0"/>
    <s v="yes"/>
    <s v="yes"/>
    <s v="yes"/>
    <s v="yes"/>
    <s v="yes"/>
    <n v="0"/>
    <x v="0"/>
    <m/>
    <n v="5"/>
    <s v="Yes"/>
    <s v="MI includes: _x000a_(i) size _x000a_(ii) parity "/>
    <x v="0"/>
    <s v="Inclduded on DQC in 2019, but &quot;2NCM no MI but don’t use as so few weighed&quot;. When restricted to last births only, % weighed are over 95%, now included"/>
    <s v="MICS2"/>
  </r>
  <r>
    <s v="PSE"/>
    <n v="770"/>
    <s v="Palestinian Multiple Indicator Cluster Survey 2014,  Final Report, Ramallah, Palestine"/>
    <x v="99"/>
    <s v="MICS"/>
    <x v="9"/>
    <x v="10"/>
    <n v="8.9477000000000001E-2"/>
    <n v="4.9255000000000002E-3"/>
    <n v="7.9823099999999994E-2"/>
    <n v="9.9130899999999994E-2"/>
    <n v="7.3607699999999998E-2"/>
    <n v="5.2187500000000003E-3"/>
    <n v="6.3350799999999999E-2"/>
    <n v="8.3864610000000006E-2"/>
    <n v="2891"/>
    <n v="2941.0703125"/>
    <n v="0.99659979343414307"/>
    <n v="0.99688690900802612"/>
    <n v="2931"/>
    <n v="2882"/>
    <n v="2931"/>
    <n v="2882"/>
    <n v="0.99659979343414307"/>
    <n v="0.99688690900802612"/>
    <n v="3000"/>
    <n v="422"/>
    <n v="3500"/>
    <n v="324"/>
    <n v="3200"/>
    <n v="247"/>
    <n v="0.14865681529045105"/>
    <n v="0.34578746557235718"/>
    <n v="9.6487760543823242E-2"/>
    <n v="2.1743815392255783E-2"/>
    <n v="3.7444848567247391E-3"/>
    <n v="3.9026967715471983E-4"/>
    <n v="3000"/>
    <n v="422"/>
    <n v="3500"/>
    <n v="324"/>
    <n v="3200"/>
    <n v="247"/>
    <n v="0.14642609655857086"/>
    <n v="0.34455239772796631"/>
    <n v="9.5419846475124359E-2"/>
    <n v="2.1859819069504738E-2"/>
    <n v="3.8167939055711031E-3"/>
    <n v="3.4698125091381371E-4"/>
    <s v="yes"/>
    <s v="yes"/>
    <s v="yes"/>
    <s v="yes"/>
    <s v="yes"/>
    <n v="0"/>
    <x v="0"/>
    <s v="included"/>
    <n v="5"/>
    <s v="Yes"/>
    <s v="MI includes: _x000a_(i) size _x000a_(ii) parity "/>
    <x v="0"/>
    <s v=" "/>
    <s v=""/>
  </r>
  <r>
    <s v="YEM"/>
    <n v="773"/>
    <s v="Yemen demographic and maternal and child health survey 1997. Demographic and Health Surveys. Central Statistical Organization. Sana'a, Yemen, 1998"/>
    <x v="100"/>
    <s v="DHS"/>
    <x v="33"/>
    <x v="12"/>
    <m/>
    <m/>
    <m/>
    <m/>
    <m/>
    <m/>
    <m/>
    <m/>
    <n v="12408"/>
    <n v="12645"/>
    <n v="3.5311400890350342E-2"/>
    <n v="4.5776918530464172E-2"/>
    <n v="446.50927734375"/>
    <n v="568"/>
    <n v="445.88604736328125"/>
    <n v="567"/>
    <n v="3.5261847078800201E-2"/>
    <n v="4.5696325600147247E-2"/>
    <n v="3000"/>
    <n v="173"/>
    <n v="2500"/>
    <n v="83"/>
    <n v="2000"/>
    <n v="79"/>
    <n v="0.30471768975257874"/>
    <n v="0.60076749324798584"/>
    <n v="0.10068116337060928"/>
    <n v="4.8287369310855865E-2"/>
    <n v="3.1638778746128082E-2"/>
    <n v="0"/>
    <n v="3000"/>
    <n v="173"/>
    <n v="2500"/>
    <n v="83"/>
    <n v="2000"/>
    <n v="79"/>
    <n v="0.30457746982574463"/>
    <n v="0.58978873491287231"/>
    <n v="0.10035211592912674"/>
    <n v="4.7535210847854614E-2"/>
    <n v="2.6408450677990913E-2"/>
    <n v="0"/>
    <s v="no"/>
    <s v="yes"/>
    <s v="no"/>
    <s v="yes"/>
    <s v="yes"/>
    <n v="2"/>
    <x v="1"/>
    <m/>
    <n v="2"/>
    <s v="No"/>
    <s v="No model fitted"/>
    <x v="3"/>
    <m/>
    <s v=""/>
  </r>
  <r>
    <s v="YEM"/>
    <n v="776"/>
    <s v="Yemen National Health and Demographic Survey 2013. Rockville, Maryland, USA: MOPHP, CSO, PAPFAM, and ICF International, 2014."/>
    <x v="100"/>
    <s v="DHS"/>
    <x v="6"/>
    <x v="4"/>
    <m/>
    <s v=" "/>
    <m/>
    <m/>
    <m/>
    <m/>
    <m/>
    <m/>
    <n v="1585"/>
    <n v="1610"/>
    <n v="7.8260868787765503E-2"/>
    <n v="7.760252058506012E-2"/>
    <n v="126"/>
    <n v="123"/>
    <n v="124"/>
    <n v="122"/>
    <n v="7.7018633484840393E-2"/>
    <n v="7.697160542011261E-2"/>
    <n v="2000"/>
    <n v="23"/>
    <n v="2500"/>
    <n v="11"/>
    <n v="4000"/>
    <n v="11"/>
    <n v="0.2465735524892807"/>
    <n v="0.63351035118103027"/>
    <n v="0.19061471521854401"/>
    <n v="7.1143694221973419E-2"/>
    <n v="5.4762475192546844E-2"/>
    <n v="0"/>
    <n v="2000"/>
    <n v="23"/>
    <n v="4000"/>
    <n v="11"/>
    <n v="2500"/>
    <n v="11"/>
    <n v="0.2601625919342041"/>
    <n v="0.62601625919342041"/>
    <n v="0.17073170840740204"/>
    <n v="7.3170728981494904E-2"/>
    <n v="5.6910570710897446E-2"/>
    <n v="0"/>
    <s v="no"/>
    <s v="no"/>
    <s v="no"/>
    <s v="no"/>
    <s v="yes"/>
    <n v="4"/>
    <x v="1"/>
    <s v="excluded"/>
    <n v="2"/>
    <s v="No"/>
    <s v="No model fitted"/>
    <x v="3"/>
    <s v=" "/>
    <s v=""/>
  </r>
  <r>
    <s v="ZMB"/>
    <n v="780"/>
    <s v="Zambia 1999 multiple indicator cluster survey report: Report on the monitoring of the end of decade goals. Lusaka, Zambia, 2000"/>
    <x v="101"/>
    <s v="MICS"/>
    <x v="30"/>
    <x v="0"/>
    <n v="0.13144169999999999"/>
    <n v="2.0148800000000001E-2"/>
    <n v="9.1950100000000007E-2"/>
    <n v="0.17093340000000001"/>
    <n v="7.7831300000000006E-2"/>
    <n v="1.3336570000000001E-2"/>
    <n v="5.1578209999999999E-2"/>
    <n v="0.10408437"/>
    <n v="1381"/>
    <n v="3676"/>
    <n v="0.56498098373413086"/>
    <n v="0.63070237636566162"/>
    <n v="2077"/>
    <n v="871"/>
    <n v="2027"/>
    <n v="851"/>
    <n v="0.55142396688461304"/>
    <n v="0.61622011661529541"/>
    <n v="3000"/>
    <n v="95"/>
    <n v="3200"/>
    <n v="75"/>
    <n v="3500"/>
    <n v="73"/>
    <n v="0.10849139094352722"/>
    <n v="0.28835779428482056"/>
    <n v="0.1470942497253418"/>
    <n v="6.7038215696811676E-2"/>
    <n v="2.7856657281517982E-2"/>
    <n v="0"/>
    <n v="3000"/>
    <n v="95"/>
    <n v="3200"/>
    <n v="75"/>
    <n v="3500"/>
    <n v="73"/>
    <n v="0.11085180938243866"/>
    <n v="0.28354725241661072"/>
    <n v="0.1470244973897934"/>
    <n v="6.4177364110946655E-2"/>
    <n v="2.6837807148694992E-2"/>
    <n v="0"/>
    <s v="yes"/>
    <s v="yes"/>
    <s v="yes"/>
    <s v="yes"/>
    <s v="yes"/>
    <n v="0"/>
    <x v="0"/>
    <s v="included"/>
    <n v="5"/>
    <s v="Yes"/>
    <s v="MI includes: _x000a_(i) size "/>
    <x v="0"/>
    <m/>
    <s v=""/>
  </r>
  <r>
    <s v="ZMB"/>
    <n v="781"/>
    <s v="Zambia demographic and health survey 2001-2002. Demographic and Health Surveys. Calverton, Maryland, USA: Central Statistical Office, Central Board of Health, and ORC Macro, 2003"/>
    <x v="101"/>
    <s v="DHS"/>
    <x v="38"/>
    <x v="0"/>
    <n v="0.14463116228580475"/>
    <n v="6.0116774402558804E-3"/>
    <n v="0.13284827768802643"/>
    <n v="0.15641404688358307"/>
    <n v="0.10838272422552109"/>
    <n v="7.8281862661242485E-3"/>
    <n v="9.2977404594421387E-2"/>
    <n v="0.12378804385662079"/>
    <n v="6857"/>
    <n v="6627"/>
    <n v="0.42433509230613708"/>
    <n v="0.39302903413772583"/>
    <n v="2812.169677734375"/>
    <n v="2695"/>
    <n v="2810.906494140625"/>
    <n v="2694"/>
    <n v="0.42415973544120789"/>
    <n v="0.39288318157196045"/>
    <n v="3000"/>
    <n v="320"/>
    <n v="3500"/>
    <n v="256"/>
    <n v="3200"/>
    <n v="202"/>
    <n v="0.10797825455665588"/>
    <n v="0.27876174449920654"/>
    <n v="0.1115235909819603"/>
    <n v="3.0260534957051277E-2"/>
    <n v="9.8615437746047974E-3"/>
    <n v="0"/>
    <n v="3000"/>
    <n v="320"/>
    <n v="3500"/>
    <n v="256"/>
    <n v="3200"/>
    <n v="202"/>
    <n v="0.11873840540647507"/>
    <n v="0.28868275880813599"/>
    <n v="0.11539888381958008"/>
    <n v="3.1168831512331963E-2"/>
    <n v="9.2764375731348991E-3"/>
    <n v="0"/>
    <s v="yes"/>
    <s v="yes"/>
    <s v="yes"/>
    <s v="yes"/>
    <s v="yes"/>
    <n v="0"/>
    <x v="0"/>
    <s v="included"/>
    <n v="5"/>
    <s v="Yes"/>
    <s v="MI includes: _x000a_(i) size _x000a_(ii) parity _x000a_(ii) sex _x000a_(iv) singleton _x000a_(v) maternal height _x000a_(vi) maternal BMI "/>
    <x v="0"/>
    <m/>
    <s v="MICS6"/>
  </r>
  <r>
    <s v="ZMB"/>
    <n v="782"/>
    <s v="Zambia demographic and health survey 2007. Demographic and Health Surveys. Calverton, Maryland, USA: CSO and Macro International Inc., 2009"/>
    <x v="101"/>
    <s v="DHS"/>
    <x v="25"/>
    <x v="8"/>
    <n v="0.12202590000000001"/>
    <n v="5.7580000000000001E-3"/>
    <n v="0.1107402"/>
    <n v="0.1333115"/>
    <n v="9.3112100000000003E-2"/>
    <n v="6.1435999999999999E-3"/>
    <n v="8.1023239999999996E-2"/>
    <n v="0.10520102000000001"/>
    <n v="6401"/>
    <n v="6435"/>
    <n v="0.47823917865753174"/>
    <n v="0.50179660320281982"/>
    <n v="3077.6591796875"/>
    <n v="3212"/>
    <n v="3067.424072265625"/>
    <n v="3202"/>
    <n v="0.47667816281318665"/>
    <n v="0.50023436546325684"/>
    <n v="3500"/>
    <n v="378"/>
    <n v="3000"/>
    <n v="375"/>
    <n v="3200"/>
    <n v="325"/>
    <n v="0.11228456348180771"/>
    <n v="0.33021262288093567"/>
    <n v="0.13248310983181"/>
    <n v="4.7409664839506149E-2"/>
    <n v="1.5210456214845181E-2"/>
    <n v="0"/>
    <n v="3500"/>
    <n v="378"/>
    <n v="3000"/>
    <n v="375"/>
    <n v="3200"/>
    <n v="325"/>
    <n v="0.11768368631601334"/>
    <n v="0.33561643958091736"/>
    <n v="0.1357409656047821"/>
    <n v="4.8879202455282211E-2"/>
    <n v="1.5255292877554893E-2"/>
    <n v="0"/>
    <s v="yes"/>
    <s v="yes"/>
    <s v="yes"/>
    <s v="yes"/>
    <s v="yes"/>
    <n v="0"/>
    <x v="0"/>
    <s v="included"/>
    <n v="5"/>
    <s v="Yes"/>
    <s v="MI includes: _x000a_(i) size _x000a_(ii) parity _x000a_(ii) sex _x000a_(iv) singleton _x000a_(v) maternal height _x000a_(vi) maternal BMI "/>
    <x v="0"/>
    <m/>
    <s v="MICS6"/>
  </r>
  <r>
    <s v="ZMB"/>
    <n v="783"/>
    <s v="Zambia demographic and health Survey 2013-14. Demographic and Health Surveys. Rockville, Maryland, USA: Central Statistical Office, Ministry of Health, and ICF International, 2014."/>
    <x v="101"/>
    <s v="DHS"/>
    <x v="26"/>
    <x v="4"/>
    <n v="0.117313"/>
    <n v="3.7751E-3"/>
    <n v="0.10991389999999999"/>
    <n v="0.1247122"/>
    <n v="9.2407100000000006E-2"/>
    <n v="3.87791E-3"/>
    <n v="8.4793670000000002E-2"/>
    <n v="0.10002054"/>
    <n v="13399"/>
    <n v="13329"/>
    <n v="0.66402214765548706"/>
    <n v="0.6684080958366394"/>
    <n v="8850.755859375"/>
    <n v="8956"/>
    <n v="8836.814453125"/>
    <n v="8944"/>
    <n v="0.66297656297683716"/>
    <n v="0.66751247644424438"/>
    <n v="3000"/>
    <n v="1214"/>
    <n v="3200"/>
    <n v="911"/>
    <n v="3500"/>
    <n v="871"/>
    <n v="0.13223749399185181"/>
    <n v="0.32825034856796265"/>
    <n v="0.11399707943201065"/>
    <n v="3.4254185855388641E-2"/>
    <n v="1.4028173871338367E-2"/>
    <n v="0"/>
    <n v="3000"/>
    <n v="1214"/>
    <n v="3200"/>
    <n v="911"/>
    <n v="3500"/>
    <n v="871"/>
    <n v="0.13555158674716949"/>
    <n v="0.33452433347702026"/>
    <n v="0.1148950457572937"/>
    <n v="3.3720411360263824E-2"/>
    <n v="1.2617239728569984E-2"/>
    <n v="0"/>
    <s v="yes"/>
    <s v="yes"/>
    <s v="yes"/>
    <s v="yes"/>
    <s v="yes"/>
    <n v="0"/>
    <x v="0"/>
    <s v="included"/>
    <n v="5"/>
    <s v="Yes"/>
    <s v="MI includes: _x000a_(i) size _x000a_(ii) parity _x000a_(ii) sex _x000a_(iv) singleton _x000a_(v) maternal height _x000a_(vi) maternal BMI "/>
    <x v="0"/>
    <m/>
    <s v=""/>
  </r>
  <r>
    <s v="ZWE"/>
    <n v="787"/>
    <s v="Zimbabwe demographic and health survey 1999. Demographic and Health Surveys. Calverton, Maryland: Central Statistical Office and Macro International Inc., 2000"/>
    <x v="102"/>
    <s v="DHS"/>
    <x v="30"/>
    <x v="15"/>
    <n v="0.13231915235519409"/>
    <n v="6.3591422513127327E-3"/>
    <n v="0.11985523998737335"/>
    <n v="0.14478307962417603"/>
    <n v="9.6769914031028748E-2"/>
    <n v="7.1464786306023598E-3"/>
    <n v="8.2687996327877045E-2"/>
    <n v="0.11085183173418045"/>
    <n v="3643"/>
    <n v="3559"/>
    <n v="0.75565254688262939"/>
    <n v="0.74883335828781128"/>
    <n v="2689.67626953125"/>
    <n v="2728"/>
    <n v="2689.67626953125"/>
    <n v="2728"/>
    <n v="0.75573933124542236"/>
    <n v="0.74883335828781128"/>
    <n v="3000"/>
    <n v="268"/>
    <n v="3500"/>
    <n v="214"/>
    <n v="3200"/>
    <n v="160"/>
    <n v="0.10096016526222229"/>
    <n v="0.2416176050901413"/>
    <n v="7.3280230164527893E-2"/>
    <n v="2.0948121324181557E-2"/>
    <n v="5.2053593099117279E-3"/>
    <n v="3.6968427593819797E-4"/>
    <n v="3000"/>
    <n v="268"/>
    <n v="3500"/>
    <n v="214"/>
    <n v="3200"/>
    <n v="160"/>
    <n v="9.8240472376346588E-2"/>
    <n v="0.23533724248409271"/>
    <n v="6.8914957344532013E-2"/>
    <n v="1.9061584025621414E-2"/>
    <n v="4.3988269753754139E-3"/>
    <n v="3.6656891461461782E-4"/>
    <s v="yes"/>
    <s v="yes"/>
    <s v="yes"/>
    <s v="yes"/>
    <s v="yes"/>
    <n v="0"/>
    <x v="0"/>
    <s v="included"/>
    <n v="5"/>
    <s v="Yes"/>
    <s v="MI includes: _x000a_(i) size _x000a_(ii) parity _x000a_(ii) sex _x000a_(iv) singleton _x000a_(v) maternal height _x000a_(vi) maternal BMI "/>
    <x v="0"/>
    <m/>
    <s v=""/>
  </r>
  <r>
    <s v="ZWE"/>
    <n v="788"/>
    <s v="Zimbabwe demographic and health survey 2005-06. Demographic and Health Surveys. Calverton, Maryland: CSO and Macro International Inc., 2007"/>
    <x v="102"/>
    <s v="DHS"/>
    <x v="20"/>
    <x v="3"/>
    <n v="0.12741920000000001"/>
    <n v="6.5465000000000002E-3"/>
    <n v="0.1145881"/>
    <n v="0.14025029999999999"/>
    <n v="9.8134399999999997E-2"/>
    <n v="6.31111E-3"/>
    <n v="8.5726930000000007E-2"/>
    <n v="0.11054189"/>
    <n v="5225"/>
    <n v="5211"/>
    <n v="0.71916788816452026"/>
    <n v="0.70736843347549438"/>
    <n v="3747.69580078125"/>
    <n v="3696"/>
    <n v="3744.288818359375"/>
    <n v="3693"/>
    <n v="0.71853554248809814"/>
    <n v="0.70679426193237305"/>
    <n v="3000"/>
    <n v="371"/>
    <n v="3500"/>
    <n v="361"/>
    <n v="3200"/>
    <n v="247"/>
    <n v="0.10160926729440689"/>
    <n v="0.27166685461997986"/>
    <n v="5.267130583524704E-2"/>
    <n v="1.6834260895848274E-2"/>
    <n v="5.5255554616451263E-3"/>
    <n v="0"/>
    <n v="3000"/>
    <n v="371"/>
    <n v="3500"/>
    <n v="361"/>
    <n v="3200"/>
    <n v="247"/>
    <n v="0.10037878900766373"/>
    <n v="0.2648809552192688"/>
    <n v="5.35714291036129E-2"/>
    <n v="1.8127705901861191E-2"/>
    <n v="5.4112556390464306E-3"/>
    <n v="0"/>
    <s v="yes"/>
    <s v="yes"/>
    <s v="yes"/>
    <s v="yes"/>
    <s v="yes"/>
    <n v="0"/>
    <x v="0"/>
    <s v="included"/>
    <n v="5"/>
    <s v="Yes"/>
    <s v="MI includes: _x000a_(i) size _x000a_(ii) parity _x000a_(ii) sex _x000a_(iv) singleton _x000a_(v) maternal height _x000a_(vi) maternal BMI "/>
    <x v="0"/>
    <m/>
    <s v=""/>
  </r>
  <r>
    <s v="ZWE"/>
    <n v="789"/>
    <s v="Zimbabwe multiple indicator monitoring survey (MIMS), 2009. Report August 2010. Harare, Zimbabwe: ZIMSTAT, 2010"/>
    <x v="102"/>
    <s v="MICS"/>
    <x v="29"/>
    <x v="6"/>
    <n v="0.1245227"/>
    <n v="7.0521000000000004E-3"/>
    <n v="0.11070049999999999"/>
    <n v="0.13834479999999999"/>
    <n v="9.5166700000000007E-2"/>
    <n v="8.3732500000000005E-3"/>
    <n v="7.8713740000000004E-2"/>
    <n v="0.11161958"/>
    <n v="2850"/>
    <n v="2799"/>
    <n v="0.65844947099685669"/>
    <n v="0.6417543888092041"/>
    <n v="1843"/>
    <n v="1829"/>
    <n v="1840"/>
    <n v="1827"/>
    <n v="0.65737766027450562"/>
    <n v="0.64105260372161865"/>
    <n v="3000"/>
    <n v="189"/>
    <n v="3500"/>
    <n v="172"/>
    <n v="3200"/>
    <n v="123"/>
    <n v="9.9317990243434906E-2"/>
    <n v="0.25858548283576965"/>
    <n v="5.51445372402668E-2"/>
    <n v="2.1000655367970467E-2"/>
    <n v="4.2527015320956707E-3"/>
    <n v="1.3580502709373832E-3"/>
    <n v="3000"/>
    <n v="189"/>
    <n v="3500"/>
    <n v="172"/>
    <n v="3200"/>
    <n v="123"/>
    <n v="0.10333515703678131"/>
    <n v="0.26462548971176147"/>
    <n v="5.5768180638551712E-2"/>
    <n v="1.9682886078953743E-2"/>
    <n v="3.8272279780358076E-3"/>
    <n v="5.4674682905897498E-4"/>
    <s v="yes"/>
    <s v="yes"/>
    <s v="yes"/>
    <s v="yes"/>
    <s v="yes"/>
    <n v="0"/>
    <x v="0"/>
    <s v="included"/>
    <n v="5"/>
    <s v="Yes"/>
    <s v="MI includes: _x000a_(i) size _x000a_(ii) parity _x000a_(ii) sex _x000a_(iv) singleton "/>
    <x v="0"/>
    <m/>
    <s v=""/>
  </r>
  <r>
    <s v="ZWE"/>
    <n v="790"/>
    <s v="Zimbabwe demographic and health survey 2010-11. Demographic and Health Surveys. Calverton, Maryland: ZIMSTAT and ICF International Inc., 2012"/>
    <x v="102"/>
    <s v="DHS"/>
    <x v="19"/>
    <x v="6"/>
    <n v="0.13321684300899506"/>
    <n v="5.3412867709994316E-3"/>
    <n v="0.12274792045354843"/>
    <n v="0.14368575811386108"/>
    <n v="9.4671227037906647E-2"/>
    <n v="6.087904330343008E-3"/>
    <n v="8.2703389227390289E-2"/>
    <n v="0.106639064848423"/>
    <n v="5563"/>
    <n v="5596"/>
    <n v="0.69016999006271362"/>
    <n v="0.69746541976928711"/>
    <n v="3861.893798828125"/>
    <n v="3880"/>
    <n v="3860.138916015625"/>
    <n v="3878"/>
    <n v="0.68980324268341064"/>
    <n v="0.69710588455200195"/>
    <n v="3500"/>
    <n v="412"/>
    <n v="3000"/>
    <n v="380"/>
    <n v="3200"/>
    <n v="273"/>
    <n v="0.11024430394172668"/>
    <n v="0.28279036283493042"/>
    <n v="6.0975540429353714E-2"/>
    <n v="1.960187591612339E-2"/>
    <n v="2.8079156763851643E-3"/>
    <n v="5.2949850214645267E-4"/>
    <n v="3500"/>
    <n v="412"/>
    <n v="3000"/>
    <n v="380"/>
    <n v="3200"/>
    <n v="273"/>
    <n v="0.10618557035923004"/>
    <n v="0.2744845449924469"/>
    <n v="6.2628865242004395E-2"/>
    <n v="2.1134020760655403E-2"/>
    <n v="3.3505153842270374E-3"/>
    <n v="5.1546393660828471E-4"/>
    <s v="yes"/>
    <s v="yes"/>
    <s v="yes"/>
    <s v="yes"/>
    <s v="yes"/>
    <n v="0"/>
    <x v="0"/>
    <s v="included"/>
    <n v="5"/>
    <s v="Yes"/>
    <s v="MI includes: _x000a_(i) size _x000a_(ii) parity _x000a_(ii) sex _x000a_(iv) singleton _x000a_(v) maternal height _x000a_(vi) maternal BMI "/>
    <x v="0"/>
    <m/>
    <s v="MICS6"/>
  </r>
  <r>
    <s v="ZWE"/>
    <n v="791"/>
    <s v="Zimbabwe Multiple Indicator Cluster Survey 2014, Final Report. Harare, Zimbabwe"/>
    <x v="102"/>
    <s v="MICS"/>
    <x v="9"/>
    <x v="10"/>
    <n v="0.1142191"/>
    <n v="5.3969999999999999E-3"/>
    <n v="0.1036411"/>
    <n v="0.12479709999999999"/>
    <n v="8.7248000000000006E-2"/>
    <n v="5.5031799999999999E-3"/>
    <n v="7.6442469999999998E-2"/>
    <n v="9.8053570000000007E-2"/>
    <n v="3913"/>
    <n v="3902.312255859375"/>
    <n v="0.82598668336868286"/>
    <n v="0.82366472482681274"/>
    <n v="3223"/>
    <n v="3223"/>
    <n v="3221"/>
    <n v="3222"/>
    <n v="0.82547414302825928"/>
    <n v="0.82340914011001587"/>
    <n v="3000"/>
    <n v="282"/>
    <n v="3500"/>
    <n v="263"/>
    <n v="3200"/>
    <n v="257"/>
    <n v="8.7836422026157379E-2"/>
    <n v="0.2494717538356781"/>
    <n v="4.9391772598028183E-2"/>
    <n v="1.3831104151904583E-2"/>
    <n v="2.7926466427743435E-3"/>
    <n v="2.1941392333246768E-4"/>
    <n v="3000"/>
    <n v="282"/>
    <n v="3500"/>
    <n v="263"/>
    <n v="3200"/>
    <n v="257"/>
    <n v="8.749612420797348E-2"/>
    <n v="0.24883648753166199"/>
    <n v="5.0574000924825668E-2"/>
    <n v="1.3651876710355282E-2"/>
    <n v="2.4821595288813114E-3"/>
    <n v="3.1026994111016393E-4"/>
    <s v="yes"/>
    <s v="yes"/>
    <s v="yes"/>
    <s v="yes"/>
    <s v="yes"/>
    <n v="0"/>
    <x v="0"/>
    <s v="included"/>
    <n v="5"/>
    <s v="Yes"/>
    <s v="MI includes: _x000a_(i) size _x000a_(ii) parity "/>
    <x v="0"/>
    <m/>
    <s v=""/>
  </r>
  <r>
    <s v="ARM"/>
    <n v="792"/>
    <s v="Armenia Demographic and Health Survey 2015-16. Rockville, Maryland, USA: National Statistical Service, Ministry of Health, and ICF"/>
    <x v="2"/>
    <s v="DHS"/>
    <x v="37"/>
    <x v="10"/>
    <n v="7.0901237428188324E-2"/>
    <n v="7.1775536052882671E-3"/>
    <n v="5.6833229959011078E-2"/>
    <n v="8.4969237446784973E-2"/>
    <n v="6.1798404902219772E-2"/>
    <n v="7.14374E-3"/>
    <n v="4.7741150000000003E-2"/>
    <n v="7.5855660000000005E-2"/>
    <n v="1706"/>
    <n v="1654"/>
    <n v="0.99635434150695801"/>
    <n v="0.99472451210021973"/>
    <n v="1648.29150390625"/>
    <n v="1697"/>
    <n v="1648.29150390625"/>
    <n v="1697"/>
    <n v="0.99654865264892578"/>
    <n v="0.99472451210021973"/>
    <n v="3100"/>
    <n v="183"/>
    <n v="3200"/>
    <n v="173"/>
    <n v="3000"/>
    <n v="171"/>
    <n v="0.11069808155298233"/>
    <n v="0.30840751528739929"/>
    <n v="3.6459043622016907E-2"/>
    <n v="5.8818114921450615E-3"/>
    <n v="0"/>
    <n v="0"/>
    <n v="3100"/>
    <n v="183"/>
    <n v="3200"/>
    <n v="173"/>
    <n v="3000"/>
    <n v="171"/>
    <n v="0.10783735662698746"/>
    <n v="0.31054803729057312"/>
    <n v="3.8892161101102829E-2"/>
    <n v="5.3034769371151924E-3"/>
    <n v="0"/>
    <n v="0"/>
    <s v="yes"/>
    <s v="yes"/>
    <s v="yes"/>
    <s v="yes"/>
    <s v="yes"/>
    <n v="0"/>
    <x v="0"/>
    <s v="included"/>
    <n v="5"/>
    <s v="Yes"/>
    <s v="MI includes: _x000a_(i) size _x000a_(ii) parity _x000a_(ii) sex _x000a_(iv) singleton _x000a_(v) maternal height _x000a_(vi) maternal BMI "/>
    <x v="0"/>
    <m/>
    <s v="MICS4"/>
  </r>
  <r>
    <s v="BLZ"/>
    <n v="794"/>
    <s v="Belize Multiple Indicator Cluster Survey, 2015-2016, Final Report. Belmopan, Belize: Statistical Institute of Belize and UNICEF Belize."/>
    <x v="6"/>
    <s v="MICS"/>
    <x v="37"/>
    <x v="20"/>
    <n v="0.11295215785503387"/>
    <n v="1.5496621839702129E-2"/>
    <n v="8.2578778266906738E-2"/>
    <n v="0.14332553744316101"/>
    <n v="0.12713797390460968"/>
    <n v="1.5877313911914825E-2"/>
    <n v="9.5842026174068451E-2"/>
    <n v="0.15843392908573151"/>
    <n v="916"/>
    <n v="743.05499267578125"/>
    <n v="0.98115748167037964"/>
    <n v="0.97489082813262939"/>
    <n v="729"/>
    <n v="893"/>
    <n v="729"/>
    <n v="893"/>
    <n v="0.98115748167037964"/>
    <n v="0.97489082813262939"/>
    <n v="3175"/>
    <n v="76"/>
    <n v="2722"/>
    <n v="56"/>
    <n v="3629"/>
    <n v="34"/>
    <n v="9.8376162350177765E-2"/>
    <n v="0.19262437522411346"/>
    <n v="8.1827253103256226E-2"/>
    <n v="2.3555824533104897E-2"/>
    <n v="9.5106204971671104E-3"/>
    <n v="0"/>
    <n v="3175"/>
    <n v="76"/>
    <n v="2722"/>
    <n v="56"/>
    <n v="3629"/>
    <n v="34"/>
    <n v="8.4444440901279449E-2"/>
    <n v="0.18444444239139557"/>
    <n v="8.4444440901279449E-2"/>
    <n v="2.3333333432674408E-2"/>
    <n v="1.1111111380159855E-2"/>
    <n v="0"/>
    <s v="yes"/>
    <s v="yes"/>
    <s v="yes"/>
    <s v="yes"/>
    <s v="yes"/>
    <n v="0"/>
    <x v="0"/>
    <m/>
    <n v="5"/>
    <s v="Yes"/>
    <s v="MI includes: _x000a_(i) size _x000a_(ii) parity _x000a_(ii) sex _x000a_(iv) singleton "/>
    <x v="0"/>
    <m/>
    <s v=""/>
  </r>
  <r>
    <s v="ECU"/>
    <n v="801"/>
    <s v="Informe de Resultados Encuesta de Condiciones de Vida (ECV) 2013-2014, Instituto Nacional de Estadística Y Censos, 2015"/>
    <x v="26"/>
    <s v="LSMS"/>
    <x v="26"/>
    <x v="4"/>
    <m/>
    <m/>
    <m/>
    <m/>
    <m/>
    <m/>
    <m/>
    <m/>
    <n v="11473"/>
    <m/>
    <m/>
    <n v="0.9331473895232284"/>
    <m/>
    <n v="10706"/>
    <m/>
    <m/>
    <m/>
    <m/>
    <m/>
    <m/>
    <m/>
    <m/>
    <m/>
    <m/>
    <m/>
    <m/>
    <m/>
    <m/>
    <m/>
    <m/>
    <m/>
    <m/>
    <m/>
    <m/>
    <m/>
    <m/>
    <m/>
    <m/>
    <m/>
    <m/>
    <m/>
    <m/>
    <m/>
    <m/>
    <m/>
    <m/>
    <m/>
    <m/>
    <x v="1"/>
    <m/>
    <n v="1"/>
    <s v="No"/>
    <s v="No model fitted"/>
    <x v="3"/>
    <m/>
    <s v="MICS6"/>
  </r>
  <r>
    <s v="MRT"/>
    <n v="806"/>
    <s v="Mauritanie Enquête par Grappes à Indicateurs Multiples (MICS) 2015 - Rapport Final, Mars 2017"/>
    <x v="58"/>
    <s v="MICS"/>
    <x v="34"/>
    <x v="20"/>
    <m/>
    <m/>
    <m/>
    <m/>
    <m/>
    <m/>
    <m/>
    <m/>
    <n v="4172"/>
    <n v="4150.10888671875"/>
    <n v="0.23879517614841461"/>
    <n v="0.23945349454879761"/>
    <n v="991"/>
    <n v="999"/>
    <n v="987"/>
    <n v="996"/>
    <n v="0.23783132433891296"/>
    <n v="0.23873442411422729"/>
    <n v="3000"/>
    <n v="271"/>
    <n v="2500"/>
    <n v="94"/>
    <n v="500"/>
    <n v="81"/>
    <n v="0.26039409637451172"/>
    <n v="0.4455534815788269"/>
    <n v="6.4161784946918488E-2"/>
    <n v="1.8214810639619827E-2"/>
    <n v="1.3729206286370754E-2"/>
    <n v="9.9857069551944733E-2"/>
    <n v="3000"/>
    <n v="271"/>
    <n v="2500"/>
    <n v="94"/>
    <n v="500"/>
    <n v="81"/>
    <n v="0.27127125859260559"/>
    <n v="0.44644644856452942"/>
    <n v="6.2062062323093414E-2"/>
    <n v="1.4014014042913914E-2"/>
    <n v="1.0010009631514549E-2"/>
    <n v="8.1081077456474304E-2"/>
    <s v="no"/>
    <s v="yes"/>
    <s v="yes"/>
    <s v="no"/>
    <s v="yes"/>
    <n v="2"/>
    <x v="1"/>
    <m/>
    <n v="2"/>
    <s v="No"/>
    <s v="No model fitted"/>
    <x v="3"/>
    <m/>
    <s v="MICS4"/>
  </r>
  <r>
    <s v="MEX"/>
    <n v="809"/>
    <s v="Encuesta Nacional de Niños, Niñas y Mujeres en México 2015 - Encuesta de Indicadores Múltiples por Conglomerados 2015, Resultados Principales, 2016"/>
    <x v="103"/>
    <s v="MICS"/>
    <x v="34"/>
    <x v="20"/>
    <n v="0.10286868363618851"/>
    <n v="1.0470992885529995E-2"/>
    <n v="8.2345537841320038E-2"/>
    <n v="0.12339182943105698"/>
    <n v="0.10083448141813278"/>
    <n v="1.2871265411376953E-2"/>
    <n v="7.5544670224189758E-2"/>
    <n v="0.12612429261207581"/>
    <n v="3032"/>
    <n v="1731.9293212890625"/>
    <n v="0.97921478748321533"/>
    <n v="0.98218995332717896"/>
    <n v="1696"/>
    <n v="2978"/>
    <n v="1695"/>
    <n v="2977"/>
    <n v="0.97863739728927612"/>
    <n v="0.98186016082763672"/>
    <n v="3000"/>
    <n v="188"/>
    <n v="3500"/>
    <n v="180"/>
    <n v="3200"/>
    <n v="169"/>
    <n v="5.0579816102981567E-2"/>
    <n v="0.1712774783372879"/>
    <n v="4.2924724519252777E-2"/>
    <n v="1.075874175876379E-2"/>
    <n v="7.6334888581186533E-4"/>
    <n v="2.0457457867451012E-4"/>
    <n v="3000"/>
    <n v="188"/>
    <n v="3500"/>
    <n v="180"/>
    <n v="3200"/>
    <n v="169"/>
    <n v="6.3129618763923645E-2"/>
    <n v="0.18032236397266388"/>
    <n v="5.1712557673454285E-2"/>
    <n v="1.1417058296501637E-2"/>
    <n v="6.7159166792407632E-4"/>
    <n v="3.3579583396203816E-4"/>
    <s v="yes"/>
    <s v="yes"/>
    <s v="yes"/>
    <s v="yes"/>
    <s v="yes"/>
    <n v="0"/>
    <x v="0"/>
    <s v="included"/>
    <n v="5"/>
    <s v="Yes"/>
    <s v="MI includes: _x000a_(i) size _x000a_(ii) parity "/>
    <x v="0"/>
    <m/>
    <s v="MICS3"/>
  </r>
  <r>
    <s v="MMR"/>
    <n v="811"/>
    <s v="Myanmar Demographic and Health Survey 2015-16: Final Report. 2016"/>
    <x v="104"/>
    <s v="DHS"/>
    <x v="37"/>
    <x v="10"/>
    <n v="0.12657108902931213"/>
    <n v="1.4234690926969051E-2"/>
    <n v="9.8671093583106995E-2"/>
    <n v="0.15447106957435608"/>
    <n v="8.0963753163814545E-2"/>
    <n v="7.789976429194212E-3"/>
    <n v="6.5648987889289856E-2"/>
    <n v="9.6278510987758636E-2"/>
    <n v="4813"/>
    <n v="4284"/>
    <n v="0.45407265424728394"/>
    <n v="0.42426761984825134"/>
    <n v="1945.436767578125"/>
    <n v="2042"/>
    <n v="1945.436767578125"/>
    <n v="2042"/>
    <n v="0.45411688089370728"/>
    <n v="0.42426761984825134"/>
    <n v="3181"/>
    <n v="202"/>
    <n v="3636"/>
    <n v="165"/>
    <n v="2727"/>
    <n v="159"/>
    <n v="0.10081292688846588"/>
    <n v="0.26728969812393188"/>
    <n v="0.13134086132049561"/>
    <n v="2.8015835210680962E-2"/>
    <n v="3.0582905746996403E-3"/>
    <n v="0"/>
    <n v="3181"/>
    <n v="202"/>
    <n v="3636"/>
    <n v="165"/>
    <n v="2727"/>
    <n v="159"/>
    <n v="9.8922625184059143E-2"/>
    <n v="0.25759059190750122"/>
    <n v="0.13222330808639526"/>
    <n v="3.0852105468511581E-2"/>
    <n v="4.4074435718357563E-3"/>
    <n v="0"/>
    <s v="yes"/>
    <s v="yes"/>
    <s v="yes"/>
    <s v="yes"/>
    <s v="yes"/>
    <n v="0"/>
    <x v="0"/>
    <s v="included"/>
    <n v="5"/>
    <s v="Yes"/>
    <s v="MI includes: _x000a_(i) size _x000a_(ii) parity _x000a_(ii) sex _x000a_(iv) singleton _x000a_(v) maternal height _x000a_(vi) maternal BMI "/>
    <x v="0"/>
    <m/>
    <s v=""/>
  </r>
  <r>
    <s v="TKM"/>
    <n v="820"/>
    <s v="Turkmenistan 2015-16 Multiple Indicator Cluster Survey"/>
    <x v="93"/>
    <s v="MICS"/>
    <x v="37"/>
    <x v="20"/>
    <n v="3.6244499999999999E-2"/>
    <n v="4.9839000000000003E-3"/>
    <n v="2.64759E-2"/>
    <n v="4.6012999999999998E-2"/>
    <n v="2.9503600000000001E-2"/>
    <n v="5.30424E-3"/>
    <n v="1.906422E-2"/>
    <n v="3.9942989999999998E-2"/>
    <n v="1467"/>
    <n v="1475.818603515625"/>
    <n v="0.99254745244979858"/>
    <n v="0.99386501312255859"/>
    <n v="1465"/>
    <n v="1458"/>
    <n v="1463"/>
    <n v="1456"/>
    <n v="0.99119240045547485"/>
    <n v="0.99250167608261108"/>
    <n v="3200"/>
    <n v="128"/>
    <n v="3100"/>
    <n v="98"/>
    <n v="3800"/>
    <n v="84"/>
    <n v="8.897767961025238E-2"/>
    <n v="0.21233630180358887"/>
    <n v="0.1014033630490303"/>
    <n v="2.7839325368404388E-2"/>
    <n v="6.8994127213954926E-3"/>
    <n v="0"/>
    <n v="3200"/>
    <n v="128"/>
    <n v="3100"/>
    <n v="98"/>
    <n v="3800"/>
    <n v="84"/>
    <n v="8.7791495025157928E-2"/>
    <n v="0.21262003481388092"/>
    <n v="0.10150891542434692"/>
    <n v="2.5377228856086731E-2"/>
    <n v="6.1728395521640778E-3"/>
    <n v="0"/>
    <s v="yes"/>
    <s v="yes"/>
    <s v="yes"/>
    <s v="yes"/>
    <s v="yes"/>
    <n v="0"/>
    <x v="0"/>
    <m/>
    <n v="5"/>
    <s v="Yes"/>
    <s v="MI includes: _x000a_(i) size _x000a_(ii) parity "/>
    <x v="0"/>
    <m/>
    <s v="MICS3"/>
  </r>
  <r>
    <s v="ZWE"/>
    <n v="822"/>
    <s v="Zimbabwe Demographic and Health Survey 2015: Final Report. Rockville, Maryland, USA: Zimbabwe National Statistics Agency (ZIMSTAT) and ICF International."/>
    <x v="102"/>
    <s v="DHS"/>
    <x v="34"/>
    <x v="10"/>
    <n v="0.12814780000000001"/>
    <n v="5.3591999999999997E-3"/>
    <n v="0.1176436"/>
    <n v="0.13865189999999999"/>
    <n v="9.5478499999999994E-2"/>
    <n v="5.8415000000000003E-3"/>
    <n v="8.3994429999999995E-2"/>
    <n v="0.10696251"/>
    <n v="6075"/>
    <n v="6357"/>
    <n v="0.82136571407318115"/>
    <n v="0.84888887405395508"/>
    <n v="5221.189453125"/>
    <n v="5157"/>
    <n v="5209.4619140625"/>
    <n v="5149"/>
    <n v="0.81948435306549072"/>
    <n v="0.84757202863693237"/>
    <n v="3500"/>
    <n v="517"/>
    <n v="3000"/>
    <n v="409"/>
    <n v="3200"/>
    <n v="345"/>
    <n v="9.6979431807994843E-2"/>
    <n v="0.24591411650180817"/>
    <n v="6.2456779181957245E-2"/>
    <n v="2.4637086316943169E-2"/>
    <n v="5.483163520693779E-3"/>
    <n v="8.8946823962032795E-4"/>
    <n v="3500"/>
    <n v="517"/>
    <n v="3000"/>
    <n v="409"/>
    <n v="3200"/>
    <n v="345"/>
    <n v="0.10025208443403244"/>
    <n v="0.24646112322807312"/>
    <n v="5.9724647551774979E-2"/>
    <n v="2.4044986814260483E-2"/>
    <n v="4.8477798700332642E-3"/>
    <n v="5.8173359138891101E-4"/>
    <s v="yes"/>
    <s v="yes"/>
    <s v="yes"/>
    <s v="yes"/>
    <s v="yes"/>
    <n v="0"/>
    <x v="0"/>
    <s v="included"/>
    <n v="5"/>
    <s v="Yes"/>
    <s v="MI includes: _x000a_(i) size _x000a_(ii) parity _x000a_(ii) sex _x000a_(iv) singleton _x000a_(v) maternal height _x000a_(vi) maternal BMI "/>
    <x v="0"/>
    <m/>
    <s v=""/>
  </r>
  <r>
    <s v="SEN"/>
    <n v="823"/>
    <s v="Sénégal : Enquête Démographique et de Santé Continue (EDS-Continue 2015).  Octobre 2016"/>
    <x v="75"/>
    <s v="Continuous DHS"/>
    <x v="34"/>
    <x v="7"/>
    <n v="0.18644845485687256"/>
    <n v="1.0746721178293228E-2"/>
    <n v="0.16538487374782562"/>
    <n v="0.2075120210647583"/>
    <n v="0.12584717571735382"/>
    <n v="9.9227399999999993E-3"/>
    <n v="0.10628678"/>
    <n v="0.14540757000000001"/>
    <n v="6725"/>
    <n v="6073"/>
    <n v="0.5325278639793396"/>
    <n v="0.4686988890171051"/>
    <n v="3233.89208984375"/>
    <n v="3152"/>
    <n v="3221.82958984375"/>
    <n v="3139"/>
    <n v="0.53051698207855225"/>
    <n v="0.46676579117774963"/>
    <n v="3000"/>
    <n v="674"/>
    <n v="3500"/>
    <n v="258"/>
    <n v="2500"/>
    <n v="211"/>
    <n v="0.1978076696395874"/>
    <n v="0.33216965198516846"/>
    <n v="9.1538950800895691E-2"/>
    <n v="3.236939013004303E-2"/>
    <n v="1.9860239699482918E-2"/>
    <n v="2.6734164566732943E-4"/>
    <n v="3000"/>
    <n v="674"/>
    <n v="3500"/>
    <n v="258"/>
    <n v="2500"/>
    <n v="211"/>
    <n v="0.21383248269557953"/>
    <n v="0.36262691020965576"/>
    <n v="0.1107233539223671"/>
    <n v="3.9340101182460785E-2"/>
    <n v="2.6015227660536766E-2"/>
    <n v="6.3451775349676609E-4"/>
    <s v="yes"/>
    <s v="yes"/>
    <s v="yes"/>
    <s v="yes"/>
    <s v="yes"/>
    <n v="0"/>
    <x v="0"/>
    <s v="included"/>
    <n v="5"/>
    <s v="Yes"/>
    <s v="MI includes: _x000a_(i) size _x000a_(ii) parity _x000a_(ii) sex _x000a_(iv) singleton "/>
    <x v="0"/>
    <m/>
    <s v=""/>
  </r>
  <r>
    <s v="AGO"/>
    <n v="825"/>
    <s v="Assessing the Situation of Angolan Children and Women at the Beginning of the Millenium - Analytic Report"/>
    <x v="105"/>
    <s v="MICS"/>
    <x v="8"/>
    <x v="18"/>
    <n v="0.17851649999999999"/>
    <n v="1.7586500000000001E-2"/>
    <n v="0.14404700000000001"/>
    <n v="0.21298600000000001"/>
    <n v="0.1010194"/>
    <n v="1.2396290000000001E-2"/>
    <n v="7.6595140000000006E-2"/>
    <n v="0.12544363"/>
    <n v="1309"/>
    <n v="1309"/>
    <n v="0.44888252019882202"/>
    <n v="0.43773874640464783"/>
    <n v="587"/>
    <n v="573"/>
    <n v="579"/>
    <n v="565"/>
    <n v="0.44255086779594421"/>
    <n v="0.43162718415260315"/>
    <n v="3000"/>
    <n v="58"/>
    <n v="3500"/>
    <n v="45"/>
    <n v="3200"/>
    <n v="35"/>
    <n v="9.8878450691699982E-2"/>
    <n v="0.24126455187797546"/>
    <n v="0.18090887367725372"/>
    <n v="8.3179406821727753E-2"/>
    <n v="3.8763713091611862E-2"/>
    <n v="0"/>
    <n v="3000"/>
    <n v="58"/>
    <n v="3500"/>
    <n v="45"/>
    <n v="3200"/>
    <n v="35"/>
    <n v="0.10122164338827133"/>
    <n v="0.2408376932144165"/>
    <n v="0.1815008670091629"/>
    <n v="8.2024432718753815E-2"/>
    <n v="3.8394413888454437E-2"/>
    <n v="0"/>
    <s v="yes"/>
    <s v="yes"/>
    <s v="yes"/>
    <s v="yes"/>
    <s v="yes"/>
    <n v="0"/>
    <x v="0"/>
    <s v="included"/>
    <n v="5"/>
    <s v="Yes"/>
    <s v="MI includes: _x000a_(i) size _x000a_(ii) parity "/>
    <x v="0"/>
    <m/>
    <s v="MICS3"/>
  </r>
  <r>
    <s v="AGO"/>
    <n v="826"/>
    <s v="Inquérito de Indicadores Múltiplos e de Saúde em Angola 2015-2016. Luanda, Angola e Rockville, Maryland, EUA: INE, MINSA, MINPLAN e ICF International."/>
    <x v="105"/>
    <s v="DHS"/>
    <x v="37"/>
    <x v="10"/>
    <m/>
    <m/>
    <m/>
    <m/>
    <m/>
    <m/>
    <m/>
    <m/>
    <n v="14243"/>
    <n v="13276"/>
    <n v="0.55197733640670776"/>
    <n v="0.50326478481292725"/>
    <n v="7328.2158203125"/>
    <n v="7168"/>
    <n v="7200.06005859375"/>
    <n v="7029"/>
    <n v="0.54233652353286743"/>
    <n v="0.4935055673122406"/>
    <n v="3000"/>
    <n v="1374"/>
    <n v="4000"/>
    <n v="621"/>
    <n v="3500"/>
    <n v="560"/>
    <n v="0.1822805255651474"/>
    <n v="0.33317533135414124"/>
    <n v="0.1882687509059906"/>
    <n v="9.1632053256034851E-2"/>
    <n v="4.8559114336967468E-2"/>
    <n v="1.9855073187500238E-3"/>
    <n v="3000"/>
    <n v="1374"/>
    <n v="4000"/>
    <n v="621"/>
    <n v="3500"/>
    <n v="560"/>
    <n v="0.1916852742433548"/>
    <n v="0.3564453125"/>
    <n v="0.2149832546710968"/>
    <n v="0.1039341539144516"/>
    <n v="5.63616082072258E-2"/>
    <n v="1.1160714784637094E-3"/>
    <s v="yes"/>
    <s v="yes"/>
    <s v="yes"/>
    <s v="no"/>
    <s v="no"/>
    <n v="2"/>
    <x v="1"/>
    <s v="excluded"/>
    <n v="3"/>
    <s v="No"/>
    <s v="No model fitted"/>
    <x v="3"/>
    <m/>
    <s v="MICS4"/>
  </r>
  <r>
    <s v="BEN"/>
    <n v="833"/>
    <s v="Enquête Démographique et de Santé (EDSB-IV) 2011-2012"/>
    <x v="7"/>
    <s v="DHS"/>
    <x v="14"/>
    <x v="11"/>
    <n v="0.195431187748909"/>
    <n v="4.7423010692000389E-3"/>
    <n v="0.18613627552986145"/>
    <n v="0.20472609996795654"/>
    <n v="0.12674532830715179"/>
    <n v="4.8877084627747536E-3"/>
    <n v="0.11714988946914673"/>
    <n v="0.13634078204631805"/>
    <n v="13407"/>
    <n v="13191"/>
    <n v="0.60516077280044556"/>
    <n v="0.59155666828155518"/>
    <n v="7982.7470703125"/>
    <n v="7931"/>
    <n v="7945.75439453125"/>
    <n v="7899"/>
    <n v="0.60236179828643799"/>
    <n v="0.58916985988616943"/>
    <n v="3000"/>
    <n v="1216"/>
    <n v="3500"/>
    <n v="613"/>
    <n v="2500"/>
    <n v="592"/>
    <n v="0.14928637444972992"/>
    <n v="0.3029370903968811"/>
    <n v="8.0017924308776855E-2"/>
    <n v="3.1836751848459244E-2"/>
    <n v="1.4691777527332306E-2"/>
    <n v="6.0958270914852619E-3"/>
    <n v="3000"/>
    <n v="1216"/>
    <n v="3500"/>
    <n v="613"/>
    <n v="2500"/>
    <n v="592"/>
    <n v="0.15332239866256714"/>
    <n v="0.30525785684585571"/>
    <n v="7.5400330126285553E-2"/>
    <n v="2.8495775535702705E-2"/>
    <n v="1.3365275226533413E-2"/>
    <n v="5.2956752479076385E-3"/>
    <s v="yes"/>
    <s v="yes"/>
    <s v="yes"/>
    <s v="yes"/>
    <s v="yes"/>
    <n v="0"/>
    <x v="0"/>
    <s v="included"/>
    <n v="5"/>
    <s v="Yes"/>
    <s v="MI includes: _x000a_(i) size _x000a_(ii) parity _x000a_(ii) sex _x000a_(iv) singleton _x000a_(v) maternal height _x000a_(vi) maternal BMI "/>
    <x v="0"/>
    <m/>
    <s v="MICS2"/>
  </r>
  <r>
    <s v="MLI"/>
    <n v="840"/>
    <s v="Enquête par Grappes à Indicateurs Multiples 2009 - 2010, Rapport final, Bamako Mali, 2011"/>
    <x v="57"/>
    <s v="MICS"/>
    <x v="24"/>
    <x v="11"/>
    <m/>
    <m/>
    <m/>
    <m/>
    <m/>
    <m/>
    <m/>
    <m/>
    <n v="10598"/>
    <n v="10705.853515625"/>
    <n v="0.24771156907081604"/>
    <n v="0.24683903157711029"/>
    <n v="2652"/>
    <n v="2616"/>
    <n v="2631"/>
    <n v="2598"/>
    <n v="0.24575003981590271"/>
    <n v="0.24514059722423553"/>
    <n v="3000"/>
    <n v="391"/>
    <n v="4000"/>
    <n v="267"/>
    <n v="3500"/>
    <n v="233"/>
    <n v="0.14660297334194183"/>
    <n v="0.33449620008468628"/>
    <n v="0.24001434445381165"/>
    <n v="0.10055006295442581"/>
    <n v="5.2791699767112732E-2"/>
    <n v="3.1435131677426398E-4"/>
    <n v="3000"/>
    <n v="391"/>
    <n v="4000"/>
    <n v="267"/>
    <n v="3500"/>
    <n v="233"/>
    <n v="0.14946483075618744"/>
    <n v="0.34059631824493408"/>
    <n v="0.23356269299983978"/>
    <n v="9.0596333146095276E-2"/>
    <n v="5.084097757935524E-2"/>
    <n v="3.8226300966925919E-4"/>
    <s v="no"/>
    <s v="yes"/>
    <s v="yes"/>
    <s v="no"/>
    <s v="yes"/>
    <n v="2"/>
    <x v="1"/>
    <s v="excluded"/>
    <n v="2"/>
    <s v="No"/>
    <s v="No model fitted"/>
    <x v="3"/>
    <m/>
    <s v="MICS3"/>
  </r>
  <r>
    <s v="AFG"/>
    <n v="843"/>
    <s v="Afghanistan Demographic and Health Survey 2015. Kabul, Afghanistan: Central Statistics Organization"/>
    <x v="106"/>
    <s v="DHS"/>
    <x v="37"/>
    <x v="10"/>
    <m/>
    <m/>
    <m/>
    <m/>
    <m/>
    <m/>
    <m/>
    <m/>
    <n v="32465"/>
    <n v="31580"/>
    <n v="0.13731628656387329"/>
    <n v="0.12133066356182098"/>
    <n v="4336.416015625"/>
    <n v="3939"/>
    <n v="4304.88671875"/>
    <n v="3908"/>
    <n v="0.13631686568260193"/>
    <n v="0.12037578970193863"/>
    <n v="3000"/>
    <n v="853"/>
    <n v="3500"/>
    <n v="532"/>
    <n v="2500"/>
    <n v="411"/>
    <n v="0.227338045835495"/>
    <n v="0.48606076836585999"/>
    <n v="0.18819473683834076"/>
    <n v="8.6827859282493591E-2"/>
    <n v="5.2192378789186478E-2"/>
    <n v="6.6114531364291906E-4"/>
    <n v="3000"/>
    <n v="853"/>
    <n v="3500"/>
    <n v="532"/>
    <n v="2500"/>
    <n v="411"/>
    <n v="0.21655242145061493"/>
    <n v="0.45595329999923706"/>
    <n v="0.1825336366891861"/>
    <n v="6.6006600856781006E-2"/>
    <n v="3.3003300428390503E-2"/>
    <n v="1.0154861956834793E-3"/>
    <s v="no"/>
    <s v="yes"/>
    <s v="yes"/>
    <s v="yes"/>
    <s v="yes"/>
    <n v="1"/>
    <x v="1"/>
    <s v="excluded"/>
    <n v="2"/>
    <s v="No"/>
    <s v="No model fitted"/>
    <x v="3"/>
    <m/>
    <s v="MICS2"/>
  </r>
  <r>
    <s v="BTN"/>
    <n v="849"/>
    <s v="National Nutrition Survey 2015, Nutrition Programme Department of Public Health Ministry of Health Bhutan"/>
    <x v="8"/>
    <s v="NNS"/>
    <x v="34"/>
    <x v="7"/>
    <m/>
    <m/>
    <m/>
    <m/>
    <m/>
    <m/>
    <m/>
    <m/>
    <n v="1448"/>
    <s v=" "/>
    <m/>
    <n v="0.68646408839779005"/>
    <m/>
    <n v="994"/>
    <m/>
    <m/>
    <m/>
    <m/>
    <m/>
    <m/>
    <m/>
    <m/>
    <m/>
    <m/>
    <m/>
    <m/>
    <m/>
    <m/>
    <m/>
    <m/>
    <m/>
    <m/>
    <m/>
    <m/>
    <m/>
    <m/>
    <m/>
    <m/>
    <m/>
    <m/>
    <m/>
    <m/>
    <m/>
    <m/>
    <m/>
    <m/>
    <m/>
    <m/>
    <x v="1"/>
    <m/>
    <n v="1"/>
    <s v="No"/>
    <s v="No model fitted"/>
    <x v="3"/>
    <m/>
    <s v="MICS6"/>
  </r>
  <r>
    <s v="CUB"/>
    <n v="850"/>
    <s v="Encuesta de Indicadores Múltiples por Conglomerados, Cuba 2014"/>
    <x v="107"/>
    <s v="MICS"/>
    <x v="9"/>
    <x v="10"/>
    <n v="6.23615E-2"/>
    <n v="9.3030999999999999E-3"/>
    <n v="4.4127399999999997E-2"/>
    <n v="8.05955E-2"/>
    <n v="5.1060099999999997E-2"/>
    <n v="9.8081699999999997E-3"/>
    <n v="3.1777050000000001E-2"/>
    <n v="7.0343130000000004E-2"/>
    <n v="2193"/>
    <n v="635.33135986328125"/>
    <n v="0.94803148508071899"/>
    <n v="0.95713633298873901"/>
    <n v="602"/>
    <n v="2099"/>
    <n v="599"/>
    <n v="2094"/>
    <n v="0.94330710172653198"/>
    <n v="0.95485633611679077"/>
    <n v="3500"/>
    <n v="97"/>
    <n v="3200"/>
    <n v="65"/>
    <n v="3000"/>
    <n v="54"/>
    <n v="5.3410924971103668E-2"/>
    <n v="0.12420696020126343"/>
    <n v="0.11267772316932678"/>
    <n v="2.9533376917243004E-2"/>
    <n v="5.5157574824988842E-3"/>
    <n v="2.1216437744442374E-4"/>
    <n v="3500"/>
    <n v="97"/>
    <n v="3200"/>
    <n v="65"/>
    <n v="3000"/>
    <n v="54"/>
    <n v="4.6212483197450638E-2"/>
    <n v="0.10290614515542984"/>
    <n v="8.5278704762458801E-2"/>
    <n v="2.1438781172037125E-2"/>
    <n v="3.3349213190376759E-3"/>
    <n v="4.7641733544878662E-4"/>
    <s v="yes"/>
    <s v="yes"/>
    <s v="yes"/>
    <s v="yes"/>
    <s v="yes"/>
    <n v="0"/>
    <x v="0"/>
    <s v="included"/>
    <n v="5"/>
    <s v="Yes"/>
    <s v="MI includes: _x000a_(i) size _x000a_(ii) parity "/>
    <x v="0"/>
    <m/>
    <s v=""/>
  </r>
  <r>
    <s v="BLR"/>
    <n v="852"/>
    <s v="Multiple Indicator Cluster Survey of the Situation of Children and Women in the Republic of Belarus (МИКС4), 2012. Final Report"/>
    <x v="5"/>
    <s v="MICS"/>
    <x v="13"/>
    <x v="4"/>
    <n v="4.38425E-2"/>
    <n v="6.0460000000000002E-3"/>
    <n v="3.1992300000000001E-2"/>
    <n v="5.5692699999999998E-2"/>
    <n v="3.9934200000000003E-2"/>
    <n v="6.6668200000000004E-3"/>
    <n v="2.682764E-2"/>
    <n v="5.3040810000000001E-2"/>
    <n v="1324"/>
    <n v="729.8095703125"/>
    <n v="0.99726027250289917"/>
    <n v="0.99546825885772705"/>
    <n v="728"/>
    <n v="1318"/>
    <n v="728"/>
    <n v="1318"/>
    <n v="0.99726027250289917"/>
    <n v="0.99546825885772705"/>
    <n v="3300"/>
    <n v="36"/>
    <n v="3150"/>
    <n v="35"/>
    <n v="3400"/>
    <n v="35"/>
    <n v="3.4112431108951569E-2"/>
    <n v="0.11953692138195038"/>
    <n v="0.10846886783838272"/>
    <n v="1.3814275152981281E-2"/>
    <n v="1.1693579144775867E-3"/>
    <n v="0"/>
    <n v="3300"/>
    <n v="36"/>
    <n v="3150"/>
    <n v="35"/>
    <n v="3400"/>
    <n v="35"/>
    <n v="3.8694992661476135E-2"/>
    <n v="0.11911987513303757"/>
    <n v="0.10849772393703461"/>
    <n v="1.5174507163465023E-2"/>
    <n v="2.2761761210858822E-3"/>
    <n v="0"/>
    <s v="yes"/>
    <s v="yes"/>
    <s v="yes"/>
    <s v="yes"/>
    <s v="yes"/>
    <n v="0"/>
    <x v="0"/>
    <s v="included"/>
    <n v="5"/>
    <s v="Yes"/>
    <s v="MI includes: _x000a_(i) size "/>
    <x v="0"/>
    <m/>
    <s v="MICS2"/>
  </r>
  <r>
    <s v="GIN"/>
    <n v="856"/>
    <s v="L’Enquête Démographique et de Santé et à Indicateurs Multiples en Guinée de 2012 : Rapport de synthèse. Calverton, Maryland, USA : INS et ICF International"/>
    <x v="37"/>
    <s v="DHS"/>
    <x v="13"/>
    <x v="9"/>
    <m/>
    <m/>
    <m/>
    <m/>
    <m/>
    <m/>
    <m/>
    <m/>
    <n v="7039"/>
    <n v="7067"/>
    <n v="0.43079221248626709"/>
    <n v="0.42875409126281738"/>
    <n v="3044.303955078125"/>
    <n v="3018"/>
    <n v="2981.477294921875"/>
    <n v="2958"/>
    <n v="0.42188727855682373"/>
    <n v="0.42023015022277832"/>
    <n v="3000"/>
    <n v="489"/>
    <n v="4000"/>
    <n v="292"/>
    <n v="3500"/>
    <n v="290"/>
    <n v="0.16338975727558136"/>
    <n v="0.35330000519752502"/>
    <n v="0.29426491260528564"/>
    <n v="0.13593031466007233"/>
    <n v="7.7269211411476135E-2"/>
    <n v="0"/>
    <n v="3000"/>
    <n v="489"/>
    <n v="4000"/>
    <n v="292"/>
    <n v="3500"/>
    <n v="290"/>
    <n v="0.16202783584594727"/>
    <n v="0.35487076640129089"/>
    <n v="0.29390326142311096"/>
    <n v="0.1322067528963089"/>
    <n v="7.4884027242660522E-2"/>
    <n v="0"/>
    <s v="yes"/>
    <s v="yes"/>
    <s v="yes"/>
    <s v="no"/>
    <s v="no"/>
    <n v="2"/>
    <x v="1"/>
    <s v="excluded"/>
    <n v="3"/>
    <s v="No"/>
    <s v="No model fitted"/>
    <x v="3"/>
    <m/>
    <s v="MICS5"/>
  </r>
  <r>
    <s v="MLI"/>
    <n v="857"/>
    <s v="Enquête Démographique et de Santé au Mali 2012-2013. Rockville, Maryland, USA: CPS, INSTAT, INFO-STAT and ICF International."/>
    <x v="57"/>
    <s v="DHS"/>
    <x v="4"/>
    <x v="11"/>
    <m/>
    <m/>
    <m/>
    <m/>
    <m/>
    <m/>
    <m/>
    <m/>
    <n v="10326"/>
    <n v="10402"/>
    <n v="0.30396503210067749"/>
    <n v="0.32190588116645813"/>
    <n v="3161.735107421875"/>
    <n v="3324"/>
    <n v="3121.537841796875"/>
    <n v="3284"/>
    <n v="0.30009016394615173"/>
    <n v="0.31803214550018311"/>
    <n v="3000"/>
    <n v="604"/>
    <n v="4000"/>
    <n v="344"/>
    <n v="3500"/>
    <n v="311"/>
    <n v="0.18444736301898956"/>
    <n v="0.37444287538528442"/>
    <n v="0.2497694194316864"/>
    <n v="0.10435736179351807"/>
    <n v="7.0199944078922272E-2"/>
    <n v="1.2275455519556999E-2"/>
    <n v="3000"/>
    <n v="604"/>
    <n v="4000"/>
    <n v="344"/>
    <n v="3500"/>
    <n v="311"/>
    <n v="0.18170878291130066"/>
    <n v="0.37876051664352417"/>
    <n v="0.24939832091331482"/>
    <n v="0.10679903626441956"/>
    <n v="7.1600481867790222E-2"/>
    <n v="0"/>
    <s v="yes"/>
    <s v="yes"/>
    <s v="yes"/>
    <s v="no"/>
    <s v="no"/>
    <n v="2"/>
    <x v="1"/>
    <m/>
    <n v="2"/>
    <s v="No"/>
    <s v="No model fitted"/>
    <x v="3"/>
    <m/>
    <s v=""/>
  </r>
  <r>
    <s v="RWA"/>
    <n v="859"/>
    <s v="Enquete a Indicateur Multiple, MICS2, Rwanda"/>
    <x v="72"/>
    <s v="MICS"/>
    <x v="0"/>
    <x v="0"/>
    <n v="8.2334443926811218E-2"/>
    <n v="1.6725381836295128E-2"/>
    <n v="4.9552690237760544E-2"/>
    <n v="0.11511619389057159"/>
    <n v="4.716106504201889E-2"/>
    <n v="1.6066370531916618E-2"/>
    <n v="1.5408363193273544E-2"/>
    <n v="7.8913763165473938E-2"/>
    <n v="746"/>
    <n v="737"/>
    <n v="0.2761116623878479"/>
    <n v="0.33109918236732483"/>
    <n v="204"/>
    <n v="247"/>
    <n v="204"/>
    <n v="247"/>
    <n v="0.2762393057346344"/>
    <n v="0.33109918236732483"/>
    <n v="3000"/>
    <n v="45"/>
    <n v="3500"/>
    <n v="26"/>
    <n v="4000"/>
    <n v="21"/>
    <n v="0.18797193467617035"/>
    <n v="0.3716697096824646"/>
    <n v="0.18949849903583527"/>
    <n v="4.8061184585094452E-2"/>
    <n v="0"/>
    <n v="0"/>
    <n v="3000"/>
    <n v="45"/>
    <n v="3500"/>
    <n v="26"/>
    <n v="4000"/>
    <n v="21"/>
    <n v="0.18218623101711273"/>
    <n v="0.37246963381767273"/>
    <n v="0.19028340280056"/>
    <n v="4.8582997173070908E-2"/>
    <n v="0"/>
    <n v="0"/>
    <s v="yes"/>
    <s v="yes"/>
    <s v="yes"/>
    <s v="yes"/>
    <s v="yes"/>
    <n v="0"/>
    <x v="0"/>
    <s v="excluded"/>
    <n v="5"/>
    <s v="Yes"/>
    <s v="MI includes: _x000a_(i) size _x000a_(ii) parity "/>
    <x v="0"/>
    <s v="Excluded in 2019 estimates. Included in 2020 on unweighted DQC"/>
    <s v="MICS5"/>
  </r>
  <r>
    <s v="TTO"/>
    <n v="860"/>
    <s v="Monitoring the situation of children and women - Trinidad and Tobago 2006 Multiple Indicator Cluster Survey 3"/>
    <x v="90"/>
    <s v="MICS"/>
    <x v="3"/>
    <x v="8"/>
    <m/>
    <m/>
    <m/>
    <m/>
    <m/>
    <m/>
    <m/>
    <m/>
    <n v="415"/>
    <n v="417"/>
    <n v="0.89928054809570313"/>
    <n v="0.90120482444763184"/>
    <n v="375"/>
    <n v="374"/>
    <n v="374"/>
    <n v="373"/>
    <n v="0.89688247442245483"/>
    <n v="0.89879518747329712"/>
    <n v="3182"/>
    <n v="24"/>
    <n v="3636"/>
    <n v="16"/>
    <n v="2727"/>
    <n v="15"/>
    <n v="6.4948268234729767E-2"/>
    <n v="0.14942260086536407"/>
    <n v="0.10358750820159912"/>
    <n v="4.2794343084096909E-2"/>
    <n v="5.8078523725271225E-3"/>
    <n v="0"/>
    <n v="3182"/>
    <n v="24"/>
    <n v="3636"/>
    <n v="16"/>
    <n v="2727"/>
    <n v="15"/>
    <n v="6.4171120524406433E-2"/>
    <n v="0.14705882966518402"/>
    <n v="0.10160427540540695"/>
    <n v="4.2780749499797821E-2"/>
    <n v="5.3475936874747276E-3"/>
    <n v="0"/>
    <s v="yes"/>
    <s v="yes"/>
    <s v="yes"/>
    <s v="yes"/>
    <s v="yes"/>
    <n v="0"/>
    <x v="1"/>
    <s v="included"/>
    <n v="0"/>
    <s v="No"/>
    <s v="MI includes: _x000a_(i) size _x000a_(ii) maternal parity "/>
    <x v="4"/>
    <s v="HIC at time of survey and now"/>
    <m/>
  </r>
  <r>
    <s v="UKR"/>
    <n v="861"/>
    <s v="Ukraine Multiple Indicator Cluster Survey 2012, Final Report."/>
    <x v="49"/>
    <s v="MICS"/>
    <x v="13"/>
    <x v="4"/>
    <n v="3.4798799999999998E-2"/>
    <n v="5.4771999999999998E-3"/>
    <n v="2.4063600000000001E-2"/>
    <n v="4.5533999999999998E-2"/>
    <n v="2.7381300000000001E-2"/>
    <n v="5.5253400000000001E-3"/>
    <n v="1.652348E-2"/>
    <n v="3.8239189999999999E-2"/>
    <n v="1564"/>
    <n v="706.8155517578125"/>
    <n v="0.97171145677566528"/>
    <n v="0.97250640392303467"/>
    <n v="687"/>
    <n v="1521"/>
    <n v="687"/>
    <n v="1521"/>
    <n v="0.97171145677566528"/>
    <n v="0.97250640392303467"/>
    <n v="3200"/>
    <n v="161"/>
    <n v="3100"/>
    <n v="140"/>
    <n v="3500"/>
    <n v="95"/>
    <n v="0.11988978832960129"/>
    <n v="0.2802543044090271"/>
    <n v="7.3663026094436646E-2"/>
    <n v="8.9326882734894753E-3"/>
    <n v="8.8245293591171503E-4"/>
    <n v="0"/>
    <n v="3200"/>
    <n v="161"/>
    <n v="3100"/>
    <n v="140"/>
    <n v="3500"/>
    <n v="95"/>
    <n v="0.10585141181945801"/>
    <n v="0.26035502552986145"/>
    <n v="6.9690994918346405E-2"/>
    <n v="9.2044705525040627E-3"/>
    <n v="6.5746222389861941E-4"/>
    <n v="0"/>
    <s v="yes"/>
    <s v="yes"/>
    <s v="yes"/>
    <s v="yes"/>
    <s v="yes"/>
    <n v="0"/>
    <x v="0"/>
    <s v="included"/>
    <n v="5"/>
    <s v="Yes"/>
    <s v="MI includes: _x000a_(i) size _x000a_(ii) parity "/>
    <x v="0"/>
    <m/>
    <s v="MICS6"/>
  </r>
  <r>
    <s v="UKR"/>
    <n v="862"/>
    <s v="Ukraine Multiple Indicator Cluster Survey 2005"/>
    <x v="49"/>
    <s v="MICS"/>
    <x v="1"/>
    <x v="3"/>
    <n v="4.1695099999999999E-2"/>
    <n v="7.1865000000000002E-3"/>
    <n v="2.7609499999999999E-2"/>
    <n v="5.5780700000000003E-2"/>
    <n v="4.1050999999999997E-2"/>
    <n v="8.3741600000000003E-3"/>
    <n v="2.4434810000000001E-2"/>
    <n v="5.7667099999999999E-2"/>
    <n v="1128"/>
    <n v="1125"/>
    <n v="0.99492383003234863"/>
    <n v="0.99734044075012207"/>
    <n v="1125"/>
    <n v="1125"/>
    <n v="1125"/>
    <n v="1125"/>
    <n v="0.99492383003234863"/>
    <n v="0.99734044075012207"/>
    <n v="3000"/>
    <n v="101"/>
    <n v="3200"/>
    <n v="95"/>
    <n v="3600"/>
    <n v="79"/>
    <n v="7.3634833097457886E-2"/>
    <n v="0.23268838226795197"/>
    <n v="8.7258502840995789E-2"/>
    <n v="7.0345806889235973E-3"/>
    <n v="4.9244420370087028E-4"/>
    <n v="0"/>
    <n v="3000"/>
    <n v="101"/>
    <n v="3200"/>
    <n v="95"/>
    <n v="3600"/>
    <n v="79"/>
    <n v="8.977777510881424E-2"/>
    <n v="0.24444444477558136"/>
    <n v="8.6222223937511444E-2"/>
    <n v="7.1111111901700497E-3"/>
    <n v="8.8888889877125621E-4"/>
    <n v="0"/>
    <s v="yes"/>
    <s v="yes"/>
    <s v="yes"/>
    <s v="yes"/>
    <s v="yes"/>
    <n v="0"/>
    <x v="0"/>
    <s v="included"/>
    <n v="5"/>
    <s v="Yes"/>
    <s v="MI includes: _x000a_(i) size _x000a_(ii) parity "/>
    <x v="0"/>
    <m/>
    <s v=""/>
  </r>
  <r>
    <s v="IND"/>
    <n v="874"/>
    <s v="National Family Health Survey (NFHS-4), 2015-16: India. Mumbai: IIPS. 2017"/>
    <x v="42"/>
    <s v="DHS"/>
    <x v="37"/>
    <x v="10"/>
    <n v="0.28601080179214478"/>
    <n v="3.0476262327283621E-3"/>
    <n v="0.28003746271133423"/>
    <n v="0.29198414087295532"/>
    <n v="0.18241116404533386"/>
    <n v="2.9513299999999998E-3"/>
    <n v="0.17662632"/>
    <n v="0.18819601999999999"/>
    <n v="52791"/>
    <n v="50956"/>
    <n v="0.80452919006347656"/>
    <n v="0.77234756946563721"/>
    <n v="40995.234375"/>
    <n v="40773"/>
    <n v="40944.69921875"/>
    <n v="40726"/>
    <n v="0.80353045463562012"/>
    <n v="0.7714572548866272"/>
    <n v="3000"/>
    <n v="10105"/>
    <n v="2500"/>
    <n v="8324"/>
    <n v="3500"/>
    <n v="3995"/>
    <n v="0.24748121201992035"/>
    <n v="0.54942572116851807"/>
    <n v="3.4949388355016708E-2"/>
    <n v="1.1608642525970936E-2"/>
    <n v="3.9831302128732204E-3"/>
    <n v="6.1941810417920351E-4"/>
    <n v="3000"/>
    <n v="10105"/>
    <n v="2500"/>
    <n v="8324"/>
    <n v="3500"/>
    <n v="3995"/>
    <n v="0.24783557653427124"/>
    <n v="0.5499718189239502"/>
    <n v="3.7966299802064896E-2"/>
    <n v="1.2630907818675041E-2"/>
    <n v="4.243004135787487E-3"/>
    <n v="4.1694258106872439E-4"/>
    <s v="yes"/>
    <s v="yes"/>
    <s v="yes"/>
    <s v="yes"/>
    <s v="yes"/>
    <n v="0"/>
    <x v="0"/>
    <s v="included"/>
    <n v="5"/>
    <s v="Yes"/>
    <s v="MI includes: _x000a_(i) size _x000a_(ii) parity _x000a_(ii) sex _x000a_(iv) singleton _x000a_(v) maternal height _x000a_(vi) maternal BMI "/>
    <x v="0"/>
    <m/>
    <s v=""/>
  </r>
  <r>
    <s v="CMR"/>
    <n v="875"/>
    <s v="Enquête à Indicateurs Multiples (MICS) au Cameroun 2000 Rapport Principal"/>
    <x v="16"/>
    <s v="MICS"/>
    <x v="0"/>
    <x v="0"/>
    <n v="0.1379494"/>
    <n v="2.29468E-2"/>
    <n v="9.2973799999999995E-2"/>
    <n v="0.182925"/>
    <n v="7.6644799999999999E-2"/>
    <n v="1.356169E-2"/>
    <n v="4.9816560000000003E-2"/>
    <n v="0.10347307"/>
    <n v="905"/>
    <n v="955"/>
    <n v="0.50451195240020752"/>
    <n v="0.56305307149887085"/>
    <n v="481"/>
    <n v="509"/>
    <n v="481"/>
    <n v="509"/>
    <n v="0.50469505786895752"/>
    <n v="0.56305307149887085"/>
    <n v="3000"/>
    <n v="68"/>
    <n v="3500"/>
    <n v="58"/>
    <n v="4000"/>
    <n v="28"/>
    <n v="0.14432378113269806"/>
    <n v="0.31694677472114563"/>
    <n v="0.1841808408498764"/>
    <n v="8.9829228818416595E-2"/>
    <n v="2.10748091340065E-2"/>
    <n v="0"/>
    <n v="3000"/>
    <n v="68"/>
    <n v="3500"/>
    <n v="58"/>
    <n v="4000"/>
    <n v="28"/>
    <n v="0.13359528779983521"/>
    <n v="0.30255404114723206"/>
    <n v="0.16895873844623566"/>
    <n v="8.0550096929073334E-2"/>
    <n v="1.7681729048490524E-2"/>
    <n v="0"/>
    <s v="yes"/>
    <s v="yes"/>
    <s v="yes"/>
    <s v="yes"/>
    <s v="yes"/>
    <n v="0"/>
    <x v="0"/>
    <s v="included"/>
    <n v="5"/>
    <s v="Yes"/>
    <s v="MI includes: _x000a_(i) size _x000a_(ii) parity "/>
    <x v="0"/>
    <m/>
    <s v=""/>
  </r>
  <r>
    <s v="CIV"/>
    <n v="876"/>
    <s v="Enquête à Indicateurs Multiples MICS2000, Côte d'Ivoire"/>
    <x v="22"/>
    <s v="MICS"/>
    <x v="0"/>
    <x v="0"/>
    <n v="0.1982343"/>
    <n v="9.1704000000000004E-3"/>
    <n v="0.18026030000000001"/>
    <n v="0.21620829999999999"/>
    <n v="0.14305870000000001"/>
    <n v="9.77483E-3"/>
    <n v="0.12381539"/>
    <n v="0.16230201"/>
    <n v="2139"/>
    <n v="2034"/>
    <n v="0.71279305219650269"/>
    <n v="0.68115943670272827"/>
    <n v="1450"/>
    <n v="1457"/>
    <n v="1450"/>
    <n v="1457"/>
    <n v="0.71278810501098633"/>
    <n v="0.68115943670272827"/>
    <n v="3000"/>
    <n v="148"/>
    <n v="2500"/>
    <n v="89"/>
    <n v="2800"/>
    <n v="75"/>
    <n v="9.5716007053852081E-2"/>
    <n v="0.20112194120883942"/>
    <n v="4.1843768209218979E-2"/>
    <n v="4.8833438195288181E-3"/>
    <n v="0"/>
    <n v="0"/>
    <n v="3000"/>
    <n v="148"/>
    <n v="2500"/>
    <n v="89"/>
    <n v="2800"/>
    <n v="75"/>
    <n v="0.10157858580350876"/>
    <n v="0.21413864195346832"/>
    <n v="3.9121482521295547E-2"/>
    <n v="4.1180509142577648E-3"/>
    <n v="0"/>
    <n v="0"/>
    <s v="yes"/>
    <s v="yes"/>
    <s v="yes"/>
    <s v="yes"/>
    <s v="yes"/>
    <n v="0"/>
    <x v="0"/>
    <s v="included"/>
    <n v="5"/>
    <s v="Yes"/>
    <s v="MI includes: _x000a_(i) size "/>
    <x v="0"/>
    <m/>
    <s v=""/>
  </r>
  <r>
    <s v="PER"/>
    <n v="880"/>
    <s v="Encuesta Demográfica y de Salud Familiar-ENDES 2015 Nacional y Departamental"/>
    <x v="70"/>
    <s v="DHS-Style Survey"/>
    <x v="34"/>
    <x v="10"/>
    <n v="8.6212210357189178E-2"/>
    <n v="2.4487783666700125E-3"/>
    <n v="8.1412605941295624E-2"/>
    <n v="9.1011814773082733E-2"/>
    <n v="7.6253630220890045E-2"/>
    <n v="2.6645311154425144E-3"/>
    <n v="7.1029245853424072E-2"/>
    <n v="8.1478022038936615E-2"/>
    <n v="23821"/>
    <n v="13112"/>
    <n v="0.94693219661712646"/>
    <n v="0.9481549859046936"/>
    <n v="12416.48828125"/>
    <n v="22586"/>
    <n v="12408.46484375"/>
    <n v="22573"/>
    <n v="0.94634419679641724"/>
    <n v="0.94760924577713013"/>
    <n v="3500"/>
    <n v="1172"/>
    <n v="3200"/>
    <n v="1077"/>
    <n v="3000"/>
    <n v="1076"/>
    <n v="5.0986949354410172E-2"/>
    <n v="0.14444632828235626"/>
    <n v="8.196432888507843E-2"/>
    <n v="1.9637053832411766E-2"/>
    <n v="2.519313944503665E-3"/>
    <n v="4.0628307033330202E-4"/>
    <n v="3500"/>
    <n v="1172"/>
    <n v="3200"/>
    <n v="1077"/>
    <n v="3000"/>
    <n v="1076"/>
    <n v="5.1890552043914795E-2"/>
    <n v="0.14721508324146271"/>
    <n v="7.8234307467937469E-2"/>
    <n v="1.8064288422465324E-2"/>
    <n v="2.3023111280053854E-3"/>
    <n v="2.213760744780302E-4"/>
    <s v="yes"/>
    <s v="yes"/>
    <s v="yes"/>
    <s v="yes"/>
    <s v="yes"/>
    <n v="0"/>
    <x v="0"/>
    <m/>
    <n v="5"/>
    <s v="Yes"/>
    <s v="MI includes: _x000a_(i) size _x000a_(ii) parity _x000a_(ii) sex _x000a_(iv) singleton "/>
    <x v="0"/>
    <m/>
    <s v="MICS5"/>
  </r>
  <r>
    <s v="MWI"/>
    <n v="889"/>
    <s v="Malawi Demographic and Health Survey 2015-16. Zomba, Malawi, and Rockville, Maryland, USA. NSO and ICF."/>
    <x v="55"/>
    <s v="DHS"/>
    <x v="37"/>
    <x v="10"/>
    <n v="0.15345809999999999"/>
    <n v="1.12885E-2"/>
    <n v="0.13133259999999999"/>
    <n v="0.17558360000000001"/>
    <n v="0.12449449999999999"/>
    <n v="3.7153799999999999E-3"/>
    <n v="0.11720207000000001"/>
    <n v="0.13178690000000001"/>
    <n v="17148"/>
    <n v="17249"/>
    <n v="0.83973878622055054"/>
    <n v="0.8474457859992981"/>
    <n v="14484.8740234375"/>
    <n v="14532"/>
    <n v="14347.06640625"/>
    <n v="14391"/>
    <n v="0.83176219463348389"/>
    <n v="0.83922320604324341"/>
    <n v="3000"/>
    <n v="2354"/>
    <n v="3500"/>
    <n v="1272"/>
    <n v="3200"/>
    <n v="1225"/>
    <n v="0.16376547515392303"/>
    <n v="0.33133581280708313"/>
    <n v="0.18205152451992035"/>
    <n v="6.9329887628555298E-2"/>
    <n v="4.140874370932579E-2"/>
    <n v="1.2220347998663783E-3"/>
    <n v="3000"/>
    <n v="2354"/>
    <n v="3500"/>
    <n v="1272"/>
    <n v="3200"/>
    <n v="1225"/>
    <n v="0.16198733448982239"/>
    <n v="0.33381503820419312"/>
    <n v="0.18029177188873291"/>
    <n v="6.9914668798446655E-2"/>
    <n v="3.9705477654933929E-2"/>
    <n v="1.4450866729021072E-3"/>
    <s v="yes"/>
    <s v="yes"/>
    <s v="yes"/>
    <s v="yes"/>
    <s v="yes"/>
    <n v="0"/>
    <x v="0"/>
    <s v="included"/>
    <n v="5"/>
    <s v="Yes"/>
    <s v="MI includes: _x000a_(i) size _x000a_(ii) parity _x000a_(ii) sex _x000a_(iv) singleton _x000a_(v) maternal height _x000a_(vi) maternal BMI "/>
    <x v="0"/>
    <m/>
    <s v="MICS5"/>
  </r>
  <r>
    <s v="ALB"/>
    <n v="895"/>
    <s v="Albania 2002 Reproductive Health Survey Final Report"/>
    <x v="0"/>
    <s v="RHS"/>
    <x v="27"/>
    <x v="18"/>
    <n v="4.9779850989580154E-2"/>
    <n v="5.7669705711305141E-3"/>
    <n v="3.8476794958114624E-2"/>
    <n v="6.1082903295755386E-2"/>
    <n v="3.0404858291149139E-2"/>
    <n v="4.7649182379245758E-3"/>
    <n v="2.1026516333222389E-2"/>
    <n v="3.9783202111721039E-2"/>
    <n v="1351"/>
    <n v="1463"/>
    <n v="0.98499530553817749"/>
    <n v="0.98815691471099854"/>
    <n v="1441.280029296875"/>
    <n v="1335"/>
    <n v="1439.5753173828125"/>
    <n v="1334"/>
    <n v="0.98398858308792114"/>
    <n v="0.98741674423217773"/>
    <n v="3500"/>
    <n v="190"/>
    <n v="3200"/>
    <n v="103"/>
    <n v="3300"/>
    <n v="90"/>
    <n v="0.14505375921726227"/>
    <n v="0.28954100608825684"/>
    <n v="0.14796234667301178"/>
    <n v="4.0090035647153854E-2"/>
    <n v="1.2570192106068134E-2"/>
    <n v="0"/>
    <n v="3500"/>
    <n v="190"/>
    <n v="3200"/>
    <n v="103"/>
    <n v="3300"/>
    <n v="90"/>
    <n v="0.14232209324836731"/>
    <n v="0.28689137101173401"/>
    <n v="0.15655431151390076"/>
    <n v="4.1947565972805023E-2"/>
    <n v="1.1985018849372864E-2"/>
    <n v="0"/>
    <s v="yes"/>
    <s v="yes"/>
    <s v="yes"/>
    <s v="yes"/>
    <s v="yes"/>
    <n v="0"/>
    <x v="0"/>
    <m/>
    <n v="5"/>
    <s v="Yes"/>
    <s v="FMM Only"/>
    <x v="2"/>
    <m/>
    <s v="MICS3"/>
  </r>
  <r>
    <s v="ZAF"/>
    <n v="902"/>
    <s v="South Africa 2012 National Income Dynamics Study Wave 3"/>
    <x v="79"/>
    <s v="OS"/>
    <x v="13"/>
    <x v="9"/>
    <m/>
    <m/>
    <m/>
    <m/>
    <m/>
    <m/>
    <m/>
    <m/>
    <n v="3624"/>
    <m/>
    <m/>
    <n v="0.8093267108167771"/>
    <m/>
    <n v="2933"/>
    <m/>
    <m/>
    <m/>
    <m/>
    <m/>
    <m/>
    <m/>
    <m/>
    <m/>
    <m/>
    <m/>
    <m/>
    <m/>
    <m/>
    <m/>
    <m/>
    <m/>
    <m/>
    <m/>
    <m/>
    <m/>
    <m/>
    <m/>
    <m/>
    <m/>
    <m/>
    <m/>
    <m/>
    <m/>
    <m/>
    <m/>
    <m/>
    <m/>
    <m/>
    <x v="1"/>
    <m/>
    <n v="1"/>
    <s v="No"/>
    <s v="No model fitted"/>
    <x v="3"/>
    <m/>
    <s v=""/>
  </r>
  <r>
    <s v="ZAF"/>
    <n v="905"/>
    <s v="South Africa 2010-11 National Income Dynamics Study"/>
    <x v="79"/>
    <s v="OS"/>
    <x v="19"/>
    <x v="6"/>
    <m/>
    <m/>
    <m/>
    <m/>
    <m/>
    <m/>
    <m/>
    <m/>
    <n v="1858"/>
    <m/>
    <m/>
    <n v="0.7685683530678149"/>
    <m/>
    <n v="1428"/>
    <s v=" "/>
    <m/>
    <m/>
    <m/>
    <m/>
    <m/>
    <m/>
    <m/>
    <m/>
    <m/>
    <m/>
    <m/>
    <m/>
    <m/>
    <m/>
    <m/>
    <m/>
    <m/>
    <m/>
    <m/>
    <m/>
    <m/>
    <m/>
    <m/>
    <m/>
    <m/>
    <m/>
    <m/>
    <m/>
    <m/>
    <m/>
    <m/>
    <m/>
    <m/>
    <x v="1"/>
    <m/>
    <n v="1"/>
    <s v="No"/>
    <s v="No model fitted"/>
    <x v="3"/>
    <m/>
    <s v=""/>
  </r>
  <r>
    <s v="ZAF"/>
    <n v="906"/>
    <s v="South Africa National Income Dynamics Study 2014-15, Wave 4"/>
    <x v="79"/>
    <s v="OS"/>
    <x v="22"/>
    <x v="7"/>
    <m/>
    <m/>
    <m/>
    <m/>
    <m/>
    <m/>
    <m/>
    <m/>
    <n v="4388"/>
    <m/>
    <m/>
    <n v="0.78167730173199634"/>
    <m/>
    <n v="3430"/>
    <m/>
    <m/>
    <m/>
    <m/>
    <m/>
    <m/>
    <m/>
    <m/>
    <m/>
    <m/>
    <m/>
    <m/>
    <m/>
    <m/>
    <m/>
    <m/>
    <m/>
    <m/>
    <m/>
    <m/>
    <m/>
    <m/>
    <m/>
    <m/>
    <m/>
    <m/>
    <m/>
    <m/>
    <m/>
    <m/>
    <m/>
    <m/>
    <m/>
    <s v=" "/>
    <x v="1"/>
    <m/>
    <n v="1"/>
    <s v="No"/>
    <s v="No model fitted"/>
    <x v="3"/>
    <m/>
    <s v=""/>
  </r>
  <r>
    <s v="ALB"/>
    <n v="918"/>
    <s v="Albania Living Standards Measurement Survey 2002. Washington DC, United States: World Bank (WB)"/>
    <x v="0"/>
    <s v="LSMS"/>
    <x v="27"/>
    <x v="18"/>
    <n v="6.7225173115730286E-2"/>
    <n v="1.5044433996081352E-2"/>
    <n v="3.7738624960184097E-2"/>
    <n v="9.6711724996566772E-2"/>
    <n v="5.1372397691011429E-2"/>
    <n v="1.0521974414587021E-2"/>
    <n v="3.0676035210490227E-2"/>
    <n v="7.2068758308887482E-2"/>
    <n v="699"/>
    <n v="1382"/>
    <n v="0.99065470695495605"/>
    <n v="0.98998570442199707"/>
    <n v="1369"/>
    <n v="692"/>
    <n v="1369"/>
    <n v="692"/>
    <n v="0.99065792560577393"/>
    <n v="0.98998570442199707"/>
    <n v="3100"/>
    <n v="89"/>
    <n v="3200"/>
    <n v="88"/>
    <n v="3500"/>
    <n v="56"/>
    <n v="0.13772989809513092"/>
    <n v="0.36507144570350647"/>
    <n v="7.3394365608692169E-2"/>
    <n v="2.6593556627631187E-2"/>
    <n v="3.9208927191793919E-3"/>
    <n v="0"/>
    <n v="3100"/>
    <n v="89"/>
    <n v="3200"/>
    <n v="88"/>
    <n v="3500"/>
    <n v="56"/>
    <n v="0.1286127120256424"/>
    <n v="0.33670520782470703"/>
    <n v="7.225433737039566E-2"/>
    <n v="2.3121386766433716E-2"/>
    <n v="2.8901733458042145E-3"/>
    <n v="0"/>
    <s v="yes"/>
    <s v="yes"/>
    <s v="yes"/>
    <s v="yes"/>
    <s v="yes"/>
    <n v="0"/>
    <x v="0"/>
    <m/>
    <n v="5"/>
    <s v="Yes"/>
    <s v="FMM Only"/>
    <x v="2"/>
    <m/>
    <s v=""/>
  </r>
  <r>
    <s v="ALB"/>
    <n v="921"/>
    <s v="Albania 2005 Living Standards Measurement Survey"/>
    <x v="0"/>
    <s v="LSMS"/>
    <x v="1"/>
    <x v="3"/>
    <n v="5.8444105088710785E-2"/>
    <n v="8.5998354479670525E-3"/>
    <n v="4.1588738560676575E-2"/>
    <n v="7.5299471616744995E-2"/>
    <n v="4.8964217305183411E-2"/>
    <n v="1.0025179013609886E-2"/>
    <n v="2.9237460345029831E-2"/>
    <n v="6.8690977990627289E-2"/>
    <n v="531"/>
    <n v="531"/>
    <n v="1"/>
    <n v="1"/>
    <n v="531"/>
    <n v="531"/>
    <n v="531"/>
    <n v="531"/>
    <n v="1"/>
    <n v="1"/>
    <n v="3200"/>
    <n v="86"/>
    <n v="3100"/>
    <n v="76"/>
    <n v="3500"/>
    <n v="42"/>
    <n v="0.16195857524871826"/>
    <n v="0.38418078422546387"/>
    <n v="6.0263652354478836E-2"/>
    <n v="9.4161955639719963E-3"/>
    <n v="0"/>
    <n v="0"/>
    <n v="3200"/>
    <n v="86"/>
    <n v="3100"/>
    <n v="76"/>
    <n v="3500"/>
    <n v="42"/>
    <n v="0.16195857524871826"/>
    <n v="0.38418078422546387"/>
    <n v="6.0263652354478836E-2"/>
    <n v="9.4161955639719963E-3"/>
    <n v="0"/>
    <n v="0"/>
    <s v="yes"/>
    <s v="yes"/>
    <s v="yes"/>
    <s v="yes"/>
    <s v="yes"/>
    <n v="0"/>
    <x v="0"/>
    <m/>
    <n v="5"/>
    <s v="Yes"/>
    <s v="FMM Only"/>
    <x v="2"/>
    <m/>
    <s v="MICS4"/>
  </r>
  <r>
    <s v="ALB"/>
    <n v="922"/>
    <s v="Albania 2012 Living Standards Measurement Survey"/>
    <x v="0"/>
    <s v="LSMS"/>
    <x v="13"/>
    <x v="9"/>
    <n v="8.0292358994483948E-2"/>
    <n v="9.8822126165032387E-3"/>
    <n v="6.0923576354980469E-2"/>
    <n v="9.966113418340683E-2"/>
    <n v="7.2083882987499237E-2"/>
    <n v="1.10664376989007E-2"/>
    <n v="5.0338536500930786E-2"/>
    <n v="9.3829222023487091E-2"/>
    <n v="763"/>
    <n v="763"/>
    <n v="1"/>
    <n v="1"/>
    <n v="763"/>
    <n v="763"/>
    <n v="762"/>
    <n v="762"/>
    <n v="0.99868941307067871"/>
    <n v="0.99868941307067871"/>
    <n v="3200"/>
    <n v="106"/>
    <n v="3100"/>
    <n v="81"/>
    <n v="3500"/>
    <n v="65"/>
    <n v="0.13892529904842377"/>
    <n v="0.33027523756027222"/>
    <n v="5.6356485933065414E-2"/>
    <n v="6.5530799329280853E-3"/>
    <n v="1.3106160331517458E-3"/>
    <n v="3.9318478666245937E-3"/>
    <n v="3200"/>
    <n v="106"/>
    <n v="3100"/>
    <n v="81"/>
    <n v="3500"/>
    <n v="65"/>
    <n v="0.13892529904842377"/>
    <n v="0.33027523756027222"/>
    <n v="5.6356485933065414E-2"/>
    <n v="6.5530799329280853E-3"/>
    <n v="1.3106160331517458E-3"/>
    <n v="3.9318478666245937E-3"/>
    <s v="yes"/>
    <s v="yes"/>
    <s v="yes"/>
    <s v="yes"/>
    <s v="yes"/>
    <n v="0"/>
    <x v="0"/>
    <m/>
    <n v="5"/>
    <s v="Yes"/>
    <s v="FMM Only"/>
    <x v="2"/>
    <m/>
    <s v="MICS2"/>
  </r>
  <r>
    <s v="ALB"/>
    <n v="923"/>
    <s v="Albania 2008 Living Standards Measurement Survey"/>
    <x v="0"/>
    <s v="LSMS"/>
    <x v="12"/>
    <x v="17"/>
    <n v="7.3075279593467712E-2"/>
    <n v="1.4256194233894348E-2"/>
    <n v="4.5133654028177261E-2"/>
    <n v="0.10101690888404846"/>
    <n v="6.8571425974369049E-2"/>
    <n v="1.4347647316753864E-2"/>
    <n v="4.0307432413101196E-2"/>
    <n v="9.6835426986217499E-2"/>
    <n v="350"/>
    <n v="350"/>
    <n v="1"/>
    <n v="1"/>
    <n v="350"/>
    <n v="350"/>
    <n v="350"/>
    <n v="350"/>
    <n v="1"/>
    <n v="1"/>
    <n v="3200"/>
    <n v="46"/>
    <n v="3100"/>
    <n v="41"/>
    <n v="3300"/>
    <n v="33"/>
    <n v="0.13142856955528259"/>
    <n v="0.34285715222358704"/>
    <n v="5.9999998658895493E-2"/>
    <n v="1.4285714365541935E-2"/>
    <n v="2.8571428265422583E-3"/>
    <n v="0"/>
    <n v="3200"/>
    <n v="46"/>
    <n v="3100"/>
    <n v="41"/>
    <n v="3300"/>
    <n v="33"/>
    <n v="0.13142856955528259"/>
    <n v="0.34285715222358704"/>
    <n v="5.9999998658895493E-2"/>
    <n v="1.4285714365541935E-2"/>
    <n v="2.8571428265422583E-3"/>
    <n v="0"/>
    <s v="yes"/>
    <s v="yes"/>
    <s v="yes"/>
    <s v="yes"/>
    <s v="yes"/>
    <n v="0"/>
    <x v="0"/>
    <m/>
    <n v="5"/>
    <s v="Yes"/>
    <s v="FMM Only"/>
    <x v="2"/>
    <m/>
    <s v=""/>
  </r>
  <r>
    <s v="NGA"/>
    <n v="934"/>
    <s v="Nigeria 2010-11 General Household Survey, Wave 1 - Post Harvest"/>
    <x v="67"/>
    <s v="LSMS"/>
    <x v="19"/>
    <x v="9"/>
    <m/>
    <m/>
    <m/>
    <m/>
    <m/>
    <m/>
    <m/>
    <m/>
    <n v="973"/>
    <m/>
    <m/>
    <n v="1"/>
    <m/>
    <n v="973"/>
    <m/>
    <m/>
    <m/>
    <m/>
    <m/>
    <m/>
    <m/>
    <m/>
    <m/>
    <m/>
    <m/>
    <m/>
    <m/>
    <m/>
    <m/>
    <m/>
    <m/>
    <m/>
    <m/>
    <m/>
    <m/>
    <m/>
    <m/>
    <m/>
    <m/>
    <m/>
    <m/>
    <m/>
    <m/>
    <m/>
    <m/>
    <m/>
    <m/>
    <m/>
    <x v="1"/>
    <m/>
    <n v="1"/>
    <s v="No"/>
    <s v="No model fitted"/>
    <x v="3"/>
    <m/>
    <s v=""/>
  </r>
  <r>
    <s v="MDG"/>
    <n v="941"/>
    <s v="Enquete a Indicateurs Multiples (MICS) 2000 Madagascar"/>
    <x v="54"/>
    <s v="MICS"/>
    <x v="0"/>
    <x v="0"/>
    <n v="0.174924"/>
    <n v="1.5320500000000001E-2"/>
    <n v="0.14489589999999999"/>
    <n v="0.2049522"/>
    <n v="0.10637629999999999"/>
    <n v="1.530815E-2"/>
    <n v="7.6169760000000003E-2"/>
    <n v="0.13658281"/>
    <n v="1231"/>
    <n v="1362"/>
    <n v="0.33975473046302795"/>
    <n v="0.37124288082122803"/>
    <n v="463"/>
    <n v="457"/>
    <n v="463"/>
    <n v="457"/>
    <n v="0.33976453542709351"/>
    <n v="0.37124288082122803"/>
    <n v="3000"/>
    <n v="46"/>
    <n v="3500"/>
    <n v="42"/>
    <n v="2500"/>
    <n v="31"/>
    <n v="0.11315476894378662"/>
    <n v="0.27552369236946106"/>
    <n v="6.2491960823535919E-2"/>
    <n v="1.3398348353803158E-2"/>
    <n v="7.9818796366453171E-3"/>
    <n v="0"/>
    <n v="3000"/>
    <n v="46"/>
    <n v="3500"/>
    <n v="42"/>
    <n v="2500"/>
    <n v="31"/>
    <n v="0.10065645724534988"/>
    <n v="0.260393887758255"/>
    <n v="6.7833699285984039E-2"/>
    <n v="1.5317286364734173E-2"/>
    <n v="8.7527353316545486E-3"/>
    <n v="0"/>
    <s v="yes"/>
    <s v="yes"/>
    <s v="yes"/>
    <s v="yes"/>
    <s v="yes"/>
    <n v="0"/>
    <x v="0"/>
    <s v="included"/>
    <n v="5"/>
    <s v="Yes"/>
    <s v="MI includes: _x000a_(i) size _x000a_(ii) parity "/>
    <x v="0"/>
    <m/>
    <s v="MICS4"/>
  </r>
  <r>
    <s v="MNG"/>
    <n v="964"/>
    <s v="Mongolia 1998 Reproductive Health Survey"/>
    <x v="59"/>
    <s v="OS"/>
    <x v="10"/>
    <x v="0"/>
    <n v="0.11056412756443024"/>
    <n v="6.8361596204340458E-3"/>
    <n v="9.716525673866272E-2"/>
    <n v="0.12396299839019775"/>
    <n v="8.382590115070343E-2"/>
    <n v="5.7177958078682423E-3"/>
    <n v="7.2562187910079956E-2"/>
    <n v="9.5089614391326904E-2"/>
    <n v="3880"/>
    <n v="3880"/>
    <n v="0.95927834510803223"/>
    <n v="0.95927834510803223"/>
    <n v="3722"/>
    <n v="3722"/>
    <n v="3718"/>
    <n v="3718"/>
    <n v="0.95824742317199707"/>
    <n v="0.95824742317199707"/>
    <n v="3500"/>
    <n v="442"/>
    <n v="3200"/>
    <n v="380"/>
    <n v="3000"/>
    <n v="349"/>
    <n v="0.11875335872173309"/>
    <n v="0.31461578607559204"/>
    <n v="7.5497046113014221E-2"/>
    <n v="2.0150456577539444E-2"/>
    <n v="2.6867275591939688E-3"/>
    <n v="0"/>
    <n v="3500"/>
    <n v="442"/>
    <n v="3200"/>
    <n v="380"/>
    <n v="3000"/>
    <n v="349"/>
    <n v="0.11875335872173309"/>
    <n v="0.31461578607559204"/>
    <n v="7.5497046113014221E-2"/>
    <n v="2.0150456577539444E-2"/>
    <n v="2.6867275591939688E-3"/>
    <n v="0"/>
    <s v="yes"/>
    <s v="yes"/>
    <s v="yes"/>
    <s v="yes"/>
    <s v="yes"/>
    <n v="0"/>
    <x v="0"/>
    <m/>
    <n v="5"/>
    <s v="Yes"/>
    <s v="MI includes: _x000a_(i) size _x000a_(ii) parity _x000a_(ii) sex _x000a_(iv) singleton "/>
    <x v="0"/>
    <m/>
    <s v=""/>
  </r>
  <r>
    <s v="MNG"/>
    <n v="965"/>
    <s v="Mongolia 2003 Reproductive Health Survey"/>
    <x v="59"/>
    <s v="OS"/>
    <x v="18"/>
    <x v="18"/>
    <n v="8.4811754524707794E-2"/>
    <n v="5.0462782382965088E-3"/>
    <n v="7.4921227991580963E-2"/>
    <n v="9.4702281057834625E-2"/>
    <n v="6.946052610874176E-2"/>
    <n v="4.664975218474865E-3"/>
    <n v="6.0277506709098816E-2"/>
    <n v="7.8643538057804108E-2"/>
    <n v="4354"/>
    <n v="4354"/>
    <n v="0.99196141958236694"/>
    <n v="0.99196141958236694"/>
    <n v="4319"/>
    <n v="4319"/>
    <n v="4319"/>
    <n v="4319"/>
    <n v="0.99196141958236694"/>
    <n v="0.99196141958236694"/>
    <n v="3500"/>
    <n v="512"/>
    <n v="3200"/>
    <n v="498"/>
    <n v="3000"/>
    <n v="332"/>
    <n v="0.11854595690965652"/>
    <n v="0.31072008609771729"/>
    <n v="9.7939334809780121E-2"/>
    <n v="2.5931928306818008E-2"/>
    <n v="1.6207455191761255E-3"/>
    <n v="0"/>
    <n v="3500"/>
    <n v="512"/>
    <n v="3200"/>
    <n v="498"/>
    <n v="3000"/>
    <n v="332"/>
    <n v="0.11854595690965652"/>
    <n v="0.31072008609771729"/>
    <n v="9.7939334809780121E-2"/>
    <n v="2.5931928306818008E-2"/>
    <n v="1.6207455191761255E-3"/>
    <n v="0"/>
    <s v="yes"/>
    <s v="yes"/>
    <s v="yes"/>
    <s v="yes"/>
    <s v="yes"/>
    <n v="0"/>
    <x v="0"/>
    <m/>
    <n v="5"/>
    <s v="Yes"/>
    <s v="MI includes: _x000a_(i) size _x000a_(ii) parity _x000a_(ii) sex _x000a_(iv) singleton "/>
    <x v="0"/>
    <m/>
    <s v=""/>
  </r>
  <r>
    <s v="MNG"/>
    <n v="966"/>
    <s v="2010 Child Development Survey MICS-4 Final Report"/>
    <x v="59"/>
    <s v="MICS"/>
    <x v="5"/>
    <x v="11"/>
    <n v="5.3067000000000003E-2"/>
    <n v="5.2052000000000001E-3"/>
    <n v="4.2864899999999997E-2"/>
    <n v="6.3269199999999998E-2"/>
    <n v="4.2754599999999997E-2"/>
    <n v="5.0790100000000001E-3"/>
    <n v="3.2770670000000002E-2"/>
    <n v="5.2738529999999999E-2"/>
    <n v="1690"/>
    <n v="1654.0357666015625"/>
    <n v="0.98065298795700073"/>
    <n v="0.97751480340957642"/>
    <n v="1622"/>
    <n v="1652"/>
    <n v="1621"/>
    <n v="1651"/>
    <n v="0.98004835844039917"/>
    <n v="0.97692304849624634"/>
    <n v="3500"/>
    <n v="183"/>
    <n v="3200"/>
    <n v="165"/>
    <n v="3600"/>
    <n v="109"/>
    <n v="0.1033373698592186"/>
    <n v="0.27550595998764038"/>
    <n v="0.11316823214292526"/>
    <n v="1.3487943448126316E-2"/>
    <n v="2.1158268209546804E-3"/>
    <n v="0"/>
    <n v="3500"/>
    <n v="183"/>
    <n v="3200"/>
    <n v="165"/>
    <n v="3600"/>
    <n v="109"/>
    <n v="0.11077481508255005"/>
    <n v="0.27663439512252808"/>
    <n v="0.10593220591545105"/>
    <n v="1.6949152573943138E-2"/>
    <n v="3.0266344547271729E-3"/>
    <n v="0"/>
    <s v="yes"/>
    <s v="yes"/>
    <s v="yes"/>
    <s v="yes"/>
    <s v="yes"/>
    <n v="0"/>
    <x v="0"/>
    <s v="included"/>
    <n v="5"/>
    <s v="Yes"/>
    <s v="MI includes: _x000a_(i) size _x000a_(ii) parity "/>
    <x v="0"/>
    <m/>
    <s v="MICS4"/>
  </r>
  <r>
    <s v="MNG"/>
    <n v="967"/>
    <s v="Mongolia Reproductive Health Survey 2008. Ulaanbaatar, Mongolia: National Statistical Office of Mongolia"/>
    <x v="59"/>
    <s v="OS"/>
    <x v="12"/>
    <x v="17"/>
    <n v="5.658046156167984E-2"/>
    <n v="4.2558792047202587E-3"/>
    <n v="4.8239089548587799E-2"/>
    <n v="6.4921833574771881E-2"/>
    <n v="4.6303402632474899E-2"/>
    <n v="4.00181720033288E-3"/>
    <n v="3.8425810635089874E-2"/>
    <n v="5.4180990904569626E-2"/>
    <n v="3924"/>
    <n v="3924"/>
    <n v="0.99617737531661987"/>
    <n v="0.99617737531661987"/>
    <n v="3909"/>
    <n v="3909"/>
    <n v="3909"/>
    <n v="3909"/>
    <n v="0.99617737531661987"/>
    <n v="0.99617737531661987"/>
    <n v="3500"/>
    <n v="405"/>
    <n v="3200"/>
    <n v="370"/>
    <n v="3000"/>
    <n v="277"/>
    <n v="0.10360705852508545"/>
    <n v="0.26912254095077515"/>
    <n v="0.10821181535720825"/>
    <n v="2.3535430431365967E-2"/>
    <n v="2.0465592388063669E-3"/>
    <n v="0"/>
    <n v="3500"/>
    <n v="405"/>
    <n v="3200"/>
    <n v="370"/>
    <n v="3000"/>
    <n v="277"/>
    <n v="0.10360705852508545"/>
    <n v="0.26912254095077515"/>
    <n v="0.10821181535720825"/>
    <n v="2.3535430431365967E-2"/>
    <n v="2.0465592388063669E-3"/>
    <n v="0"/>
    <s v="yes"/>
    <s v="yes"/>
    <s v="yes"/>
    <s v="yes"/>
    <s v="yes"/>
    <n v="0"/>
    <x v="0"/>
    <m/>
    <n v="5"/>
    <s v="Yes"/>
    <s v="FMM Only"/>
    <x v="2"/>
    <m/>
    <s v="MICS2"/>
  </r>
  <r>
    <s v="COL"/>
    <n v="989"/>
    <s v="Colombia Encuesta Nacional de Demográfia y Salud 2015. Bogotá, Colombia: Profamilia. 2017"/>
    <x v="19"/>
    <s v="DHS"/>
    <x v="37"/>
    <x v="10"/>
    <m/>
    <m/>
    <m/>
    <m/>
    <m/>
    <m/>
    <m/>
    <m/>
    <n v="11647"/>
    <m/>
    <m/>
    <n v="0.77092814445495605"/>
    <m/>
    <n v="8979"/>
    <m/>
    <m/>
    <m/>
    <m/>
    <m/>
    <m/>
    <m/>
    <m/>
    <m/>
    <m/>
    <m/>
    <m/>
    <m/>
    <m/>
    <m/>
    <m/>
    <m/>
    <m/>
    <m/>
    <m/>
    <m/>
    <m/>
    <m/>
    <m/>
    <m/>
    <m/>
    <m/>
    <m/>
    <m/>
    <m/>
    <m/>
    <m/>
    <m/>
    <m/>
    <x v="1"/>
    <s v="included"/>
    <n v="1"/>
    <s v="No"/>
    <s v="No model fitted"/>
    <x v="3"/>
    <s v="no size. Included in 2019"/>
    <s v="MICS6"/>
  </r>
  <r>
    <s v="PSE"/>
    <n v="993"/>
    <s v="Palestine Health Survey 2000 - Main Findings"/>
    <x v="99"/>
    <s v="MICS"/>
    <x v="0"/>
    <x v="0"/>
    <n v="8.789478987455368E-2"/>
    <n v="3.7270275061018765E-4"/>
    <n v="8.7164290249347687E-2"/>
    <n v="8.8625289499759674E-2"/>
    <n v="6.9166131317615509E-2"/>
    <n v="5.2127321250736713E-3"/>
    <n v="5.8945130556821823E-2"/>
    <n v="7.938714325428009E-2"/>
    <n v="2962"/>
    <n v="2409.240478515625"/>
    <n v="0.9842258095741272"/>
    <n v="0.98581558465957642"/>
    <n v="2371"/>
    <n v="2919"/>
    <n v="2370"/>
    <n v="2917"/>
    <n v="0.98381072282791138"/>
    <n v="0.98514014482498169"/>
    <n v="3500"/>
    <n v="548"/>
    <n v="3000"/>
    <n v="509"/>
    <n v="4000"/>
    <n v="217"/>
    <n v="0.18497630953788757"/>
    <n v="0.42791250348091125"/>
    <n v="0.13784843683242798"/>
    <n v="3.2916400581598282E-2"/>
    <n v="5.9180459938943386E-3"/>
    <n v="6.8195839412510395E-3"/>
    <n v="3500"/>
    <n v="548"/>
    <n v="3000"/>
    <n v="509"/>
    <n v="4000"/>
    <n v="217"/>
    <n v="0.1876712292432785"/>
    <n v="0.43630138039588928"/>
    <n v="0.13732877373695374"/>
    <n v="3.390410915017128E-2"/>
    <n v="6.5068495459854603E-3"/>
    <n v="0"/>
    <s v="yes"/>
    <s v="yes"/>
    <s v="yes"/>
    <s v="yes"/>
    <s v="yes"/>
    <n v="0"/>
    <x v="0"/>
    <m/>
    <n v="5"/>
    <s v="Yes"/>
    <s v="MI includes: _x000a_(i) size _x000a_(ii) parity _x000a_(ii) sex _x000a_(iv) singleton "/>
    <x v="0"/>
    <m/>
    <s v="MICS2"/>
  </r>
  <r>
    <s v="YEM"/>
    <n v="996"/>
    <s v="Monitoring the situation of children and women: Multiple Indicator Cluster Survey 2006"/>
    <x v="100"/>
    <s v="MICS"/>
    <x v="3"/>
    <x v="8"/>
    <m/>
    <m/>
    <m/>
    <m/>
    <m/>
    <m/>
    <m/>
    <m/>
    <n v="15841"/>
    <n v="15635"/>
    <n v="8.2283928990364075E-2"/>
    <n v="8.5600659251213074E-2"/>
    <n v="1286.4927978515625"/>
    <n v="1356"/>
    <n v="1271.016845703125"/>
    <n v="1343"/>
    <n v="8.1293053925037384E-2"/>
    <n v="8.4780000150203705E-2"/>
    <n v="3000"/>
    <n v="380"/>
    <n v="2500"/>
    <n v="179"/>
    <n v="2000"/>
    <n v="162"/>
    <n v="0.27356082201004028"/>
    <n v="0.53347200155258179"/>
    <n v="0.14348286390304565"/>
    <n v="4.761994257569313E-2"/>
    <n v="3.4580048173666E-2"/>
    <n v="3.5477773053571582E-4"/>
    <n v="3000"/>
    <n v="380"/>
    <n v="2500"/>
    <n v="179"/>
    <n v="2000"/>
    <n v="162"/>
    <n v="0.28023597598075867"/>
    <n v="0.5317109227180481"/>
    <n v="0.14528024196624756"/>
    <n v="4.7197639942169189E-2"/>
    <n v="3.2448377460241318E-2"/>
    <n v="7.3746312409639359E-4"/>
    <s v="no"/>
    <s v="yes"/>
    <s v="yes"/>
    <s v="yes"/>
    <s v="yes"/>
    <n v="1"/>
    <x v="1"/>
    <s v="excluded"/>
    <n v="2"/>
    <s v="No"/>
    <s v="No model fitted"/>
    <x v="3"/>
    <m/>
    <s v=""/>
  </r>
  <r>
    <s v="VNM"/>
    <n v="997"/>
    <s v="Monitoring the situation of children and women: Viet Nam Multiple Indicator Cluster Survey 2014"/>
    <x v="98"/>
    <s v="MICS"/>
    <x v="26"/>
    <x v="10"/>
    <n v="7.0632E-2"/>
    <n v="5.9391000000000001E-3"/>
    <n v="5.8991399999999999E-2"/>
    <n v="8.2272700000000004E-2"/>
    <n v="4.7638600000000003E-2"/>
    <n v="6.0008600000000002E-3"/>
    <n v="3.5846669999999997E-2"/>
    <n v="5.9430469999999999E-2"/>
    <n v="1484"/>
    <n v="1464.1346435546875"/>
    <n v="0.94262295961380005"/>
    <n v="0.92318058013916016"/>
    <n v="1380"/>
    <n v="1370"/>
    <n v="1380"/>
    <n v="1370"/>
    <n v="0.94262295961380005"/>
    <n v="0.92318058013916016"/>
    <n v="3000"/>
    <n v="195"/>
    <n v="3200"/>
    <n v="168"/>
    <n v="2800"/>
    <n v="120"/>
    <n v="0.1366860419511795"/>
    <n v="0.3423866331577301"/>
    <n v="3.371758759021759E-2"/>
    <n v="4.040322732180357E-3"/>
    <n v="0"/>
    <n v="0"/>
    <n v="3000"/>
    <n v="195"/>
    <n v="3200"/>
    <n v="168"/>
    <n v="2800"/>
    <n v="120"/>
    <n v="0.14233577251434326"/>
    <n v="0.35255473852157593"/>
    <n v="3.2116789370775223E-2"/>
    <n v="4.3795621022582054E-3"/>
    <n v="0"/>
    <n v="0"/>
    <s v="yes"/>
    <s v="yes"/>
    <s v="yes"/>
    <s v="yes"/>
    <s v="yes"/>
    <n v="0"/>
    <x v="0"/>
    <s v="included"/>
    <n v="5"/>
    <s v="Yes"/>
    <s v="MI includes: _x000a_(i) size _x000a_(ii) parity "/>
    <x v="0"/>
    <m/>
    <s v=""/>
  </r>
  <r>
    <s v="VNM"/>
    <n v="999"/>
    <s v="Monitoring the situation of women and children: Viet Nam 2006 MICS"/>
    <x v="98"/>
    <s v="MICS"/>
    <x v="3"/>
    <x v="8"/>
    <n v="7.4769699999999994E-2"/>
    <n v="9.9065000000000004E-3"/>
    <n v="5.5352999999999999E-2"/>
    <n v="9.4186400000000003E-2"/>
    <n v="6.2006100000000001E-2"/>
    <n v="9.6996900000000004E-3"/>
    <n v="4.289453E-2"/>
    <n v="8.1117729999999999E-2"/>
    <n v="551"/>
    <n v="967"/>
    <n v="0.86970007419586182"/>
    <n v="0.58257710933685303"/>
    <n v="841"/>
    <n v="321"/>
    <n v="841"/>
    <n v="321"/>
    <n v="0.86970007419586182"/>
    <n v="0.58257710933685303"/>
    <n v="3000"/>
    <n v="144"/>
    <n v="3200"/>
    <n v="95"/>
    <n v="3500"/>
    <n v="80"/>
    <n v="0.17759233713150024"/>
    <n v="0.37540656328201294"/>
    <n v="2.5535445660352707E-2"/>
    <n v="2.8180708177387714E-3"/>
    <n v="0"/>
    <n v="0"/>
    <n v="3000"/>
    <n v="50"/>
    <n v="3200"/>
    <n v="38"/>
    <n v="3500"/>
    <n v="28"/>
    <n v="0.15576323866844177"/>
    <n v="0.36137071251869202"/>
    <n v="3.4267913550138474E-2"/>
    <n v="3.1152646988630295E-3"/>
    <n v="0"/>
    <n v="0"/>
    <s v="yes"/>
    <s v="yes"/>
    <s v="yes"/>
    <s v="yes"/>
    <s v="yes"/>
    <n v="0"/>
    <x v="0"/>
    <s v="included"/>
    <n v="5"/>
    <s v="Yes"/>
    <s v="MI includes: _x000a_(i) size _x000a_(ii) parity "/>
    <x v="0"/>
    <m/>
    <s v=""/>
  </r>
  <r>
    <s v="VNM"/>
    <n v="1000"/>
    <s v="Vietnam Demographic and Health Survey 2002. Calverton, Maryland, USA: Committee for Population, Family and Children and ORC Macro."/>
    <x v="98"/>
    <s v="DHS"/>
    <x v="27"/>
    <x v="18"/>
    <n v="0.1023744"/>
    <n v="1.19597E-2"/>
    <n v="7.8933400000000001E-2"/>
    <n v="0.1258155"/>
    <n v="6.9574399999999995E-2"/>
    <n v="1.018554E-2"/>
    <n v="4.9486469999999998E-2"/>
    <n v="8.966238E-2"/>
    <n v="1775"/>
    <n v="1320"/>
    <n v="0.80358022451400757"/>
    <n v="0.6028168797492981"/>
    <n v="1060.9034423828125"/>
    <n v="1070"/>
    <n v="1060.9034423828125"/>
    <n v="1070"/>
    <n v="0.80371475219726563"/>
    <n v="0.6028168797492981"/>
    <n v="3000"/>
    <n v="179"/>
    <n v="3200"/>
    <n v="131"/>
    <n v="3500"/>
    <n v="92"/>
    <n v="0.1671406477689743"/>
    <n v="0.38200151920318604"/>
    <n v="2.8438793495297432E-2"/>
    <n v="7.5555834919214249E-3"/>
    <n v="0"/>
    <n v="0"/>
    <n v="3000"/>
    <n v="179"/>
    <n v="3200"/>
    <n v="128"/>
    <n v="3500"/>
    <n v="89"/>
    <n v="0.16728971898555756"/>
    <n v="0.37009346485137939"/>
    <n v="4.859812930226326E-2"/>
    <n v="5.6074764579534531E-3"/>
    <n v="9.3457946786656976E-4"/>
    <n v="0"/>
    <s v="yes"/>
    <s v="yes"/>
    <s v="yes"/>
    <s v="yes"/>
    <s v="yes"/>
    <n v="0"/>
    <x v="0"/>
    <s v="included"/>
    <n v="5"/>
    <s v="Yes"/>
    <s v="MI includes: _x000a_(i) size _x000a_(ii) parity _x000a_(ii) sex _x000a_(iv) singleton "/>
    <x v="0"/>
    <m/>
    <s v=""/>
  </r>
  <r>
    <s v="VNM"/>
    <n v="1001"/>
    <s v="Viet Nam Demographic and Health Survey 1997. Ha Noi, Vietnam: National Committee for Population and Family Planning/Vietnam."/>
    <x v="98"/>
    <s v="DHS"/>
    <x v="33"/>
    <x v="12"/>
    <n v="0.11904276162385941"/>
    <e v="#N/A"/>
    <e v="#N/A"/>
    <e v="#N/A"/>
    <n v="8.8617779314517975E-2"/>
    <n v="1.033398E-2"/>
    <n v="6.823506E-2"/>
    <n v="0.10900049000000001"/>
    <n v="1023"/>
    <n v="1818"/>
    <n v="0.57634395360946655"/>
    <n v="0.79472142457962036"/>
    <n v="1048.026611328125"/>
    <n v="813"/>
    <n v="1048.026611328125"/>
    <n v="813"/>
    <n v="0.57647228240966797"/>
    <n v="0.79472142457962036"/>
    <n v="3000"/>
    <n v="179"/>
    <n v="3200"/>
    <n v="128"/>
    <n v="3500"/>
    <n v="89"/>
    <n v="0.17486760020256042"/>
    <n v="0.37394517660140991"/>
    <n v="5.518404021859169E-2"/>
    <n v="8.5044056177139282E-3"/>
    <n v="1.187787507660687E-3"/>
    <n v="0"/>
    <n v="3000"/>
    <n v="144"/>
    <n v="3200"/>
    <n v="95"/>
    <n v="3500"/>
    <n v="80"/>
    <n v="0.17712177336215973"/>
    <n v="0.39237391948699951"/>
    <n v="2.8290282934904099E-2"/>
    <n v="2.4600245524197817E-3"/>
    <n v="0"/>
    <n v="0"/>
    <s v="yes"/>
    <s v="yes"/>
    <s v="yes"/>
    <s v="yes"/>
    <s v="yes"/>
    <n v="0"/>
    <x v="0"/>
    <s v="included"/>
    <n v="5"/>
    <s v="Yes"/>
    <s v="MI includes: _x000a_(i) size _x000a_(ii) parity _x000a_(ii) sex _x000a_(iv) singleton "/>
    <x v="0"/>
    <s v="No CI"/>
    <s v=""/>
  </r>
  <r>
    <s v="VEN"/>
    <n v="1009"/>
    <s v="Encuesta por conglomerados de indicadores multiples de final de decada (MICS-Venezuela 2000)"/>
    <x v="108"/>
    <s v="MICS"/>
    <x v="0"/>
    <x v="0"/>
    <n v="8.4923096001148224E-2"/>
    <n v="1.3875382021069527E-2"/>
    <n v="5.7727348059415817E-2"/>
    <n v="0.11211884766817093"/>
    <n v="6.1285417526960373E-2"/>
    <n v="1.5526119999999999E-2"/>
    <n v="3.0702469999999999E-2"/>
    <n v="9.1868359999999996E-2"/>
    <n v="1011"/>
    <n v="1113"/>
    <n v="0.41948011517524719"/>
    <n v="0.40751731395721436"/>
    <n v="467"/>
    <n v="412"/>
    <n v="467"/>
    <n v="412"/>
    <n v="0.41961514949798584"/>
    <n v="0.40751731395721436"/>
    <n v="3000"/>
    <n v="73"/>
    <n v="2500"/>
    <n v="46"/>
    <n v="3500"/>
    <n v="38"/>
    <n v="0.19715990126132965"/>
    <n v="0.37560239434242249"/>
    <n v="2.2443383932113647E-2"/>
    <n v="0"/>
    <n v="0"/>
    <n v="7.3685580864548683E-3"/>
    <n v="3000"/>
    <n v="73"/>
    <n v="2500"/>
    <n v="46"/>
    <n v="3500"/>
    <n v="38"/>
    <n v="0.17718446254730225"/>
    <n v="0.38106796145439148"/>
    <n v="2.669902890920639E-2"/>
    <n v="0"/>
    <n v="0"/>
    <n v="7.281553465873003E-3"/>
    <s v="yes"/>
    <s v="yes"/>
    <s v="yes"/>
    <s v="yes"/>
    <s v="yes"/>
    <n v="0"/>
    <x v="0"/>
    <m/>
    <n v="5"/>
    <s v="Yes"/>
    <s v="MI includes: _x000a_(i) size _x000a_(ii) parity _x000a_(ii) sex _x000a_(iv) singleton "/>
    <x v="0"/>
    <m/>
    <s v="MICS5"/>
  </r>
  <r>
    <s v="UZB"/>
    <n v="1010"/>
    <s v="Multiple Indicator Cluster Survey Republic of Uzbekistan 2000"/>
    <x v="96"/>
    <s v="MICS"/>
    <x v="0"/>
    <x v="0"/>
    <n v="6.6614900000000005E-2"/>
    <n v="9.1564000000000003E-3"/>
    <n v="4.8668299999999998E-2"/>
    <n v="8.4561499999999998E-2"/>
    <n v="6.0371500000000002E-2"/>
    <n v="9.5882299999999997E-3"/>
    <n v="4.1466219999999998E-2"/>
    <n v="7.9276810000000003E-2"/>
    <n v="686"/>
    <n v="686"/>
    <n v="0.94169098138809204"/>
    <n v="0.94169098138809204"/>
    <n v="646"/>
    <n v="646"/>
    <n v="646"/>
    <n v="646"/>
    <n v="0.94169098138809204"/>
    <n v="0.94169098138809204"/>
    <n v="3200"/>
    <n v="78"/>
    <n v="3000"/>
    <n v="72"/>
    <n v="3500"/>
    <n v="48"/>
    <n v="0.1207430362701416"/>
    <n v="0.30650153756141663"/>
    <n v="8.2043342292308807E-2"/>
    <n v="1.702786423265934E-2"/>
    <n v="0"/>
    <n v="0"/>
    <n v="3200"/>
    <n v="78"/>
    <n v="3000"/>
    <n v="72"/>
    <n v="3500"/>
    <n v="48"/>
    <n v="0.1207430362701416"/>
    <n v="0.30650153756141663"/>
    <n v="8.2043342292308807E-2"/>
    <n v="1.702786423265934E-2"/>
    <n v="0"/>
    <n v="0"/>
    <s v="yes"/>
    <s v="yes"/>
    <s v="yes"/>
    <s v="yes"/>
    <s v="yes"/>
    <n v="0"/>
    <x v="0"/>
    <s v="included"/>
    <n v="5"/>
    <s v="Yes"/>
    <s v="MI includes: _x000a_(i) size _x000a_(ii) parity "/>
    <x v="0"/>
    <m/>
    <s v="MICS6"/>
  </r>
  <r>
    <s v="URY"/>
    <n v="1011"/>
    <s v="Encuesta de Indicadores Múltiples por Conglomerados 2013, Informe final, Montevideo, unicef, MIDES."/>
    <x v="109"/>
    <s v="MICS"/>
    <x v="4"/>
    <x v="7"/>
    <m/>
    <m/>
    <m/>
    <m/>
    <m/>
    <m/>
    <m/>
    <m/>
    <n v="433"/>
    <n v="292.67276000976563"/>
    <n v="0.94197952747344971"/>
    <n v="0.91916859149932861"/>
    <n v="276"/>
    <n v="398"/>
    <n v="276"/>
    <n v="395"/>
    <n v="0.94197952747344971"/>
    <n v="0.91224020719528198"/>
    <n v="3000"/>
    <n v="63"/>
    <n v="4000"/>
    <n v="19"/>
    <n v="500"/>
    <n v="16"/>
    <n v="0.11694880574941635"/>
    <n v="0.2372128963470459"/>
    <n v="0.1284177154302597"/>
    <n v="3.9604786783456802E-2"/>
    <n v="3.6324061453342438E-2"/>
    <n v="4.3533686548471451E-2"/>
    <n v="3000"/>
    <n v="63"/>
    <n v="4000"/>
    <n v="19"/>
    <n v="500"/>
    <n v="16"/>
    <n v="0.15829145908355713"/>
    <n v="0.24623115360736847"/>
    <n v="0.10050251334905624"/>
    <n v="2.7638191357254982E-2"/>
    <n v="2.0100502297282219E-2"/>
    <n v="4.0201004594564438E-2"/>
    <s v="yes"/>
    <s v="yes"/>
    <s v="yes"/>
    <s v="no"/>
    <s v="yes"/>
    <n v="1"/>
    <x v="1"/>
    <s v="included"/>
    <n v="0"/>
    <s v="No"/>
    <s v="MI includes: _x000a_(i) size _x000a_(ii) maternal parity "/>
    <x v="3"/>
    <s v="HIC at time of survey and now"/>
    <m/>
  </r>
  <r>
    <s v="CRI"/>
    <n v="1043"/>
    <s v="Encuesta de Indicadores Múltiples por Conglomerados, Costa Rica 2011"/>
    <x v="110"/>
    <s v="MICS"/>
    <x v="7"/>
    <x v="9"/>
    <n v="7.3938599999999993E-2"/>
    <n v="1.1327200000000001E-2"/>
    <n v="5.1737400000000003E-2"/>
    <n v="9.61399E-2"/>
    <n v="6.1672999999999999E-2"/>
    <n v="1.2842360000000001E-2"/>
    <n v="3.6405970000000003E-2"/>
    <n v="8.6940030000000001E-2"/>
    <n v="854"/>
    <n v="658.43768310546875"/>
    <n v="0.97872340679168701"/>
    <n v="0.9754098653793335"/>
    <n v="644"/>
    <n v="833"/>
    <n v="644"/>
    <n v="833"/>
    <n v="0.97872340679168701"/>
    <n v="0.9754098653793335"/>
    <n v="3000"/>
    <n v="36"/>
    <n v="3200"/>
    <n v="31"/>
    <n v="3500"/>
    <n v="26"/>
    <n v="6.514449417591095E-2"/>
    <n v="0.11055751889944077"/>
    <n v="5.208013579249382E-2"/>
    <n v="1.3072139583528042E-2"/>
    <n v="9.162200876744464E-5"/>
    <n v="0"/>
    <n v="3000"/>
    <n v="36"/>
    <n v="3200"/>
    <n v="31"/>
    <n v="3500"/>
    <n v="26"/>
    <n v="4.3217286467552185E-2"/>
    <n v="0.11164465546607971"/>
    <n v="6.6026411950588226E-2"/>
    <n v="1.440576184540987E-2"/>
    <n v="1.2004801537841558E-3"/>
    <n v="0"/>
    <s v="yes"/>
    <s v="yes"/>
    <s v="yes"/>
    <s v="yes"/>
    <s v="yes"/>
    <n v="0"/>
    <x v="0"/>
    <s v="included"/>
    <n v="5"/>
    <s v="Yes"/>
    <s v="MI includes: _x000a_(i) size "/>
    <x v="0"/>
    <m/>
    <s v="MICS5"/>
  </r>
  <r>
    <s v="TGO"/>
    <n v="1049"/>
    <s v="Enquête à Indicateurs Multiples, Togo 2000"/>
    <x v="89"/>
    <s v="MICS"/>
    <x v="0"/>
    <x v="15"/>
    <n v="0.24243010000000001"/>
    <n v="3.9045900000000001E-2"/>
    <n v="0.16590009999999999"/>
    <n v="0.31896010000000002"/>
    <n v="0.1374235"/>
    <n v="2.2065230000000002E-2"/>
    <n v="9.3773179999999998E-2"/>
    <n v="0.18107376"/>
    <n v="757"/>
    <n v="694"/>
    <n v="0.35154446959495544"/>
    <n v="0.32628798484802246"/>
    <n v="244"/>
    <n v="247"/>
    <n v="244"/>
    <n v="247"/>
    <n v="0.35159602761268616"/>
    <n v="0.32628798484802246"/>
    <n v="3000"/>
    <n v="24"/>
    <n v="2500"/>
    <n v="21"/>
    <n v="3500"/>
    <n v="21"/>
    <n v="0.10089661926031113"/>
    <n v="0.26970666646957397"/>
    <n v="7.0968195796012878E-2"/>
    <n v="3.651047870516777E-2"/>
    <n v="0"/>
    <n v="0"/>
    <n v="3000"/>
    <n v="24"/>
    <n v="3500"/>
    <n v="21"/>
    <n v="2500"/>
    <n v="21"/>
    <n v="9.7165994346141815E-2"/>
    <n v="0.26720649003982544"/>
    <n v="6.8825908005237579E-2"/>
    <n v="3.6437246948480606E-2"/>
    <n v="0"/>
    <n v="0"/>
    <s v="yes"/>
    <s v="yes"/>
    <s v="yes"/>
    <s v="yes"/>
    <s v="yes"/>
    <n v="0"/>
    <x v="0"/>
    <s v="included"/>
    <n v="5"/>
    <s v="Yes"/>
    <s v="MI includes: _x000a_(i) size "/>
    <x v="0"/>
    <m/>
    <s v=""/>
  </r>
  <r>
    <s v="SEN"/>
    <n v="1113"/>
    <s v="Enquête Démographique et de Santé au Sénégal (EDS-III) 1997. Dakar, Sénégal: Ministère de l'Économie, des Finances et du Plan/Sénégal and Macro International"/>
    <x v="75"/>
    <s v="DHS"/>
    <x v="33"/>
    <x v="21"/>
    <m/>
    <m/>
    <m/>
    <m/>
    <m/>
    <m/>
    <m/>
    <m/>
    <n v="7341"/>
    <m/>
    <m/>
    <n v="0.30499932169914246"/>
    <m/>
    <n v="2239"/>
    <m/>
    <m/>
    <m/>
    <m/>
    <m/>
    <m/>
    <m/>
    <m/>
    <m/>
    <m/>
    <m/>
    <m/>
    <m/>
    <m/>
    <m/>
    <m/>
    <m/>
    <m/>
    <m/>
    <m/>
    <m/>
    <m/>
    <m/>
    <m/>
    <m/>
    <m/>
    <m/>
    <m/>
    <m/>
    <m/>
    <m/>
    <m/>
    <m/>
    <m/>
    <x v="1"/>
    <s v="included"/>
    <n v="1"/>
    <s v="No"/>
    <s v="No model fitted"/>
    <x v="3"/>
    <s v="no size. Included in 2019"/>
    <e v="#N/A"/>
  </r>
  <r>
    <s v="RWA"/>
    <n v="1119"/>
    <s v="Rwanda 2015 Comprehensive Food Security and Vulnerabilty Analysis"/>
    <x v="72"/>
    <s v="Comprehensive Food Security and Vulnerability Analysis"/>
    <x v="34"/>
    <x v="7"/>
    <m/>
    <m/>
    <m/>
    <m/>
    <m/>
    <m/>
    <m/>
    <m/>
    <n v="4053"/>
    <m/>
    <m/>
    <n v="0.92005921539600299"/>
    <m/>
    <n v="3729"/>
    <m/>
    <m/>
    <m/>
    <m/>
    <m/>
    <m/>
    <m/>
    <m/>
    <m/>
    <m/>
    <m/>
    <m/>
    <m/>
    <m/>
    <m/>
    <m/>
    <m/>
    <m/>
    <m/>
    <m/>
    <m/>
    <m/>
    <m/>
    <m/>
    <m/>
    <m/>
    <m/>
    <m/>
    <m/>
    <m/>
    <m/>
    <m/>
    <m/>
    <m/>
    <x v="1"/>
    <m/>
    <n v="1"/>
    <s v="No"/>
    <s v="No model fitted"/>
    <x v="3"/>
    <m/>
    <s v=""/>
  </r>
  <r>
    <s v="PHL"/>
    <n v="1132"/>
    <s v="Philippines National Demographic and Health Survey 2013. Manila, Philippines: PSA and ICF International"/>
    <x v="111"/>
    <s v="DHS"/>
    <x v="6"/>
    <x v="9"/>
    <m/>
    <m/>
    <m/>
    <m/>
    <m/>
    <m/>
    <m/>
    <m/>
    <n v="7216"/>
    <m/>
    <m/>
    <n v="0.77314299345016479"/>
    <m/>
    <n v="5579"/>
    <m/>
    <m/>
    <m/>
    <m/>
    <m/>
    <m/>
    <m/>
    <m/>
    <m/>
    <m/>
    <m/>
    <m/>
    <m/>
    <m/>
    <m/>
    <m/>
    <m/>
    <m/>
    <m/>
    <m/>
    <m/>
    <m/>
    <m/>
    <m/>
    <m/>
    <m/>
    <m/>
    <m/>
    <m/>
    <m/>
    <m/>
    <m/>
    <m/>
    <m/>
    <x v="1"/>
    <s v="included"/>
    <n v="1"/>
    <s v="No"/>
    <s v="No model fitted"/>
    <x v="3"/>
    <s v="no size. Included in 2019"/>
    <e v="#N/A"/>
  </r>
  <r>
    <s v="PHL"/>
    <n v="1133"/>
    <s v="National Demographic and Health Survey 2008. Calverton, Maryland: NSO/Philippines and ICF Macro"/>
    <x v="111"/>
    <s v="DHS"/>
    <x v="12"/>
    <x v="8"/>
    <n v="0.2188339"/>
    <n v="6.0733000000000002E-3"/>
    <n v="0.20693020000000001"/>
    <n v="0.23073759999999999"/>
    <n v="0.19608010000000001"/>
    <n v="7.4273400000000002E-3"/>
    <n v="0.18149931"/>
    <n v="0.21066093999999999"/>
    <n v="6572"/>
    <n v="6359"/>
    <n v="0.72511625289916992"/>
    <n v="0.70039564371109009"/>
    <n v="4611.37646484375"/>
    <n v="4603"/>
    <n v="4607.1728515625"/>
    <n v="4598"/>
    <n v="0.72451215982437134"/>
    <n v="0.69963479042053223"/>
    <n v="2721"/>
    <n v="497"/>
    <n v="3175"/>
    <n v="494"/>
    <n v="3628"/>
    <n v="315"/>
    <n v="0.11009176820516586"/>
    <n v="0.28420037031173706"/>
    <n v="5.9360165148973465E-2"/>
    <n v="1.2650885619223118E-2"/>
    <n v="3.1003057956695557E-3"/>
    <n v="6.9598224945366383E-4"/>
    <n v="2721"/>
    <n v="497"/>
    <n v="3175"/>
    <n v="494"/>
    <n v="3628"/>
    <n v="315"/>
    <n v="0.10797306150197983"/>
    <n v="0.28372800350189209"/>
    <n v="6.104714423418045E-2"/>
    <n v="1.3903975486755371E-2"/>
    <n v="3.2587442547082901E-3"/>
    <n v="6.5174885094165802E-4"/>
    <s v="yes"/>
    <s v="yes"/>
    <s v="yes"/>
    <s v="yes"/>
    <s v="yes"/>
    <n v="0"/>
    <x v="0"/>
    <s v="included"/>
    <n v="5"/>
    <s v="Yes"/>
    <s v="MI includes: _x000a_(i) size _x000a_(ii) parity _x000a_(ii) sex _x000a_(iv) singleton "/>
    <x v="0"/>
    <m/>
    <s v=""/>
  </r>
  <r>
    <s v="PHL"/>
    <n v="1134"/>
    <s v="National Demographic and Health Survey 2003. Calverton, Maryland: NSO/Philippines and ORC Macro."/>
    <x v="111"/>
    <s v="DHS"/>
    <x v="18"/>
    <x v="13"/>
    <n v="0.21209710000000001"/>
    <n v="7.1019000000000004E-3"/>
    <n v="0.1981773"/>
    <n v="0.22601679999999999"/>
    <n v="0.19231599999999999"/>
    <n v="7.1245500000000003E-3"/>
    <n v="0.1783305"/>
    <n v="0.20630145999999999"/>
    <n v="7095"/>
    <n v="6906"/>
    <n v="0.68329310417175293"/>
    <n v="0.66568005084991455"/>
    <n v="4718.58544921875"/>
    <n v="4723"/>
    <n v="4717.13232421875"/>
    <n v="4721"/>
    <n v="0.68304842710494995"/>
    <n v="0.66539818048477173"/>
    <n v="2721"/>
    <n v="628"/>
    <n v="3175"/>
    <n v="627"/>
    <n v="3628"/>
    <n v="373"/>
    <n v="0.13685126602649689"/>
    <n v="0.35354003310203552"/>
    <n v="7.0127435028553009E-2"/>
    <n v="1.422065868973732E-2"/>
    <n v="1.2384775327518582E-3"/>
    <n v="1.2107527436455712E-4"/>
    <n v="2721"/>
    <n v="628"/>
    <n v="3175"/>
    <n v="627"/>
    <n v="3628"/>
    <n v="373"/>
    <n v="0.13296633958816528"/>
    <n v="0.34469616413116455"/>
    <n v="7.0717766880989075E-2"/>
    <n v="1.4185898937284946E-2"/>
    <n v="1.4821088407188654E-3"/>
    <n v="2.1172982815187424E-4"/>
    <s v="yes"/>
    <s v="yes"/>
    <s v="yes"/>
    <s v="yes"/>
    <s v="yes"/>
    <n v="0"/>
    <x v="0"/>
    <s v="included"/>
    <n v="5"/>
    <s v="Yes"/>
    <s v="MI includes: _x000a_(i) size _x000a_(ii) parity _x000a_(ii) sex _x000a_(iv) singleton "/>
    <x v="0"/>
    <m/>
    <s v=""/>
  </r>
  <r>
    <s v="PHL"/>
    <n v="1135"/>
    <s v="Philippines National Demographic and Health Survey 1998. Manila, Philippines: National Statistics Office/Philippines and Macro International"/>
    <x v="111"/>
    <s v="DHS"/>
    <x v="10"/>
    <x v="12"/>
    <n v="0.1895927"/>
    <n v="5.3013000000000001E-3"/>
    <n v="0.17920220000000001"/>
    <n v="0.1999832"/>
    <n v="0.16281190000000001"/>
    <n v="7.2674200000000001E-3"/>
    <n v="0.14854339999999999"/>
    <n v="0.17708043000000001"/>
    <n v="8083"/>
    <n v="7566"/>
    <n v="0.59357964992523193"/>
    <n v="0.53680562973022461"/>
    <n v="4491.05322265625"/>
    <n v="4339"/>
    <n v="4462.75830078125"/>
    <n v="4315"/>
    <n v="0.58984380960464478"/>
    <n v="0.53383642435073853"/>
    <n v="3175"/>
    <n v="624"/>
    <n v="2721"/>
    <n v="581"/>
    <n v="3628"/>
    <n v="436"/>
    <n v="0.14491479098796844"/>
    <n v="0.37557139992713928"/>
    <n v="0.11264460533857346"/>
    <n v="4.6800605952739716E-2"/>
    <n v="1.7157746478915215E-2"/>
    <n v="0"/>
    <n v="3175"/>
    <n v="624"/>
    <n v="2721"/>
    <n v="581"/>
    <n v="3628"/>
    <n v="436"/>
    <n v="0.14381194114685059"/>
    <n v="0.37819772958755493"/>
    <n v="0.11454252153635025"/>
    <n v="4.5863103121519089E-2"/>
    <n v="1.4289006590843201E-2"/>
    <n v="0"/>
    <s v="yes"/>
    <s v="yes"/>
    <s v="yes"/>
    <s v="yes"/>
    <s v="yes"/>
    <n v="0"/>
    <x v="0"/>
    <s v="included"/>
    <n v="5"/>
    <s v="Yes"/>
    <s v="MI includes: _x000a_(i) size _x000a_(ii) parity _x000a_(ii) sex _x000a_(iv) singleton "/>
    <x v="0"/>
    <m/>
    <s v="MICS2"/>
  </r>
  <r>
    <s v="GEO"/>
    <n v="1140"/>
    <s v="Reproductive Health Survey: Georgia 2005 Final Report"/>
    <x v="34"/>
    <s v="RHS"/>
    <x v="1"/>
    <x v="16"/>
    <n v="5.3029932081699371E-2"/>
    <n v="6.3370955176651478E-3"/>
    <n v="4.0609452873468399E-2"/>
    <n v="6.5450407564640045E-2"/>
    <n v="4.4018078595399857E-2"/>
    <n v="6.7441584542393684E-3"/>
    <n v="3.0746934935450554E-2"/>
    <n v="5.728922039270401E-2"/>
    <n v="1520"/>
    <n v="1779"/>
    <n v="0.96499776840209961"/>
    <n v="0.96644735336303711"/>
    <n v="1717.1729736328125"/>
    <n v="1469"/>
    <n v="1717.008056640625"/>
    <n v="1468"/>
    <n v="0.96515351533889771"/>
    <n v="0.96578949689865112"/>
    <n v="3200"/>
    <n v="161"/>
    <n v="3500"/>
    <n v="156"/>
    <n v="3000"/>
    <n v="118"/>
    <n v="0.11032252013683319"/>
    <n v="0.29235643148422241"/>
    <n v="0.11420776695013046"/>
    <n v="2.2728985175490379E-2"/>
    <n v="4.5674918219447136E-3"/>
    <n v="0"/>
    <n v="3200"/>
    <n v="161"/>
    <n v="3500"/>
    <n v="156"/>
    <n v="3000"/>
    <n v="118"/>
    <n v="0.10959836840629578"/>
    <n v="0.2961198091506958"/>
    <n v="0.11572498083114624"/>
    <n v="2.1783526986837387E-2"/>
    <n v="4.0844110772013664E-3"/>
    <n v="0"/>
    <s v="yes"/>
    <s v="yes"/>
    <s v="yes"/>
    <s v="yes"/>
    <s v="yes"/>
    <n v="0"/>
    <x v="0"/>
    <m/>
    <n v="5"/>
    <s v="Yes"/>
    <s v="FMM Only"/>
    <x v="2"/>
    <m/>
    <s v=""/>
  </r>
  <r>
    <s v="GEO"/>
    <n v="1143"/>
    <s v="Georgia Reproductive Health Survey 1999-2000. Atlanta, United States: Centers for Disease Control and Prevention (CDC)"/>
    <x v="34"/>
    <s v="RHS"/>
    <x v="36"/>
    <x v="15"/>
    <n v="6.014266237616539E-2"/>
    <n v="4.9716881476342678E-3"/>
    <n v="5.0398334860801697E-2"/>
    <n v="6.9886989891529083E-2"/>
    <n v="5.0518076866865158E-2"/>
    <n v="5.0475019961595535E-3"/>
    <n v="4.0592685341835022E-2"/>
    <n v="6.0443464666604996E-2"/>
    <n v="1944"/>
    <n v="1937"/>
    <n v="0.9731331467628479"/>
    <n v="0.97325104475021362"/>
    <n v="1885.2459716796875"/>
    <n v="1892"/>
    <n v="1885.2459716796875"/>
    <n v="1892"/>
    <n v="0.97328132390975952"/>
    <n v="0.97325104475021362"/>
    <n v="3500"/>
    <n v="198"/>
    <n v="3300"/>
    <n v="178"/>
    <n v="3200"/>
    <n v="166"/>
    <n v="0.10398749262094498"/>
    <n v="0.28640240430831909"/>
    <n v="0.12500225007534027"/>
    <n v="2.8853528201580048E-2"/>
    <n v="3.7077388260513544E-3"/>
    <n v="5.4953037761151791E-4"/>
    <n v="3500"/>
    <n v="198"/>
    <n v="3300"/>
    <n v="178"/>
    <n v="3200"/>
    <n v="166"/>
    <n v="0.10465116053819656"/>
    <n v="0.28646934032440186"/>
    <n v="0.12526427209377289"/>
    <n v="2.9069768264889717E-2"/>
    <n v="3.6997885908931494E-3"/>
    <n v="5.2854121895506978E-4"/>
    <s v="yes"/>
    <s v="yes"/>
    <s v="yes"/>
    <s v="yes"/>
    <s v="yes"/>
    <n v="0"/>
    <x v="0"/>
    <m/>
    <n v="5"/>
    <s v="Yes"/>
    <s v="FMM Only"/>
    <x v="2"/>
    <m/>
    <s v=""/>
  </r>
  <r>
    <s v="PAK"/>
    <n v="1152"/>
    <s v="Pakistan Demographic and Health Survey 2006-07. Islamabad, Pakistan: NIPS/Pakistan and Macro International."/>
    <x v="68"/>
    <s v="DHS"/>
    <x v="16"/>
    <x v="1"/>
    <m/>
    <m/>
    <m/>
    <m/>
    <m/>
    <m/>
    <m/>
    <m/>
    <n v="11763"/>
    <n v="11977"/>
    <n v="0.12159322947263718"/>
    <n v="0.15302218496799469"/>
    <n v="1456.368408203125"/>
    <n v="1800"/>
    <n v="1435.573974609375"/>
    <n v="1770"/>
    <n v="0.11986089497804642"/>
    <n v="0.15047182142734528"/>
    <n v="3000"/>
    <n v="411"/>
    <n v="3500"/>
    <n v="208"/>
    <n v="2500"/>
    <n v="189"/>
    <n v="0.18845036625862122"/>
    <n v="0.45935171842575073"/>
    <n v="0.15025012195110321"/>
    <n v="7.408827543258667E-2"/>
    <n v="4.3513033539056778E-2"/>
    <n v="4.3249377049505711E-3"/>
    <n v="3000"/>
    <n v="411"/>
    <n v="3500"/>
    <n v="208"/>
    <n v="2500"/>
    <n v="189"/>
    <n v="0.22833333909511566"/>
    <n v="0.44888889789581299"/>
    <n v="0.1550000011920929"/>
    <n v="7.1111112833023071E-2"/>
    <n v="4.3333332985639572E-2"/>
    <n v="2.7777778450399637E-3"/>
    <s v="no"/>
    <s v="yes"/>
    <s v="yes"/>
    <s v="yes"/>
    <s v="yes"/>
    <n v="1"/>
    <x v="1"/>
    <s v="excluded"/>
    <n v="2"/>
    <s v="No"/>
    <s v="No model fitted"/>
    <x v="3"/>
    <m/>
    <s v=""/>
  </r>
  <r>
    <s v="MLI"/>
    <n v="1178"/>
    <s v="Enquête par Grappes à Indicateurs Multiples au Mali (MICS-Mali), 2015, Résultats clés. Bamako, Mali, INSTAT"/>
    <x v="57"/>
    <s v="MICS"/>
    <x v="34"/>
    <x v="20"/>
    <m/>
    <m/>
    <m/>
    <m/>
    <m/>
    <m/>
    <m/>
    <m/>
    <n v="6575"/>
    <n v="6747.19677734375"/>
    <n v="0.36519935727119446"/>
    <n v="0.367452472448349"/>
    <n v="2464"/>
    <n v="2416"/>
    <n v="2431"/>
    <n v="2389"/>
    <n v="0.36030828952789307"/>
    <n v="0.36334601044654846"/>
    <n v="3000"/>
    <n v="386"/>
    <n v="4000"/>
    <n v="259"/>
    <n v="3500"/>
    <n v="213"/>
    <n v="0.15015211701393127"/>
    <n v="0.34949266910552979"/>
    <n v="0.23911519348621368"/>
    <n v="9.4363555312156677E-2"/>
    <n v="6.2438078224658966E-2"/>
    <n v="4.289468377828598E-2"/>
    <n v="3000"/>
    <n v="386"/>
    <n v="4000"/>
    <n v="259"/>
    <n v="3500"/>
    <n v="213"/>
    <n v="0.15976820886135101"/>
    <n v="0.35513246059417725"/>
    <n v="0.23716887831687927"/>
    <n v="8.2367546856403351E-2"/>
    <n v="5.3807947784662247E-2"/>
    <n v="3.6009933799505234E-2"/>
    <s v="yes"/>
    <s v="yes"/>
    <s v="yes"/>
    <s v="no"/>
    <s v="yes"/>
    <n v="1"/>
    <x v="1"/>
    <s v="excluded"/>
    <n v="3"/>
    <s v="No"/>
    <s v="No model fitted"/>
    <x v="3"/>
    <m/>
    <s v="MICS4"/>
  </r>
  <r>
    <s v="LAO"/>
    <n v="1224"/>
    <s v="Laos Multiple Indicator Cluster Survey 2000. New York, United States: United Nations Children's Fund (UNICEF)."/>
    <x v="51"/>
    <s v="MICS"/>
    <x v="0"/>
    <x v="0"/>
    <m/>
    <m/>
    <m/>
    <m/>
    <m/>
    <m/>
    <m/>
    <m/>
    <n v="1180"/>
    <n v="1180"/>
    <n v="0.14773128926753998"/>
    <n v="0.13983051478862762"/>
    <n v="174"/>
    <n v="165"/>
    <n v="174"/>
    <n v="165"/>
    <n v="0.14777787029743195"/>
    <n v="0.13983051478862762"/>
    <n v="3000"/>
    <n v="37"/>
    <n v="2500"/>
    <n v="22"/>
    <n v="3500"/>
    <n v="18"/>
    <n v="0.21831443905830383"/>
    <n v="0.45708635449409485"/>
    <n v="4.4660087674856186E-2"/>
    <n v="5.2739535458385944E-3"/>
    <n v="0"/>
    <n v="0"/>
    <n v="3000"/>
    <n v="37"/>
    <n v="2500"/>
    <n v="22"/>
    <n v="3500"/>
    <n v="18"/>
    <n v="0.22424241900444031"/>
    <n v="0.46666666865348816"/>
    <n v="4.2424242943525314E-2"/>
    <n v="6.0606058686971664E-3"/>
    <n v="0"/>
    <n v="0"/>
    <s v="no"/>
    <s v="no"/>
    <s v="yes"/>
    <s v="yes"/>
    <s v="yes"/>
    <n v="2"/>
    <x v="1"/>
    <s v="excluded"/>
    <n v="2"/>
    <s v="No"/>
    <s v="No model fitted"/>
    <x v="3"/>
    <m/>
    <s v=""/>
  </r>
  <r>
    <s v="JAM"/>
    <n v="1247"/>
    <s v="Jamaica survey of living conditions 2014. The Planning Institute of Jamaica (PIOJ)  and the Statistical Institute of Jamaica Statistical Institute of Jamaica (STATIN), 2017"/>
    <x v="44"/>
    <s v="OS"/>
    <x v="9"/>
    <x v="7"/>
    <n v="0.16659590601921082"/>
    <n v="2.0372120663523674E-2"/>
    <n v="0.12666727602481842"/>
    <n v="0.20652452111244202"/>
    <n v="0.14084775745868683"/>
    <n v="2.0402420312166214E-2"/>
    <n v="0.1002296656370163"/>
    <n v="0.18146584928035736"/>
    <n v="350"/>
    <n v="589"/>
    <n v="1"/>
    <n v="1"/>
    <n v="588.51715087890625"/>
    <n v="350"/>
    <n v="565.98590087890625"/>
    <n v="339"/>
    <n v="0.96092683076858521"/>
    <n v="0.96857142448425293"/>
    <n v="3200"/>
    <n v="15"/>
    <n v="3300"/>
    <n v="14"/>
    <n v="3500"/>
    <n v="14"/>
    <n v="5.1276907324790955E-2"/>
    <n v="0.17150649428367615"/>
    <n v="0.16215789318084717"/>
    <n v="7.4146963655948639E-2"/>
    <n v="5.0668131560087204E-2"/>
    <n v="0"/>
    <n v="3200"/>
    <n v="15"/>
    <n v="3300"/>
    <n v="14"/>
    <n v="3500"/>
    <n v="14"/>
    <n v="5.4285712540149689E-2"/>
    <n v="0.17714285850524902"/>
    <n v="0.1428571492433548"/>
    <n v="6.5714284777641296E-2"/>
    <n v="4.5714285224676132E-2"/>
    <n v="0"/>
    <s v="yes"/>
    <s v="yes"/>
    <s v="yes"/>
    <s v="yes"/>
    <s v="yes"/>
    <n v="0"/>
    <x v="0"/>
    <m/>
    <n v="5"/>
    <s v="Yes"/>
    <s v="FMM Only"/>
    <x v="2"/>
    <m/>
    <s v="MICS3"/>
  </r>
  <r>
    <s v="JOR"/>
    <n v="1251"/>
    <s v="Jordan Population and Family Health Survey 2007. Calverton, Maryland, USA: Department of Statistics/Jordan and Macro International."/>
    <x v="45"/>
    <s v="DHS"/>
    <x v="25"/>
    <x v="8"/>
    <n v="0.13912247121334076"/>
    <n v="5.9053609147667885E-3"/>
    <n v="0.1275479644536972"/>
    <n v="0.15069697797298431"/>
    <n v="0.11034703254699707"/>
    <n v="5.8271894231438637E-3"/>
    <n v="9.8911002278327942E-2"/>
    <n v="0.1217830628156662"/>
    <n v="10426"/>
    <n v="9864"/>
    <n v="0.99111026525497437"/>
    <n v="0.9852292537689209"/>
    <n v="9776.2119140625"/>
    <n v="10272"/>
    <n v="9770.5947265625"/>
    <n v="10267"/>
    <n v="0.99053066968917847"/>
    <n v="0.98474967479705811"/>
    <n v="3000"/>
    <n v="2429"/>
    <n v="3500"/>
    <n v="1713"/>
    <n v="2500"/>
    <n v="747"/>
    <n v="0.19880332052707672"/>
    <n v="0.44537076354026794"/>
    <n v="0.10779619961977005"/>
    <n v="2.8337860479950905E-2"/>
    <n v="7.2399629279971123E-3"/>
    <n v="4.1882603545673192E-4"/>
    <n v="3000"/>
    <n v="2429"/>
    <n v="3500"/>
    <n v="1713"/>
    <n v="2500"/>
    <n v="747"/>
    <n v="0.23646806180477142"/>
    <n v="0.47595405578613281"/>
    <n v="0.10562694817781448"/>
    <n v="2.8718847781419754E-2"/>
    <n v="7.4961059726774693E-3"/>
    <n v="1.9470404367893934E-4"/>
    <s v="yes"/>
    <s v="yes"/>
    <s v="yes"/>
    <s v="yes"/>
    <s v="yes"/>
    <n v="0"/>
    <x v="0"/>
    <s v="included"/>
    <n v="5"/>
    <s v="Yes"/>
    <s v="MI includes: _x000a_(i) size _x000a_(ii) parity _x000a_(ii) sex _x000a_(iv) singleton _x000a_(v) maternal height _x000a_(vi) maternal BMI "/>
    <x v="0"/>
    <m/>
    <s v=""/>
  </r>
  <r>
    <s v="JAM"/>
    <n v="1255"/>
    <s v="Monitoring the situation of children and women: Jamaica Multiple Indicator Cluster Survey 2005"/>
    <x v="44"/>
    <s v="MICS"/>
    <x v="1"/>
    <x v="1"/>
    <n v="0.1623831"/>
    <n v="1.9371300000000001E-2"/>
    <n v="0.1244154"/>
    <n v="0.2003508"/>
    <n v="0.1217975"/>
    <n v="1.5155790000000001E-2"/>
    <n v="9.1975920000000003E-2"/>
    <n v="0.15161915000000001"/>
    <n v="538"/>
    <n v="525"/>
    <n v="0.96761906147003174"/>
    <n v="0.97026020288467407"/>
    <n v="508"/>
    <n v="522"/>
    <n v="504"/>
    <n v="519"/>
    <n v="0.95999997854232788"/>
    <n v="0.96468400955200195"/>
    <n v="3182"/>
    <n v="57"/>
    <n v="2727"/>
    <n v="31"/>
    <n v="3636"/>
    <n v="23"/>
    <n v="0.11262448877096176"/>
    <n v="0.21166214346885681"/>
    <n v="8.0636091530323029E-2"/>
    <n v="2.0880941301584244E-2"/>
    <n v="1.5167782083153725E-2"/>
    <n v="0"/>
    <n v="3182"/>
    <n v="57"/>
    <n v="2727"/>
    <n v="31"/>
    <n v="3636"/>
    <n v="23"/>
    <n v="0.10919540375471115"/>
    <n v="0.21264368295669556"/>
    <n v="8.2375481724739075E-2"/>
    <n v="2.1072797477245331E-2"/>
    <n v="1.3409961946308613E-2"/>
    <n v="0"/>
    <s v="yes"/>
    <s v="yes"/>
    <s v="yes"/>
    <s v="yes"/>
    <s v="yes"/>
    <n v="0"/>
    <x v="0"/>
    <s v="included"/>
    <n v="5"/>
    <s v="Yes"/>
    <s v="MI includes: _x000a_(i) size _x000a_(ii) parity "/>
    <x v="0"/>
    <m/>
    <s v=""/>
  </r>
  <r>
    <s v="JAM"/>
    <n v="1256"/>
    <s v="Jamaica Multiple Indicator Cluster Survey 2011: Final Report. Kingston, Jamaica: STATIN and UNICEF"/>
    <x v="44"/>
    <s v="MICS"/>
    <x v="7"/>
    <x v="9"/>
    <n v="0.16308914124965668"/>
    <n v="1.4917692169547081E-2"/>
    <n v="0.13385047018527985"/>
    <n v="0.1923278272151947"/>
    <n v="0.16126507520675659"/>
    <n v="1.7133229999999999E-2"/>
    <n v="0.12753930999999999"/>
    <n v="0.19499084999999999"/>
    <n v="630"/>
    <n v="613.85595703125"/>
    <n v="0.96416938304901123"/>
    <n v="0.96349203586578369"/>
    <n v="592"/>
    <n v="607"/>
    <n v="591"/>
    <n v="604"/>
    <n v="0.96254074573516846"/>
    <n v="0.95873016119003296"/>
    <n v="3175"/>
    <n v="39"/>
    <n v="2722"/>
    <n v="31"/>
    <n v="3629"/>
    <n v="28"/>
    <n v="6.52618408203125E-2"/>
    <n v="0.17497757077217102"/>
    <n v="7.2715267539024353E-2"/>
    <n v="1.4925688505172729E-2"/>
    <n v="4.3118912726640701E-3"/>
    <n v="0"/>
    <n v="3175"/>
    <n v="39"/>
    <n v="2721"/>
    <n v="31"/>
    <n v="3628"/>
    <n v="28"/>
    <n v="6.4250409603118896E-2"/>
    <n v="0.16144976019859314"/>
    <n v="7.2487644851207733E-2"/>
    <n v="1.6474464908242226E-2"/>
    <n v="6.5897856839001179E-3"/>
    <n v="0"/>
    <s v="yes"/>
    <s v="yes"/>
    <s v="yes"/>
    <s v="yes"/>
    <s v="yes"/>
    <n v="0"/>
    <x v="0"/>
    <s v="included"/>
    <n v="5"/>
    <s v="Yes"/>
    <s v="MI includes: _x000a_(i) size _x000a_(ii) parity "/>
    <x v="2"/>
    <m/>
    <s v=""/>
  </r>
  <r>
    <s v="ZAF"/>
    <n v="1264"/>
    <s v="South Africa Demographic and Health Survey 1998. Pretoria, South Africa: Department of Health/South Africa."/>
    <x v="79"/>
    <s v="DHS"/>
    <x v="10"/>
    <x v="12"/>
    <m/>
    <m/>
    <m/>
    <m/>
    <m/>
    <m/>
    <m/>
    <m/>
    <n v="4942"/>
    <m/>
    <m/>
    <n v="0.68170779943466187"/>
    <m/>
    <n v="3369"/>
    <m/>
    <m/>
    <m/>
    <m/>
    <m/>
    <m/>
    <m/>
    <m/>
    <m/>
    <m/>
    <m/>
    <m/>
    <m/>
    <m/>
    <m/>
    <m/>
    <m/>
    <m/>
    <m/>
    <m/>
    <m/>
    <m/>
    <m/>
    <m/>
    <m/>
    <m/>
    <m/>
    <m/>
    <m/>
    <m/>
    <m/>
    <m/>
    <m/>
    <m/>
    <x v="1"/>
    <s v="included"/>
    <n v="1"/>
    <s v="No"/>
    <s v="No model fitted"/>
    <x v="3"/>
    <s v="no size. Included in 2019"/>
    <s v="MICS6"/>
  </r>
  <r>
    <s v="IDN"/>
    <n v="1269"/>
    <s v="Indonesia Demographic and Health Survey 1997. Calverton, Maryland, USA: CBS and Macro International"/>
    <x v="112"/>
    <s v="DHS"/>
    <x v="33"/>
    <x v="21"/>
    <n v="0.11766723543405533"/>
    <n v="5.1019699312746525E-3"/>
    <n v="0.10766737908124924"/>
    <n v="0.12766709923744202"/>
    <n v="7.6594308018684387E-2"/>
    <n v="4.4747823849320412E-3"/>
    <n v="6.7816004157066345E-2"/>
    <n v="8.5372619330883026E-2"/>
    <n v="17443"/>
    <n v="16216"/>
    <n v="0.61711257696151733"/>
    <n v="0.58470445871353149"/>
    <n v="10007.3203125"/>
    <n v="10199"/>
    <n v="10003.232421875"/>
    <n v="10194"/>
    <n v="0.61687421798706055"/>
    <n v="0.58441781997680664"/>
    <n v="3000"/>
    <n v="1748"/>
    <n v="3500"/>
    <n v="1460"/>
    <n v="3200"/>
    <n v="790"/>
    <n v="0.16437655687332153"/>
    <n v="0.38495519757270813"/>
    <n v="0.10884162783622742"/>
    <n v="2.7069037780165672E-2"/>
    <n v="6.4420746639370918E-3"/>
    <n v="4.910026109428145E-5"/>
    <n v="3000"/>
    <n v="1748"/>
    <n v="3500"/>
    <n v="1460"/>
    <n v="3200"/>
    <n v="790"/>
    <n v="0.17138935625553131"/>
    <n v="0.39199921488761902"/>
    <n v="0.10540249198675156"/>
    <n v="2.4806354194879532E-2"/>
    <n v="6.1770761385560036E-3"/>
    <n v="9.804882574826479E-5"/>
    <s v="yes"/>
    <s v="yes"/>
    <s v="yes"/>
    <s v="yes"/>
    <s v="yes"/>
    <n v="0"/>
    <x v="0"/>
    <s v="included"/>
    <n v="5"/>
    <s v="Yes"/>
    <s v="MI includes: _x000a_(i) size _x000a_(ii) parity _x000a_(ii) sex _x000a_(iv) singleton "/>
    <x v="0"/>
    <m/>
    <s v=""/>
  </r>
  <r>
    <s v="IDN"/>
    <n v="1271"/>
    <s v="Indonesia Demographic and Health Survey 2002-2003. Calverton, Maryland, USA: BPS and ORC Macro"/>
    <x v="112"/>
    <s v="DHS"/>
    <x v="39"/>
    <x v="18"/>
    <n v="0.10932104289531708"/>
    <n v="4.4051813893020153E-3"/>
    <n v="0.10068688541650772"/>
    <n v="0.11795520037412643"/>
    <n v="7.1665972471237183E-2"/>
    <n v="4.2789787985384464E-3"/>
    <n v="6.3271865248680115E-2"/>
    <n v="8.006007969379425E-2"/>
    <n v="16206"/>
    <n v="15089"/>
    <n v="0.77564215660095215"/>
    <n v="0.73114895820617676"/>
    <n v="11703.5263671875"/>
    <n v="11849"/>
    <n v="11701.068359375"/>
    <n v="11842"/>
    <n v="0.7754700779914856"/>
    <n v="0.7307170033454895"/>
    <n v="3000"/>
    <n v="2055"/>
    <n v="3500"/>
    <n v="1563"/>
    <n v="3200"/>
    <n v="921"/>
    <n v="0.17394410073757172"/>
    <n v="0.39801028370857239"/>
    <n v="9.3732684850692749E-2"/>
    <n v="2.1586442366242409E-2"/>
    <n v="4.5097563415765762E-3"/>
    <n v="0"/>
    <n v="3000"/>
    <n v="2055"/>
    <n v="3500"/>
    <n v="1563"/>
    <n v="3200"/>
    <n v="921"/>
    <n v="0.17343235015869141"/>
    <n v="0.38307029008865356"/>
    <n v="9.0218581259250641E-2"/>
    <n v="1.9917292520403862E-2"/>
    <n v="4.4729514047503471E-3"/>
    <n v="0"/>
    <s v="yes"/>
    <s v="yes"/>
    <s v="yes"/>
    <s v="yes"/>
    <s v="yes"/>
    <n v="0"/>
    <x v="0"/>
    <s v="included"/>
    <n v="5"/>
    <s v="Yes"/>
    <s v="MI includes: _x000a_(i) size _x000a_(ii) parity _x000a_(ii) sex _x000a_(iv) singleton "/>
    <x v="0"/>
    <m/>
    <s v=""/>
  </r>
  <r>
    <s v="IDN"/>
    <n v="1272"/>
    <s v="Indonesia Demographic and Health Survey 2007. Calverton, Maryland, USA: BPS and Macro International"/>
    <x v="112"/>
    <s v="DHS"/>
    <x v="25"/>
    <x v="1"/>
    <n v="0.10715566575527191"/>
    <n v="3.484868910163641E-3"/>
    <n v="0.1003253236413002"/>
    <n v="0.11398600786924362"/>
    <n v="6.7313559353351593E-2"/>
    <n v="3.5634415689855814E-3"/>
    <n v="6.0324188321828842E-2"/>
    <n v="7.4302926659584045E-2"/>
    <n v="18645"/>
    <n v="16504"/>
    <n v="0.81735491752624512"/>
    <n v="0.74641996622085571"/>
    <n v="13489.7021484375"/>
    <n v="13917"/>
    <n v="13478.001953125"/>
    <n v="13901"/>
    <n v="0.8166506290435791"/>
    <n v="0.74556183815002441"/>
    <n v="3000"/>
    <n v="2226"/>
    <n v="3500"/>
    <n v="1801"/>
    <n v="3200"/>
    <n v="1077"/>
    <n v="0.14657843112945557"/>
    <n v="0.35708284378051758"/>
    <n v="0.10383401066064835"/>
    <n v="2.3884989321231842E-2"/>
    <n v="5.674747284501791E-3"/>
    <n v="4.9370621127309278E-5"/>
    <n v="3000"/>
    <n v="2226"/>
    <n v="3500"/>
    <n v="1801"/>
    <n v="3200"/>
    <n v="1077"/>
    <n v="0.15994825959205627"/>
    <n v="0.3667457103729248"/>
    <n v="0.1041172668337822"/>
    <n v="2.7951426804065704E-2"/>
    <n v="6.8261837586760521E-3"/>
    <n v="7.1854563429951668E-5"/>
    <s v="yes"/>
    <s v="yes"/>
    <s v="yes"/>
    <s v="yes"/>
    <s v="yes"/>
    <n v="0"/>
    <x v="0"/>
    <s v="included"/>
    <n v="5"/>
    <s v="Yes"/>
    <s v="MI includes: _x000a_(i) size _x000a_(ii) parity _x000a_(ii) sex _x000a_(iv) singleton "/>
    <x v="0"/>
    <m/>
    <s v=""/>
  </r>
  <r>
    <s v="IDN"/>
    <n v="1274"/>
    <s v="Indonesia Demographic and Health Survey 2012. Jakarta, Indonesia: BPS, BKKBN, Kemenkes, and ICF International, 2013."/>
    <x v="112"/>
    <s v="DHS"/>
    <x v="13"/>
    <x v="11"/>
    <n v="0.10713467001914978"/>
    <n v="3.5394730512052774E-3"/>
    <n v="0.10019730776548386"/>
    <n v="0.1140720397233963"/>
    <n v="7.3166027665138245E-2"/>
    <n v="3.4555373713374138E-3"/>
    <n v="6.6388741135597229E-2"/>
    <n v="7.994331419467926E-2"/>
    <n v="17874"/>
    <n v="16819"/>
    <n v="0.89983510971069336"/>
    <n v="0.84614521265029907"/>
    <n v="15134.7255859375"/>
    <n v="15124"/>
    <n v="15124.392578125"/>
    <n v="15109"/>
    <n v="0.89924448728561401"/>
    <n v="0.84530603885650635"/>
    <n v="3000"/>
    <n v="2127"/>
    <n v="3500"/>
    <n v="1755"/>
    <n v="3200"/>
    <n v="1294"/>
    <n v="0.13774998486042023"/>
    <n v="0.33681431412696838"/>
    <n v="7.2029314935207367E-2"/>
    <n v="1.558471005409956E-2"/>
    <n v="3.0121842864900827E-3"/>
    <n v="1.3869295798940584E-5"/>
    <n v="3000"/>
    <n v="2127"/>
    <n v="3500"/>
    <n v="1755"/>
    <n v="3200"/>
    <n v="1294"/>
    <n v="0.14063739776611328"/>
    <n v="0.34223750233650208"/>
    <n v="8.3575770258903503E-2"/>
    <n v="2.0100502297282219E-2"/>
    <n v="4.9590053968131542E-3"/>
    <n v="6.6120075643993914E-5"/>
    <s v="yes"/>
    <s v="yes"/>
    <s v="yes"/>
    <s v="yes"/>
    <s v="yes"/>
    <n v="0"/>
    <x v="0"/>
    <s v="included"/>
    <n v="5"/>
    <s v="Yes"/>
    <s v="MI includes: _x000a_(i) size _x000a_(ii) parity _x000a_(ii) sex _x000a_(iv) singleton "/>
    <x v="0"/>
    <m/>
    <s v=""/>
  </r>
  <r>
    <s v="ECU"/>
    <n v="1298"/>
    <s v="Encuesta Nacional de Salud y Nutrición (ENSANUT-ECU) 2011-2013"/>
    <x v="26"/>
    <s v="OS"/>
    <x v="13"/>
    <x v="9"/>
    <m/>
    <m/>
    <m/>
    <m/>
    <m/>
    <m/>
    <m/>
    <m/>
    <n v="10216"/>
    <m/>
    <m/>
    <n v="0.86736491777603764"/>
    <m/>
    <n v="8861"/>
    <m/>
    <m/>
    <m/>
    <m/>
    <m/>
    <m/>
    <m/>
    <m/>
    <m/>
    <m/>
    <m/>
    <m/>
    <m/>
    <m/>
    <m/>
    <m/>
    <m/>
    <m/>
    <m/>
    <m/>
    <m/>
    <m/>
    <m/>
    <m/>
    <m/>
    <m/>
    <m/>
    <m/>
    <m/>
    <m/>
    <m/>
    <m/>
    <m/>
    <m/>
    <x v="1"/>
    <m/>
    <n v="1"/>
    <s v="No"/>
    <s v="No model fitted"/>
    <x v="3"/>
    <m/>
    <s v=""/>
  </r>
  <r>
    <s v="ETH"/>
    <n v="1303"/>
    <s v="Ethiopia Demographic and Health Survey 2016. Addis Ababa, Ethiopia, and Rockville, Maryland, USA: CSA and ICF."/>
    <x v="31"/>
    <s v="DHS"/>
    <x v="40"/>
    <x v="10"/>
    <m/>
    <m/>
    <m/>
    <m/>
    <m/>
    <m/>
    <m/>
    <m/>
    <n v="10641"/>
    <n v="11023"/>
    <n v="0.1362377405166626"/>
    <n v="0.19828963279724121"/>
    <n v="1501.70654296875"/>
    <n v="2110"/>
    <n v="1462.6502685546875"/>
    <n v="2084"/>
    <n v="0.13269075751304626"/>
    <n v="0.19584625959396362"/>
    <n v="3000"/>
    <n v="546"/>
    <n v="3500"/>
    <n v="340"/>
    <n v="4000"/>
    <n v="276"/>
    <n v="0.24286498129367828"/>
    <n v="0.53526103496551514"/>
    <n v="0.28099483251571655"/>
    <n v="0.11392697691917419"/>
    <n v="7.4462339282035828E-2"/>
    <n v="7.6949950307607651E-3"/>
    <n v="3000"/>
    <n v="546"/>
    <n v="3500"/>
    <n v="340"/>
    <n v="4000"/>
    <n v="276"/>
    <n v="0.25876778364181519"/>
    <n v="0.55071091651916504"/>
    <n v="0.23459716141223907"/>
    <n v="8.9573457837104797E-2"/>
    <n v="5.6398104876279831E-2"/>
    <n v="2.8436018619686365E-3"/>
    <s v="no"/>
    <s v="yes"/>
    <s v="no"/>
    <s v="no"/>
    <s v="yes"/>
    <n v="3"/>
    <x v="1"/>
    <m/>
    <n v="2"/>
    <s v="No"/>
    <s v="No model fitted"/>
    <x v="3"/>
    <m/>
    <s v=""/>
  </r>
  <r>
    <s v="DOM"/>
    <n v="1315"/>
    <s v="Republica Dominicana Encuesta Experimental de Demografia y Salud 1999. Santo Domingo, Republica Dominicana: CESDEM/República Dominicana, USAID, and Macro International"/>
    <x v="25"/>
    <s v="DHS"/>
    <x v="30"/>
    <x v="14"/>
    <n v="8.6113445460796356E-2"/>
    <n v="1.2171266600489616E-2"/>
    <n v="6.2257759273052216E-2"/>
    <n v="0.1099691241979599"/>
    <n v="8.485548198223114E-2"/>
    <n v="1.3082771562039852E-2"/>
    <n v="5.8804355561733246E-2"/>
    <n v="0.11090660840272903"/>
    <n v="595"/>
    <n v="597"/>
    <n v="0.97089582681655884"/>
    <n v="0.96638655662536621"/>
    <n v="579.63433837890625"/>
    <n v="575"/>
    <n v="576.8409423828125"/>
    <n v="574"/>
    <n v="0.96623271703720093"/>
    <n v="0.96470588445663452"/>
    <n v="3401"/>
    <n v="94"/>
    <n v="3855"/>
    <n v="61"/>
    <n v="3175"/>
    <n v="60"/>
    <n v="0.17070725560188293"/>
    <n v="0.37199780344963074"/>
    <n v="0.11068436503410339"/>
    <n v="3.1687024980783463E-2"/>
    <n v="6.308920681476593E-3"/>
    <n v="0"/>
    <n v="3401"/>
    <n v="94"/>
    <n v="3855"/>
    <n v="61"/>
    <n v="3175"/>
    <n v="60"/>
    <n v="0.16347825527191162"/>
    <n v="0.37391304969787598"/>
    <n v="0.11652173846960068"/>
    <n v="3.1304348260164261E-2"/>
    <n v="3.4782609436661005E-3"/>
    <n v="0"/>
    <s v="yes"/>
    <s v="yes"/>
    <s v="yes"/>
    <s v="yes"/>
    <s v="yes"/>
    <n v="0"/>
    <x v="0"/>
    <s v="included"/>
    <n v="5"/>
    <s v="Yes"/>
    <s v="MI includes: _x000a_(i) size _x000a_(ii) parity _x000a_(ii) sex _x000a_(iv) singleton "/>
    <x v="0"/>
    <m/>
    <s v=""/>
  </r>
  <r>
    <s v="DOM"/>
    <n v="1323"/>
    <s v="Encuesta Nacional de Hogares de Propósitos Múltiples (ENHOGAR-MICS) 2014. New York, United States: United Nations Children's Fund (UNICEF), 2016."/>
    <x v="25"/>
    <s v="MICS"/>
    <x v="9"/>
    <x v="10"/>
    <n v="0.1239222"/>
    <n v="5.4282999999999996E-3"/>
    <n v="0.1132826"/>
    <n v="0.13456170000000001"/>
    <n v="0.13663819999999999"/>
    <n v="6.3979900000000001E-3"/>
    <n v="0.12409075999999999"/>
    <n v="0.14918566999999999"/>
    <n v="7566"/>
    <n v="4505.091796875"/>
    <n v="0.96736961603164673"/>
    <n v="0.96550357341766357"/>
    <n v="4358"/>
    <n v="7305"/>
    <n v="4333"/>
    <n v="7259"/>
    <n v="0.96182018518447876"/>
    <n v="0.9594237208366394"/>
    <n v="3175"/>
    <n v="1210"/>
    <n v="3629"/>
    <n v="768"/>
    <n v="2722"/>
    <n v="724"/>
    <n v="0.15897835791110992"/>
    <n v="0.35394769906997681"/>
    <n v="8.7797731161117554E-2"/>
    <n v="2.3444389924407005E-2"/>
    <n v="8.2142762839794159E-3"/>
    <n v="5.5581884225830436E-4"/>
    <n v="3175"/>
    <n v="1210"/>
    <n v="3629"/>
    <n v="768"/>
    <n v="2722"/>
    <n v="724"/>
    <n v="0.1656399667263031"/>
    <n v="0.36988362669944763"/>
    <n v="9.0622864663600922E-2"/>
    <n v="2.1902807056903839E-2"/>
    <n v="8.7611228227615356E-3"/>
    <n v="9.5824775053188205E-4"/>
    <s v="yes"/>
    <s v="yes"/>
    <s v="yes"/>
    <s v="yes"/>
    <s v="yes"/>
    <n v="0"/>
    <x v="0"/>
    <s v="included"/>
    <n v="5"/>
    <s v="Yes"/>
    <s v="MI includes: _x000a_(i) size _x000a_(ii) parity "/>
    <x v="0"/>
    <s v="bw using pounds and ounces"/>
    <s v=""/>
  </r>
  <r>
    <s v="BDI"/>
    <n v="1351"/>
    <s v="Troisième Enquête Démographique et de Santé. Bujumbura, Burundi : ISTEEBU, MSPLS, et ICF"/>
    <x v="14"/>
    <s v="DHS"/>
    <x v="41"/>
    <x v="20"/>
    <n v="0.1432691216468811"/>
    <n v="3.9931125938892365E-3"/>
    <n v="0.13544262945652008"/>
    <n v="0.15109562873840332"/>
    <n v="0.10010608285665512"/>
    <n v="4.1048307903110981E-3"/>
    <n v="9.2043116688728333E-2"/>
    <n v="0.10816904902458191"/>
    <n v="13192"/>
    <n v="13611"/>
    <n v="0.80251914262771606"/>
    <n v="0.80836868286132813"/>
    <n v="10922.9716796875"/>
    <n v="10664"/>
    <n v="10908.7119140625"/>
    <n v="10647"/>
    <n v="0.80146294832229614"/>
    <n v="0.80708003044128418"/>
    <n v="3000"/>
    <n v="2080"/>
    <n v="3500"/>
    <n v="1118"/>
    <n v="2500"/>
    <n v="819"/>
    <n v="0.19893890619277954"/>
    <n v="0.37810015678405762"/>
    <n v="0.10400914400815964"/>
    <n v="3.0189227312803268E-2"/>
    <n v="1.0702373459935188E-2"/>
    <n v="1.2861537106800824E-4"/>
    <n v="3000"/>
    <n v="2080"/>
    <n v="3500"/>
    <n v="1118"/>
    <n v="2500"/>
    <n v="819"/>
    <n v="0.19504876434803009"/>
    <n v="0.3766879141330719"/>
    <n v="0.10577644407749176"/>
    <n v="2.9913729056715965E-2"/>
    <n v="1.1065266095101833E-2"/>
    <n v="9.3773443950340152E-5"/>
    <s v="yes"/>
    <s v="yes"/>
    <s v="yes"/>
    <s v="yes"/>
    <s v="yes"/>
    <n v="0"/>
    <x v="0"/>
    <m/>
    <n v="5"/>
    <s v="Yes"/>
    <s v="MI includes: _x000a_(i) size _x000a_(ii) parity _x000a_(ii) sex _x000a_(iv) singleton _x000a_(v) maternal height _x000a_(vi) maternal BMI "/>
    <x v="0"/>
    <m/>
    <s v=""/>
  </r>
  <r>
    <s v="ZAF"/>
    <n v="1352"/>
    <s v="South Africa Demographic and Health Survey 2016. Pretoria, South Africa, and Rockville, Maryland, USA: NDoH, Stats SA, SAMRC, and ICF"/>
    <x v="79"/>
    <s v="DHS"/>
    <x v="40"/>
    <x v="20"/>
    <n v="0.16710785031318665"/>
    <n v="8.8033359497785568E-3"/>
    <n v="0.14985330402851105"/>
    <n v="0.18436238169670105"/>
    <n v="0.14525966346263885"/>
    <n v="8.9364070445299149E-3"/>
    <n v="0.1277124434709549"/>
    <n v="0.16280688345432281"/>
    <n v="3548"/>
    <n v="3572"/>
    <n v="0.88422727584838867"/>
    <n v="0.87852311134338379"/>
    <n v="3158.45263671875"/>
    <n v="3117"/>
    <n v="3152.947509765625"/>
    <n v="3109"/>
    <n v="0.88268405199050903"/>
    <n v="0.87626832723617554"/>
    <n v="3000"/>
    <n v="303"/>
    <n v="3500"/>
    <n v="253"/>
    <n v="3200"/>
    <n v="201"/>
    <n v="9.7200274467468262E-2"/>
    <n v="0.24877282977104187"/>
    <n v="6.6658355295658112E-2"/>
    <n v="2.3845557123422623E-2"/>
    <n v="8.310769684612751E-3"/>
    <n v="3.8819769397377968E-3"/>
    <n v="3000"/>
    <n v="303"/>
    <n v="3500"/>
    <n v="253"/>
    <n v="3200"/>
    <n v="201"/>
    <n v="9.7208857536315918E-2"/>
    <n v="0.24286173284053802"/>
    <n v="6.833493709564209E-2"/>
    <n v="2.5665704160928726E-2"/>
    <n v="9.3038175255060196E-3"/>
    <n v="1.6041065100580454E-3"/>
    <s v="yes"/>
    <s v="yes"/>
    <s v="yes"/>
    <s v="yes"/>
    <s v="yes"/>
    <n v="0"/>
    <x v="0"/>
    <m/>
    <n v="5"/>
    <s v="Yes"/>
    <s v="MI includes: _x000a_(i) size _x000a_(ii) parity _x000a_(ii) sex _x000a_(iv) singleton _x000a_(v) maternal height _x000a_(vi) maternal BMI "/>
    <x v="0"/>
    <m/>
    <s v=""/>
  </r>
  <r>
    <s v="PER"/>
    <n v="1384"/>
    <s v="Encuesta Demográfica y de Salud Familiar-ENDES 2016 Nacional y Departamental"/>
    <x v="70"/>
    <s v="DHS-Style Survey"/>
    <x v="40"/>
    <x v="20"/>
    <n v="8.1730537116527557E-2"/>
    <n v="2.5170017033815384E-3"/>
    <n v="7.6797217130661011E-2"/>
    <n v="8.6663864552974701E-2"/>
    <n v="7.0351175963878632E-2"/>
    <n v="2.5381657760590315E-3"/>
    <n v="6.5374553203582764E-2"/>
    <n v="7.5327806174755096E-2"/>
    <n v="21175"/>
    <n v="12201"/>
    <n v="0.95203256607055664"/>
    <n v="0.95135772228240967"/>
    <n v="11615.5185546875"/>
    <n v="20145"/>
    <n v="11608.978515625"/>
    <n v="20137"/>
    <n v="0.95147764682769775"/>
    <n v="0.95097994804382324"/>
    <n v="3500"/>
    <n v="976"/>
    <n v="3000"/>
    <n v="965"/>
    <n v="3200"/>
    <n v="892"/>
    <n v="4.87043596804142E-2"/>
    <n v="0.14335779845714569"/>
    <n v="7.3607467114925385E-2"/>
    <n v="1.4844037592411041E-2"/>
    <n v="2.8102262876927853E-3"/>
    <n v="0"/>
    <n v="3500"/>
    <n v="976"/>
    <n v="3000"/>
    <n v="965"/>
    <n v="3200"/>
    <n v="892"/>
    <n v="4.8448745161294937E-2"/>
    <n v="0.14063042402267456"/>
    <n v="7.3268800973892212E-2"/>
    <n v="1.5090593136847019E-2"/>
    <n v="2.0352443680167198E-3"/>
    <n v="0"/>
    <s v="yes"/>
    <s v="yes"/>
    <s v="yes"/>
    <s v="yes"/>
    <s v="yes"/>
    <n v="0"/>
    <x v="0"/>
    <m/>
    <n v="5"/>
    <s v="Yes"/>
    <s v="MI includes: _x000a_(i) size _x000a_(ii) parity _x000a_(ii) sex _x000a_(iv) singleton "/>
    <x v="0"/>
    <m/>
    <s v="MICS5"/>
  </r>
  <r>
    <s v="UGA"/>
    <n v="1389"/>
    <s v="Uganda Demographic and Health Survey 2016. Kampala, Uganda and Rockville, Maryland, USA: UBOS and ICF. 2018"/>
    <x v="94"/>
    <s v="DHS"/>
    <x v="40"/>
    <x v="20"/>
    <m/>
    <m/>
    <m/>
    <m/>
    <m/>
    <m/>
    <m/>
    <m/>
    <n v="15522"/>
    <n v="15270"/>
    <n v="0.67230039834976196"/>
    <n v="0.67188507318496704"/>
    <n v="10266.3427734375"/>
    <n v="10429"/>
    <n v="10045.419921875"/>
    <n v="10199"/>
    <n v="0.65785330533981323"/>
    <n v="0.65706735849380493"/>
    <n v="3000"/>
    <n v="2002"/>
    <n v="3500"/>
    <n v="1202"/>
    <n v="4000"/>
    <n v="926"/>
    <n v="0.19173038005828857"/>
    <n v="0.40137708187103271"/>
    <n v="0.21609626710414886"/>
    <n v="0.10532203316688538"/>
    <n v="6.728893518447876E-2"/>
    <n v="7.579249213449657E-4"/>
    <n v="3000"/>
    <n v="2002"/>
    <n v="3500"/>
    <n v="1202"/>
    <n v="4000"/>
    <n v="926"/>
    <n v="0.19196471571922302"/>
    <n v="0.3960111141204834"/>
    <n v="0.21574455499649048"/>
    <n v="0.10374916344881058"/>
    <n v="6.6545210778713226E-2"/>
    <n v="9.5886469352990389E-4"/>
    <s v="yes"/>
    <s v="yes"/>
    <s v="yes"/>
    <s v="no"/>
    <s v="no"/>
    <n v="2"/>
    <x v="1"/>
    <m/>
    <n v="3"/>
    <s v="No"/>
    <s v="No model fitted"/>
    <x v="3"/>
    <m/>
    <s v="MICS5"/>
  </r>
  <r>
    <s v="SLB"/>
    <n v="1392"/>
    <s v="Solomon Islands Demographic and Health Survey, 2015. Solomon Islands Ministry of Health and Medical Services and the Pacific Community. 2017."/>
    <x v="113"/>
    <s v="DHS-Style Survey"/>
    <x v="34"/>
    <x v="7"/>
    <n v="0.1315511018037796"/>
    <n v="6.6180378198623657E-3"/>
    <n v="0.11857975274324417"/>
    <n v="0.14452245831489563"/>
    <n v="0.10212020576000214"/>
    <n v="6.3407672569155693E-3"/>
    <n v="8.9620493352413177E-2"/>
    <n v="0.11461991816759109"/>
    <n v="3878"/>
    <n v="4119"/>
    <n v="0.85815668106079102"/>
    <n v="0.87493550777435303"/>
    <n v="3534.935546875"/>
    <n v="3393"/>
    <n v="3529.343017578125"/>
    <n v="3389"/>
    <n v="0.85684460401535034"/>
    <n v="0.87390404939651489"/>
    <n v="3000"/>
    <n v="307"/>
    <n v="3200"/>
    <n v="237"/>
    <n v="2900"/>
    <n v="185"/>
    <n v="9.4561770558357239E-2"/>
    <n v="0.21621666848659515"/>
    <n v="4.5293658971786499E-2"/>
    <n v="1.1281494051218033E-2"/>
    <n v="4.1972859762609005E-3"/>
    <n v="3.2823739456944168E-4"/>
    <n v="3000"/>
    <n v="307"/>
    <n v="3200"/>
    <n v="237"/>
    <n v="2900"/>
    <n v="185"/>
    <n v="9.0480402112007141E-2"/>
    <n v="0.21485410630702972"/>
    <n v="4.3324492871761322E-2"/>
    <n v="1.0904803872108459E-2"/>
    <n v="3.2419688068330288E-3"/>
    <n v="2.9472442111000419E-4"/>
    <s v="yes"/>
    <s v="yes"/>
    <s v="yes"/>
    <s v="yes"/>
    <s v="yes"/>
    <n v="0"/>
    <x v="0"/>
    <m/>
    <n v="5"/>
    <s v="Yes"/>
    <s v="MI includes: _x000a_(i) size _x000a_(ii) parity _x000a_(ii) sex _x000a_(iv) singleton _x000a_(v) maternal height _x000a_(vi) maternal BMI "/>
    <x v="0"/>
    <m/>
    <s v="MICS5"/>
  </r>
  <r>
    <s v="NPL"/>
    <n v="1404"/>
    <s v="Nepal Demographic and Health Survey 2016. Kathmandu, Nepal: Ministry of Health, Nepal. 2017"/>
    <x v="64"/>
    <s v="DHS"/>
    <x v="41"/>
    <x v="20"/>
    <m/>
    <m/>
    <m/>
    <m/>
    <m/>
    <m/>
    <m/>
    <m/>
    <n v="4994"/>
    <n v="5007"/>
    <n v="0.61291712522506714"/>
    <n v="0.6213456392288208"/>
    <n v="3069.157958984375"/>
    <n v="3103"/>
    <n v="3067.007568359375"/>
    <n v="3101"/>
    <n v="0.61254394054412842"/>
    <n v="0.62094515562057495"/>
    <n v="3000"/>
    <n v="649"/>
    <n v="3500"/>
    <n v="564"/>
    <n v="2500"/>
    <n v="503"/>
    <n v="0.21305407583713531"/>
    <n v="0.55118703842163086"/>
    <n v="7.7212534844875336E-2"/>
    <n v="3.2541804015636444E-2"/>
    <n v="7.2397021576762199E-3"/>
    <n v="2.4976168060675263E-4"/>
    <n v="3000"/>
    <n v="649"/>
    <n v="3500"/>
    <n v="564"/>
    <n v="2500"/>
    <n v="503"/>
    <n v="0.20915243029594421"/>
    <n v="0.55301320552825928"/>
    <n v="7.5410895049571991E-2"/>
    <n v="2.9326457530260086E-2"/>
    <n v="6.4453752711415291E-3"/>
    <n v="3.2226878101937473E-4"/>
    <s v="yes"/>
    <s v="yes"/>
    <s v="no"/>
    <s v="yes"/>
    <s v="yes"/>
    <n v="1"/>
    <x v="1"/>
    <s v="included"/>
    <n v="3"/>
    <s v="No"/>
    <s v="No model fitted"/>
    <x v="3"/>
    <s v="Included in 2019 estimates. Excluded in 2020 on unweighted DQC"/>
    <s v=""/>
  </r>
  <r>
    <s v="THA"/>
    <n v="1443"/>
    <s v="Thailand Multiple Indicator Cluster Survey 2015- 2016, Final Report, NSO and UNICEF, Bangkok, 2016"/>
    <x v="86"/>
    <s v="MICS"/>
    <x v="37"/>
    <x v="22"/>
    <n v="9.486418217420578E-2"/>
    <n v="9.296199306845665E-3"/>
    <n v="7.6643630862236023E-2"/>
    <n v="0.11308473348617554"/>
    <n v="9.1915786266326904E-2"/>
    <n v="1.1524321511387825E-2"/>
    <n v="6.9308184087276459E-2"/>
    <n v="0.11452338099479675"/>
    <n v="3382"/>
    <n v="2092.248046875"/>
    <n v="0.98374760150909424"/>
    <n v="0.98462450504302979"/>
    <n v="2058"/>
    <n v="3330"/>
    <n v="2058"/>
    <n v="3329"/>
    <n v="0.98374760150909424"/>
    <n v="0.98432880640029907"/>
    <n v="3000"/>
    <n v="99"/>
    <n v="2800"/>
    <n v="74"/>
    <n v="3100"/>
    <n v="72"/>
    <n v="2.5978006422519684E-2"/>
    <n v="8.9050926268100739E-2"/>
    <n v="1.8881024792790413E-2"/>
    <n v="2.1225071977823973E-3"/>
    <n v="4.8971596697811037E-5"/>
    <n v="9.2542413767660037E-6"/>
    <n v="3000"/>
    <n v="99"/>
    <n v="2800"/>
    <n v="74"/>
    <n v="3100"/>
    <n v="72"/>
    <n v="2.9729729518294334E-2"/>
    <n v="7.3573574423789978E-2"/>
    <n v="2.0720720291137695E-2"/>
    <n v="3.6036036908626556E-3"/>
    <n v="3.0030030757188797E-4"/>
    <n v="3.0030030757188797E-4"/>
    <s v="yes"/>
    <s v="yes"/>
    <s v="yes"/>
    <s v="yes"/>
    <s v="yes"/>
    <n v="0"/>
    <x v="0"/>
    <m/>
    <n v="5"/>
    <s v="Yes"/>
    <s v="MI includes: _x000a_(i) size _x000a_(ii) parity _x000a_(ii) sex _x000a_(iv) singleton "/>
    <x v="0"/>
    <m/>
    <s v="MICS4"/>
  </r>
  <r>
    <s v="SEN"/>
    <n v="1547"/>
    <s v="Senegal : Enquête Démographique et de Santé Continue (EDS-Continue 2016). Rockville, Maryland, USA : ANSD et ICF"/>
    <x v="75"/>
    <s v="Continuous DHS"/>
    <x v="40"/>
    <x v="10"/>
    <n v="0.16749806702136993"/>
    <n v="8.7925810366868973E-3"/>
    <n v="0.15026460587978363"/>
    <n v="0.18473152816295624"/>
    <n v="0.11668277531862259"/>
    <n v="9.4414400000000006E-3"/>
    <n v="9.8070630000000006E-2"/>
    <n v="0.13529492000000001"/>
    <n v="6725"/>
    <n v="6073"/>
    <n v="0.5325278639793396"/>
    <n v="0.4686988890171051"/>
    <n v="3233.89208984375"/>
    <n v="3152"/>
    <n v="3221.82958984375"/>
    <n v="3139"/>
    <n v="0.53051698207855225"/>
    <n v="0.46676579117774963"/>
    <n v="3000"/>
    <n v="674"/>
    <n v="3500"/>
    <n v="258"/>
    <n v="2500"/>
    <n v="211"/>
    <n v="0.1978076696395874"/>
    <n v="0.33216965198516846"/>
    <n v="9.1538950800895691E-2"/>
    <n v="3.236939013004303E-2"/>
    <n v="1.9860239699482918E-2"/>
    <n v="2.6734164566732943E-4"/>
    <n v="3000"/>
    <n v="674"/>
    <n v="3500"/>
    <n v="258"/>
    <n v="2500"/>
    <n v="211"/>
    <n v="0.21383248269557953"/>
    <n v="0.36262691020965576"/>
    <n v="0.1107233539223671"/>
    <n v="3.9340101182460785E-2"/>
    <n v="2.6015227660536766E-2"/>
    <n v="6.3451775349676609E-4"/>
    <s v="yes"/>
    <s v="yes"/>
    <s v="yes"/>
    <s v="yes"/>
    <s v="yes"/>
    <n v="0"/>
    <x v="0"/>
    <m/>
    <n v="5"/>
    <s v="Yes"/>
    <s v="MI includes: _x000a_(i) size _x000a_(ii) parity _x000a_(ii) sex _x000a_(iv) singleton "/>
    <x v="0"/>
    <m/>
    <s v=""/>
  </r>
  <r>
    <s v="TLS"/>
    <n v="1560"/>
    <s v="Timor-Leste Demographic and Health Survey 2016. Dili, Timor-Leste and Rockville, Maryland, USA: GDS and ICF"/>
    <x v="88"/>
    <s v="DHS"/>
    <x v="40"/>
    <x v="10"/>
    <n v="0.17239958047866821"/>
    <n v="9.5788761973381042E-3"/>
    <n v="0.15362498164176941"/>
    <n v="0.19117417931556702"/>
    <n v="0.10071620345115662"/>
    <n v="7.0435870438814163E-3"/>
    <n v="8.6871504783630371E-2"/>
    <n v="0.11456089466810226"/>
    <n v="7211"/>
    <n v="7331"/>
    <n v="0.52795279026031494"/>
    <n v="0.54749685525894165"/>
    <n v="3870.4580078125"/>
    <n v="3948"/>
    <n v="3857.98828125"/>
    <n v="3932"/>
    <n v="0.5262567400932312"/>
    <n v="0.54527807235717773"/>
    <n v="3000"/>
    <n v="800"/>
    <n v="3500"/>
    <n v="520"/>
    <n v="2500"/>
    <n v="330"/>
    <n v="0.20369608700275421"/>
    <n v="0.40818473696708679"/>
    <n v="8.5020080208778381E-2"/>
    <n v="3.1249919906258583E-2"/>
    <n v="1.2863573618233204E-2"/>
    <n v="3.037232905626297E-3"/>
    <n v="3000"/>
    <n v="800"/>
    <n v="3500"/>
    <n v="520"/>
    <n v="2500"/>
    <n v="330"/>
    <n v="0.20263424515724182"/>
    <n v="0.4179331362247467"/>
    <n v="8.5359677672386169E-2"/>
    <n v="3.2421480864286423E-2"/>
    <n v="1.3171225786209106E-2"/>
    <n v="4.0526851080358028E-3"/>
    <s v="yes"/>
    <s v="yes"/>
    <s v="yes"/>
    <s v="yes"/>
    <s v="yes"/>
    <n v="0"/>
    <x v="0"/>
    <m/>
    <n v="5"/>
    <s v="Yes"/>
    <s v="MI includes: _x000a_(i) size _x000a_(ii) parity _x000a_(ii) sex _x000a_(iv) singleton "/>
    <x v="0"/>
    <m/>
    <s v=""/>
  </r>
  <r>
    <s v="SUR"/>
    <n v="1571"/>
    <s v="Suriname Multiple Indicator Cluster Survey 2018, Survey Findings Report. Paramaribo, Suriname: Ministry of Social Affairs and Public Housing"/>
    <x v="82"/>
    <s v="MICS"/>
    <x v="42"/>
    <x v="23"/>
    <n v="0.15322424471378326"/>
    <n v="1.7058301717042923E-2"/>
    <n v="0.1197899803519249"/>
    <n v="0.18665851652622223"/>
    <n v="0.1490134596824646"/>
    <n v="1.6659939661622047E-2"/>
    <n v="0.11626861989498138"/>
    <n v="0.18175828456878662"/>
    <n v="1395"/>
    <n v="1026.4591064453125"/>
    <n v="0.84405457973480225"/>
    <n v="0.86164873838424683"/>
    <n v="866"/>
    <n v="1202"/>
    <n v="865"/>
    <n v="1199"/>
    <n v="0.84307992458343506"/>
    <n v="0.85949820280075073"/>
    <n v="2000"/>
    <n v="24"/>
    <n v="3400"/>
    <n v="24"/>
    <n v="4000"/>
    <n v="24"/>
    <n v="6.5614968538284302E-2"/>
    <n v="0.18196937441825867"/>
    <n v="6.720329076051712E-2"/>
    <n v="2.6961574330925941E-2"/>
    <n v="8.1966537982225418E-3"/>
    <n v="2.3632345255464315E-4"/>
    <n v="2500"/>
    <n v="24"/>
    <n v="4000"/>
    <n v="24"/>
    <n v="3400"/>
    <n v="24"/>
    <n v="6.7387685179710388E-2"/>
    <n v="0.17720465362071991"/>
    <n v="7.5707152485847473E-2"/>
    <n v="2.6622295379638672E-2"/>
    <n v="1.081530749797821E-2"/>
    <n v="8.319467306137085E-4"/>
    <s v="yes"/>
    <s v="yes"/>
    <s v="yes"/>
    <s v="yes"/>
    <s v="yes"/>
    <n v="0"/>
    <x v="0"/>
    <m/>
    <n v="5"/>
    <s v="Yes"/>
    <s v="MI includes: _x000a_(i) size _x000a_(ii) parity _x000a_(ii) sex _x000a_(iv) singleton "/>
    <x v="0"/>
    <m/>
    <s v=""/>
  </r>
  <r>
    <s v="BGD"/>
    <n v="1574"/>
    <s v="Monitoring the situation of children and women: Bangladesh Multiple Indicator Cluster Survey 2006"/>
    <x v="4"/>
    <s v="MICS"/>
    <x v="3"/>
    <x v="8"/>
    <m/>
    <m/>
    <m/>
    <m/>
    <m/>
    <m/>
    <m/>
    <m/>
    <n v="11942"/>
    <n v="11899"/>
    <n v="0.15345826745033264"/>
    <n v="0.15876737236976624"/>
    <n v="1826"/>
    <n v="1896"/>
    <n v="1717"/>
    <n v="1776"/>
    <n v="0.14429783821105957"/>
    <n v="0.14871880412101746"/>
    <n v="3000"/>
    <n v="383"/>
    <n v="3500"/>
    <n v="265"/>
    <n v="2500"/>
    <n v="258"/>
    <n v="0.20884284377098083"/>
    <n v="0.47975865006446838"/>
    <n v="0.1741529107093811"/>
    <n v="0.11700466275215149"/>
    <n v="8.6790308356285095E-2"/>
    <n v="0"/>
    <n v="3000"/>
    <n v="383"/>
    <n v="3500"/>
    <n v="265"/>
    <n v="2500"/>
    <n v="258"/>
    <n v="0.20020909607410431"/>
    <n v="0.47360166907310486"/>
    <n v="0.18609513342380524"/>
    <n v="0.1265028715133667"/>
    <n v="9.4615787267684937E-2"/>
    <n v="0"/>
    <s v="no"/>
    <s v="yes"/>
    <s v="yes"/>
    <s v="no"/>
    <s v="no"/>
    <n v="3"/>
    <x v="1"/>
    <s v="excluded"/>
    <n v="2"/>
    <s v="No"/>
    <s v="No model fitted"/>
    <x v="3"/>
    <m/>
    <s v=""/>
  </r>
  <r>
    <s v="TJK"/>
    <n v="1575"/>
    <s v="Tajikistan Multiple Indicator Cluster Survey 2000 . New York, United States: United Nations Children's Fund (UNICEF)"/>
    <x v="85"/>
    <s v="MICS"/>
    <x v="0"/>
    <x v="0"/>
    <n v="0.16195419999999999"/>
    <n v="2.1573100000000001E-2"/>
    <n v="0.119671"/>
    <n v="0.20423740000000001"/>
    <n v="0.11340210000000001"/>
    <n v="1.6313080000000001E-2"/>
    <n v="8.1106020000000001E-2"/>
    <n v="0.14569810999999999"/>
    <n v="827"/>
    <n v="827"/>
    <n v="0.46916565299034119"/>
    <n v="0.46916565299034119"/>
    <n v="388"/>
    <n v="388"/>
    <n v="388"/>
    <n v="388"/>
    <n v="0.46916565299034119"/>
    <n v="0.46916565299034119"/>
    <n v="3500"/>
    <n v="47"/>
    <n v="3000"/>
    <n v="38"/>
    <n v="3200"/>
    <n v="37"/>
    <n v="0.12113402038812637"/>
    <n v="0.31443297863006592"/>
    <n v="6.7010305821895599E-2"/>
    <n v="1.8041236326098442E-2"/>
    <n v="2.5773195084184408E-3"/>
    <n v="0"/>
    <n v="3500"/>
    <n v="47"/>
    <n v="3000"/>
    <n v="38"/>
    <n v="3200"/>
    <n v="37"/>
    <n v="0.12113402038812637"/>
    <n v="0.31443297863006592"/>
    <n v="6.7010305821895599E-2"/>
    <n v="1.8041236326098442E-2"/>
    <n v="2.5773195084184408E-3"/>
    <n v="0"/>
    <s v="yes"/>
    <s v="yes"/>
    <s v="yes"/>
    <s v="yes"/>
    <s v="yes"/>
    <n v="0"/>
    <x v="0"/>
    <s v="included"/>
    <n v="5"/>
    <s v="Yes"/>
    <s v="MI includes: _x000a_(i) size _x000a_(ii) parity "/>
    <x v="0"/>
    <m/>
    <s v=""/>
  </r>
  <r>
    <s v="PSE"/>
    <n v="1576"/>
    <s v="Palestine Demographic and health Survey 2004"/>
    <x v="99"/>
    <s v="DHS-Style Survey"/>
    <x v="21"/>
    <x v="13"/>
    <n v="9.3563102185726166E-2"/>
    <n v="5.4370826110243797E-3"/>
    <n v="8.2906611263751984E-2"/>
    <n v="0.10421958565711975"/>
    <n v="7.3066972196102142E-2"/>
    <n v="5.5056028068065643E-3"/>
    <n v="6.2270507216453552E-2"/>
    <n v="8.3863437175750732E-2"/>
    <n v="2492"/>
    <n v="2473"/>
    <n v="0.92064225673675537"/>
    <n v="0.92335474491119385"/>
    <n v="2276.304443359375"/>
    <n v="2301"/>
    <n v="2274.110595703125"/>
    <n v="2299"/>
    <n v="0.91957563161849976"/>
    <n v="0.92255216836929321"/>
    <n v="3000"/>
    <n v="422"/>
    <n v="3500"/>
    <n v="347"/>
    <n v="3200"/>
    <n v="181"/>
    <n v="0.18092748522758484"/>
    <n v="0.41005808115005493"/>
    <n v="0.10965090245008469"/>
    <n v="2.7337120845913887E-2"/>
    <n v="5.0155995413661003E-3"/>
    <n v="3.8320806925185025E-4"/>
    <n v="3000"/>
    <n v="422"/>
    <n v="3500"/>
    <n v="347"/>
    <n v="3200"/>
    <n v="181"/>
    <n v="0.18339851498603821"/>
    <n v="0.41286396980285645"/>
    <n v="0.10821381956338882"/>
    <n v="2.6944806799292564E-2"/>
    <n v="4.7805299982428551E-3"/>
    <n v="4.3459364678710699E-4"/>
    <s v="yes"/>
    <s v="yes"/>
    <s v="yes"/>
    <s v="yes"/>
    <s v="yes"/>
    <n v="0"/>
    <x v="0"/>
    <m/>
    <n v="5"/>
    <s v="Yes"/>
    <s v="FMM Only"/>
    <x v="0"/>
    <m/>
    <s v="MICS4"/>
  </r>
  <r>
    <s v="PRY"/>
    <n v="1597"/>
    <s v="Paraguay  Permanent Household Survey 2006 (Encuesta Permanente de Hogares). Asunción, Paraguay: Department of Statistics, Surveys and Censuses (Paraguay)."/>
    <x v="69"/>
    <s v="OS"/>
    <x v="3"/>
    <x v="3"/>
    <m/>
    <m/>
    <m/>
    <m/>
    <m/>
    <m/>
    <s v=" "/>
    <m/>
    <n v="1857"/>
    <m/>
    <m/>
    <n v="0.92568659127625197"/>
    <m/>
    <n v="1719"/>
    <m/>
    <m/>
    <m/>
    <s v=" "/>
    <m/>
    <m/>
    <m/>
    <m/>
    <m/>
    <m/>
    <m/>
    <m/>
    <m/>
    <m/>
    <m/>
    <m/>
    <m/>
    <m/>
    <m/>
    <m/>
    <m/>
    <m/>
    <m/>
    <m/>
    <m/>
    <m/>
    <m/>
    <m/>
    <m/>
    <m/>
    <m/>
    <m/>
    <m/>
    <m/>
    <x v="1"/>
    <m/>
    <n v="1"/>
    <s v="No"/>
    <s v="No model fitted"/>
    <x v="3"/>
    <m/>
    <s v=""/>
  </r>
  <r>
    <s v="NGA"/>
    <n v="1625"/>
    <s v="Multiple Indicator Cluster Survey 2016-17, Final Report. Abuja, Nigeria: National Bureau of Statistics and United Nations Children’s Fund. 2017"/>
    <x v="67"/>
    <s v="MICS"/>
    <x v="41"/>
    <x v="20"/>
    <m/>
    <m/>
    <m/>
    <m/>
    <m/>
    <m/>
    <m/>
    <m/>
    <n v="11204"/>
    <n v="11546.9951171875"/>
    <n v="0.2145145982503891"/>
    <n v="0.22563369572162628"/>
    <n v="2477"/>
    <n v="2528"/>
    <n v="2459"/>
    <n v="2506"/>
    <n v="0.21295574307441711"/>
    <n v="0.22367012500762939"/>
    <n v="3000"/>
    <n v="369"/>
    <n v="3500"/>
    <n v="358"/>
    <n v="3200"/>
    <n v="193"/>
    <n v="0.13743379712104797"/>
    <n v="0.35332968831062317"/>
    <n v="0.15098409354686737"/>
    <n v="5.6592546403408051E-2"/>
    <n v="2.1767511963844299E-2"/>
    <n v="3.4571040421724319E-2"/>
    <n v="3000"/>
    <n v="369"/>
    <n v="3500"/>
    <n v="358"/>
    <n v="3200"/>
    <n v="193"/>
    <n v="0.14596518874168396"/>
    <n v="0.3639240562915802"/>
    <n v="0.14912974834442139"/>
    <n v="5.8544304221868515E-2"/>
    <n v="2.3734176531434059E-2"/>
    <n v="3.5601265728473663E-2"/>
    <s v="no"/>
    <s v="yes"/>
    <s v="yes"/>
    <s v="no"/>
    <s v="yes"/>
    <n v="2"/>
    <x v="1"/>
    <m/>
    <n v="2"/>
    <s v="No"/>
    <s v="No model fitted"/>
    <x v="3"/>
    <m/>
    <s v=""/>
  </r>
  <r>
    <s v="PRY"/>
    <n v="1630"/>
    <s v="Encuesta de Indicadores Multiples por Conglomerados MICS Paraguay 2016"/>
    <x v="69"/>
    <s v="MICS"/>
    <x v="40"/>
    <x v="22"/>
    <n v="9.9930658936500549E-2"/>
    <n v="9.1834040358662605E-3"/>
    <n v="8.1931188702583313E-2"/>
    <n v="0.11793012917041779"/>
    <n v="9.0961374342441559E-2"/>
    <n v="9.7630200000000007E-3"/>
    <n v="7.177733E-2"/>
    <n v="0.11014541"/>
    <n v="1803"/>
    <n v="1147.3751220703125"/>
    <n v="0.97733217477798462"/>
    <n v="0.96783137321472168"/>
    <n v="1121"/>
    <n v="1745"/>
    <n v="1121"/>
    <n v="1745"/>
    <n v="0.97733217477798462"/>
    <n v="0.96783137321472168"/>
    <n v="3500"/>
    <n v="111"/>
    <n v="3200"/>
    <n v="109"/>
    <n v="3000"/>
    <n v="89"/>
    <n v="5.7410236448049545E-2"/>
    <n v="0.15838411450386047"/>
    <n v="0.1102500706911087"/>
    <n v="4.0533509105443954E-2"/>
    <n v="6.6478154622018337E-3"/>
    <n v="0"/>
    <n v="3500"/>
    <n v="111"/>
    <n v="3200"/>
    <n v="109"/>
    <n v="3000"/>
    <n v="89"/>
    <n v="6.3610315322875977E-2"/>
    <n v="0.17707736790180206"/>
    <n v="0.10429799556732178"/>
    <n v="3.6103151738643646E-2"/>
    <n v="6.3037248328328133E-3"/>
    <n v="0"/>
    <s v="yes"/>
    <s v="yes"/>
    <s v="yes"/>
    <s v="yes"/>
    <s v="yes"/>
    <n v="0"/>
    <x v="0"/>
    <s v="included"/>
    <n v="5"/>
    <s v="Yes"/>
    <s v="MI includes: _x000a_(i) size _x000a_(ii) parity _x000a_(ii) sex _x000a_(iv) singleton "/>
    <x v="0"/>
    <m/>
    <s v=""/>
  </r>
  <r>
    <s v="BOL"/>
    <n v="1635"/>
    <s v="Bolivia Encuesta de Demografia y Salud - EDSA 2016: Indicadores Priorizados"/>
    <x v="9"/>
    <s v="DHS-Style Survey"/>
    <x v="40"/>
    <x v="20"/>
    <n v="8.9539021253585815E-2"/>
    <n v="5.6605702266097069E-3"/>
    <n v="7.8444309532642365E-2"/>
    <n v="0.10063374042510986"/>
    <n v="6.9768860936164856E-2"/>
    <n v="5.16884820535779E-3"/>
    <n v="5.956137552857399E-2"/>
    <n v="7.9976342618465424E-2"/>
    <n v="4238"/>
    <n v="4056"/>
    <n v="0.92732572555541992"/>
    <n v="0.91293060779571533"/>
    <n v="3761.652099609375"/>
    <n v="3869"/>
    <n v="3758.318359375"/>
    <n v="3867"/>
    <n v="0.92660707235336304"/>
    <n v="0.91245871782302856"/>
    <n v="3200"/>
    <n v="336"/>
    <n v="3500"/>
    <n v="320"/>
    <n v="3000"/>
    <n v="239"/>
    <n v="8.5397429764270782E-2"/>
    <n v="0.22635163366794586"/>
    <n v="0.10062509775161743"/>
    <n v="2.603735588490963E-2"/>
    <n v="3.9748544804751873E-3"/>
    <n v="0"/>
    <n v="3200"/>
    <n v="336"/>
    <n v="3500"/>
    <n v="320"/>
    <n v="3000"/>
    <n v="239"/>
    <n v="8.6844146251678467E-2"/>
    <n v="0.23132592439651489"/>
    <n v="9.5890410244464874E-2"/>
    <n v="2.5329543277621269E-2"/>
    <n v="3.1015765853226185E-3"/>
    <n v="0"/>
    <s v="yes"/>
    <s v="yes"/>
    <s v="yes"/>
    <s v="yes"/>
    <s v="yes"/>
    <n v="0"/>
    <x v="0"/>
    <m/>
    <n v="5"/>
    <s v="Yes"/>
    <s v="MI includes: _x000a_(i) size _x000a_(ii) parity _x000a_(ii) sex _x000a_(iv) singleton "/>
    <x v="0"/>
    <m/>
    <s v=""/>
  </r>
  <r>
    <s v="PAN"/>
    <n v="1677"/>
    <s v="Panama Multiple Indicator Cluster Survey 2013. New York, United States: United Nations Children's Fund (UNICEF)."/>
    <x v="114"/>
    <s v="MICS"/>
    <x v="6"/>
    <x v="7"/>
    <n v="8.91377E-2"/>
    <n v="8.9799000000000007E-3"/>
    <n v="7.1537100000000006E-2"/>
    <n v="0.10673820000000001"/>
    <n v="7.2648099999999993E-2"/>
    <n v="9.0999300000000009E-3"/>
    <n v="5.4770060000000002E-2"/>
    <n v="9.052615E-2"/>
    <n v="2278"/>
    <n v="155997.484375"/>
    <n v="0.91179960966110229"/>
    <n v="0.8450394868850708"/>
    <n v="142238"/>
    <n v="1925"/>
    <n v="142142"/>
    <n v="1920"/>
    <n v="0.91118419170379639"/>
    <n v="0.84284460544586182"/>
    <n v="3000"/>
    <n v="97"/>
    <n v="3400"/>
    <n v="51"/>
    <n v="3500"/>
    <n v="45"/>
    <n v="4.9901239573955536E-2"/>
    <n v="9.7568877041339874E-2"/>
    <n v="6.8033121526241302E-2"/>
    <n v="1.8339097499847412E-2"/>
    <n v="7.714555598795414E-3"/>
    <n v="0"/>
    <n v="3000"/>
    <n v="97"/>
    <n v="3400"/>
    <n v="51"/>
    <n v="3500"/>
    <n v="45"/>
    <n v="5.0389610230922699E-2"/>
    <n v="0.10025974363088608"/>
    <n v="7.0129871368408203E-2"/>
    <n v="1.7662337049841881E-2"/>
    <n v="7.2727273218333721E-3"/>
    <n v="0"/>
    <s v="yes"/>
    <s v="yes"/>
    <s v="yes"/>
    <s v="yes"/>
    <s v="yes"/>
    <n v="0"/>
    <x v="0"/>
    <s v="included"/>
    <n v="5"/>
    <s v="Yes"/>
    <s v="MI includes: _x000a_(i) size "/>
    <x v="0"/>
    <s v="Sample weights are not normalized"/>
    <s v=""/>
  </r>
  <r>
    <s v="CRI"/>
    <n v="1681"/>
    <s v="Encuesta de Mujeres, Niñez y Adolescencia (EMNA), Informe de resultados de la encuesta. San José, Costa Rica. 2019"/>
    <x v="110"/>
    <s v="MICS"/>
    <x v="42"/>
    <x v="23"/>
    <n v="9.9056266248226166E-2"/>
    <n v="1.704026572406292E-2"/>
    <n v="6.5657347440719604E-2"/>
    <n v="0.13245518505573273"/>
    <n v="9.3614585697650909E-2"/>
    <n v="1.7595702782273293E-2"/>
    <n v="5.9034842997789383E-2"/>
    <n v="0.12819433212280273"/>
    <n v="1286"/>
    <n v="839.33056640625"/>
    <n v="0.98212158679962158"/>
    <n v="0.97900468111038208"/>
    <n v="824"/>
    <n v="1259"/>
    <n v="824"/>
    <n v="1259"/>
    <n v="0.98212158679962158"/>
    <n v="0.97900468111038208"/>
    <n v="3400"/>
    <n v="39"/>
    <n v="3200"/>
    <n v="32"/>
    <n v="3500"/>
    <n v="29"/>
    <n v="2.8286853805184364E-2"/>
    <n v="7.1263305842876434E-2"/>
    <n v="4.7345433384180069E-2"/>
    <n v="1.1583171784877777E-2"/>
    <n v="2.2763926535844803E-3"/>
    <n v="0"/>
    <n v="3400"/>
    <n v="39"/>
    <n v="3200"/>
    <n v="32"/>
    <n v="3500"/>
    <n v="29"/>
    <n v="3.0976966023445129E-2"/>
    <n v="7.9428113996982574E-2"/>
    <n v="6.036536768078804E-2"/>
    <n v="1.1914217844605446E-2"/>
    <n v="1.5885623870417476E-3"/>
    <n v="0"/>
    <s v="yes"/>
    <s v="yes"/>
    <s v="yes"/>
    <s v="yes"/>
    <s v="yes"/>
    <n v="0"/>
    <x v="0"/>
    <m/>
    <n v="5"/>
    <s v="Yes"/>
    <s v="MI includes: _x000a_(i) size _x000a_(ii) parity _x000a_(ii) sex _x000a_(iv) singleton "/>
    <x v="0"/>
    <m/>
    <s v="MICS2"/>
  </r>
  <r>
    <s v="CIV"/>
    <n v="1700"/>
    <s v="Enquête par grappes à indicateurs multiples - Côte d’Ivoire 2016, Rapport Final, Septembre 2017"/>
    <x v="22"/>
    <s v="MICS"/>
    <x v="40"/>
    <x v="22"/>
    <n v="0.17453370988368988"/>
    <n v="8.9600915089249611E-3"/>
    <n v="0.15697193145751953"/>
    <n v="0.19209548830986023"/>
    <n v="0.12748138606548309"/>
    <n v="8.2641569897532463E-3"/>
    <n v="0.11124406754970551"/>
    <n v="0.14371868968009949"/>
    <n v="3749"/>
    <n v="3390.26123046875"/>
    <n v="0.73392331600189209"/>
    <n v="0.68391573429107666"/>
    <n v="2488"/>
    <n v="2564"/>
    <n v="2478"/>
    <n v="2552"/>
    <n v="0.73097342252731323"/>
    <n v="0.68071484565734863"/>
    <n v="3000"/>
    <n v="310"/>
    <n v="3500"/>
    <n v="198"/>
    <n v="2500"/>
    <n v="157"/>
    <n v="0.12073597311973572"/>
    <n v="0.2604861855506897"/>
    <n v="7.4081204831600189E-2"/>
    <n v="2.7306154370307922E-2"/>
    <n v="1.6855968162417412E-2"/>
    <n v="5.8290138840675354E-3"/>
    <n v="3000"/>
    <n v="310"/>
    <n v="3500"/>
    <n v="198"/>
    <n v="2500"/>
    <n v="157"/>
    <n v="0.1209048330783844"/>
    <n v="0.25936037302017212"/>
    <n v="6.6692665219306946E-2"/>
    <n v="2.5741029530763626E-2"/>
    <n v="1.7160685732960701E-2"/>
    <n v="5.8502340689301491E-3"/>
    <s v="yes"/>
    <s v="yes"/>
    <s v="yes"/>
    <s v="yes"/>
    <s v="yes"/>
    <n v="0"/>
    <x v="0"/>
    <m/>
    <n v="5"/>
    <s v="Yes"/>
    <s v="MI includes: _x000a_(i) size _x000a_(ii) parity _x000a_(ii) sex _x000a_(iv) singleton "/>
    <x v="0"/>
    <m/>
    <s v=""/>
  </r>
  <r>
    <s v="GIN"/>
    <n v="1701"/>
    <s v="Enquête par grappes à indicateurs multiples (MICS, 2016), Rapport final, Conakry, Guinée. 2017"/>
    <x v="37"/>
    <s v="MICS"/>
    <x v="40"/>
    <x v="22"/>
    <m/>
    <m/>
    <m/>
    <m/>
    <m/>
    <m/>
    <m/>
    <m/>
    <n v="3928"/>
    <n v="3879.3251953125"/>
    <n v="0.49316835403442383"/>
    <n v="0.47225052118301392"/>
    <n v="1913"/>
    <n v="1855"/>
    <n v="1887"/>
    <n v="1830"/>
    <n v="0.48646557331085205"/>
    <n v="0.46588593721389771"/>
    <n v="3000"/>
    <n v="343"/>
    <n v="3500"/>
    <n v="241"/>
    <n v="4000"/>
    <n v="160"/>
    <n v="0.17778505384922028"/>
    <n v="0.38763850927352905"/>
    <n v="0.20331977307796478"/>
    <n v="9.8787479102611542E-2"/>
    <n v="6.0339421033859253E-2"/>
    <n v="1.8313257023692131E-2"/>
    <n v="3000"/>
    <n v="343"/>
    <n v="3500"/>
    <n v="241"/>
    <n v="4000"/>
    <n v="160"/>
    <n v="0.18490566313266754"/>
    <n v="0.40107816457748413"/>
    <n v="0.19946092367172241"/>
    <n v="9.4878703355789185E-2"/>
    <n v="5.714285746216774E-2"/>
    <n v="1.5094339847564697E-2"/>
    <s v="yes"/>
    <s v="yes"/>
    <s v="yes"/>
    <s v="no"/>
    <s v="yes"/>
    <n v="1"/>
    <x v="1"/>
    <m/>
    <n v="3"/>
    <s v="No"/>
    <s v="No model fitted"/>
    <x v="3"/>
    <m/>
    <s v=""/>
  </r>
  <r>
    <s v="BGD"/>
    <n v="1713"/>
    <s v="Bangladesh Integrated Household Survey (BIHS) 2015. Washington, DC: International Food Policy Research Institute (IFPRI)"/>
    <x v="4"/>
    <s v="OS"/>
    <x v="34"/>
    <x v="7"/>
    <m/>
    <m/>
    <m/>
    <m/>
    <m/>
    <m/>
    <m/>
    <m/>
    <n v="2763"/>
    <m/>
    <m/>
    <n v="0.26203402099167572"/>
    <m/>
    <n v="724"/>
    <m/>
    <m/>
    <m/>
    <m/>
    <m/>
    <m/>
    <m/>
    <m/>
    <m/>
    <m/>
    <m/>
    <m/>
    <m/>
    <m/>
    <m/>
    <m/>
    <m/>
    <m/>
    <m/>
    <m/>
    <m/>
    <m/>
    <m/>
    <m/>
    <m/>
    <m/>
    <m/>
    <m/>
    <m/>
    <m/>
    <m/>
    <m/>
    <m/>
    <m/>
    <x v="1"/>
    <m/>
    <n v="1"/>
    <s v="No"/>
    <s v="No model fitted"/>
    <x v="3"/>
    <m/>
    <s v=""/>
  </r>
  <r>
    <s v="LKA"/>
    <n v="1727"/>
    <s v="Sri Lanka Demographic and Health Survey 2016"/>
    <x v="80"/>
    <s v="DHS-Style Survey"/>
    <x v="40"/>
    <x v="20"/>
    <n v="0.17611289024353027"/>
    <n v="4.5102601870894432E-3"/>
    <n v="0.16727295517921448"/>
    <n v="0.18495284020900726"/>
    <n v="0.16405095160007477"/>
    <n v="4.9440083093941212E-3"/>
    <n v="0.15435585379600525"/>
    <n v="0.17374606430530548"/>
    <n v="7134"/>
    <n v="7089"/>
    <n v="0.98371309041976929"/>
    <n v="0.98191756010055542"/>
    <n v="6973.82568359375"/>
    <n v="7005"/>
    <n v="6905.01953125"/>
    <n v="6925"/>
    <n v="0.97404706478118896"/>
    <n v="0.97070366144180298"/>
    <n v="3000"/>
    <n v="319"/>
    <n v="2800"/>
    <n v="250"/>
    <n v="2900"/>
    <n v="239"/>
    <n v="4.5445580035448074E-2"/>
    <n v="0.11410727351903915"/>
    <n v="1.5029614791274071E-2"/>
    <n v="5.144807044416666E-3"/>
    <n v="3.9689331315457821E-3"/>
    <n v="7.7503514476120472E-3"/>
    <n v="3000"/>
    <n v="319"/>
    <n v="2800"/>
    <n v="250"/>
    <n v="2900"/>
    <n v="239"/>
    <n v="4.5538902282714844E-2"/>
    <n v="0.11534617841243744"/>
    <n v="1.5417559072375298E-2"/>
    <n v="5.5674519389867783E-3"/>
    <n v="4.282655194401741E-3"/>
    <n v="0"/>
    <s v="yes"/>
    <s v="yes"/>
    <s v="yes"/>
    <s v="yes"/>
    <s v="yes"/>
    <n v="0"/>
    <x v="0"/>
    <m/>
    <n v="5"/>
    <s v="Yes"/>
    <s v="FMM Only"/>
    <x v="2"/>
    <m/>
    <s v="MICS2"/>
  </r>
  <r>
    <s v="MDG"/>
    <n v="1750"/>
    <s v="Enquête par grappes à indicateurs multiples-MICS Madagascar 2018, Rapport final. Antananarivo, Madagascar : INSTAT et UNICEF 2019"/>
    <x v="54"/>
    <s v="MICS"/>
    <x v="42"/>
    <x v="23"/>
    <m/>
    <m/>
    <m/>
    <m/>
    <m/>
    <m/>
    <m/>
    <m/>
    <n v="5239"/>
    <n v="4939.92822265625"/>
    <n v="0.3684210479259491"/>
    <n v="0.31704524159431458"/>
    <n v="1820"/>
    <n v="1661"/>
    <n v="1807"/>
    <n v="1650"/>
    <n v="0.36578947305679321"/>
    <n v="0.31494560837745667"/>
    <n v="3000"/>
    <n v="199"/>
    <n v="3500"/>
    <n v="132"/>
    <n v="3200"/>
    <n v="121"/>
    <n v="0.11315162479877472"/>
    <n v="0.26715368032455444"/>
    <n v="0.11508111655712128"/>
    <n v="3.651626780629158E-2"/>
    <n v="1.9215531647205353E-2"/>
    <n v="1.7277757870033383E-3"/>
    <n v="3000"/>
    <n v="199"/>
    <n v="3500"/>
    <n v="132"/>
    <n v="3200"/>
    <n v="121"/>
    <n v="0.11980734765529633"/>
    <n v="0.27212521433830261"/>
    <n v="0.1276339590549469"/>
    <n v="4.5755568891763687E-2"/>
    <n v="2.3479832336306572E-2"/>
    <n v="2.4081878364086151E-3"/>
    <s v="yes"/>
    <s v="yes"/>
    <s v="yes"/>
    <s v="yes"/>
    <s v="yes"/>
    <n v="0"/>
    <x v="0"/>
    <m/>
    <n v="4"/>
    <s v="No"/>
    <s v="No model fitted"/>
    <x v="1"/>
    <m/>
    <s v=""/>
  </r>
  <r>
    <s v="GHA"/>
    <n v="1755"/>
    <s v="Ghana Micronutrient Survey 2017. Accra, Ghana; 2017"/>
    <x v="35"/>
    <s v="OS"/>
    <x v="43"/>
    <x v="20"/>
    <m/>
    <m/>
    <m/>
    <m/>
    <m/>
    <m/>
    <m/>
    <m/>
    <n v="1234"/>
    <m/>
    <m/>
    <n v="0.47244732576985415"/>
    <m/>
    <n v="583"/>
    <m/>
    <m/>
    <m/>
    <m/>
    <m/>
    <m/>
    <m/>
    <m/>
    <m/>
    <m/>
    <m/>
    <m/>
    <m/>
    <m/>
    <m/>
    <m/>
    <m/>
    <m/>
    <m/>
    <m/>
    <m/>
    <m/>
    <m/>
    <m/>
    <m/>
    <m/>
    <m/>
    <m/>
    <m/>
    <m/>
    <m/>
    <m/>
    <m/>
    <m/>
    <x v="1"/>
    <m/>
    <n v="1"/>
    <s v="No"/>
    <s v="No model fitted"/>
    <x v="3"/>
    <m/>
    <s v="MICS6"/>
  </r>
  <r>
    <s v="BOL"/>
    <n v="1760"/>
    <s v="Bolivia Encuesta de Multiples Indicadores por Conglomerados 2000"/>
    <x v="9"/>
    <s v="MICS"/>
    <x v="0"/>
    <x v="0"/>
    <n v="5.3719000000000003E-2"/>
    <n v="8.1650999999999998E-3"/>
    <n v="3.77153E-2"/>
    <n v="6.9722699999999999E-2"/>
    <n v="4.5227099999999999E-2"/>
    <n v="9.7174700000000006E-3"/>
    <n v="2.6073410000000002E-2"/>
    <n v="6.4380820000000005E-2"/>
    <n v="877"/>
    <n v="852"/>
    <n v="0.72374629974365234"/>
    <n v="0.7229190468788147"/>
    <n v="616"/>
    <n v="634"/>
    <n v="616"/>
    <n v="634"/>
    <n v="0.72340565919876099"/>
    <n v="0.7229190468788147"/>
    <n v="3500"/>
    <n v="83"/>
    <n v="3000"/>
    <n v="57"/>
    <n v="3800"/>
    <n v="55"/>
    <n v="0.12788122892379761"/>
    <n v="0.29716300964355469"/>
    <n v="0.11815397441387177"/>
    <n v="3.9250459522008896E-2"/>
    <n v="1.9336224067956209E-3"/>
    <n v="0"/>
    <n v="3500"/>
    <n v="83"/>
    <n v="3000"/>
    <n v="57"/>
    <n v="3800"/>
    <n v="55"/>
    <n v="0.13091482222080231"/>
    <n v="0.30757096409797668"/>
    <n v="0.12145110219717026"/>
    <n v="3.943217545747757E-2"/>
    <n v="1.5772870974615216E-3"/>
    <n v="0"/>
    <s v="yes"/>
    <s v="yes"/>
    <s v="yes"/>
    <s v="yes"/>
    <s v="yes"/>
    <n v="0"/>
    <x v="0"/>
    <s v="included"/>
    <n v="5"/>
    <s v="Yes"/>
    <s v="MI includes: _x000a_(i) size _x000a_(ii) parity "/>
    <x v="0"/>
    <m/>
    <s v=""/>
  </r>
  <r>
    <s v="CHN"/>
    <n v="1761"/>
    <s v="China 2013 National Health Service Survey (NHSS)"/>
    <x v="115"/>
    <s v="OS"/>
    <x v="6"/>
    <x v="9"/>
    <n v="5.1637910306453705E-2"/>
    <n v="2.8191229794174433E-3"/>
    <n v="4.6112429350614548E-2"/>
    <n v="5.7163391262292862E-2"/>
    <n v="3.7778995931148529E-2"/>
    <m/>
    <n v="3.5999999999999997E-2"/>
    <n v="0.04"/>
    <m/>
    <m/>
    <m/>
    <m/>
    <m/>
    <m/>
    <m/>
    <m/>
    <m/>
    <m/>
    <m/>
    <m/>
    <m/>
    <m/>
    <m/>
    <m/>
    <m/>
    <m/>
    <m/>
    <m/>
    <m/>
    <m/>
    <m/>
    <m/>
    <m/>
    <m/>
    <m/>
    <m/>
    <m/>
    <m/>
    <m/>
    <m/>
    <m/>
    <m/>
    <m/>
    <m/>
    <m/>
    <m/>
    <m/>
    <m/>
    <x v="0"/>
    <s v="included"/>
    <n v="5"/>
    <s v="Yes"/>
    <s v="FMM Only"/>
    <x v="2"/>
    <m/>
    <s v=""/>
  </r>
  <r>
    <s v="CHN"/>
    <n v="1792"/>
    <s v="China National Health Services Survey 2008"/>
    <x v="115"/>
    <s v="OS"/>
    <x v="12"/>
    <x v="8"/>
    <n v="4.67903E-2"/>
    <n v="3.7786E-3"/>
    <n v="3.9384299999999997E-2"/>
    <n v="5.4196300000000003E-2"/>
    <n v="3.0473500000000001E-2"/>
    <m/>
    <n v="2.8000000000000001E-2"/>
    <n v="3.2000000000000001E-2"/>
    <m/>
    <s v=" "/>
    <m/>
    <m/>
    <m/>
    <m/>
    <m/>
    <m/>
    <m/>
    <m/>
    <m/>
    <m/>
    <m/>
    <m/>
    <m/>
    <m/>
    <m/>
    <m/>
    <m/>
    <m/>
    <m/>
    <m/>
    <m/>
    <m/>
    <m/>
    <m/>
    <m/>
    <m/>
    <m/>
    <m/>
    <m/>
    <m/>
    <m/>
    <m/>
    <m/>
    <m/>
    <m/>
    <m/>
    <m/>
    <m/>
    <x v="0"/>
    <s v="included"/>
    <n v="5"/>
    <s v="Yes"/>
    <s v="FMM Only"/>
    <x v="2"/>
    <m/>
    <s v=""/>
  </r>
  <r>
    <s v="XKX"/>
    <n v="1823"/>
    <s v="2013-2014 Kosovo Multiple Indicator Cluster Survey. Prishtinë/Priština, Kosovo: The Kosovo Agency of Statistics. 2014."/>
    <x v="116"/>
    <s v="MICS"/>
    <x v="26"/>
    <x v="4"/>
    <n v="5.8913670480251312E-2"/>
    <n v="7.9836510121822357E-3"/>
    <n v="4.3265711516141891E-2"/>
    <n v="7.4561625719070435E-2"/>
    <n v="5.0899971276521683E-2"/>
    <n v="8.3199646323919296E-3"/>
    <n v="3.4516584128141403E-2"/>
    <n v="6.7283362150192261E-2"/>
    <n v="637"/>
    <n v="636.20709228515625"/>
    <n v="0.98742139339447021"/>
    <n v="0.98587125539779663"/>
    <n v="628"/>
    <n v="628"/>
    <n v="628"/>
    <n v="628"/>
    <n v="0.98742139339447021"/>
    <n v="0.98587125539779663"/>
    <n v="3500"/>
    <n v="42"/>
    <n v="3300"/>
    <n v="30"/>
    <n v="3800"/>
    <n v="24"/>
    <n v="6.763891875743866E-2"/>
    <n v="0.1582208126783371"/>
    <n v="0.12330204248428345"/>
    <n v="2.0481636747717857E-2"/>
    <n v="1.629078877158463E-3"/>
    <n v="0"/>
    <n v="3500"/>
    <n v="42"/>
    <n v="3300"/>
    <n v="30"/>
    <n v="3800"/>
    <n v="24"/>
    <n v="6.687898188829422E-2"/>
    <n v="0.15286624431610107"/>
    <n v="0.12261146306991577"/>
    <n v="2.0700637251138687E-2"/>
    <n v="1.5923567116260529E-3"/>
    <n v="0"/>
    <s v="yes"/>
    <s v="yes"/>
    <s v="yes"/>
    <s v="yes"/>
    <s v="yes"/>
    <n v="0"/>
    <x v="0"/>
    <m/>
    <n v="5"/>
    <s v="Yes"/>
    <s v="MI includes: _x000a_(i) size _x000a_(ii) parity _x000a_(ii) sex _x000a_(iv) singleton "/>
    <x v="0"/>
    <m/>
    <s v=""/>
  </r>
  <r>
    <s v="IDN"/>
    <n v="1841"/>
    <s v="Indonesia Demographic and Health Survey 2017. Jakarta, Indonesia: BKKBN, BPS, Kemenkes, and ICF."/>
    <x v="112"/>
    <s v="DHS"/>
    <x v="43"/>
    <x v="22"/>
    <n v="0.1018000915646553"/>
    <n v="2.5360956788063049E-3"/>
    <n v="9.6829347312450409E-2"/>
    <n v="0.1067708432674408"/>
    <n v="7.1386367082595825E-2"/>
    <n v="2.5757597759366035E-3"/>
    <n v="6.6334858536720276E-2"/>
    <n v="7.6437883079051971E-2"/>
    <n v="17755"/>
    <n v="16925"/>
    <n v="0.94659143686294556"/>
    <n v="0.92047309875488281"/>
    <n v="16021.05859375"/>
    <n v="16343"/>
    <n v="16012.03515625"/>
    <n v="16331"/>
    <n v="0.94605821371078491"/>
    <n v="0.91979724168777466"/>
    <n v="3000"/>
    <n v="2061"/>
    <n v="3500"/>
    <n v="1511"/>
    <n v="3200"/>
    <n v="1470"/>
    <n v="0.12380295246839523"/>
    <n v="0.30800309777259827"/>
    <n v="6.291208416223526E-2"/>
    <n v="1.3024894520640373E-2"/>
    <n v="2.5867773219943047E-3"/>
    <n v="5.9905252419412136E-4"/>
    <n v="3000"/>
    <n v="2061"/>
    <n v="3500"/>
    <n v="1511"/>
    <n v="3200"/>
    <n v="1470"/>
    <n v="0.12610131502151489"/>
    <n v="0.30849242210388184"/>
    <n v="6.9872736930847168E-2"/>
    <n v="1.6030346974730492E-2"/>
    <n v="3.2427802216261625E-3"/>
    <n v="4.8947625327855349E-4"/>
    <s v="yes"/>
    <s v="yes"/>
    <s v="yes"/>
    <s v="yes"/>
    <s v="yes"/>
    <n v="0"/>
    <x v="0"/>
    <m/>
    <n v="5"/>
    <s v="Yes"/>
    <s v="MI includes: _x000a_(i) size _x000a_(ii) parity _x000a_(ii) sex _x000a_(iv) singleton _x000a_(v) maternal height _x000a_(vi) maternal BMI "/>
    <x v="0"/>
    <m/>
    <s v="MICS3"/>
  </r>
  <r>
    <s v="PNG"/>
    <n v="1890"/>
    <s v="Papua New Guinea Demographic and Health Survey 2016-18. Port Moresby, Papua New Guinea, and Rockville, Maryland, USA: NSO and ICF. 2019"/>
    <x v="117"/>
    <s v="DHS"/>
    <x v="44"/>
    <x v="22"/>
    <n v="0.19277416169643402"/>
    <n v="8.9903427287936211E-3"/>
    <n v="0.17515309154987335"/>
    <n v="0.21039523184299469"/>
    <n v="0.13565166294574738"/>
    <n v="7.295495830476284E-3"/>
    <n v="0.12132691591978073"/>
    <n v="0.14997641742229462"/>
    <n v="9140"/>
    <n v="9363"/>
    <n v="0.50858539342880249"/>
    <n v="0.58085340261459351"/>
    <n v="4762.01708984375"/>
    <n v="5309"/>
    <n v="4744.29736328125"/>
    <n v="5297"/>
    <n v="0.50670695304870605"/>
    <n v="0.57954049110412598"/>
    <n v="3000"/>
    <n v="527"/>
    <n v="3500"/>
    <n v="446"/>
    <n v="3200"/>
    <n v="420"/>
    <n v="9.7418911755084991E-2"/>
    <n v="0.25740998983383179"/>
    <n v="9.1995902359485626E-2"/>
    <n v="2.3827714845538139E-2"/>
    <n v="8.8611943647265434E-3"/>
    <n v="0"/>
    <n v="3000"/>
    <n v="527"/>
    <n v="3500"/>
    <n v="446"/>
    <n v="3200"/>
    <n v="420"/>
    <n v="9.9265396595001221E-2"/>
    <n v="0.26238462328910828"/>
    <n v="7.3460161685943604E-2"/>
    <n v="2.0154453814029694E-2"/>
    <n v="7.3460163548588753E-3"/>
    <n v="0"/>
    <s v="yes"/>
    <s v="yes"/>
    <s v="yes"/>
    <s v="yes"/>
    <s v="yes"/>
    <n v="0"/>
    <x v="0"/>
    <m/>
    <n v="5"/>
    <s v="Yes"/>
    <s v="MI includes: _x000a_(i) size _x000a_(ii) parity _x000a_(ii) sex _x000a_(iv) singleton "/>
    <x v="0"/>
    <m/>
    <s v="MICS2"/>
  </r>
  <r>
    <s v="PHL"/>
    <n v="1895"/>
    <s v="Philippines National Demographic and Health Survey 2017. Quezon City, Philippines, and Rockville, Maryland, USA: PSA and ICF"/>
    <x v="111"/>
    <s v="DHS"/>
    <x v="43"/>
    <x v="22"/>
    <m/>
    <m/>
    <m/>
    <m/>
    <m/>
    <m/>
    <m/>
    <m/>
    <n v="10551"/>
    <m/>
    <m/>
    <n v="0.8154677152633667"/>
    <m/>
    <n v="8604"/>
    <m/>
    <m/>
    <m/>
    <m/>
    <m/>
    <m/>
    <m/>
    <m/>
    <m/>
    <m/>
    <m/>
    <m/>
    <m/>
    <m/>
    <m/>
    <m/>
    <m/>
    <m/>
    <m/>
    <m/>
    <m/>
    <m/>
    <m/>
    <m/>
    <m/>
    <m/>
    <m/>
    <m/>
    <m/>
    <m/>
    <m/>
    <m/>
    <m/>
    <m/>
    <x v="1"/>
    <m/>
    <n v="1"/>
    <s v="No"/>
    <s v="No model fitted"/>
    <x v="3"/>
    <m/>
    <s v=""/>
  </r>
  <r>
    <s v="PER"/>
    <n v="1917"/>
    <s v="Perú Encuesta Demográfica y de Salud Familiar - ENDES Continua 2005. Lima, Perú: INEI/Peru and ORC Macro"/>
    <x v="70"/>
    <s v="Continuous DHS"/>
    <x v="1"/>
    <x v="16"/>
    <n v="0.10056638717651367"/>
    <n v="6.2083974480628967E-3"/>
    <n v="8.8397935032844543E-2"/>
    <n v="0.1127348467707634"/>
    <n v="8.9079730212688446E-2"/>
    <n v="6.3408622518181801E-3"/>
    <n v="7.6624810695648193E-2"/>
    <n v="0.1015346571803093"/>
    <n v="3443"/>
    <n v="2908"/>
    <n v="0.98503029346466064"/>
    <n v="0.98547780513763428"/>
    <n v="2864.35498046875"/>
    <n v="3393"/>
    <n v="2863.01318359375"/>
    <n v="3392"/>
    <n v="0.98452997207641602"/>
    <n v="0.9851873517036438"/>
    <n v="3000"/>
    <n v="338"/>
    <n v="3500"/>
    <n v="269"/>
    <n v="2800"/>
    <n v="198"/>
    <n v="9.0438775718212128E-2"/>
    <n v="0.2200007438659668"/>
    <n v="7.7021420001983643E-2"/>
    <n v="1.3759410008788109E-2"/>
    <n v="8.1485917326062918E-4"/>
    <n v="5.1843642722815275E-4"/>
    <n v="3000"/>
    <n v="338"/>
    <n v="3500"/>
    <n v="269"/>
    <n v="2800"/>
    <n v="198"/>
    <n v="9.9616855382919312E-2"/>
    <n v="0.23725317418575287"/>
    <n v="7.9280875623226166E-2"/>
    <n v="1.4146773144602776E-2"/>
    <n v="1.1788976844400167E-3"/>
    <n v="5.8944884222000837E-4"/>
    <s v="yes"/>
    <s v="yes"/>
    <s v="yes"/>
    <s v="yes"/>
    <s v="yes"/>
    <n v="0"/>
    <x v="0"/>
    <m/>
    <n v="5"/>
    <s v="Yes"/>
    <s v="MI includes: _x000a_(i) size _x000a_(ii) parity _x000a_(ii) sex _x000a_(iv) singleton "/>
    <x v="0"/>
    <m/>
    <s v=""/>
  </r>
  <r>
    <s v="PER"/>
    <n v="1930"/>
    <s v="Perú Encuesta Demográfica y de Salud Familiar - ENDES Continua 2004. Lima, Perú: INEI/Peru and ORC Macro 2006."/>
    <x v="70"/>
    <s v="Continuous DHS"/>
    <x v="11"/>
    <x v="13"/>
    <n v="0.1114545539021492"/>
    <n v="9.1390851885080338E-3"/>
    <n v="9.3541949987411499E-2"/>
    <n v="0.1293671578168869"/>
    <n v="9.6762023866176605E-2"/>
    <n v="8.8219279423356056E-3"/>
    <n v="7.939630001783371E-2"/>
    <n v="0.1141277477145195"/>
    <n v="1692"/>
    <n v="1510"/>
    <n v="0.98542869091033936"/>
    <n v="0.98522460460662842"/>
    <n v="1487.593505859375"/>
    <n v="1667"/>
    <n v="1486.7283935546875"/>
    <n v="1666"/>
    <n v="0.98458832502365112"/>
    <n v="0.98463356494903564"/>
    <n v="3000"/>
    <n v="141"/>
    <n v="3500"/>
    <n v="137"/>
    <n v="3200"/>
    <n v="103"/>
    <n v="7.0659182965755463E-2"/>
    <n v="0.2125333696603775"/>
    <n v="7.9877637326717377E-2"/>
    <n v="1.4696653932332993E-2"/>
    <n v="1.2927214847877622E-3"/>
    <n v="0"/>
    <n v="3000"/>
    <n v="141"/>
    <n v="3500"/>
    <n v="137"/>
    <n v="3200"/>
    <n v="103"/>
    <n v="8.4583081305027008E-2"/>
    <n v="0.22855429351329803"/>
    <n v="8.0983802676200867E-2"/>
    <n v="1.6196761280298233E-2"/>
    <n v="2.3995200172066689E-3"/>
    <n v="0"/>
    <s v="yes"/>
    <s v="yes"/>
    <s v="yes"/>
    <s v="yes"/>
    <s v="yes"/>
    <n v="0"/>
    <x v="0"/>
    <s v="included"/>
    <n v="5"/>
    <s v="Yes"/>
    <s v="MI includes: _x000a_(i) size _x000a_(ii) parity _x000a_(ii) sex _x000a_(iv) singleton "/>
    <x v="0"/>
    <m/>
    <s v=""/>
  </r>
  <r>
    <s v="PER"/>
    <n v="1931"/>
    <s v="Perú Encuesta Demográfica y de Salud Familiar - ENDES Continua 2006. Lima, Perú: INEI/Peru and ORC Macro 2006"/>
    <x v="70"/>
    <s v="Continuous DHS"/>
    <x v="3"/>
    <x v="3"/>
    <n v="9.1880820691585541E-2"/>
    <n v="4.814250860363245E-3"/>
    <n v="8.2444891333580017E-2"/>
    <n v="0.10131675750017166"/>
    <n v="7.8281097114086151E-2"/>
    <n v="4.8504527658224106E-3"/>
    <n v="6.8760596215724945E-2"/>
    <n v="8.780159056186676E-2"/>
    <n v="5352"/>
    <n v="4454"/>
    <n v="0.98039549589157104"/>
    <n v="0.9815022349357605"/>
    <n v="4366.6767578125"/>
    <n v="5253"/>
    <n v="4365.3349609375"/>
    <n v="5252"/>
    <n v="0.98009318113327026"/>
    <n v="0.98131537437438965"/>
    <n v="3000"/>
    <n v="554"/>
    <n v="3500"/>
    <n v="423"/>
    <n v="2800"/>
    <n v="314"/>
    <n v="9.5073767006397247E-2"/>
    <n v="0.22911238670349121"/>
    <n v="7.6832391321659088E-2"/>
    <n v="1.3481407426297665E-2"/>
    <n v="1.3764409814029932E-3"/>
    <n v="3.4007235080935061E-4"/>
    <n v="3000"/>
    <n v="554"/>
    <n v="3500"/>
    <n v="423"/>
    <n v="2800"/>
    <n v="314"/>
    <n v="0.10546354204416275"/>
    <n v="0.24576433002948761"/>
    <n v="7.4624024331569672E-2"/>
    <n v="1.3325718231499195E-2"/>
    <n v="1.3325718464329839E-3"/>
    <n v="3.8073482573963702E-4"/>
    <s v="yes"/>
    <s v="yes"/>
    <s v="yes"/>
    <s v="yes"/>
    <s v="yes"/>
    <n v="0"/>
    <x v="0"/>
    <m/>
    <n v="5"/>
    <s v="Yes"/>
    <s v="MI includes: _x000a_(i) size _x000a_(ii) parity _x000a_(ii) sex _x000a_(iv) singleton "/>
    <x v="0"/>
    <m/>
    <s v=""/>
  </r>
  <r>
    <s v="PER"/>
    <n v="1959"/>
    <s v="Perú Encuesta Demográfica y de Salud Familiar - ENDES Continua 2007. Lima, Perú: INEI/Peru and ORC Macro 2009."/>
    <x v="70"/>
    <s v="Continuous DHS"/>
    <x v="25"/>
    <x v="1"/>
    <n v="0.10056829452514648"/>
    <n v="4.8376834020018578E-3"/>
    <n v="9.1086439788341522E-2"/>
    <n v="0.11005015671253204"/>
    <n v="8.0362468957901001E-2"/>
    <n v="4.2108003981411457E-3"/>
    <n v="7.2100423276424408E-2"/>
    <n v="8.8624507188796997E-2"/>
    <n v="8514"/>
    <n v="6985"/>
    <n v="0.8421328067779541"/>
    <n v="0.83039700984954834"/>
    <n v="5882.5615234375"/>
    <n v="7070"/>
    <n v="5879.0830078125"/>
    <n v="7068"/>
    <n v="0.84167259931564331"/>
    <n v="0.83016210794448853"/>
    <n v="3000"/>
    <n v="740"/>
    <n v="3500"/>
    <n v="546"/>
    <n v="2800"/>
    <n v="425"/>
    <n v="9.2540748417377472E-2"/>
    <n v="0.22489215433597565"/>
    <n v="7.6923958957195282E-2"/>
    <n v="1.4524186961352825E-2"/>
    <n v="1.6145189292728901E-3"/>
    <n v="2.6174294180236757E-4"/>
    <n v="3000"/>
    <n v="740"/>
    <n v="3500"/>
    <n v="546"/>
    <n v="2800"/>
    <n v="425"/>
    <n v="0.10466761142015457"/>
    <n v="0.24200849235057831"/>
    <n v="7.3974542319774628E-2"/>
    <n v="1.3578500598669052E-2"/>
    <n v="1.2729844311252236E-3"/>
    <n v="2.8288541943766177E-4"/>
    <s v="yes"/>
    <s v="yes"/>
    <s v="yes"/>
    <s v="yes"/>
    <s v="yes"/>
    <n v="0"/>
    <x v="0"/>
    <m/>
    <n v="5"/>
    <s v="Yes"/>
    <s v="MI includes: _x000a_(i) size _x000a_(ii) parity _x000a_(ii) sex _x000a_(iv) singleton "/>
    <x v="0"/>
    <m/>
    <s v=""/>
  </r>
  <r>
    <s v="PER"/>
    <n v="1986"/>
    <s v="Encuesta Demográfica y de Salud Familiar-ENDES 2017 Nacional y Departamental"/>
    <x v="70"/>
    <s v="DHS-Style Survey"/>
    <x v="43"/>
    <x v="22"/>
    <n v="8.2557864487171173E-2"/>
    <n v="3.0758718494325876E-3"/>
    <n v="7.6529160141944885E-2"/>
    <n v="8.8586576282978058E-2"/>
    <n v="7.3245525360107422E-2"/>
    <n v="3.1309868209064007E-3"/>
    <n v="6.7106544971466064E-2"/>
    <n v="7.9384505748748779E-2"/>
    <n v="21528"/>
    <n v="11309"/>
    <n v="0.95510584115982056"/>
    <n v="0.95731139183044434"/>
    <n v="10800.93359375"/>
    <n v="20609"/>
    <n v="10798.630859375"/>
    <n v="20602"/>
    <n v="0.95487052202224731"/>
    <n v="0.95698624849319458"/>
    <n v="3500"/>
    <n v="969"/>
    <n v="3200"/>
    <n v="920"/>
    <n v="3000"/>
    <n v="917"/>
    <n v="4.8753060400485992E-2"/>
    <n v="0.13476507365703583"/>
    <n v="7.8600406646728516E-2"/>
    <n v="1.8035117536783218E-2"/>
    <n v="2.7944960165768862E-3"/>
    <n v="1.2397102545946836E-3"/>
    <n v="3500"/>
    <n v="969"/>
    <n v="3200"/>
    <n v="920"/>
    <n v="3000"/>
    <n v="917"/>
    <n v="4.7018293291330338E-2"/>
    <n v="0.13615410029888153"/>
    <n v="7.5743608176708221E-2"/>
    <n v="1.7176961526274681E-2"/>
    <n v="2.3290794342756271E-3"/>
    <n v="2.9113492928445339E-4"/>
    <s v="yes"/>
    <s v="yes"/>
    <s v="yes"/>
    <s v="yes"/>
    <s v="yes"/>
    <n v="0"/>
    <x v="0"/>
    <m/>
    <n v="5"/>
    <s v="Yes"/>
    <s v="MI includes: _x000a_(i) size _x000a_(ii) parity _x000a_(ii) sex _x000a_(iv) singleton "/>
    <x v="0"/>
    <m/>
    <s v=""/>
  </r>
  <r>
    <s v="TJK"/>
    <n v="2025"/>
    <s v="Tajikistan Demographic and Health Survey 2017. Dushanbe, Republic of Tajikistan, and Rockville, Maryland, USA: Statistical Agency under the President of the Republic of Tajikistan (SA)"/>
    <x v="85"/>
    <s v="DHS"/>
    <x v="43"/>
    <x v="22"/>
    <n v="8.9324995875358582E-2"/>
    <n v="4.24971804022789E-3"/>
    <n v="8.0995544791221619E-2"/>
    <n v="9.7654439508914948E-2"/>
    <n v="7.7599696815013885E-2"/>
    <n v="4.3390230275690556E-3"/>
    <n v="6.9067075848579407E-2"/>
    <n v="8.6132317781448364E-2"/>
    <n v="6195"/>
    <n v="6486"/>
    <n v="0.91504842042922974"/>
    <n v="0.91380143165588379"/>
    <n v="5935.03515625"/>
    <n v="5661"/>
    <n v="5926.75439453125"/>
    <n v="5652"/>
    <n v="0.91377651691436768"/>
    <n v="0.91234868764877319"/>
    <n v="3000"/>
    <n v="826"/>
    <n v="3500"/>
    <n v="521"/>
    <n v="3200"/>
    <n v="414"/>
    <n v="0.13974079489707947"/>
    <n v="0.30340731143951416"/>
    <n v="9.5201931893825531E-2"/>
    <n v="2.875574491918087E-2"/>
    <n v="1.0329455137252808E-2"/>
    <n v="1.7907627625390887E-4"/>
    <n v="3000"/>
    <n v="826"/>
    <n v="3500"/>
    <n v="521"/>
    <n v="3200"/>
    <n v="414"/>
    <n v="0.14591062068939209"/>
    <n v="0.31107577681541443"/>
    <n v="9.3799680471420288E-2"/>
    <n v="2.9500087723135948E-2"/>
    <n v="1.0422186926007271E-2"/>
    <n v="3.5329448292031884E-4"/>
    <s v="yes"/>
    <s v="yes"/>
    <s v="yes"/>
    <s v="yes"/>
    <s v="yes"/>
    <n v="0"/>
    <x v="0"/>
    <m/>
    <n v="5"/>
    <s v="Yes"/>
    <s v="MI includes: _x000a_(i) size _x000a_(ii) parity _x000a_(ii) sex _x000a_(iv) singleton _x000a_(v) maternal height _x000a_(vi) maternal BMI "/>
    <x v="0"/>
    <m/>
    <s v=""/>
  </r>
  <r>
    <s v="KGZ"/>
    <n v="2102"/>
    <s v="Kyrgyzstan Multiple Indicator Cluster Survey 2018, Survey Findings Report. Bishkek, Kyrgyzstan: National Statistical Committee of the Kyrgyz Republic and UNICEF."/>
    <x v="50"/>
    <s v="MICS"/>
    <x v="42"/>
    <x v="23"/>
    <n v="5.4230649024248123E-2"/>
    <n v="6.8709454499185085E-3"/>
    <n v="4.0763594210147858E-2"/>
    <n v="6.7697703838348389E-2"/>
    <n v="4.4620487838983536E-2"/>
    <n v="6.776503287255764E-3"/>
    <n v="3.1291339546442032E-2"/>
    <n v="5.794963613152504E-2"/>
    <n v="1346"/>
    <n v="1348.97021484375"/>
    <n v="0.99258708953857422"/>
    <n v="0.99257057905197144"/>
    <n v="1339"/>
    <n v="1336"/>
    <n v="1339"/>
    <n v="1336"/>
    <n v="0.99258708953857422"/>
    <n v="0.99257057905197144"/>
    <n v="3200"/>
    <n v="143"/>
    <n v="3500"/>
    <n v="80"/>
    <n v="3100"/>
    <n v="72"/>
    <n v="0.11140052974224091"/>
    <n v="0.22249315679073334"/>
    <n v="9.25455242395401E-2"/>
    <n v="2.2063197568058968E-2"/>
    <n v="2.9877729248255491E-3"/>
    <n v="0"/>
    <n v="3200"/>
    <n v="143"/>
    <n v="3500"/>
    <n v="80"/>
    <n v="3100"/>
    <n v="72"/>
    <n v="0.10703592747449875"/>
    <n v="0.22080838680267334"/>
    <n v="8.7574847042560577E-2"/>
    <n v="1.7215568572282791E-2"/>
    <n v="1.4970060437917709E-3"/>
    <n v="0"/>
    <s v="yes"/>
    <s v="yes"/>
    <s v="yes"/>
    <s v="yes"/>
    <s v="yes"/>
    <n v="0"/>
    <x v="0"/>
    <m/>
    <n v="5"/>
    <s v="Yes"/>
    <s v="MI includes: _x000a_(i) size _x000a_(ii) parity _x000a_(ii) sex _x000a_(iv) singleton "/>
    <x v="0"/>
    <m/>
    <s v="MICS3"/>
  </r>
  <r>
    <s v="PAK"/>
    <n v="2103"/>
    <s v="Pakistan 2018 National Nutrition Survey"/>
    <x v="68"/>
    <s v="NNS"/>
    <x v="45"/>
    <x v="23"/>
    <m/>
    <m/>
    <m/>
    <m/>
    <m/>
    <m/>
    <m/>
    <m/>
    <n v="23284"/>
    <n v="9397457"/>
    <n v="0.11204267293214798"/>
    <n v="9.9510394036769867E-2"/>
    <n v="1052916.125"/>
    <n v="2317"/>
    <n v="1035536.625"/>
    <n v="2269"/>
    <n v="0.11019328236579895"/>
    <n v="9.7448892891407013E-2"/>
    <n v="3000"/>
    <n v="636"/>
    <n v="2500"/>
    <n v="343"/>
    <n v="2000"/>
    <n v="281"/>
    <n v="0.27106097340583801"/>
    <n v="0.52021700143814087"/>
    <n v="0.12157006561756134"/>
    <n v="5.2301228046417236E-2"/>
    <n v="3.9968289434909821E-2"/>
    <n v="4.7167469747364521E-3"/>
    <n v="3000"/>
    <n v="636"/>
    <n v="2500"/>
    <n v="343"/>
    <n v="2000"/>
    <n v="281"/>
    <n v="0.27449288964271545"/>
    <n v="0.54380667209625244"/>
    <n v="0.13163574039936066"/>
    <n v="5.5675443261861801E-2"/>
    <n v="4.4022444635629654E-2"/>
    <n v="1.5105740167200565E-2"/>
    <s v="no"/>
    <s v="yes"/>
    <s v="yes"/>
    <s v="no"/>
    <s v="yes"/>
    <n v="2"/>
    <x v="1"/>
    <m/>
    <n v="2"/>
    <s v="No"/>
    <s v="No model fitted"/>
    <x v="3"/>
    <s v="Sample weights are not normalized"/>
    <s v=""/>
  </r>
  <r>
    <s v="SLE"/>
    <n v="2136"/>
    <s v="Sierra Leone Multiple Indicator Cluster Survey 2017, Survey Findings Report. Freetown, Sierra Leone: Statistics Sierra Leone"/>
    <x v="77"/>
    <s v="MICS"/>
    <x v="43"/>
    <x v="24"/>
    <n v="9.8525054752826691E-2"/>
    <n v="1.0435893200337887E-2"/>
    <n v="7.8070707619190216E-2"/>
    <n v="0.11897940933704376"/>
    <n v="5.652063712477684E-2"/>
    <n v="4.6314205974340439E-3"/>
    <n v="4.7424685209989548E-2"/>
    <n v="6.5616585314273834E-2"/>
    <n v="8722"/>
    <n v="8380.5576171875"/>
    <n v="0.5957522988319397"/>
    <n v="0.60421919822692871"/>
    <n v="4993"/>
    <n v="5270"/>
    <n v="4977"/>
    <n v="5254"/>
    <n v="0.59384322166442871"/>
    <n v="0.60238474607467651"/>
    <n v="3000"/>
    <n v="1024"/>
    <n v="3500"/>
    <n v="699"/>
    <n v="3200"/>
    <n v="536"/>
    <n v="0.19547456502914429"/>
    <n v="0.42825829982757568"/>
    <n v="8.7891079485416412E-2"/>
    <n v="2.5200488045811653E-2"/>
    <n v="9.850124828517437E-3"/>
    <n v="0"/>
    <n v="3000"/>
    <n v="1024"/>
    <n v="3500"/>
    <n v="699"/>
    <n v="3200"/>
    <n v="536"/>
    <n v="0.19430740177631378"/>
    <n v="0.42865276336669922"/>
    <n v="8.5199244320392609E-2"/>
    <n v="2.3719165474176407E-2"/>
    <n v="8.7286531925201416E-3"/>
    <n v="0"/>
    <s v="yes"/>
    <s v="yes"/>
    <s v="yes"/>
    <s v="yes"/>
    <s v="yes"/>
    <n v="0"/>
    <x v="0"/>
    <m/>
    <n v="5"/>
    <s v="Yes"/>
    <s v="MI includes: _x000a_(i) size _x000a_(ii) parity _x000a_(ii) sex _x000a_(iv) singleton "/>
    <x v="0"/>
    <m/>
    <s v="MICS2"/>
  </r>
  <r>
    <s v="MEX"/>
    <n v="2154"/>
    <s v="Mexico Family Life Survey (MFLS) 2002"/>
    <x v="103"/>
    <s v="OS"/>
    <x v="27"/>
    <x v="13"/>
    <n v="0.10066280514001846"/>
    <n v="3.2560157123953104E-3"/>
    <n v="9.4281017780303955E-2"/>
    <n v="0.10704459995031357"/>
    <n v="8.9895233511924744E-2"/>
    <n v="1.2385102920234203E-2"/>
    <n v="6.5597847104072571E-2"/>
    <n v="0.11419261991977692"/>
    <n v="1595"/>
    <n v="523"/>
    <n v="0.80024570226669312"/>
    <n v="0.80125391483306885"/>
    <n v="418.86871337890625"/>
    <n v="1278"/>
    <n v="418.38580322265625"/>
    <n v="1276"/>
    <n v="0.79997283220291138"/>
    <n v="0.80000001192092896"/>
    <n v="3500"/>
    <n v="126"/>
    <n v="3200"/>
    <n v="97"/>
    <n v="3000"/>
    <n v="93"/>
    <n v="0.1122187003493309"/>
    <n v="0.25477555394172668"/>
    <n v="9.2445917427539825E-2"/>
    <n v="2.3149974644184113E-2"/>
    <n v="9.8274238407611847E-3"/>
    <n v="0"/>
    <n v="3500"/>
    <n v="126"/>
    <n v="3200"/>
    <n v="97"/>
    <n v="3000"/>
    <n v="93"/>
    <n v="9.8591551184654236E-2"/>
    <n v="0.24726134538650513"/>
    <n v="0.10172144323587418"/>
    <n v="2.7386540547013283E-2"/>
    <n v="8.6071984842419624E-3"/>
    <n v="0"/>
    <s v="yes"/>
    <s v="yes"/>
    <s v="yes"/>
    <s v="yes"/>
    <s v="yes"/>
    <n v="0"/>
    <x v="0"/>
    <m/>
    <n v="5"/>
    <s v="Yes"/>
    <s v="MI includes: _x000a_(i) size _x000a_(ii) parity _x000a_(ii) sex _x000a_(iv) singleton _x000a_(v) maternal height _x000a_(vi) maternal BMI "/>
    <x v="0"/>
    <m/>
    <s v=""/>
  </r>
  <r>
    <s v="COL"/>
    <n v="2155"/>
    <s v="Colombia National Survey of the Nutritional Situation 2015"/>
    <x v="19"/>
    <s v="NNS"/>
    <x v="37"/>
    <x v="10"/>
    <m/>
    <m/>
    <m/>
    <m/>
    <m/>
    <m/>
    <m/>
    <m/>
    <n v="10266"/>
    <m/>
    <m/>
    <n v="0.44233391778686926"/>
    <m/>
    <n v="4541"/>
    <m/>
    <m/>
    <m/>
    <m/>
    <m/>
    <m/>
    <m/>
    <m/>
    <m/>
    <m/>
    <m/>
    <m/>
    <m/>
    <m/>
    <m/>
    <m/>
    <m/>
    <m/>
    <m/>
    <m/>
    <m/>
    <m/>
    <m/>
    <m/>
    <m/>
    <m/>
    <m/>
    <m/>
    <m/>
    <m/>
    <m/>
    <m/>
    <m/>
    <m/>
    <x v="1"/>
    <m/>
    <n v="1"/>
    <s v="No"/>
    <s v="No model fitted"/>
    <x v="3"/>
    <m/>
    <s v="MICS6"/>
  </r>
  <r>
    <s v="MAR"/>
    <n v="2228"/>
    <s v="Enquête Nationale sur la Population et la Santé Familiale (ENPSF) -2017-2018"/>
    <x v="61"/>
    <s v="PAPFAM"/>
    <x v="46"/>
    <x v="22"/>
    <n v="0.14645758271217346"/>
    <n v="5.1779649220407009E-3"/>
    <n v="0.136308953166008"/>
    <n v="0.15660621225833893"/>
    <n v="0.12061510980129242"/>
    <n v="5.4905968718230724E-3"/>
    <n v="0.10983617603778839"/>
    <n v="0.13139404356479645"/>
    <n v="5636"/>
    <n v="5593"/>
    <n v="0.9721030592918396"/>
    <n v="0.97054648399353027"/>
    <n v="5437.2275390625"/>
    <n v="5470"/>
    <n v="5423.626953125"/>
    <n v="5458"/>
    <n v="0.96971696615219116"/>
    <n v="0.96841734647750854"/>
    <n v="3000"/>
    <n v="1467"/>
    <n v="3500"/>
    <n v="612"/>
    <n v="4000"/>
    <n v="442"/>
    <n v="0.26011380553245544"/>
    <n v="0.45211714506149292"/>
    <n v="0.13500840961933136"/>
    <n v="3.8850802928209305E-2"/>
    <n v="1.5664244070649147E-2"/>
    <n v="7.3277996852993965E-4"/>
    <n v="3000"/>
    <n v="1467"/>
    <n v="3500"/>
    <n v="612"/>
    <n v="4000"/>
    <n v="442"/>
    <n v="0.26819011569023132"/>
    <n v="0.46087750792503357"/>
    <n v="0.13327239453792572"/>
    <n v="3.9122484624385834E-2"/>
    <n v="1.718464307487011E-2"/>
    <n v="7.3126144707202911E-4"/>
    <s v="yes"/>
    <s v="yes"/>
    <s v="yes"/>
    <s v="yes"/>
    <s v="yes"/>
    <n v="0"/>
    <x v="0"/>
    <m/>
    <n v="5"/>
    <s v="Yes"/>
    <s v="FMM Only"/>
    <x v="2"/>
    <m/>
    <s v="MICS3"/>
  </r>
  <r>
    <s v="MNG"/>
    <n v="2230"/>
    <s v="Nutrition Status of the Population of Mongolia: Fifth National Nutrition Survey Report"/>
    <x v="59"/>
    <s v="NNS"/>
    <x v="40"/>
    <x v="20"/>
    <n v="4.2595058679580688E-2"/>
    <n v="5.4787276312708855E-3"/>
    <n v="3.1856950372457504E-2"/>
    <n v="5.3333166986703873E-2"/>
    <n v="3.7571530789136887E-2"/>
    <n v="5.6337378919124603E-3"/>
    <n v="2.6439191773533821E-2"/>
    <n v="4.8703871667385101E-2"/>
    <n v="1946"/>
    <n v="1948"/>
    <n v="0.99560046195983887"/>
    <n v="0.99067080020904541"/>
    <n v="1939.3878173828125"/>
    <n v="2230"/>
    <n v="1939.3878173828125"/>
    <n v="2230"/>
    <n v="0.99557894468307495"/>
    <n v="0.99557894468307495"/>
    <n v="3200"/>
    <n v="176"/>
    <n v="3600"/>
    <n v="118"/>
    <n v="3000"/>
    <n v="118"/>
    <n v="8.2823723554611206E-2"/>
    <n v="0.25238186120986938"/>
    <n v="0.1266205757856369"/>
    <n v="2.2632956504821777E-2"/>
    <n v="1.031212043017149E-3"/>
    <n v="0"/>
    <n v="3200"/>
    <n v="176"/>
    <n v="3000"/>
    <n v="118"/>
    <n v="3600"/>
    <n v="118"/>
    <n v="8.6995512247085571E-2"/>
    <n v="0.2717488706111908"/>
    <n v="0.12017937004566193"/>
    <n v="2.3766815662384033E-2"/>
    <n v="1.3452915009111166E-3"/>
    <n v="0"/>
    <s v="yes"/>
    <s v="yes"/>
    <s v="yes"/>
    <s v="yes"/>
    <s v="yes"/>
    <n v="0"/>
    <x v="0"/>
    <m/>
    <n v="5"/>
    <s v="Yes"/>
    <s v="FMM Only"/>
    <x v="2"/>
    <m/>
    <s v=""/>
  </r>
  <r>
    <s v="BLR"/>
    <n v="2237"/>
    <s v="2019 Belarus Multiple Indicator Cluster Survey, Survey Findings Report. Republic of Belarus, Minsk: National Statistical Committee of the Republic of Belarus and United Nations Children’s Fund (UNICEF)."/>
    <x v="5"/>
    <s v="MICS"/>
    <x v="47"/>
    <x v="25"/>
    <n v="5.1260989159345627E-2"/>
    <n v="6.6342111676931381E-3"/>
    <n v="3.8257934153079987E-2"/>
    <n v="6.4264044165611267E-2"/>
    <n v="4.3924305588006973E-2"/>
    <n v="6.9206003099679947E-3"/>
    <n v="3.0321165919303894E-2"/>
    <n v="5.7527448982000351E-2"/>
    <n v="1199"/>
    <n v="490.55264282226563"/>
    <n v="0.99592667818069458"/>
    <n v="0.99666386842727661"/>
    <n v="489"/>
    <n v="1195"/>
    <n v="489"/>
    <n v="1195"/>
    <n v="0.99592667818069458"/>
    <n v="0.99666386842727661"/>
    <n v="3200"/>
    <n v="49"/>
    <n v="3000"/>
    <n v="39"/>
    <n v="3400"/>
    <n v="32"/>
    <n v="4.3477840721607208E-2"/>
    <n v="0.10713321715593338"/>
    <n v="0.11945533007383347"/>
    <n v="1.801849901676178E-2"/>
    <n v="1.9333402160555124E-3"/>
    <n v="1.6255105147138238E-3"/>
    <n v="3200"/>
    <n v="49"/>
    <n v="3000"/>
    <n v="39"/>
    <n v="3400"/>
    <n v="32"/>
    <n v="4.1004184633493423E-2"/>
    <n v="0.10041841119527817"/>
    <n v="0.10878661274909973"/>
    <n v="1.6736401244997978E-2"/>
    <n v="1.6736402176320553E-3"/>
    <n v="0"/>
    <s v="yes"/>
    <s v="yes"/>
    <s v="yes"/>
    <s v="yes"/>
    <s v="yes"/>
    <n v="0"/>
    <x v="0"/>
    <m/>
    <n v="5"/>
    <s v="Yes"/>
    <s v="MI includes: _x000a_(i) size _x000a_(ii) parity _x000a_(ii) sex _x000a_(iv) singleton "/>
    <x v="0"/>
    <m/>
    <s v=""/>
  </r>
  <r>
    <s v="SEN"/>
    <n v="2240"/>
    <s v="Enquête Continue du Sénégal, Cinquième Phase 2017 : Rapport de synthèse. Rockville, Maryland, USA : ANSD et ICF"/>
    <x v="75"/>
    <s v="Continuous DHS"/>
    <x v="43"/>
    <x v="22"/>
    <n v="0.18061758577823639"/>
    <n v="1.128596905618906E-2"/>
    <n v="0.15849708020687103"/>
    <n v="0.20273807644844055"/>
    <n v="0.12349659204483032"/>
    <n v="5.9224073775112629E-3"/>
    <n v="0.1118532121181488"/>
    <n v="0.13513997197151184"/>
    <n v="12185"/>
    <n v="11280"/>
    <n v="0.59763354063034058"/>
    <n v="0.54255229234695435"/>
    <n v="6741.29638671875"/>
    <n v="6611"/>
    <n v="6715.958984375"/>
    <n v="6582"/>
    <n v="0.59538644552230835"/>
    <n v="0.54017233848571777"/>
    <n v="3000"/>
    <n v="1368"/>
    <n v="3500"/>
    <n v="515"/>
    <n v="2500"/>
    <n v="460"/>
    <n v="0.18116496503353119"/>
    <n v="0.32312604784965515"/>
    <n v="9.8308555781841278E-2"/>
    <n v="3.4080442041158676E-2"/>
    <n v="1.9863557070493698E-2"/>
    <n v="9.7916414961218834E-4"/>
    <n v="3000"/>
    <n v="1368"/>
    <n v="3500"/>
    <n v="515"/>
    <n v="3000"/>
    <n v="1368"/>
    <n v="0.20692785084247589"/>
    <n v="0.35440930724143982"/>
    <n v="0.11148086190223694"/>
    <n v="4.1446074843406677E-2"/>
    <n v="2.6017244905233383E-2"/>
    <n v="1.2101043248549104E-3"/>
    <s v="yes"/>
    <s v="yes"/>
    <s v="yes"/>
    <s v="yes"/>
    <s v="yes"/>
    <n v="0"/>
    <x v="0"/>
    <m/>
    <n v="5"/>
    <s v="Yes"/>
    <s v="MI includes: _x000a_(i) size _x000a_(ii) parity _x000a_(ii) sex _x000a_(iv) singleton "/>
    <x v="0"/>
    <m/>
    <s v=""/>
  </r>
  <r>
    <s v="LAO"/>
    <n v="2242"/>
    <s v="Lao Social Indicator Survey II 2017, Survey Findings Report. Vientiane, Lao PDR: Lao Statistics Bureau and UNICEF"/>
    <x v="51"/>
    <s v="MICS-DHS"/>
    <x v="43"/>
    <x v="24"/>
    <n v="0.16035342216491699"/>
    <n v="6.4898403361439705E-3"/>
    <n v="0.14763332903385162"/>
    <n v="0.17307351529598236"/>
    <n v="9.6564628183841705E-2"/>
    <n v="6.4487634226679802E-3"/>
    <n v="8.3910197019577026E-2"/>
    <n v="0.10921905934810638"/>
    <n v="4460"/>
    <n v="4231.09375"/>
    <n v="0.6743086576461792"/>
    <n v="0.65605384111404419"/>
    <n v="2853"/>
    <n v="2926"/>
    <n v="2853"/>
    <n v="2926"/>
    <n v="0.6743086576461792"/>
    <n v="0.65605384111404419"/>
    <n v="3000"/>
    <n v="467"/>
    <n v="3200"/>
    <n v="274"/>
    <n v="3500"/>
    <n v="256"/>
    <n v="0.15732061862945557"/>
    <n v="0.33104768395423889"/>
    <n v="2.7096154168248177E-2"/>
    <n v="3.8822384085506201E-3"/>
    <n v="5.8923132019117475E-4"/>
    <n v="0"/>
    <n v="3000"/>
    <n v="467"/>
    <n v="3200"/>
    <n v="274"/>
    <n v="3500"/>
    <n v="256"/>
    <n v="0.159603551030159"/>
    <n v="0.3407382071018219"/>
    <n v="2.6999317109584808E-2"/>
    <n v="3.417635103687644E-3"/>
    <n v="6.8352697417140007E-4"/>
    <n v="0"/>
    <s v="yes"/>
    <s v="yes"/>
    <s v="yes"/>
    <s v="yes"/>
    <s v="yes"/>
    <n v="0"/>
    <x v="0"/>
    <m/>
    <n v="5"/>
    <s v="Yes"/>
    <s v="MI includes: _x000a_(i) size _x000a_(ii) parity _x000a_(ii) sex _x000a_(iv) singleton _x000a_(v) maternal height _x000a_(vi) maternal BMI "/>
    <x v="0"/>
    <m/>
    <s v=""/>
  </r>
  <r>
    <s v="UZB"/>
    <n v="2271"/>
    <s v="Uzbekistan 2017 Nutrition Survey, Tashkent, Uzbekistan, UNICEF 2019"/>
    <x v="96"/>
    <s v="NNS"/>
    <x v="43"/>
    <x v="24"/>
    <n v="5.792618915438652E-2"/>
    <n v="5.331830121576786E-3"/>
    <n v="4.7475993633270264E-2"/>
    <n v="6.8376384675502777E-2"/>
    <n v="5.1366657018661499E-2"/>
    <n v="5.8224443346261978E-3"/>
    <n v="3.9914816617965698E-2"/>
    <n v="6.28184974193573E-2"/>
    <n v="1823"/>
    <n v="1799"/>
    <n v="0.964427649974823"/>
    <n v="0.96544158458709717"/>
    <n v="1735.366943359375"/>
    <n v="1760"/>
    <n v="1735.366943359375"/>
    <n v="1760"/>
    <n v="0.96462863683700562"/>
    <n v="0.96544158458709717"/>
    <n v="3500"/>
    <n v="151"/>
    <n v="3200"/>
    <n v="132"/>
    <n v="3600"/>
    <n v="115"/>
    <n v="8.4015078842639923E-2"/>
    <n v="0.21645277738571167"/>
    <n v="0.14494283497333527"/>
    <n v="3.9020564407110214E-2"/>
    <n v="2.9832306317985058E-3"/>
    <n v="0"/>
    <n v="3500"/>
    <n v="151"/>
    <n v="3200"/>
    <n v="132"/>
    <n v="3600"/>
    <n v="115"/>
    <n v="8.5795454680919647E-2"/>
    <n v="0.22613635659217834"/>
    <n v="0.14659090340137482"/>
    <n v="3.9204545319080353E-2"/>
    <n v="3.409090917557478E-3"/>
    <n v="0"/>
    <s v="yes"/>
    <s v="yes"/>
    <s v="yes"/>
    <s v="yes"/>
    <s v="yes"/>
    <n v="0"/>
    <x v="0"/>
    <m/>
    <n v="5"/>
    <s v="Yes"/>
    <s v="FMM Only"/>
    <x v="2"/>
    <m/>
    <s v="MICS2"/>
  </r>
  <r>
    <s v="MHL"/>
    <n v="2279"/>
    <s v="Republic of the Marshall Islands Integrated Child Health and Nutrition Survey 2017, Final Report. Majuro, Republic of the Marshall Islands: RMI Ministry of Health and Human Services, RMI Economic, Policy Planning and Statistic Office, 2017"/>
    <x v="118"/>
    <s v="MICS-Style Survey"/>
    <x v="43"/>
    <x v="24"/>
    <m/>
    <m/>
    <m/>
    <m/>
    <m/>
    <m/>
    <m/>
    <m/>
    <n v="364"/>
    <m/>
    <m/>
    <n v="0.8214285714285714"/>
    <m/>
    <n v="299"/>
    <m/>
    <m/>
    <m/>
    <m/>
    <m/>
    <m/>
    <m/>
    <m/>
    <m/>
    <m/>
    <m/>
    <m/>
    <m/>
    <m/>
    <m/>
    <m/>
    <m/>
    <m/>
    <m/>
    <m/>
    <m/>
    <m/>
    <m/>
    <m/>
    <m/>
    <m/>
    <m/>
    <m/>
    <m/>
    <m/>
    <m/>
    <m/>
    <m/>
    <m/>
    <x v="1"/>
    <m/>
    <n v="1"/>
    <s v="No"/>
    <s v="No model fitted"/>
    <x v="3"/>
    <m/>
    <s v="MICS6"/>
  </r>
  <r>
    <s v="JOR"/>
    <n v="2280"/>
    <s v="Jordan Population and Family and Health Survey  2017-18. Amman, Jordan, and Rockville, Maryland, USA: DOS and ICF"/>
    <x v="45"/>
    <s v="DHS"/>
    <x v="46"/>
    <x v="22"/>
    <n v="0.20855803787708282"/>
    <n v="6.2934970483183861E-3"/>
    <n v="0.19622278213500977"/>
    <n v="0.22089329361915588"/>
    <n v="0.16670767962932587"/>
    <n v="6.6863810643553734E-3"/>
    <n v="0.15358610451221466"/>
    <n v="0.17982925474643707"/>
    <n v="10658"/>
    <n v="9622"/>
    <n v="0.94708776473999023"/>
    <n v="0.94257831573486328"/>
    <n v="9113.291015625"/>
    <n v="10046"/>
    <n v="9111.0146484375"/>
    <n v="10040"/>
    <n v="0.94689404964447021"/>
    <n v="0.94201540946960449"/>
    <n v="3000"/>
    <n v="3436"/>
    <n v="3500"/>
    <n v="947"/>
    <n v="2000"/>
    <n v="884"/>
    <n v="0.32625275850296021"/>
    <n v="0.50957483053207397"/>
    <n v="8.0450646579265594E-2"/>
    <n v="1.7227604985237122E-2"/>
    <n v="5.8129164390265942E-3"/>
    <n v="9.3000363558530807E-3"/>
    <n v="3000"/>
    <n v="3436"/>
    <n v="3500"/>
    <n v="947"/>
    <n v="2000"/>
    <n v="884"/>
    <n v="0.34202668070793152"/>
    <n v="0.52428829669952393"/>
    <n v="7.9036429524421692E-2"/>
    <n v="1.7718495801091194E-2"/>
    <n v="6.1716106720268726E-3"/>
    <n v="1.0153294540941715E-2"/>
    <s v="yes"/>
    <s v="yes"/>
    <s v="yes"/>
    <s v="yes"/>
    <s v="yes"/>
    <n v="0"/>
    <x v="0"/>
    <m/>
    <n v="5"/>
    <s v="Yes"/>
    <s v="MI includes: _x000a_(i) size _x000a_(ii) parity _x000a_(ii) sex _x000a_(iv) singleton _x000a_(v) maternal height _x000a_(vi) maternal BMI "/>
    <x v="0"/>
    <m/>
    <s v="MICS5"/>
  </r>
  <r>
    <s v="DZA"/>
    <n v="2281"/>
    <s v="Enquête par grappes à indicateurs multiples [MICS] 2019"/>
    <x v="1"/>
    <s v="MICS"/>
    <x v="45"/>
    <x v="25"/>
    <n v="7.3620349168777466E-2"/>
    <n v="4.2977454140782356E-3"/>
    <n v="6.5196774899959564E-2"/>
    <n v="8.2043930888175964E-2"/>
    <n v="6.2926270067691803E-2"/>
    <n v="4.3547949753701687E-3"/>
    <n v="5.4382484406232834E-2"/>
    <n v="7.1470059454441071E-2"/>
    <n v="5715"/>
    <n v="5684.98046875"/>
    <n v="0.90358901023864746"/>
    <n v="0.8641694188117981"/>
    <n v="5136"/>
    <n v="4937"/>
    <n v="5134"/>
    <n v="4935"/>
    <n v="0.90323716402053833"/>
    <n v="0.86381936073303223"/>
    <n v="3000"/>
    <n v="749"/>
    <n v="3500"/>
    <n v="474"/>
    <n v="3200"/>
    <n v="456"/>
    <n v="0.13551768660545349"/>
    <n v="0.32157641649246216"/>
    <n v="0.12878979742527008"/>
    <n v="2.6855193078517914E-2"/>
    <n v="5.5394521914422512E-3"/>
    <n v="4.9137684982270002E-4"/>
    <n v="3000"/>
    <n v="749"/>
    <n v="3500"/>
    <n v="474"/>
    <n v="3200"/>
    <n v="456"/>
    <n v="0.15106898546218872"/>
    <n v="0.33864462375640869"/>
    <n v="0.12162162363529205"/>
    <n v="2.6623638346791267E-2"/>
    <n v="6.4542153850197792E-3"/>
    <n v="6.0508272144943476E-4"/>
    <s v="yes"/>
    <s v="yes"/>
    <s v="yes"/>
    <s v="yes"/>
    <s v="yes"/>
    <n v="0"/>
    <x v="0"/>
    <m/>
    <n v="5"/>
    <s v="Yes"/>
    <s v="MI includes: _x000a_(i) size _x000a_(ii) parity _x000a_(ii) sex _x000a_(iv) singleton "/>
    <x v="0"/>
    <s v=" "/>
    <s v="MICS3"/>
  </r>
  <r>
    <s v="KIR"/>
    <n v="2286"/>
    <s v="Kiribati 2018-2019 Social Development Indicator Survey"/>
    <x v="48"/>
    <s v="MICS"/>
    <x v="45"/>
    <x v="23"/>
    <n v="8.5959620773792267E-2"/>
    <n v="9.4979749992489815E-3"/>
    <n v="6.7343592643737793E-2"/>
    <n v="0.10457565635442734"/>
    <n v="6.7818015813827515E-2"/>
    <n v="9.7673535346984863E-3"/>
    <n v="4.8529364168643951E-2"/>
    <n v="8.7106667459011078E-2"/>
    <n v="882"/>
    <n v="870.55755615234375"/>
    <n v="0.93226176500320435"/>
    <n v="0.92630386352539063"/>
    <n v="812"/>
    <n v="817"/>
    <n v="807"/>
    <n v="811"/>
    <n v="0.92652124166488647"/>
    <n v="0.91950112581253052"/>
    <n v="3000"/>
    <n v="68"/>
    <n v="3200"/>
    <n v="56"/>
    <n v="3400"/>
    <n v="56"/>
    <n v="9.544951468706131E-2"/>
    <n v="0.32196265459060669"/>
    <n v="0.1787988543510437"/>
    <n v="6.0672663152217865E-2"/>
    <n v="1.6255784779787064E-2"/>
    <n v="0"/>
    <n v="3000"/>
    <n v="68"/>
    <n v="3200"/>
    <n v="56"/>
    <n v="3400"/>
    <n v="56"/>
    <n v="9.7919218242168427E-2"/>
    <n v="0.31823745369911194"/>
    <n v="0.1884944885969162"/>
    <n v="6.487148255109787E-2"/>
    <n v="1.71358622610569E-2"/>
    <n v="0"/>
    <s v="yes"/>
    <s v="yes"/>
    <s v="yes"/>
    <s v="yes"/>
    <s v="yes"/>
    <n v="0"/>
    <x v="0"/>
    <m/>
    <n v="5"/>
    <s v="Yes"/>
    <s v="MI includes: _x000a_(i) size _x000a_(ii) parity _x000a_(ii) sex _x000a_(iv) singleton "/>
    <x v="0"/>
    <m/>
    <s v="MICS5"/>
  </r>
  <r>
    <s v="PAK"/>
    <n v="2405"/>
    <s v="Pakistan Demographic and Health Survey 2017-18. Islamabad, Pakistan, and Rockville, Maryland, USA: NIPS and ICF"/>
    <x v="68"/>
    <s v="DHS"/>
    <x v="46"/>
    <x v="22"/>
    <m/>
    <m/>
    <m/>
    <m/>
    <m/>
    <m/>
    <m/>
    <m/>
    <n v="12701"/>
    <n v="10489"/>
    <n v="0.16135288774967194"/>
    <n v="0.17825368046760559"/>
    <n v="1692.391357421875"/>
    <n v="2264"/>
    <n v="1677.6363525390625"/>
    <n v="2240"/>
    <n v="0.15994244813919067"/>
    <n v="0.17636406421661377"/>
    <n v="3000"/>
    <n v="589"/>
    <n v="2500"/>
    <n v="331"/>
    <n v="3500"/>
    <n v="261"/>
    <n v="0.24319574236869812"/>
    <n v="0.49211639165878296"/>
    <n v="0.12937505543231964"/>
    <n v="5.58951236307621E-2"/>
    <n v="3.295329213142395E-2"/>
    <n v="3.7561536300927401E-3"/>
    <n v="3000"/>
    <n v="589"/>
    <n v="2500"/>
    <n v="331"/>
    <n v="3500"/>
    <n v="261"/>
    <n v="0.26015901565551758"/>
    <n v="0.52164310216903687"/>
    <n v="0.13295052945613861"/>
    <n v="5.8303885161876678E-2"/>
    <n v="3.3127207309007645E-2"/>
    <n v="1.325088320299983E-3"/>
    <s v="no"/>
    <s v="yes"/>
    <s v="yes"/>
    <s v="yes"/>
    <s v="yes"/>
    <n v="1"/>
    <x v="1"/>
    <m/>
    <n v="2"/>
    <s v="No"/>
    <s v="No model fitted"/>
    <x v="3"/>
    <m/>
    <s v="MICS5"/>
  </r>
  <r>
    <s v="BEN"/>
    <n v="2406"/>
    <s v="Enquête Démographique et de Santé au Bénin, 2017-2018. Cotonou, Bénin et Rockville, Maryland, USA : INSAE et ICF"/>
    <x v="7"/>
    <s v="DHS"/>
    <x v="46"/>
    <x v="22"/>
    <n v="0.17323969304561615"/>
    <n v="5.0923209637403488E-3"/>
    <n v="0.16325874626636505"/>
    <n v="0.18322063982486725"/>
    <n v="0.11595051735639572"/>
    <n v="4.7768647782504559E-3"/>
    <n v="0.1065673902630806"/>
    <n v="0.12533365190029144"/>
    <n v="13589"/>
    <n v="13643"/>
    <n v="0.60362488031387329"/>
    <n v="0.60379719734191895"/>
    <n v="8235.404296875"/>
    <n v="8205"/>
    <n v="8200.2509765625"/>
    <n v="8165"/>
    <n v="0.6010591983795166"/>
    <n v="0.60085362195968628"/>
    <n v="3000"/>
    <n v="1277"/>
    <n v="3500"/>
    <n v="551"/>
    <n v="2800"/>
    <n v="538"/>
    <n v="0.15515108406543732"/>
    <n v="0.2871391773223877"/>
    <n v="6.9591015577316284E-2"/>
    <n v="2.635517530143261E-2"/>
    <n v="1.4313607476651669E-2"/>
    <n v="1.9995326874777675E-4"/>
    <n v="3000"/>
    <n v="1277"/>
    <n v="3500"/>
    <n v="551"/>
    <n v="2800"/>
    <n v="538"/>
    <n v="0.15563680231571198"/>
    <n v="0.28836074471473694"/>
    <n v="7.1785494685173035E-2"/>
    <n v="2.7422303333878517E-2"/>
    <n v="1.5722120180726051E-2"/>
    <n v="1.2187690299469978E-4"/>
    <s v="yes"/>
    <s v="yes"/>
    <s v="yes"/>
    <s v="yes"/>
    <s v="yes"/>
    <n v="0"/>
    <x v="0"/>
    <m/>
    <n v="5"/>
    <s v="Yes"/>
    <s v="MI includes: _x000a_(i) size _x000a_(ii) parity _x000a_(ii) sex _x000a_(iv) singleton _x000a_(v) maternal height _x000a_(vi) maternal BMI "/>
    <x v="0"/>
    <m/>
    <s v=""/>
  </r>
  <r>
    <s v="COL"/>
    <n v="2415"/>
    <s v="Encuesta Nacional de Calidad de Vida - Colombia ENCV 2017"/>
    <x v="19"/>
    <s v="OS"/>
    <x v="43"/>
    <x v="20"/>
    <m/>
    <m/>
    <m/>
    <m/>
    <m/>
    <m/>
    <m/>
    <m/>
    <n v="10982"/>
    <m/>
    <m/>
    <n v="0.45765798579493716"/>
    <m/>
    <n v="5026"/>
    <m/>
    <m/>
    <m/>
    <m/>
    <m/>
    <m/>
    <m/>
    <m/>
    <m/>
    <m/>
    <m/>
    <m/>
    <m/>
    <m/>
    <m/>
    <m/>
    <m/>
    <m/>
    <m/>
    <m/>
    <m/>
    <m/>
    <m/>
    <m/>
    <m/>
    <m/>
    <m/>
    <m/>
    <m/>
    <m/>
    <m/>
    <m/>
    <m/>
    <m/>
    <x v="1"/>
    <m/>
    <n v="1"/>
    <s v="No"/>
    <s v="No model fitted"/>
    <x v="3"/>
    <m/>
    <s v="MICS6"/>
  </r>
  <r>
    <s v="ZWE"/>
    <n v="2445"/>
    <s v="Zimbabwe Multiple Indicator  Cluster Survey 2019, Survey Findings Report. Harare, Zimbabwe: ZIMSTAT and UNICEF"/>
    <x v="102"/>
    <s v="MICS"/>
    <x v="47"/>
    <x v="25"/>
    <n v="0.11060548573732376"/>
    <n v="6.1155264265835285E-3"/>
    <n v="9.8619051277637482E-2"/>
    <n v="0.12259192019701004"/>
    <n v="8.6551353335380554E-2"/>
    <n v="7.0249908603727818E-3"/>
    <n v="7.2746060788631439E-2"/>
    <n v="0.10035664588212967"/>
    <n v="2338"/>
    <n v="2372.025146484375"/>
    <n v="0.87816190719604492"/>
    <n v="0.88622754812240601"/>
    <n v="2083"/>
    <n v="2072"/>
    <n v="2083"/>
    <n v="2072"/>
    <n v="0.87816190719604492"/>
    <n v="0.88622754812240601"/>
    <n v="3000"/>
    <n v="164"/>
    <n v="3500"/>
    <n v="161"/>
    <n v="3200"/>
    <n v="136"/>
    <n v="8.4814086556434631E-2"/>
    <n v="0.22838079929351807"/>
    <n v="5.7770311832427979E-2"/>
    <n v="1.3360082171857357E-2"/>
    <n v="1.8831666093319654E-3"/>
    <n v="7.4319029226899147E-4"/>
    <n v="3000"/>
    <n v="164"/>
    <n v="3500"/>
    <n v="161"/>
    <n v="3200"/>
    <n v="136"/>
    <n v="7.9150579869747162E-2"/>
    <n v="0.2224903404712677"/>
    <n v="5.646718293428421E-2"/>
    <n v="1.1583011597394943E-2"/>
    <n v="1.9305018940940499E-3"/>
    <n v="4.8262547352351248E-4"/>
    <s v="yes"/>
    <s v="yes"/>
    <s v="yes"/>
    <s v="yes"/>
    <s v="yes"/>
    <n v="0"/>
    <x v="0"/>
    <m/>
    <n v="5"/>
    <s v="Yes"/>
    <s v="MI includes: _x000a_(i) size _x000a_(ii) parity _x000a_(ii) sex _x000a_(iv) singleton "/>
    <x v="0"/>
    <m/>
    <s v=""/>
  </r>
  <r>
    <s v="CUB"/>
    <n v="2455"/>
    <s v="Cuba Encuesta de Indicadores Múltiples por Conglomerados 2019, Informe de resultados de la encuesta. La Habana, Cuba: Dirección de Registros Médicos y Estadísticas de Salud."/>
    <x v="107"/>
    <s v="MICS"/>
    <x v="47"/>
    <x v="25"/>
    <n v="6.7680582404136658E-2"/>
    <n v="8.1277173012495041E-3"/>
    <n v="5.1750253885984421E-2"/>
    <n v="8.3610907196998596E-2"/>
    <n v="4.0838539600372314E-2"/>
    <n v="6.4019737765192986E-3"/>
    <n v="2.8256604447960854E-2"/>
    <n v="5.3420472890138626E-2"/>
    <n v="1870"/>
    <n v="908.11749267578125"/>
    <n v="0.75110131502151489"/>
    <n v="0.76631015539169312"/>
    <n v="682"/>
    <n v="1433"/>
    <n v="673"/>
    <n v="1424"/>
    <n v="0.74118942022323608"/>
    <n v="0.76149731874465942"/>
    <n v="3200"/>
    <n v="98"/>
    <n v="3500"/>
    <n v="80"/>
    <n v="3100"/>
    <n v="70"/>
    <n v="7.3682293295860291E-2"/>
    <n v="0.18601135909557343"/>
    <n v="9.7337320446968079E-2"/>
    <n v="2.7122868224978447E-2"/>
    <n v="1.2717866338789463E-2"/>
    <n v="0"/>
    <n v="3200"/>
    <n v="98"/>
    <n v="3500"/>
    <n v="80"/>
    <n v="3100"/>
    <n v="70"/>
    <n v="6.8388000130653381E-2"/>
    <n v="0.1730635017156601"/>
    <n v="9.9790647625923157E-2"/>
    <n v="2.8611304238438606E-2"/>
    <n v="7.6762037351727486E-3"/>
    <n v="0"/>
    <s v="yes"/>
    <s v="yes"/>
    <s v="yes"/>
    <s v="yes"/>
    <s v="yes"/>
    <n v="0"/>
    <x v="0"/>
    <m/>
    <n v="5"/>
    <s v="Yes"/>
    <s v="MI includes: _x000a_(i) size _x000a_(ii) parity _x000a_(ii) sex _x000a_(iv) singleton "/>
    <x v="0"/>
    <m/>
    <s v=""/>
  </r>
  <r>
    <s v="GHA"/>
    <n v="2495"/>
    <s v="Multiple Indicator Cluster Survey (MICS2017/18), Survey Findings Report. Accra, Ghana: GSS"/>
    <x v="35"/>
    <s v="MICS"/>
    <x v="46"/>
    <x v="24"/>
    <n v="0.14926049113273621"/>
    <n v="8.9118108153343201E-3"/>
    <n v="0.13179334998130798"/>
    <n v="0.16672764718532562"/>
    <n v="9.3300096690654755E-2"/>
    <n v="8.6092585697770119E-3"/>
    <n v="7.6393201947212219E-2"/>
    <n v="0.11020699143409729"/>
    <n v="3466"/>
    <n v="3528.83984375"/>
    <n v="0.64720886945724487"/>
    <n v="0.65118294954299927"/>
    <n v="2284"/>
    <n v="2257"/>
    <n v="2265"/>
    <n v="2245"/>
    <n v="0.64182490110397339"/>
    <n v="0.64772069454193115"/>
    <n v="3000"/>
    <n v="244"/>
    <n v="3200"/>
    <n v="205"/>
    <n v="2500"/>
    <n v="162"/>
    <n v="9.5224238932132721E-2"/>
    <n v="0.2579418420791626"/>
    <n v="0.1065111830830574"/>
    <n v="4.1005365550518036E-2"/>
    <n v="1.835586316883564E-2"/>
    <n v="5.3584977285936475E-4"/>
    <n v="3000"/>
    <n v="244"/>
    <n v="3200"/>
    <n v="205"/>
    <n v="2500"/>
    <n v="162"/>
    <n v="0.10810811072587967"/>
    <n v="0.27071332931518555"/>
    <n v="8.152414858341217E-2"/>
    <n v="3.145768865942955E-2"/>
    <n v="1.5507310628890991E-2"/>
    <n v="4.4306600466370583E-4"/>
    <s v="yes"/>
    <s v="yes"/>
    <s v="yes"/>
    <s v="yes"/>
    <s v="yes"/>
    <n v="0"/>
    <x v="0"/>
    <m/>
    <n v="5"/>
    <s v="Yes"/>
    <s v="MI includes: _x000a_(i) size _x000a_(ii) parity _x000a_(ii) sex _x000a_(iv) singleton "/>
    <x v="0"/>
    <m/>
    <s v=""/>
  </r>
  <r>
    <s v="SRB"/>
    <n v="2497"/>
    <s v="Serbia Multiple Indicator Cluster Survey 2019, Survey Findings Reports. Belgrade, Serbia: Statistical Office of the Republic of Serbia and UNICEF"/>
    <x v="76"/>
    <s v="MICS"/>
    <x v="47"/>
    <x v="25"/>
    <n v="4.7406800091266632E-2"/>
    <n v="9.0471990406513214E-3"/>
    <n v="2.9674289748072624E-2"/>
    <n v="6.5139308571815491E-2"/>
    <n v="5.6481286883354187E-2"/>
    <n v="1.1947100982069969E-2"/>
    <n v="3.2970551401376724E-2"/>
    <n v="7.9992026090621948E-2"/>
    <n v="660"/>
    <n v="331.207275390625"/>
    <n v="1"/>
    <n v="0.99696969985961914"/>
    <n v="331"/>
    <n v="658"/>
    <n v="331"/>
    <n v="658"/>
    <n v="1"/>
    <n v="0.99696969985961914"/>
    <n v="3650"/>
    <n v="24"/>
    <n v="3400"/>
    <n v="23"/>
    <n v="3100"/>
    <n v="23"/>
    <n v="5.22163026034832E-2"/>
    <n v="0.14968939125537872"/>
    <n v="6.3329622149467468E-2"/>
    <n v="6.232761312276125E-3"/>
    <n v="0"/>
    <n v="0"/>
    <n v="3650"/>
    <n v="24"/>
    <n v="3400"/>
    <n v="23"/>
    <n v="3100"/>
    <n v="23"/>
    <n v="4.5592706650495529E-2"/>
    <n v="0.15197569131851196"/>
    <n v="7.1428574621677399E-2"/>
    <n v="1.0638297535479069E-2"/>
    <n v="0"/>
    <n v="0"/>
    <s v="yes"/>
    <s v="yes"/>
    <s v="yes"/>
    <s v="yes"/>
    <s v="yes"/>
    <n v="0"/>
    <x v="0"/>
    <m/>
    <n v="5"/>
    <s v="Yes"/>
    <s v="MI includes: _x000a_(i) size _x000a_(ii) parity _x000a_(ii) sex _x000a_(iv) singleton "/>
    <x v="0"/>
    <m/>
    <s v="MICS2"/>
  </r>
  <r>
    <s v="IRQ"/>
    <n v="2516"/>
    <s v="Iraq Multiple Indicator Cluster Survey 2018, Survey Findings Report. Baghdad, Iraq: CSO &amp; KRSO"/>
    <x v="43"/>
    <s v="MICS"/>
    <x v="42"/>
    <x v="23"/>
    <m/>
    <m/>
    <m/>
    <m/>
    <m/>
    <m/>
    <m/>
    <m/>
    <n v="6250"/>
    <n v="6218.3681640625"/>
    <n v="0.71148276329040527"/>
    <n v="0.66784000396728516"/>
    <n v="4424"/>
    <n v="4174"/>
    <n v="4411"/>
    <n v="4167"/>
    <n v="0.70939207077026367"/>
    <n v="0.66671997308731079"/>
    <n v="3000"/>
    <n v="1427"/>
    <n v="500"/>
    <n v="512"/>
    <n v="3500"/>
    <n v="391"/>
    <n v="0.32972976565361023"/>
    <n v="0.55051267147064209"/>
    <n v="0.10449539124965668"/>
    <n v="3.3292777836322784E-2"/>
    <n v="2.2041924297809601E-2"/>
    <n v="0.12491863220930099"/>
    <n v="3000"/>
    <n v="1427"/>
    <n v="500"/>
    <n v="512"/>
    <n v="3500"/>
    <n v="391"/>
    <n v="0.34187829494476318"/>
    <n v="0.55821752548217773"/>
    <n v="9.1998085379600525E-2"/>
    <n v="2.7311930432915688E-2"/>
    <n v="1.5812169760465622E-2"/>
    <n v="0.12266410887241364"/>
    <s v="yes"/>
    <s v="yes"/>
    <s v="no"/>
    <s v="no"/>
    <s v="yes"/>
    <n v="2"/>
    <x v="1"/>
    <m/>
    <n v="3"/>
    <s v="No"/>
    <s v="No model fitted"/>
    <x v="3"/>
    <m/>
    <s v=""/>
  </r>
  <r>
    <s v="ZAF"/>
    <n v="2529"/>
    <s v="South Africa National Income Dynamics Study 2017, Wave 5"/>
    <x v="79"/>
    <s v="OS"/>
    <x v="43"/>
    <x v="22"/>
    <m/>
    <m/>
    <m/>
    <m/>
    <m/>
    <m/>
    <m/>
    <m/>
    <n v="3162"/>
    <m/>
    <m/>
    <n v="0.73687539531941804"/>
    <m/>
    <n v="2330"/>
    <m/>
    <m/>
    <m/>
    <m/>
    <m/>
    <m/>
    <m/>
    <m/>
    <m/>
    <m/>
    <m/>
    <m/>
    <m/>
    <m/>
    <m/>
    <m/>
    <m/>
    <m/>
    <m/>
    <m/>
    <m/>
    <m/>
    <m/>
    <m/>
    <m/>
    <m/>
    <m/>
    <m/>
    <m/>
    <m/>
    <m/>
    <m/>
    <m/>
    <m/>
    <x v="1"/>
    <m/>
    <n v="1"/>
    <s v="No"/>
    <s v="No model fitted"/>
    <x v="3"/>
    <m/>
    <s v=""/>
  </r>
  <r>
    <s v="SUR"/>
    <n v="2546"/>
    <s v="Suriname Survey of Living Conditions 2016-17"/>
    <x v="82"/>
    <s v="OS"/>
    <x v="41"/>
    <x v="20"/>
    <m/>
    <m/>
    <m/>
    <m/>
    <m/>
    <m/>
    <m/>
    <m/>
    <n v="580"/>
    <m/>
    <m/>
    <n v="0.85"/>
    <s v=" "/>
    <n v="493"/>
    <m/>
    <m/>
    <m/>
    <m/>
    <m/>
    <m/>
    <m/>
    <m/>
    <m/>
    <m/>
    <m/>
    <m/>
    <m/>
    <m/>
    <m/>
    <m/>
    <m/>
    <m/>
    <m/>
    <m/>
    <m/>
    <m/>
    <m/>
    <m/>
    <m/>
    <m/>
    <m/>
    <m/>
    <m/>
    <m/>
    <m/>
    <m/>
    <m/>
    <m/>
    <x v="1"/>
    <m/>
    <n v="1"/>
    <s v="No"/>
    <s v="No model fitted"/>
    <x v="3"/>
    <m/>
    <s v=""/>
  </r>
  <r>
    <s v="PER"/>
    <n v="2593"/>
    <s v="Encuesta Demográfica y de Salud Familiar-ENDES 2018 Nacional y Departamental"/>
    <x v="70"/>
    <s v="DHS-Style Survey"/>
    <x v="42"/>
    <x v="24"/>
    <n v="8.4429644048213959E-2"/>
    <n v="2.9166578315198421E-3"/>
    <n v="7.8712992370128632E-2"/>
    <n v="9.0146295726299286E-2"/>
    <n v="7.3556810617446899E-2"/>
    <n v="3.0802274122834206E-3"/>
    <n v="6.7517414689064026E-2"/>
    <n v="7.9596206545829773E-2"/>
    <n v="23089"/>
    <n v="10694"/>
    <n v="0.95980232954025269"/>
    <n v="0.9617999792098999"/>
    <n v="10263.6806640625"/>
    <n v="22207"/>
    <n v="10261.95703125"/>
    <n v="22201"/>
    <n v="0.95959949493408203"/>
    <n v="0.9615401029586792"/>
    <n v="3500"/>
    <n v="1007"/>
    <n v="3000"/>
    <n v="969"/>
    <n v="3200"/>
    <n v="936"/>
    <n v="4.6754322946071625E-2"/>
    <n v="0.13046818971633911"/>
    <n v="7.2666451334953308E-2"/>
    <n v="1.6526781022548676E-2"/>
    <n v="1.6690364573150873E-3"/>
    <n v="3.8646874600090086E-4"/>
    <n v="3500"/>
    <n v="1007"/>
    <n v="3000"/>
    <n v="969"/>
    <n v="3200"/>
    <n v="936"/>
    <n v="4.5346062630414963E-2"/>
    <n v="0.13112983107566833"/>
    <n v="7.3265187442302704E-2"/>
    <n v="1.6571352258324623E-2"/>
    <n v="1.8462646985426545E-3"/>
    <n v="4.5030847104499117E-5"/>
    <s v="yes"/>
    <s v="yes"/>
    <s v="yes"/>
    <s v="yes"/>
    <s v="yes"/>
    <n v="0"/>
    <x v="0"/>
    <m/>
    <n v="5"/>
    <s v="Yes"/>
    <s v="MI includes: _x000a_(i) size _x000a_(ii) parity _x000a_(ii) sex _x000a_(iv) singleton "/>
    <x v="0"/>
    <m/>
    <s v="MICS5"/>
  </r>
  <r>
    <s v="GUY"/>
    <n v="2600"/>
    <s v="Guyana Multiple Indicator Cluster Survey 2019-2020, Survey Findings  Report. Georgetown, Guyana: UNICEF"/>
    <x v="39"/>
    <s v="MICS"/>
    <x v="48"/>
    <x v="25"/>
    <n v="0.17766770720481873"/>
    <n v="1.988435722887516E-2"/>
    <n v="0.13869437575340271"/>
    <n v="0.21664105355739594"/>
    <n v="0.16291874647140503"/>
    <n v="1.9103465601801872E-2"/>
    <n v="0.12535342574119568"/>
    <n v="0.20048405230045319"/>
    <n v="1081"/>
    <n v="834.74273681640625"/>
    <n v="0.93652695417404175"/>
    <n v="0.93246996402740479"/>
    <n v="782"/>
    <n v="1008"/>
    <n v="768"/>
    <n v="986"/>
    <n v="0.91976046562194824"/>
    <n v="0.91211843490600586"/>
    <n v="2000"/>
    <n v="42"/>
    <n v="4000"/>
    <n v="37"/>
    <n v="3200"/>
    <n v="37"/>
    <n v="9.226120263338089E-2"/>
    <n v="0.20512217283248901"/>
    <n v="8.4570974111557007E-2"/>
    <n v="3.918413445353508E-2"/>
    <n v="2.6564085856080055E-2"/>
    <n v="1.2758212396875024E-3"/>
    <n v="2000"/>
    <n v="42"/>
    <n v="3200"/>
    <n v="37"/>
    <n v="4000"/>
    <n v="37"/>
    <n v="0.1210317462682724"/>
    <n v="0.2361111044883728"/>
    <n v="0.1081349179148674"/>
    <n v="4.56349216401577E-2"/>
    <n v="3.4722223877906799E-2"/>
    <n v="9.9206354934722185E-4"/>
    <s v="yes"/>
    <s v="yes"/>
    <s v="yes"/>
    <s v="yes"/>
    <s v="yes"/>
    <n v="0"/>
    <x v="0"/>
    <m/>
    <n v="5"/>
    <s v="Yes"/>
    <s v="MI includes: _x000a_(i) size _x000a_(ii) parity "/>
    <x v="0"/>
    <m/>
    <s v="MICS5"/>
  </r>
  <r>
    <s v="ALB"/>
    <n v="2606"/>
    <s v="Albania Demographic and Health Survey 2017-18. Tirana, Albania: Institute of Statistics, Institute of Public Health, and ICF"/>
    <x v="0"/>
    <s v="DHS"/>
    <x v="46"/>
    <x v="22"/>
    <n v="6.5683014690876007E-2"/>
    <n v="6.4283753745257854E-3"/>
    <n v="5.3083393722772598E-2"/>
    <n v="7.8282624483108521E-2"/>
    <n v="5.7664781808853149E-2"/>
    <n v="7.2296052239835262E-3"/>
    <n v="4.3468497693538666E-2"/>
    <n v="7.1861058473587036E-2"/>
    <n v="2762"/>
    <n v="2561"/>
    <n v="0.97104066610336304"/>
    <n v="0.9713975191116333"/>
    <n v="2487.009033203125"/>
    <n v="2683"/>
    <n v="2486.3759765625"/>
    <n v="2681"/>
    <n v="0.97086137533187866"/>
    <n v="0.97067344188690186"/>
    <n v="3500"/>
    <n v="264"/>
    <n v="3200"/>
    <n v="248"/>
    <n v="3000"/>
    <n v="233"/>
    <n v="9.2757575213909149E-2"/>
    <n v="0.25982582569122314"/>
    <n v="7.7119849622249603E-2"/>
    <n v="2.2219926118850708E-2"/>
    <n v="2.5115478783845901E-3"/>
    <n v="3.953796811401844E-3"/>
    <n v="3500"/>
    <n v="264"/>
    <n v="3200"/>
    <n v="248"/>
    <n v="3000"/>
    <n v="233"/>
    <n v="9.8397314548492432E-2"/>
    <n v="0.27767425775527954"/>
    <n v="7.8643307089805603E-2"/>
    <n v="2.087215892970562E-2"/>
    <n v="3.72717110440135E-3"/>
    <n v="3.72717110440135E-3"/>
    <s v="yes"/>
    <s v="yes"/>
    <s v="yes"/>
    <s v="yes"/>
    <s v="yes"/>
    <n v="0"/>
    <x v="0"/>
    <m/>
    <n v="5"/>
    <s v="Yes"/>
    <s v="MI includes: _x000a_(i) size _x000a_(ii) parity _x000a_(ii) sex _x000a_(iv) singleton "/>
    <x v="0"/>
    <m/>
    <s v=""/>
  </r>
  <r>
    <s v="TGO"/>
    <n v="2607"/>
    <s v="MICS6 TOGO, 2017, Rapport final. Lomé, Togo"/>
    <x v="89"/>
    <s v="MICS"/>
    <x v="43"/>
    <x v="24"/>
    <n v="0.15377049148082733"/>
    <n v="1.1547602713108063E-2"/>
    <n v="0.1311371922492981"/>
    <n v="0.17640379071235657"/>
    <n v="9.4718001782894135E-2"/>
    <n v="9.9575500935316086E-3"/>
    <n v="7.5141429901123047E-2"/>
    <n v="0.11429458111524582"/>
    <n v="1988"/>
    <n v="1970.8719482421875"/>
    <n v="0.70218163728713989"/>
    <n v="0.70321929454803467"/>
    <n v="1384"/>
    <n v="1398"/>
    <n v="1379"/>
    <n v="1392"/>
    <n v="0.69964486360549927"/>
    <n v="0.70020121335983276"/>
    <n v="3000"/>
    <n v="170"/>
    <n v="3200"/>
    <n v="92"/>
    <n v="2500"/>
    <n v="84"/>
    <n v="0.12492018193006516"/>
    <n v="0.24845242500305176"/>
    <n v="8.8793836534023285E-2"/>
    <n v="3.2441213726997375E-2"/>
    <n v="1.6159545630216599E-2"/>
    <n v="0"/>
    <n v="3000"/>
    <n v="170"/>
    <n v="3200"/>
    <n v="92"/>
    <n v="2500"/>
    <n v="84"/>
    <n v="0.12160228937864304"/>
    <n v="0.24749642610549927"/>
    <n v="7.5107298791408539E-2"/>
    <n v="2.932761050760746E-2"/>
    <n v="1.3590844348073006E-2"/>
    <n v="0"/>
    <s v="yes"/>
    <s v="yes"/>
    <s v="yes"/>
    <s v="yes"/>
    <s v="yes"/>
    <n v="0"/>
    <x v="0"/>
    <m/>
    <n v="5"/>
    <s v="Yes"/>
    <s v="MI includes: _x000a_(i) size _x000a_(ii) parity _x000a_(ii) sex _x000a_(iv) singleton "/>
    <x v="0"/>
    <m/>
    <s v="MICS5"/>
  </r>
  <r>
    <s v="GMB"/>
    <n v="2609"/>
    <s v="The Gambia Multiple Indicator Cluster Survey 2018, Survey Findings Report. Banjul, The Gambia: The Gambia Bureau of Statistics"/>
    <x v="33"/>
    <s v="MICS"/>
    <x v="42"/>
    <x v="23"/>
    <n v="0.1413017064332962"/>
    <n v="1.0859532281756401E-2"/>
    <n v="0.12001702189445496"/>
    <n v="0.16258639097213745"/>
    <n v="0.1013682633638382"/>
    <n v="7.5823869556188583E-3"/>
    <n v="8.6460433900356293E-2"/>
    <n v="0.1162760928273201"/>
    <n v="3796"/>
    <n v="3471.820556640625"/>
    <n v="0.83266127109527588"/>
    <n v="0.79557430744171143"/>
    <n v="2891"/>
    <n v="3020"/>
    <n v="2888"/>
    <n v="3016"/>
    <n v="0.83179724216461182"/>
    <n v="0.79452055692672729"/>
    <n v="3000"/>
    <n v="456"/>
    <n v="3200"/>
    <n v="286"/>
    <n v="3500"/>
    <n v="236"/>
    <n v="0.13434816896915436"/>
    <n v="0.31110912561416626"/>
    <n v="5.4681994020938873E-2"/>
    <n v="1.2096240185201168E-2"/>
    <n v="3.3851470798254013E-3"/>
    <n v="0"/>
    <n v="3000"/>
    <n v="456"/>
    <n v="3200"/>
    <n v="286"/>
    <n v="3500"/>
    <n v="236"/>
    <n v="0.15099337697029114"/>
    <n v="0.32384106516838074"/>
    <n v="5.000000074505806E-2"/>
    <n v="1.1920529417693615E-2"/>
    <n v="3.9735101163387299E-3"/>
    <n v="0"/>
    <s v="yes"/>
    <s v="yes"/>
    <s v="yes"/>
    <s v="yes"/>
    <s v="yes"/>
    <n v="0"/>
    <x v="0"/>
    <m/>
    <n v="5"/>
    <s v="Yes"/>
    <s v="MI includes: _x000a_(i) size _x000a_(ii) parity _x000a_(ii) sex _x000a_(iv) singleton "/>
    <x v="0"/>
    <m/>
    <s v="MICS4"/>
  </r>
  <r>
    <s v="TKM"/>
    <n v="2611"/>
    <s v="Multiple Indicator Cluster Survey, 2019. Survey Report. Ashgabat, Turkmenistan, State Committee for Statistics of Turkmenistan and UNICEF."/>
    <x v="93"/>
    <s v="MICS"/>
    <x v="47"/>
    <x v="25"/>
    <n v="3.303338959813118E-2"/>
    <n v="4.426347091794014E-3"/>
    <n v="2.4357747286558151E-2"/>
    <n v="4.170902818441391E-2"/>
    <n v="2.8021790087223053E-2"/>
    <n v="4.6436507254838943E-3"/>
    <n v="1.8883286044001579E-2"/>
    <n v="3.7160292267799377E-2"/>
    <n v="1295"/>
    <n v="1326.6695556640625"/>
    <n v="0.99321776628494263"/>
    <n v="0.99227797985076904"/>
    <n v="1318"/>
    <n v="1285"/>
    <n v="1318"/>
    <n v="1285"/>
    <n v="0.99321776628494263"/>
    <n v="0.99227797985076904"/>
    <n v="3200"/>
    <n v="93"/>
    <n v="3100"/>
    <n v="65"/>
    <n v="3500"/>
    <n v="61"/>
    <n v="7.1029610931873322E-2"/>
    <n v="0.17553649842739105"/>
    <n v="0.10102546960115433"/>
    <n v="2.1938510239124298E-2"/>
    <n v="3.9970064535737038E-3"/>
    <n v="0"/>
    <n v="3200"/>
    <n v="93"/>
    <n v="3100"/>
    <n v="65"/>
    <n v="3500"/>
    <n v="61"/>
    <n v="7.2373539209365845E-2"/>
    <n v="0.17042802274227142"/>
    <n v="0.10272373259067535"/>
    <n v="1.9455252215266228E-2"/>
    <n v="3.1128404662013054E-3"/>
    <n v="0"/>
    <s v="yes"/>
    <s v="yes"/>
    <s v="yes"/>
    <s v="yes"/>
    <s v="yes"/>
    <n v="0"/>
    <x v="0"/>
    <m/>
    <n v="5"/>
    <s v="Yes"/>
    <s v="MI includes: _x000a_(i) size _x000a_(ii) parity _x000a_(ii) sex _x000a_(iv) singleton "/>
    <x v="0"/>
    <m/>
    <s v="MICS2"/>
  </r>
  <r>
    <s v="STP"/>
    <n v="2629"/>
    <s v="Inquérito de Indicadores Múltiplos 2019, Relatório final. São Tomé, São Tomé e Príncipe: Instituto Nacional de Estatística e Fundo das Nações Unidas para a Infância"/>
    <x v="74"/>
    <s v="MICS"/>
    <x v="47"/>
    <x v="25"/>
    <n v="0.12683114409446716"/>
    <n v="1.2257148511707783E-2"/>
    <n v="0.10280758142471313"/>
    <n v="0.15085472166538239"/>
    <n v="0.12182489782571793"/>
    <n v="1.3481736183166504E-2"/>
    <n v="9.5142871141433716E-2"/>
    <n v="0.14850692451000214"/>
    <n v="685"/>
    <n v="664"/>
    <n v="0.97138553857803345"/>
    <n v="0.97226279973983765"/>
    <n v="645"/>
    <n v="666"/>
    <n v="645"/>
    <n v="666"/>
    <n v="0.97138553857803345"/>
    <n v="0.97226279973983765"/>
    <n v="3000"/>
    <n v="127"/>
    <n v="3500"/>
    <n v="42"/>
    <n v="3200"/>
    <n v="29"/>
    <n v="0.19193537533283234"/>
    <n v="0.29845806956291199"/>
    <n v="5.6647684425115585E-2"/>
    <n v="1.6208764165639877E-2"/>
    <n v="2.2457654122263193E-3"/>
    <n v="0"/>
    <n v="3000"/>
    <n v="127"/>
    <n v="3500"/>
    <n v="42"/>
    <n v="3200"/>
    <n v="29"/>
    <n v="0.19069069623947144"/>
    <n v="0.29729729890823364"/>
    <n v="5.55555559694767E-2"/>
    <n v="1.6516515985131264E-2"/>
    <n v="3.0030030757188797E-3"/>
    <n v="0"/>
    <s v="yes"/>
    <s v="yes"/>
    <s v="yes"/>
    <s v="yes"/>
    <s v="yes"/>
    <n v="0"/>
    <x v="0"/>
    <m/>
    <n v="5"/>
    <s v="Yes"/>
    <s v="FMM Only"/>
    <x v="2"/>
    <s v="Contains size variable but MI model does not fit due to the small number of missing variables"/>
    <s v=""/>
  </r>
  <r>
    <s v="TUN"/>
    <n v="2651"/>
    <s v="Enquête par grappes à indicateurs multiples (MICS), 2018, Rapport Final. Tunisie: le Ministère du Développement de l’Investissement et de la Coopération Internationale (MDICI)"/>
    <x v="91"/>
    <s v="MICS"/>
    <x v="42"/>
    <x v="23"/>
    <n v="8.5409857332706451E-2"/>
    <n v="6.9175451062619686E-3"/>
    <n v="7.1851462125778198E-2"/>
    <n v="9.8968245089054108E-2"/>
    <n v="7.4187763035297394E-2"/>
    <n v="7.3773148469626904E-3"/>
    <n v="5.9693265706300735E-2"/>
    <n v="8.8682264089584351E-2"/>
    <n v="1212"/>
    <n v="1229.6361083984375"/>
    <n v="0.97723579406738281"/>
    <n v="0.97359734773635864"/>
    <n v="1202"/>
    <n v="1180"/>
    <n v="1200"/>
    <n v="1177"/>
    <n v="0.97560977935791016"/>
    <n v="0.97112208604812622"/>
    <n v="3000"/>
    <n v="109"/>
    <n v="3500"/>
    <n v="95"/>
    <n v="3200"/>
    <n v="86"/>
    <n v="8.7175056338310242E-2"/>
    <n v="0.24189460277557373"/>
    <n v="0.12019164860248566"/>
    <n v="3.1110282987356186E-2"/>
    <n v="5.1377075724303722E-3"/>
    <n v="0"/>
    <n v="3000"/>
    <n v="109"/>
    <n v="3500"/>
    <n v="95"/>
    <n v="3200"/>
    <n v="86"/>
    <n v="9.2372879385948181E-2"/>
    <n v="0.24576270580291748"/>
    <n v="0.12203390151262283"/>
    <n v="3.0508475378155708E-2"/>
    <n v="5.9322034940123558E-3"/>
    <n v="0"/>
    <s v="yes"/>
    <s v="yes"/>
    <s v="yes"/>
    <s v="yes"/>
    <s v="yes"/>
    <n v="0"/>
    <x v="0"/>
    <m/>
    <n v="5"/>
    <s v="Yes"/>
    <s v="MI includes: _x000a_(i) size _x000a_(ii) parity _x000a_(ii) sex _x000a_(iv) singleton "/>
    <x v="0"/>
    <m/>
    <s v=""/>
  </r>
  <r>
    <s v="GIN"/>
    <n v="2672"/>
    <s v="Enquête Démographique et de Santé en Guinée 2018. Conakry, Guinée, et Rockville, Maryland, USA : INS et ICF"/>
    <x v="37"/>
    <s v="DHS"/>
    <x v="42"/>
    <x v="24"/>
    <m/>
    <m/>
    <m/>
    <m/>
    <m/>
    <m/>
    <m/>
    <m/>
    <n v="7951"/>
    <n v="7885"/>
    <n v="0.48941865563392639"/>
    <n v="0.46711105108261108"/>
    <n v="3858.94287109375"/>
    <n v="3714"/>
    <n v="3804.571533203125"/>
    <n v="3656"/>
    <n v="0.48250749707221985"/>
    <n v="0.45981636643409729"/>
    <n v="3000"/>
    <n v="982"/>
    <n v="4000"/>
    <n v="463"/>
    <n v="3500"/>
    <n v="319"/>
    <n v="0.27079716324806213"/>
    <n v="0.48426514863967896"/>
    <n v="0.25201842188835144"/>
    <n v="9.6126407384872437E-2"/>
    <n v="5.7859834283590317E-2"/>
    <n v="2.7610030956566334E-3"/>
    <n v="3000"/>
    <n v="982"/>
    <n v="4000"/>
    <n v="463"/>
    <n v="3500"/>
    <n v="319"/>
    <n v="0.26440495252609253"/>
    <n v="0.4749596118927002"/>
    <n v="0.25148087739944458"/>
    <n v="9.9353797733783722E-2"/>
    <n v="6.1120085418224335E-2"/>
    <n v="3.5002692602574825E-3"/>
    <s v="yes"/>
    <s v="yes"/>
    <s v="yes"/>
    <s v="no"/>
    <s v="yes"/>
    <n v="1"/>
    <x v="1"/>
    <m/>
    <n v="3"/>
    <s v="No"/>
    <s v="No model fitted"/>
    <x v="3"/>
    <m/>
    <s v="MICS2"/>
  </r>
  <r>
    <s v="NPL"/>
    <n v="2744"/>
    <s v="Nepal Multiple Indicator Cluster Survey 2019, Survey Findings Report. Kathmandu, Nepal: Central Bureau of Statistics and UNICEF Nepal."/>
    <x v="64"/>
    <s v="MICS"/>
    <x v="47"/>
    <x v="25"/>
    <n v="0.16049513220787048"/>
    <n v="1.0021582245826721E-2"/>
    <n v="0.14085282385349274"/>
    <n v="0.18013742566108704"/>
    <n v="0.10598676651716232"/>
    <n v="8.7266396731138229E-3"/>
    <n v="8.8840514421463013E-2"/>
    <n v="0.12313301861286163"/>
    <n v="2519"/>
    <n v="1950.3607177734375"/>
    <n v="0.77538460493087769"/>
    <n v="0.77530765533447266"/>
    <n v="1512"/>
    <n v="1953"/>
    <n v="1512"/>
    <n v="1953"/>
    <n v="0.77538460493087769"/>
    <n v="0.77530765533447266"/>
    <n v="3000"/>
    <n v="467"/>
    <n v="3500"/>
    <n v="293"/>
    <n v="2500"/>
    <n v="242"/>
    <n v="0.22648830711841583"/>
    <n v="0.50701498985290527"/>
    <n v="4.5280460268259048E-2"/>
    <n v="1.6794310882687569E-2"/>
    <n v="8.4224552847445011E-4"/>
    <n v="0"/>
    <n v="3000"/>
    <n v="467"/>
    <n v="3500"/>
    <n v="293"/>
    <n v="2500"/>
    <n v="242"/>
    <n v="0.23911930620670319"/>
    <n v="0.51305681467056274"/>
    <n v="4.7107014805078506E-2"/>
    <n v="1.4848950318992138E-2"/>
    <n v="1.0240655392408371E-3"/>
    <n v="0"/>
    <s v="yes"/>
    <s v="yes"/>
    <s v="yes"/>
    <s v="yes"/>
    <s v="yes"/>
    <n v="0"/>
    <x v="0"/>
    <m/>
    <n v="5"/>
    <s v="Yes"/>
    <s v="MI includes: _x000a_(i) size _x000a_(ii) parity _x000a_(ii) sex _x000a_(iv) singleton "/>
    <x v="0"/>
    <m/>
    <s v=""/>
  </r>
  <r>
    <s v="MLI"/>
    <n v="2828"/>
    <s v="Enquête Démographique et de Santé au Mali 2018. Bamako, Mali et Rockville, Maryland, USA : INSTAT, CPS/SS-DS-PF et ICF"/>
    <x v="57"/>
    <s v="DHS"/>
    <x v="42"/>
    <x v="24"/>
    <m/>
    <m/>
    <m/>
    <m/>
    <m/>
    <m/>
    <m/>
    <m/>
    <n v="9940"/>
    <n v="10304"/>
    <n v="0.35922339558601379"/>
    <n v="0.35472837090492249"/>
    <n v="3701.585205078125"/>
    <n v="3526"/>
    <n v="3638.792236328125"/>
    <n v="3472"/>
    <n v="0.35314366221427917"/>
    <n v="0.34929576516151428"/>
    <n v="3000"/>
    <n v="761"/>
    <n v="4000"/>
    <n v="410"/>
    <n v="2000"/>
    <n v="293"/>
    <n v="0.20627854764461517"/>
    <n v="0.40618854761123657"/>
    <n v="0.285981684923172"/>
    <n v="0.12186537683010101"/>
    <n v="8.4662213921546936E-2"/>
    <n v="2.1196603775024414E-3"/>
    <n v="3000"/>
    <n v="761"/>
    <n v="4000"/>
    <n v="410"/>
    <n v="2000"/>
    <n v="293"/>
    <n v="0.21582530438899994"/>
    <n v="0.41520136594772339"/>
    <n v="0.25893363356590271"/>
    <n v="0.11145774275064468"/>
    <n v="7.7708452939987183E-2"/>
    <n v="2.8360749129205942E-3"/>
    <s v="yes"/>
    <s v="yes"/>
    <s v="yes"/>
    <s v="no"/>
    <s v="no"/>
    <n v="2"/>
    <x v="1"/>
    <m/>
    <n v="3"/>
    <s v="No"/>
    <s v="No model fitted"/>
    <x v="3"/>
    <m/>
    <s v="MICS5"/>
  </r>
  <r>
    <s v="THA"/>
    <n v="2941"/>
    <s v="Thailand Multiple Indicator Cluster Survey 2019, Survey Findings Report. Bangkok, Thailand: National Statistical Office of Thailand."/>
    <x v="86"/>
    <s v="MICS"/>
    <x v="47"/>
    <x v="25"/>
    <n v="0.1176309734582901"/>
    <n v="1.2667814269661903E-2"/>
    <n v="9.2802509665489197E-2"/>
    <n v="0.14245942234992981"/>
    <n v="0.11145932972431183"/>
    <n v="1.3231221586465836E-2"/>
    <n v="8.5508033633232117E-2"/>
    <n v="0.13741062581539154"/>
    <n v="3916"/>
    <n v="1843"/>
    <n v="0.97655946016311646"/>
    <n v="0.97191011905670166"/>
    <n v="1800.02587890625"/>
    <n v="3806"/>
    <n v="1799.0650634765625"/>
    <n v="3803"/>
    <n v="0.97616118192672729"/>
    <n v="0.97114402055740356"/>
    <n v="3100"/>
    <n v="88"/>
    <n v="3000"/>
    <n v="85"/>
    <n v="3200"/>
    <n v="77"/>
    <n v="3.2965201884508133E-2"/>
    <n v="9.6262045204639435E-2"/>
    <n v="1.006229966878891E-2"/>
    <n v="2.9545330908149481E-3"/>
    <n v="9.3823729548603296E-4"/>
    <n v="0"/>
    <n v="3100"/>
    <n v="88"/>
    <n v="3000"/>
    <n v="85"/>
    <n v="3200"/>
    <n v="77"/>
    <n v="2.3121386766433716E-2"/>
    <n v="6.5685756504535675E-2"/>
    <n v="1.7603782936930656E-2"/>
    <n v="3.9411457255482674E-3"/>
    <n v="1.5764582203701138E-3"/>
    <n v="0"/>
    <s v="yes"/>
    <s v="yes"/>
    <s v="yes"/>
    <s v="yes"/>
    <s v="yes"/>
    <n v="0"/>
    <x v="0"/>
    <m/>
    <n v="5"/>
    <s v="Yes"/>
    <s v="FMM Only"/>
    <x v="2"/>
    <s v="Contains size variable but MI model does not fit due to the small number of missing variables"/>
    <s v=""/>
  </r>
  <r>
    <s v="CMR"/>
    <n v="3085"/>
    <s v="Enquête Démographique et de Santé du Cameroun 2018. Yaoundé, Cameroun et Rockville, Maryland, USA : INS et ICF. 2020"/>
    <x v="16"/>
    <s v="DHS"/>
    <x v="45"/>
    <x v="24"/>
    <m/>
    <m/>
    <m/>
    <m/>
    <m/>
    <m/>
    <m/>
    <m/>
    <n v="9733"/>
    <n v="10061"/>
    <n v="0.64652502536773682"/>
    <n v="0.66248846054077148"/>
    <n v="6504.79931640625"/>
    <n v="6448"/>
    <n v="6455.72900390625"/>
    <n v="6402"/>
    <n v="0.64165878295898438"/>
    <n v="0.65776222944259644"/>
    <n v="3500"/>
    <n v="824"/>
    <n v="3000"/>
    <n v="661"/>
    <n v="4000"/>
    <n v="436"/>
    <n v="0.12279600650072098"/>
    <n v="0.29780945181846619"/>
    <n v="0.23475492000579834"/>
    <n v="0.10432872921228409"/>
    <n v="4.3233439326286316E-2"/>
    <n v="1.0225598234683275E-3"/>
    <n v="3500"/>
    <n v="824"/>
    <n v="3000"/>
    <n v="661"/>
    <n v="4000"/>
    <n v="436"/>
    <n v="0.12779156863689423"/>
    <n v="0.29792183637619019"/>
    <n v="0.23076923191547394"/>
    <n v="0.10530397295951843"/>
    <n v="4.2028535157442093E-2"/>
    <n v="6.2034738948568702E-4"/>
    <s v="yes"/>
    <s v="yes"/>
    <s v="yes"/>
    <s v="yes"/>
    <s v="no"/>
    <n v="1"/>
    <x v="1"/>
    <m/>
    <n v="2"/>
    <s v="No"/>
    <s v="No model fitted"/>
    <x v="3"/>
    <m/>
    <s v="MICS4"/>
  </r>
  <r>
    <s v="NGA"/>
    <n v="3200"/>
    <s v="Nigeria Demographic and Health Survey 2018. Abuja, Nigeria, and Rockville, Maryland, USA: NPC and ICF. 2019"/>
    <x v="67"/>
    <s v="DHS"/>
    <x v="42"/>
    <x v="23"/>
    <m/>
    <m/>
    <m/>
    <m/>
    <m/>
    <m/>
    <m/>
    <m/>
    <n v="33924"/>
    <n v="34193"/>
    <n v="0.23669107258319855"/>
    <n v="0.22780331969261169"/>
    <n v="8093.12255859375"/>
    <n v="7728"/>
    <n v="8027.60205078125"/>
    <n v="7664"/>
    <n v="0.23477326333522797"/>
    <n v="0.22591675817966461"/>
    <n v="3000"/>
    <n v="1611"/>
    <n v="3500"/>
    <n v="1075"/>
    <n v="4000"/>
    <n v="560"/>
    <n v="0.20529088377952576"/>
    <n v="0.41156017780303955"/>
    <n v="0.16906136274337769"/>
    <n v="7.0348158478736877E-2"/>
    <n v="2.9727011919021606E-2"/>
    <n v="6.4372830092906952E-4"/>
    <n v="3000"/>
    <n v="1611"/>
    <n v="3500"/>
    <n v="1075"/>
    <n v="4000"/>
    <n v="560"/>
    <n v="0.20846273005008698"/>
    <n v="0.42003107070922852"/>
    <n v="0.17663043737411499"/>
    <n v="7.1428574621677399E-2"/>
    <n v="3.0926501378417015E-2"/>
    <n v="7.7639752998948097E-4"/>
    <s v="no"/>
    <s v="yes"/>
    <s v="yes"/>
    <s v="yes"/>
    <s v="yes"/>
    <n v="1"/>
    <x v="1"/>
    <m/>
    <n v="2"/>
    <s v="No"/>
    <s v="No model fitted"/>
    <x v="3"/>
    <m/>
    <s v=""/>
  </r>
  <r>
    <s v="MNG"/>
    <n v="3262"/>
    <s v="Social Indicator Sample Survey-2018, Survey Findings Report. Ulaanbaatar, Mongolia: National Statistical Office of Mongolia"/>
    <x v="59"/>
    <s v="MICS"/>
    <x v="42"/>
    <x v="23"/>
    <n v="5.343208834528923E-2"/>
    <n v="6.7954258993268013E-3"/>
    <n v="4.0113300085067749E-2"/>
    <n v="6.6750876605510712E-2"/>
    <n v="4.5731715857982635E-2"/>
    <n v="7.4743460863828659E-3"/>
    <n v="3.1050983816385269E-2"/>
    <n v="6.0412447899580002E-2"/>
    <n v="2199"/>
    <n v="2195"/>
    <n v="0.99230837821960449"/>
    <n v="0.98544794321060181"/>
    <n v="2178.613037109375"/>
    <n v="2167"/>
    <n v="2178.613037109375"/>
    <n v="2167"/>
    <n v="0.99253439903259277"/>
    <n v="0.98544794321060181"/>
    <n v="3500"/>
    <n v="175"/>
    <n v="3200"/>
    <n v="161"/>
    <n v="3400"/>
    <n v="124"/>
    <n v="6.7734010517597198E-2"/>
    <n v="0.18038466572761536"/>
    <n v="0.11921363323926926"/>
    <n v="2.6608657091856003E-2"/>
    <n v="3.7386629264801741E-3"/>
    <n v="0"/>
    <n v="3500"/>
    <n v="175"/>
    <n v="3200"/>
    <n v="161"/>
    <n v="3400"/>
    <n v="124"/>
    <n v="8.0756805837154388E-2"/>
    <n v="0.21227502822875977"/>
    <n v="0.11121366173028946"/>
    <n v="2.5842178612947464E-2"/>
    <n v="2.3073372431099415E-3"/>
    <n v="0"/>
    <s v="yes"/>
    <s v="yes"/>
    <s v="yes"/>
    <s v="yes"/>
    <s v="yes"/>
    <n v="0"/>
    <x v="0"/>
    <m/>
    <n v="5"/>
    <s v="Yes"/>
    <s v="FMM Only"/>
    <x v="2"/>
    <m/>
    <s v="MICS4"/>
  </r>
  <r>
    <s v="ZMB"/>
    <n v="3300"/>
    <s v="Zambia Demographic and Health Survey 2018. Lusaka, Zambia, and Rockville, Maryland, USA: Zambia Statistics Agency, Ministry of Health, and ICF"/>
    <x v="101"/>
    <s v="DHS"/>
    <x v="45"/>
    <x v="24"/>
    <n v="0.11259181797504425"/>
    <n v="3.958466462790966E-3"/>
    <n v="0.10483322292566299"/>
    <n v="0.12035041302442551"/>
    <n v="8.5301823914051056E-2"/>
    <n v="3.9847260341048241E-3"/>
    <n v="7.7474430203437805E-2"/>
    <n v="9.3129225075244904E-2"/>
    <n v="9959"/>
    <n v="9841"/>
    <n v="0.80245512723922729"/>
    <n v="0.78341197967529297"/>
    <n v="7896.86572265625"/>
    <n v="7802"/>
    <n v="7888.701171875"/>
    <n v="7791"/>
    <n v="0.80161583423614502"/>
    <n v="0.78230744600296021"/>
    <n v="3000"/>
    <n v="1178"/>
    <n v="3500"/>
    <n v="817"/>
    <n v="3200"/>
    <n v="736"/>
    <n v="0.14541442692279816"/>
    <n v="0.34820190072059631"/>
    <n v="0.10427029430866241"/>
    <n v="2.8181178495287895E-2"/>
    <n v="9.64339729398489E-3"/>
    <n v="2.6933319168165326E-4"/>
    <n v="3000"/>
    <n v="1178"/>
    <n v="3500"/>
    <n v="817"/>
    <n v="3200"/>
    <n v="736"/>
    <n v="0.1509869247674942"/>
    <n v="0.35003843903541565"/>
    <n v="0.10535760223865509"/>
    <n v="2.8838759288191795E-2"/>
    <n v="1.0766469873487949E-2"/>
    <n v="3.8451678119599819E-4"/>
    <s v="yes"/>
    <s v="yes"/>
    <s v="yes"/>
    <s v="yes"/>
    <s v="yes"/>
    <n v="0"/>
    <x v="0"/>
    <m/>
    <n v="5"/>
    <s v="Yes"/>
    <s v="MI includes: _x000a_(i) size _x000a_(ii) parity _x000a_(ii) sex _x000a_(iv) singleton "/>
    <x v="0"/>
    <m/>
    <s v=""/>
  </r>
  <r>
    <s v="MNE"/>
    <n v="3302"/>
    <s v="2018 Montenegro multiple indicator cluster survey (MICS): Final report. Podgorica, Montenegro: MONSTAT and UNICEF, 2019"/>
    <x v="60"/>
    <s v="MICS"/>
    <x v="45"/>
    <x v="23"/>
    <n v="6.5171986818313599E-2"/>
    <n v="1.980314590036869E-2"/>
    <n v="2.6357822120189667E-2"/>
    <n v="0.10398615151643753"/>
    <n v="5.2554413676261902E-2"/>
    <n v="2.049802802503109E-2"/>
    <n v="1.2151590548455715E-2"/>
    <n v="9.2957235872745514E-2"/>
    <n v="432"/>
    <n v="247.2413330078125"/>
    <n v="0.98380565643310547"/>
    <n v="0.99074071645736694"/>
    <n v="243"/>
    <n v="428"/>
    <n v="243"/>
    <n v="428"/>
    <n v="0.98380565643310547"/>
    <n v="0.99074071645736694"/>
    <n v="3000"/>
    <n v="24"/>
    <n v="3500"/>
    <n v="21"/>
    <n v="3600"/>
    <n v="19"/>
    <n v="4.0732741355895996E-2"/>
    <n v="0.13575936853885651"/>
    <n v="9.1995760798454285E-2"/>
    <n v="2.4189755320549011E-2"/>
    <n v="2.7430159971117973E-3"/>
    <n v="0"/>
    <n v="3000"/>
    <n v="24"/>
    <n v="3500"/>
    <n v="21"/>
    <n v="3600"/>
    <n v="19"/>
    <n v="5.6074764579534531E-2"/>
    <n v="0.14953270554542542"/>
    <n v="9.5794394612312317E-2"/>
    <n v="2.3364486172795296E-2"/>
    <n v="2.3364485241472721E-3"/>
    <n v="0"/>
    <s v="yes"/>
    <s v="yes"/>
    <s v="yes"/>
    <s v="yes"/>
    <s v="yes"/>
    <n v="0"/>
    <x v="0"/>
    <m/>
    <n v="5"/>
    <s v="Yes"/>
    <s v="MI includes: _x000a_(i) size _x000a_(ii) parity _x000a_(ii) sex _x000a_(iv) singleton "/>
    <x v="0"/>
    <m/>
    <s v="MICS3"/>
  </r>
  <r>
    <s v="TUV"/>
    <n v="3303"/>
    <s v="Tuvalu Multiple Indicator Cluster Survey 2019-20, Survey Findings Report. Funafuti, Tuvalu: Central Statistics Division"/>
    <x v="119"/>
    <s v="MICS"/>
    <x v="48"/>
    <x v="25"/>
    <m/>
    <m/>
    <m/>
    <m/>
    <n v="3.9424199610948563E-2"/>
    <n v="1.4179752208292484E-2"/>
    <n v="1.0957160033285618E-2"/>
    <n v="6.7891240119934082E-2"/>
    <n v="184"/>
    <n v="182.89486694335938"/>
    <n v="0.98907101154327393"/>
    <n v="0.98913043737411499"/>
    <n v="181"/>
    <n v="182"/>
    <n v="181"/>
    <n v="182"/>
    <n v="0.98907101154327393"/>
    <n v="0.98913043737411499"/>
    <n v="3600"/>
    <n v="17"/>
    <n v="3500"/>
    <n v="12"/>
    <n v="3700"/>
    <n v="12"/>
    <n v="9.4314247369766235E-2"/>
    <n v="0.22554977238178253"/>
    <n v="0.19408266246318817"/>
    <n v="7.0355892181396484E-2"/>
    <n v="5.9895883314311504E-3"/>
    <n v="0"/>
    <n v="3600"/>
    <n v="17"/>
    <n v="3700"/>
    <n v="12"/>
    <n v="3500"/>
    <n v="12"/>
    <n v="9.3406595289707184E-2"/>
    <n v="0.22527472674846649"/>
    <n v="0.20329670608043671"/>
    <n v="7.1428574621677399E-2"/>
    <n v="5.4945056326687336E-3"/>
    <n v="0"/>
    <s v="yes"/>
    <s v="no"/>
    <s v="yes"/>
    <s v="yes"/>
    <s v="yes"/>
    <n v="1"/>
    <x v="1"/>
    <m/>
    <n v="6"/>
    <s v="No"/>
    <s v="No model fitted"/>
    <x v="3"/>
    <m/>
    <s v="MICS6"/>
  </r>
  <r>
    <s v="XKX"/>
    <n v="3427"/>
    <s v="Kosovo Multiple Indicator Cluster Survey, Survey Findings Report. Prishtinë/Priština, Kosovo: Kosovo Agency of Statistics and UNICEF"/>
    <x v="116"/>
    <s v="MICS"/>
    <x v="48"/>
    <x v="26"/>
    <n v="6.0912203043699265E-2"/>
    <n v="1.0473630391061306E-2"/>
    <n v="4.038388654589653E-2"/>
    <n v="8.1440523266792297E-2"/>
    <n v="5.9828653931617737E-2"/>
    <n v="1.0100746527314186E-2"/>
    <n v="3.9941407740116119E-2"/>
    <n v="7.9715900123119354E-2"/>
    <n v="617"/>
    <n v="635.11773681640625"/>
    <n v="0.99527561664581299"/>
    <n v="0.99351704120635986"/>
    <n v="632"/>
    <n v="613"/>
    <n v="631"/>
    <n v="612"/>
    <n v="0.99370080232620239"/>
    <n v="0.99189627170562744"/>
    <n v="3300"/>
    <n v="31"/>
    <n v="3600"/>
    <n v="30"/>
    <n v="3200"/>
    <n v="30"/>
    <n v="4.9796529114246368E-2"/>
    <n v="0.14281323552131653"/>
    <n v="9.8920539021492004E-2"/>
    <n v="1.8319139257073402E-2"/>
    <n v="1.1299210600554943E-3"/>
    <n v="1.9844586495310068E-3"/>
    <n v="3300"/>
    <n v="31"/>
    <n v="3200"/>
    <n v="30"/>
    <n v="3600"/>
    <n v="30"/>
    <n v="5.0570961087942123E-2"/>
    <n v="0.14845024049282074"/>
    <n v="0.10277324914932251"/>
    <n v="1.9575856626033783E-2"/>
    <n v="1.6313213855028152E-3"/>
    <n v="0"/>
    <s v="yes"/>
    <s v="yes"/>
    <s v="yes"/>
    <s v="yes"/>
    <s v="yes"/>
    <n v="0"/>
    <x v="0"/>
    <m/>
    <n v="5"/>
    <s v="Yes"/>
    <s v="MI includes: _x000a_(i) size _x000a_(ii) parity _x000a_(ii) sex _x000a_(iv) singleton "/>
    <x v="0"/>
    <m/>
    <s v=""/>
  </r>
  <r>
    <s v="IND"/>
    <n v="3486"/>
    <s v="India District Level Household Survey 2012-2014. New Delhi, India: Ministry of Health and Family Welfare (India)"/>
    <x v="42"/>
    <s v="OS"/>
    <x v="49"/>
    <x v="4"/>
    <m/>
    <m/>
    <m/>
    <m/>
    <m/>
    <m/>
    <m/>
    <m/>
    <n v="113178"/>
    <m/>
    <m/>
    <n v="0.79296329675378607"/>
    <m/>
    <n v="89746"/>
    <m/>
    <m/>
    <m/>
    <m/>
    <m/>
    <m/>
    <m/>
    <m/>
    <m/>
    <m/>
    <m/>
    <m/>
    <m/>
    <m/>
    <m/>
    <m/>
    <m/>
    <m/>
    <m/>
    <m/>
    <m/>
    <m/>
    <m/>
    <m/>
    <m/>
    <m/>
    <m/>
    <m/>
    <m/>
    <m/>
    <m/>
    <m/>
    <m/>
    <m/>
    <x v="1"/>
    <m/>
    <n v="1"/>
    <s v="No"/>
    <s v="No model fitted"/>
    <x v="3"/>
    <m/>
    <s v="MICS6"/>
  </r>
  <r>
    <s v="LSO"/>
    <n v="3508"/>
    <s v="Lesotho Multiple Indicator Cluster Survey 2018, Survey Findings Report. Maseru, Lesotho: Bureau of Statistics."/>
    <x v="52"/>
    <s v="MICS"/>
    <x v="42"/>
    <x v="23"/>
    <n v="0.14228303730487823"/>
    <n v="1.2630270794034004E-2"/>
    <n v="0.11752770841121674"/>
    <n v="0.16703836619853973"/>
    <n v="0.11892436444759369"/>
    <n v="1.4857525937259197E-2"/>
    <n v="8.9710108935832977E-2"/>
    <n v="0.1481386125087738"/>
    <n v="1175"/>
    <n v="1095.575439453125"/>
    <n v="0.92335766553878784"/>
    <n v="0.92085105180740356"/>
    <n v="1012"/>
    <n v="1082"/>
    <n v="1011"/>
    <n v="1080"/>
    <n v="0.92244523763656616"/>
    <n v="0.91914892196655273"/>
    <n v="3000"/>
    <n v="93"/>
    <n v="3200"/>
    <n v="87"/>
    <n v="3500"/>
    <n v="86"/>
    <n v="8.053792268037796E-2"/>
    <n v="0.23576439917087555"/>
    <n v="4.7680418938398361E-2"/>
    <n v="1.3408365659415722E-2"/>
    <n v="4.1381609626114368E-3"/>
    <n v="0"/>
    <n v="3000"/>
    <n v="93"/>
    <n v="3200"/>
    <n v="87"/>
    <n v="3500"/>
    <n v="86"/>
    <n v="8.5951939225196838E-2"/>
    <n v="0.24584104120731354"/>
    <n v="4.1589647531509399E-2"/>
    <n v="1.109057292342186E-2"/>
    <n v="3.6968577187508345E-3"/>
    <n v="0"/>
    <s v="yes"/>
    <s v="yes"/>
    <s v="yes"/>
    <s v="yes"/>
    <s v="yes"/>
    <n v="0"/>
    <x v="0"/>
    <m/>
    <n v="5"/>
    <s v="Yes"/>
    <s v="MI includes: _x000a_(i) size _x000a_(ii) parity _x000a_(ii) sex _x000a_(iv) singleton "/>
    <x v="0"/>
    <m/>
    <s v=""/>
  </r>
  <r>
    <s v="SOM"/>
    <n v="3525"/>
    <s v="Somalia Micronutrient Survey 2019. Mogadishu, Somalia; 2020"/>
    <x v="78"/>
    <s v="OS"/>
    <x v="45"/>
    <x v="24"/>
    <m/>
    <m/>
    <m/>
    <m/>
    <m/>
    <m/>
    <m/>
    <m/>
    <n v="1947"/>
    <m/>
    <m/>
    <n v="0.21828454031843864"/>
    <m/>
    <n v="425"/>
    <m/>
    <m/>
    <m/>
    <m/>
    <m/>
    <m/>
    <m/>
    <m/>
    <m/>
    <m/>
    <m/>
    <m/>
    <m/>
    <m/>
    <m/>
    <m/>
    <m/>
    <m/>
    <m/>
    <m/>
    <m/>
    <m/>
    <m/>
    <m/>
    <m/>
    <m/>
    <m/>
    <m/>
    <m/>
    <m/>
    <m/>
    <m/>
    <m/>
    <m/>
    <x v="1"/>
    <m/>
    <n v="1"/>
    <s v="No"/>
    <s v="No model fitted"/>
    <x v="3"/>
    <m/>
    <s v=""/>
  </r>
  <r>
    <s v="PSE"/>
    <n v="3568"/>
    <s v="Palestinian Multiple Indicator Cluster Survey 2019-2020,  Survey Findings Report, Ramallah, Palestine."/>
    <x v="99"/>
    <s v="MICS"/>
    <x v="48"/>
    <x v="26"/>
    <n v="0.11793127655982971"/>
    <n v="6.7680501379072666E-3"/>
    <n v="0.10466589778661728"/>
    <n v="0.13119664788246155"/>
    <n v="0.10661433637142181"/>
    <n v="7.3641175404191017E-3"/>
    <n v="9.2137984931468964E-2"/>
    <n v="0.12109068036079407"/>
    <n v="2439"/>
    <n v="2442.397216796875"/>
    <n v="0.98525798320770264"/>
    <n v="0.98277980089187622"/>
    <n v="2406"/>
    <n v="2397"/>
    <n v="2406"/>
    <n v="2397"/>
    <n v="0.98525798320770264"/>
    <n v="0.98277980089187622"/>
    <n v="3000"/>
    <n v="388"/>
    <n v="3200"/>
    <n v="193"/>
    <n v="3500"/>
    <n v="188"/>
    <n v="0.16279155015945435"/>
    <n v="0.32961267232894897"/>
    <n v="8.296966552734375E-2"/>
    <n v="1.2833905406296253E-2"/>
    <n v="2.2094412706792355E-3"/>
    <n v="7.589103770442307E-4"/>
    <n v="3000"/>
    <n v="388"/>
    <n v="3200"/>
    <n v="193"/>
    <n v="3500"/>
    <n v="188"/>
    <n v="0.16186900436878204"/>
    <n v="0.32081767916679382"/>
    <n v="8.0100126564502716E-2"/>
    <n v="1.4184396713972092E-2"/>
    <n v="2.0859406795352697E-3"/>
    <n v="8.3437631838023663E-4"/>
    <s v="yes"/>
    <s v="yes"/>
    <s v="yes"/>
    <s v="yes"/>
    <s v="yes"/>
    <n v="0"/>
    <x v="0"/>
    <m/>
    <n v="5"/>
    <s v="Yes"/>
    <s v="MI includes: _x000a_(i) size _x000a_(ii) parity _x000a_(ii) sex _x000a_(iv) singleton "/>
    <x v="0"/>
    <m/>
    <s v=""/>
  </r>
  <r>
    <s v="BGD"/>
    <n v="3578"/>
    <s v="Bangladesh Multiple Indicator Cluster Survey 2019, Survey Findings Report. Dhaka, Bangladesh: Bangladesh Bureau of Statistics (BBS)"/>
    <x v="4"/>
    <s v="MICS"/>
    <x v="47"/>
    <x v="25"/>
    <n v="0.23378372192382813"/>
    <n v="5.5934409610927105E-3"/>
    <n v="0.22282058000564575"/>
    <n v="0.2447468638420105"/>
    <n v="0.14778737723827362"/>
    <n v="5.9688715264201164E-3"/>
    <n v="0.13608258962631226"/>
    <n v="0.15949216485023499"/>
    <n v="9285"/>
    <n v="9183.0419921875"/>
    <n v="0.50985515117645264"/>
    <n v="0.50102317333221436"/>
    <n v="4682"/>
    <n v="4652"/>
    <n v="4682"/>
    <n v="4652"/>
    <n v="0.50985515117645264"/>
    <n v="0.50102317333221436"/>
    <n v="3000"/>
    <n v="912"/>
    <n v="3500"/>
    <n v="714"/>
    <n v="2500"/>
    <n v="656"/>
    <n v="0.1931033581495285"/>
    <n v="0.48724794387817383"/>
    <n v="7.2047919034957886E-2"/>
    <n v="2.457205206155777E-2"/>
    <n v="3.0466688331216574E-3"/>
    <n v="0"/>
    <n v="3000"/>
    <n v="912"/>
    <n v="3500"/>
    <n v="714"/>
    <n v="2500"/>
    <n v="656"/>
    <n v="0.19604471325874329"/>
    <n v="0.49054169654846191"/>
    <n v="7.1367152035236359E-2"/>
    <n v="2.5365434587001801E-2"/>
    <n v="3.6543421447277069E-3"/>
    <n v="0"/>
    <s v="yes"/>
    <s v="yes"/>
    <s v="yes"/>
    <s v="yes"/>
    <s v="yes"/>
    <n v="0"/>
    <x v="0"/>
    <m/>
    <n v="5"/>
    <s v="Yes"/>
    <s v="MI includes: _x000a_(i) size _x000a_(ii) parity _x000a_(ii) sex _x000a_(iv) singleton "/>
    <x v="0"/>
    <m/>
    <s v="MICS3"/>
  </r>
  <r>
    <s v="PER"/>
    <n v="3625"/>
    <s v="Encuesta Demográfica y de Salud Familiar-ENDES 2019 Nacional y Departamental"/>
    <x v="70"/>
    <s v="DHS-Style Survey"/>
    <x v="47"/>
    <x v="24"/>
    <n v="7.55930095911026E-2"/>
    <n v="2.6559929829090834E-3"/>
    <n v="7.0387266576290131E-2"/>
    <n v="8.0798760056495667E-2"/>
    <n v="6.4898200333118439E-2"/>
    <n v="2.4915284011512995E-3"/>
    <n v="6.00130595266819E-2"/>
    <n v="6.9783337414264679E-2"/>
    <n v="21154"/>
    <n v="9753"/>
    <n v="0.96350747346878052"/>
    <n v="0.96700388193130493"/>
    <n v="9396.7685546875"/>
    <n v="20456"/>
    <n v="9396.640625"/>
    <n v="20455"/>
    <n v="0.96346157789230347"/>
    <n v="0.96695661544799805"/>
    <n v="3500"/>
    <n v="895"/>
    <n v="3200"/>
    <n v="826"/>
    <n v="3000"/>
    <n v="787"/>
    <n v="4.5240737497806549E-2"/>
    <n v="0.12624447047710419"/>
    <n v="7.3184683918952942E-2"/>
    <n v="1.4874337241053581E-2"/>
    <n v="2.2962132934480906E-3"/>
    <n v="1.9187616999261081E-4"/>
    <n v="3500"/>
    <n v="895"/>
    <n v="3200"/>
    <n v="826"/>
    <n v="3000"/>
    <n v="787"/>
    <n v="4.3752443045377731E-2"/>
    <n v="0.1226046159863472"/>
    <n v="7.1714900434017181E-2"/>
    <n v="1.4030113816261292E-2"/>
    <n v="1.319906092248857E-3"/>
    <n v="1.466562389396131E-4"/>
    <s v="yes"/>
    <s v="yes"/>
    <s v="yes"/>
    <s v="yes"/>
    <s v="yes"/>
    <n v="0"/>
    <x v="0"/>
    <m/>
    <n v="5"/>
    <s v="Yes"/>
    <s v="MI includes: _x000a_(i) size _x000a_(ii) parity _x000a_(ii) sex _x000a_(iv) singleton "/>
    <x v="0"/>
    <m/>
    <s v=""/>
  </r>
  <r>
    <s v="SLE"/>
    <n v="3685"/>
    <s v="Sierra Leone Demographic and Health Survey 2019. Freetown, Sierra Leone, and Rockville, Maryland, USA: Stats SL and ICF"/>
    <x v="77"/>
    <s v="DHS"/>
    <x v="47"/>
    <x v="23"/>
    <n v="9.069177508354187E-2"/>
    <n v="3.4498721361160278E-3"/>
    <n v="8.3930030465126038E-2"/>
    <n v="9.74535271525383E-2"/>
    <n v="4.9686603248119354E-2"/>
    <n v="3.588520223274827E-3"/>
    <n v="4.2638290673494339E-2"/>
    <n v="5.6734912097454071E-2"/>
    <n v="9899"/>
    <n v="9771"/>
    <n v="0.64648008346557617"/>
    <n v="0.65087383985519409"/>
    <n v="6316.9970703125"/>
    <n v="6443"/>
    <n v="6309.75634765625"/>
    <n v="6436"/>
    <n v="0.64576363563537598"/>
    <n v="0.65016669034957886"/>
    <n v="3000"/>
    <n v="1411"/>
    <n v="3500"/>
    <n v="682"/>
    <n v="3200"/>
    <n v="651"/>
    <n v="0.23251256346702576"/>
    <n v="0.43902593851089478"/>
    <n v="7.5110703706741333E-2"/>
    <n v="1.6231397166848183E-2"/>
    <n v="5.4695149883627892E-3"/>
    <n v="2.7193760615773499E-4"/>
    <n v="3000"/>
    <n v="1411"/>
    <n v="3500"/>
    <n v="682"/>
    <n v="3200"/>
    <n v="651"/>
    <n v="0.21899735927581787"/>
    <n v="0.42588856816291809"/>
    <n v="7.7758811414241791E-2"/>
    <n v="1.5675926581025124E-2"/>
    <n v="4.5010088942945004E-3"/>
    <n v="3.1041441252455115E-4"/>
    <s v="yes"/>
    <s v="yes"/>
    <s v="yes"/>
    <s v="yes"/>
    <s v="yes"/>
    <n v="0"/>
    <x v="0"/>
    <m/>
    <n v="5"/>
    <s v="Yes"/>
    <s v="MI includes: _x000a_(i) size _x000a_(ii) parity _x000a_(ii) sex _x000a_(iv) singleton _x000a_(v) maternal height _x000a_(vi) maternal BMI "/>
    <x v="0"/>
    <m/>
    <s v="MICS3"/>
  </r>
  <r>
    <s v="COD"/>
    <n v="3707"/>
    <s v="Enquête par grappes à indicateurs multiples, 2017-2018, rapport de résultats de l’enquête. Kinshasa, République Démocratique du Congo"/>
    <x v="23"/>
    <s v="MICS"/>
    <x v="46"/>
    <x v="24"/>
    <n v="0.10392019152641296"/>
    <n v="7.3054921813309193E-3"/>
    <n v="8.9601427316665649E-2"/>
    <n v="0.11823895573616028"/>
    <n v="7.0529371500015259E-2"/>
    <n v="6.2577421776950359E-3"/>
    <n v="5.824115127325058E-2"/>
    <n v="8.2817599177360535E-2"/>
    <n v="8560"/>
    <n v="7648.08642578125"/>
    <n v="0.7301255464553833"/>
    <n v="0.57635235786437988"/>
    <n v="5584"/>
    <n v="4933"/>
    <n v="5572"/>
    <n v="4916"/>
    <n v="0.72855651378631592"/>
    <n v="0.57436615228652954"/>
    <n v="3000"/>
    <n v="810"/>
    <n v="3500"/>
    <n v="470"/>
    <n v="3800"/>
    <n v="385"/>
    <n v="0.1410747766494751"/>
    <n v="0.31358978152275085"/>
    <n v="0.16193985939025879"/>
    <n v="6.9181978702545166E-2"/>
    <n v="2.2540463134646416E-2"/>
    <n v="9.2127756215631962E-4"/>
    <n v="3000"/>
    <n v="810"/>
    <n v="3500"/>
    <n v="470"/>
    <n v="3800"/>
    <n v="385"/>
    <n v="0.16420029103755951"/>
    <n v="0.33752280473709106"/>
    <n v="0.20210824906826019"/>
    <n v="8.433002233505249E-2"/>
    <n v="3.0812893062829971E-2"/>
    <n v="2.0271640096325427E-4"/>
    <s v="yes"/>
    <s v="yes"/>
    <s v="yes"/>
    <s v="yes"/>
    <s v="yes"/>
    <n v="0"/>
    <x v="0"/>
    <m/>
    <n v="5"/>
    <s v="Yes"/>
    <s v="MI includes: _x000a_(i) size _x000a_(ii) parity _x000a_(ii) sex _x000a_(iv) singleton "/>
    <x v="0"/>
    <m/>
    <s v="MICS3"/>
  </r>
  <r>
    <s v="TUR"/>
    <n v="3744"/>
    <s v="2018 Turkey Demographic and Health Survey. Hacettepe University Institute of Population Studies, T.R. Presidency of Turkey Directorate of Strategy and Budget and TÜBİTAK, Ankara, Turkey."/>
    <x v="92"/>
    <s v="DHS-Style Survey"/>
    <x v="45"/>
    <x v="24"/>
    <n v="0.1451541930437088"/>
    <n v="8.8994540274143219E-3"/>
    <n v="0.12771126627922058"/>
    <n v="0.16259711980819702"/>
    <n v="0.11876031756401062"/>
    <n v="7.8847566619515419E-3"/>
    <n v="0.103277288377285"/>
    <n v="0.13424333930015564"/>
    <n v="2755"/>
    <n v="2568"/>
    <n v="0.96179133653640747"/>
    <n v="0.95753175020217896"/>
    <n v="2469.900634765625"/>
    <n v="2638"/>
    <n v="2469.661865234375"/>
    <n v="2637"/>
    <n v="0.96170634031295776"/>
    <n v="0.95716875791549683"/>
    <n v="3000"/>
    <n v="294"/>
    <n v="3500"/>
    <n v="213"/>
    <n v="3300"/>
    <n v="136"/>
    <n v="0.10295068472623825"/>
    <n v="0.22944636642932892"/>
    <n v="8.1471294164657593E-2"/>
    <n v="2.1011136472225189E-2"/>
    <n v="3.7447668146342039E-3"/>
    <n v="2.2384828480426222E-4"/>
    <n v="3000"/>
    <n v="294"/>
    <n v="3500"/>
    <n v="213"/>
    <n v="3300"/>
    <n v="136"/>
    <n v="0.11144806444644928"/>
    <n v="0.24374526739120483"/>
    <n v="8.1501133739948273E-2"/>
    <n v="2.047005295753479E-2"/>
    <n v="3.4116755705326796E-3"/>
    <n v="3.7907506339251995E-4"/>
    <s v="yes"/>
    <s v="yes"/>
    <s v="yes"/>
    <s v="yes"/>
    <s v="yes"/>
    <n v="0"/>
    <x v="0"/>
    <m/>
    <n v="5"/>
    <s v="Yes"/>
    <s v="MI includes: _x000a_(i) size _x000a_(ii) parity _x000a_(ii) sex _x000a_(iv) singleton "/>
    <x v="0"/>
    <m/>
    <s v=""/>
  </r>
  <r>
    <s v="SEN"/>
    <n v="3748"/>
    <s v="Sénégal : Enquête Démographique et de Santé Continue (EDS-Continue 2018). Rockville, Maryland, USA : ANSD et ICF."/>
    <x v="75"/>
    <s v="Continuous DHS"/>
    <x v="42"/>
    <x v="24"/>
    <n v="0.17310249805450439"/>
    <n v="1.1674214154481888E-2"/>
    <n v="0.15022103488445282"/>
    <n v="0.19598396122455597"/>
    <n v="0.11803947389125824"/>
    <n v="7.1692895144224167E-3"/>
    <n v="0.10390762239694595"/>
    <n v="0.13217131793498993"/>
    <n v="6719"/>
    <n v="6064"/>
    <n v="0.63074344396591187"/>
    <n v="0.57672274112701416"/>
    <n v="3824.849365234375"/>
    <n v="3875"/>
    <n v="3818.9677734375"/>
    <n v="3865"/>
    <n v="0.62977701425552368"/>
    <n v="0.57523441314697266"/>
    <n v="3000"/>
    <n v="731"/>
    <n v="3500"/>
    <n v="271"/>
    <n v="2500"/>
    <n v="259"/>
    <n v="0.17824743688106537"/>
    <n v="0.31256628036499023"/>
    <n v="8.8652811944484711E-2"/>
    <n v="2.7538347989320755E-2"/>
    <n v="1.3788829557597637E-2"/>
    <n v="1.0167616419494152E-3"/>
    <n v="3000"/>
    <n v="731"/>
    <n v="3500"/>
    <n v="271"/>
    <n v="3000"/>
    <n v="731"/>
    <n v="0.18864515423774719"/>
    <n v="0.32541936635971069"/>
    <n v="0.10529032349586487"/>
    <n v="3.6645162850618362E-2"/>
    <n v="2.1677419543266296E-2"/>
    <n v="7.7419355511665344E-4"/>
    <s v="yes"/>
    <s v="yes"/>
    <s v="yes"/>
    <s v="yes"/>
    <s v="yes"/>
    <n v="0"/>
    <x v="0"/>
    <m/>
    <n v="5"/>
    <s v="Yes"/>
    <s v="MI includes: _x000a_(i) size _x000a_(ii) parity _x000a_(ii) sex _x000a_(iv) singleton "/>
    <x v="0"/>
    <m/>
    <s v=""/>
  </r>
  <r>
    <s v="JAM"/>
    <n v="3764"/>
    <s v="Jamaica survey of living conditions 2016. The Planning Institute of Jamaica (PIOJ)  and the Statistical Institute of Jamaica Statistical Institute of Jamaica (STATIN), 2019"/>
    <x v="44"/>
    <s v="OS"/>
    <x v="40"/>
    <x v="20"/>
    <n v="0.11465100198984146"/>
    <n v="1.5608111396431923E-2"/>
    <n v="8.4059663116931915E-2"/>
    <n v="0.14524233341217041"/>
    <n v="0.12204603105783463"/>
    <n v="2.0550953224301338E-2"/>
    <n v="8.1185229122638702E-2"/>
    <n v="0.16290682554244995"/>
    <n v="389"/>
    <n v="530"/>
    <n v="0.99401199817657471"/>
    <n v="0.99228793382644653"/>
    <n v="526.672607421875"/>
    <n v="386"/>
    <n v="513.71087646484375"/>
    <n v="375"/>
    <n v="0.96926581859588623"/>
    <n v="0.96401029825210571"/>
    <n v="2900"/>
    <n v="16"/>
    <n v="3200"/>
    <n v="15"/>
    <n v="3300"/>
    <n v="14"/>
    <n v="3.8019824773073196E-2"/>
    <n v="0.10785885155200958"/>
    <n v="5.339503288269043E-2"/>
    <n v="2.7591714635491371E-2"/>
    <n v="1.7147844657301903E-2"/>
    <n v="8.9518614113330841E-3"/>
    <n v="2900"/>
    <n v="16"/>
    <n v="3200"/>
    <n v="15"/>
    <n v="3300"/>
    <n v="14"/>
    <n v="4.1450776159763336E-2"/>
    <n v="0.1165803074836731"/>
    <n v="6.2176164239645004E-2"/>
    <n v="3.1088082119822502E-2"/>
    <n v="2.0725388079881668E-2"/>
    <n v="1.0362694039940834E-2"/>
    <s v="yes"/>
    <s v="yes"/>
    <s v="yes"/>
    <s v="yes"/>
    <s v="yes"/>
    <n v="0"/>
    <x v="0"/>
    <m/>
    <n v="5"/>
    <s v="Yes"/>
    <s v="FMM Only"/>
    <x v="2"/>
    <m/>
    <s v="MICS4"/>
  </r>
  <r>
    <s v="NGA"/>
    <n v="3814"/>
    <s v="Nigeria Service Availability Mapping-2006-2007"/>
    <x v="67"/>
    <s v="SAM"/>
    <x v="16"/>
    <x v="1"/>
    <m/>
    <m/>
    <m/>
    <m/>
    <m/>
    <m/>
    <m/>
    <m/>
    <n v="9193"/>
    <n v="9954"/>
    <n v="0.1771504282951355"/>
    <n v="0.25432392954826355"/>
    <n v="1763.3377685546875"/>
    <n v="2338"/>
    <n v="1761.8118896484375"/>
    <n v="2336"/>
    <n v="0.17699536681175232"/>
    <n v="0.25410637259483337"/>
    <n v="3000"/>
    <n v="228"/>
    <n v="2500"/>
    <n v="170"/>
    <n v="3200"/>
    <n v="136"/>
    <n v="9.9825628101825714E-2"/>
    <n v="0.25720259547233582"/>
    <n v="3.9785698056221008E-2"/>
    <n v="1.4564704149961472E-2"/>
    <n v="3.7764683365821838E-3"/>
    <n v="1.6310375940520316E-4"/>
    <n v="3000"/>
    <n v="228"/>
    <n v="2500"/>
    <n v="170"/>
    <n v="3200"/>
    <n v="136"/>
    <n v="9.7519248723983765E-2"/>
    <n v="0.22840034961700439"/>
    <n v="4.6621043235063553E-2"/>
    <n v="1.6253208741545677E-2"/>
    <n v="3.8494439795613289E-3"/>
    <n v="4.2771600419655442E-4"/>
    <s v="no"/>
    <s v="yes"/>
    <s v="yes"/>
    <s v="yes"/>
    <s v="yes"/>
    <n v="1"/>
    <x v="1"/>
    <s v="excluded"/>
    <n v="2"/>
    <s v="No"/>
    <s v="No model fitted"/>
    <x v="3"/>
    <m/>
    <s v=""/>
  </r>
  <r>
    <s v="SOM"/>
    <n v="3978"/>
    <s v="The Somali Health and Demographic Survey 2020"/>
    <x v="78"/>
    <s v="DHS-Style Survey"/>
    <x v="50"/>
    <x v="24"/>
    <m/>
    <m/>
    <m/>
    <m/>
    <n v="8.1163600087165833E-2"/>
    <n v="1.0814083740115166E-2"/>
    <n v="5.9801600873470306E-2"/>
    <n v="0.10252560675144196"/>
    <n v="14974"/>
    <n v="14995"/>
    <n v="8.7883234024047852E-2"/>
    <n v="9.5765992999076843E-2"/>
    <n v="1317.8394775390625"/>
    <n v="1434"/>
    <n v="1244.3038330078125"/>
    <n v="1366"/>
    <n v="8.2981251180171967E-2"/>
    <n v="9.1224789619445801E-2"/>
    <m/>
    <m/>
    <m/>
    <m/>
    <m/>
    <m/>
    <m/>
    <m/>
    <m/>
    <m/>
    <m/>
    <m/>
    <m/>
    <m/>
    <m/>
    <m/>
    <m/>
    <m/>
    <m/>
    <m/>
    <m/>
    <m/>
    <m/>
    <m/>
    <s v="no"/>
    <m/>
    <m/>
    <m/>
    <m/>
    <n v="1"/>
    <x v="1"/>
    <m/>
    <n v="2"/>
    <s v="No"/>
    <s v="No model fitted"/>
    <x v="3"/>
    <s v="denominator different than reported by ~30 and crude LBW and % weighed off by 1-2% pts."/>
    <m/>
  </r>
  <r>
    <s v="ECU"/>
    <n v="3983"/>
    <s v="Encuesta Nacional de Salud y Nutrición Ecuador, (ENSANUT-ECU) 2018"/>
    <x v="26"/>
    <s v="OS"/>
    <x v="45"/>
    <x v="25"/>
    <m/>
    <m/>
    <m/>
    <m/>
    <m/>
    <m/>
    <m/>
    <m/>
    <n v="17711"/>
    <m/>
    <m/>
    <n v="0.65908192648636443"/>
    <m/>
    <n v="11673"/>
    <m/>
    <m/>
    <m/>
    <m/>
    <m/>
    <m/>
    <m/>
    <m/>
    <m/>
    <m/>
    <m/>
    <m/>
    <m/>
    <m/>
    <m/>
    <m/>
    <m/>
    <m/>
    <m/>
    <m/>
    <m/>
    <m/>
    <m/>
    <m/>
    <m/>
    <m/>
    <m/>
    <m/>
    <m/>
    <m/>
    <m/>
    <m/>
    <m/>
    <m/>
    <x v="1"/>
    <m/>
    <n v="1"/>
    <s v="No"/>
    <s v="No model fitted"/>
    <x v="3"/>
    <m/>
    <s v=""/>
  </r>
  <r>
    <s v="LBR"/>
    <n v="4192"/>
    <s v="Liberia Demographic and Health Survey 2019-20. Monrovia, Liberia and Rockville, Maryland, USA/ Liberia Institute of Statistics and Geo-Information Services (LISGIS), Ministry of Health [Liberia], and ICF. 2021."/>
    <x v="53"/>
    <s v="DHS"/>
    <x v="48"/>
    <x v="23"/>
    <n v="0.19936925172805786"/>
    <n v="8.9477440342307091E-3"/>
    <n v="0.18183167278766632"/>
    <n v="0.2169068306684494"/>
    <n v="9.9472351372241974E-2"/>
    <n v="1.0826379060745239E-2"/>
    <n v="7.8165031969547272E-2"/>
    <n v="0.12077967822551727"/>
    <n v="5704"/>
    <n v="5263"/>
    <n v="0.30221009254455566"/>
    <n v="0.3006662130355835"/>
    <n v="1590.537353515625"/>
    <n v="1715"/>
    <n v="1528.72021484375"/>
    <n v="1685"/>
    <n v="0.29046556353569031"/>
    <n v="0.29540672898292542"/>
    <n v="3000"/>
    <n v="390"/>
    <n v="2500"/>
    <n v="177"/>
    <n v="3500"/>
    <n v="133"/>
    <n v="0.22112353146076202"/>
    <n v="0.41650921106338501"/>
    <n v="0.13607588410377502"/>
    <n v="8.4171615540981293E-2"/>
    <n v="6.8590551614761353E-2"/>
    <n v="6.1511066742241383E-3"/>
    <n v="3000"/>
    <n v="390"/>
    <n v="2500"/>
    <n v="177"/>
    <n v="3500"/>
    <n v="133"/>
    <n v="0.22740525007247925"/>
    <n v="0.40816327929496765"/>
    <n v="0.10903789848089218"/>
    <n v="5.0145771354436874E-2"/>
    <n v="3.5568512976169586E-2"/>
    <n v="2.9154520016163588E-3"/>
    <s v="no"/>
    <s v="yes"/>
    <s v="yes"/>
    <s v="yes"/>
    <s v="yes"/>
    <n v="1"/>
    <x v="1"/>
    <m/>
    <n v="2"/>
    <s v="No"/>
    <s v="MI includes: _x000a_(i) size _x000a_(ii) parity _x000a_(ii) sex _x000a_(iv) singleton _x000a_(v) maternal height _x000a_(vi) maternal BMI "/>
    <x v="0"/>
    <m/>
    <s v=""/>
  </r>
  <r>
    <s v="TON"/>
    <n v="4244"/>
    <s v="Tonga Multiple Indicator Cluster Survey 2019, Survey Findings Report. Nuku’alofa, Tonga: Tonga Statistics Department"/>
    <x v="120"/>
    <s v="MICS"/>
    <x v="47"/>
    <x v="25"/>
    <m/>
    <m/>
    <m/>
    <m/>
    <m/>
    <m/>
    <m/>
    <m/>
    <n v="440"/>
    <n v="421.26779174804688"/>
    <n v="0.93111640214920044"/>
    <n v="0.90909093618392944"/>
    <n v="392"/>
    <n v="400"/>
    <n v="351"/>
    <n v="365"/>
    <n v="0.83372920751571655"/>
    <n v="0.82954543828964233"/>
    <n v="3000"/>
    <n v="49"/>
    <n v="6000"/>
    <n v="22"/>
    <n v="5000"/>
    <n v="22"/>
    <n v="0.11564763635396957"/>
    <n v="0.37595626711845398"/>
    <n v="0.47162213921546936"/>
    <n v="0.26857867836952209"/>
    <n v="0.20346684753894806"/>
    <n v="4.4833077117800713E-3"/>
    <n v="3000"/>
    <n v="49"/>
    <n v="5000"/>
    <n v="22"/>
    <n v="5000"/>
    <n v="22"/>
    <n v="0.13500000536441803"/>
    <n v="0.36750000715255737"/>
    <n v="0.42500001192092896"/>
    <n v="0.20749999582767487"/>
    <n v="0.1574999988079071"/>
    <n v="2.4999999441206455E-3"/>
    <s v="yes"/>
    <s v="yes"/>
    <s v="yes"/>
    <s v="no"/>
    <s v="no"/>
    <n v="2"/>
    <x v="1"/>
    <m/>
    <n v="3"/>
    <s v="No"/>
    <s v="No model fitted"/>
    <x v="3"/>
    <m/>
    <s v=""/>
  </r>
  <r>
    <s v="DOM"/>
    <n v="4245"/>
    <s v="Encuesta Nacional de Hogares de Propósitos Múltiples (ENHOGAR-MICS) 2019"/>
    <x v="25"/>
    <s v="MICS-Style Survey"/>
    <x v="47"/>
    <x v="25"/>
    <n v="0.16298475861549377"/>
    <n v="1.295680645853281E-2"/>
    <n v="0.13758940994739532"/>
    <n v="0.18838009238243103"/>
    <n v="0.14291985332965851"/>
    <n v="8.4657268598675728E-3"/>
    <n v="0.12631344795227051"/>
    <n v="0.15952624380588531"/>
    <n v="3336"/>
    <n v="3344"/>
    <n v="0.96812194585800171"/>
    <n v="0.95803356170654297"/>
    <n v="3237.015869140625"/>
    <n v="3196"/>
    <n v="3225.6962890625"/>
    <n v="3180"/>
    <n v="0.96462208032608032"/>
    <n v="0.95323741436004639"/>
    <n v="3175"/>
    <n v="633"/>
    <n v="2722"/>
    <n v="414"/>
    <n v="3629"/>
    <n v="362"/>
    <n v="0.19472849369049072"/>
    <n v="0.43433669209480286"/>
    <n v="8.5215970873832703E-2"/>
    <n v="2.3405356332659721E-2"/>
    <n v="5.2474057301878929E-3"/>
    <n v="0"/>
    <n v="3175"/>
    <n v="633"/>
    <n v="2722"/>
    <n v="414"/>
    <n v="3629"/>
    <n v="362"/>
    <n v="0.19806008040904999"/>
    <n v="0.44086357951164246"/>
    <n v="9.2302881181240082E-2"/>
    <n v="2.4718398228287697E-2"/>
    <n v="7.8222779557108879E-3"/>
    <n v="0"/>
    <s v="yes"/>
    <s v="yes"/>
    <s v="yes"/>
    <s v="yes"/>
    <s v="yes"/>
    <n v="0"/>
    <x v="0"/>
    <m/>
    <n v="5"/>
    <s v="Yes"/>
    <s v="MI includes: _x000a_(i) size _x000a_(ii) parity _x000a_(ii) sex _x000a_(iv) singleton "/>
    <x v="0"/>
    <m/>
    <m/>
  </r>
  <r>
    <s v="RWA"/>
    <n v="4251"/>
    <s v="Comprehensive Food Security and Vulnerability Analysis, Rwanda 2018"/>
    <x v="72"/>
    <s v="Comprehensive Food Security and Vulnerability Analysis"/>
    <x v="42"/>
    <x v="22"/>
    <m/>
    <m/>
    <m/>
    <m/>
    <m/>
    <m/>
    <m/>
    <m/>
    <n v="6736"/>
    <m/>
    <m/>
    <n v="0.87321852731591454"/>
    <m/>
    <n v="5882"/>
    <m/>
    <m/>
    <m/>
    <m/>
    <m/>
    <m/>
    <m/>
    <m/>
    <m/>
    <m/>
    <m/>
    <m/>
    <m/>
    <m/>
    <m/>
    <m/>
    <m/>
    <m/>
    <m/>
    <m/>
    <m/>
    <m/>
    <m/>
    <m/>
    <m/>
    <m/>
    <m/>
    <m/>
    <m/>
    <m/>
    <m/>
    <m/>
    <m/>
    <m/>
    <x v="1"/>
    <m/>
    <n v="1"/>
    <s v="No"/>
    <s v="No model fitted"/>
    <x v="3"/>
    <m/>
    <s v="MICS6"/>
  </r>
  <r>
    <s v="GNB"/>
    <n v="4260"/>
    <s v="Inquérito aos Indicadores Múltiplos (MICS5) 2018-2019, Relatório Final. Bissau, Guiné-Bissau: Ministério da Economia e Finanças e Direcção Geral do Plano/ Instituto Nacional de Estatística (INE)."/>
    <x v="38"/>
    <s v="MICS"/>
    <x v="45"/>
    <x v="25"/>
    <n v="0.17189028859138489"/>
    <n v="1.4299155212938786E-2"/>
    <n v="0.14386394619941711"/>
    <n v="0.19991663098335266"/>
    <n v="0.11883001774549484"/>
    <n v="1.1605400592088699E-2"/>
    <n v="9.6006251871585846E-2"/>
    <n v="0.14165377616882324"/>
    <n v="2926"/>
    <n v="2859.987548828125"/>
    <n v="0.51101785898208618"/>
    <n v="0.52102565765380859"/>
    <n v="1461"/>
    <n v="1524"/>
    <n v="1453"/>
    <n v="1515"/>
    <n v="0.50821965932846069"/>
    <n v="0.51794874668121338"/>
    <n v="3000"/>
    <n v="180"/>
    <n v="3500"/>
    <n v="128"/>
    <n v="3200"/>
    <n v="76"/>
    <n v="0.11674602329730988"/>
    <n v="0.24220412969589233"/>
    <n v="0.1196661964058876"/>
    <n v="4.8285748809576035E-2"/>
    <n v="2.0646873861551285E-2"/>
    <n v="0"/>
    <n v="3000"/>
    <n v="180"/>
    <n v="3500"/>
    <n v="128"/>
    <n v="3200"/>
    <n v="76"/>
    <n v="0.11787819117307663"/>
    <n v="0.25147348642349243"/>
    <n v="0.12049771100282669"/>
    <n v="5.042567104101181E-2"/>
    <n v="2.0301245152950287E-2"/>
    <n v="0"/>
    <s v="yes"/>
    <s v="yes"/>
    <s v="yes"/>
    <s v="yes"/>
    <s v="yes"/>
    <n v="0"/>
    <x v="0"/>
    <m/>
    <n v="5"/>
    <s v="Yes"/>
    <s v="MI includes: _x000a_(i) size _x000a_(ii) parity _x000a_(ii) sex _x000a_(iv) singleton "/>
    <x v="0"/>
    <m/>
    <s v=""/>
  </r>
  <r>
    <s v="GMB"/>
    <n v="4267"/>
    <s v="The Gambia Demographic and Health Survey 2019- 20. Banjul, The Gambia and Rockville, Maryland, USA: GBoS and ICF"/>
    <x v="33"/>
    <s v="DHS"/>
    <x v="48"/>
    <x v="25"/>
    <n v="0.12503601610660553"/>
    <n v="4.7261454164981842E-3"/>
    <n v="0.11577276140451431"/>
    <n v="0.13429924845695496"/>
    <n v="9.4558194279670715E-2"/>
    <n v="4.9240617081522942E-3"/>
    <n v="8.4865160286426544E-2"/>
    <n v="0.10425122082233429"/>
    <n v="8362"/>
    <n v="7653"/>
    <n v="0.7674528956413269"/>
    <n v="0.71729248762130737"/>
    <n v="5873.64697265625"/>
    <n v="5998"/>
    <n v="5862.88427734375"/>
    <n v="5988"/>
    <n v="0.76608967781066895"/>
    <n v="0.71609663963317871"/>
    <n v="3000"/>
    <n v="962"/>
    <n v="3200"/>
    <n v="506"/>
    <n v="3500"/>
    <n v="496"/>
    <n v="0.14553715288639069"/>
    <n v="0.31709295511245728"/>
    <n v="6.4943142235279083E-2"/>
    <n v="1.8755191937088966E-2"/>
    <n v="9.8246112465858459E-3"/>
    <n v="0"/>
    <n v="3000"/>
    <n v="962"/>
    <n v="3200"/>
    <n v="506"/>
    <n v="3500"/>
    <n v="496"/>
    <n v="0.16038680076599121"/>
    <n v="0.327442467212677"/>
    <n v="6.1853952705860138E-2"/>
    <n v="1.7339112237095833E-2"/>
    <n v="8.8362786918878555E-3"/>
    <n v="0"/>
    <s v="yes"/>
    <s v="yes"/>
    <s v="yes"/>
    <s v="yes"/>
    <s v="yes"/>
    <n v="0"/>
    <x v="0"/>
    <m/>
    <n v="5"/>
    <s v="Yes"/>
    <s v="MI includes: _x000a_(i) size _x000a_(ii) parity _x000a_(ii) sex _x000a_(iv) singleton _x000a_(v) maternal height _x000a_(vi) maternal BMI "/>
    <x v="0"/>
    <m/>
    <s v=""/>
  </r>
  <r>
    <s v="PER"/>
    <n v="4335"/>
    <s v="Monitoreo de Indicadores Nutricionales en la Encuesta Nacional de Hogares 1998"/>
    <x v="70"/>
    <s v="OS"/>
    <x v="10"/>
    <x v="12"/>
    <m/>
    <m/>
    <m/>
    <m/>
    <m/>
    <m/>
    <m/>
    <m/>
    <n v="1554"/>
    <m/>
    <m/>
    <n v="0.63063063063063063"/>
    <m/>
    <n v="980"/>
    <m/>
    <m/>
    <m/>
    <m/>
    <m/>
    <m/>
    <m/>
    <m/>
    <m/>
    <m/>
    <m/>
    <m/>
    <m/>
    <m/>
    <m/>
    <m/>
    <m/>
    <m/>
    <m/>
    <m/>
    <m/>
    <m/>
    <m/>
    <m/>
    <m/>
    <m/>
    <m/>
    <m/>
    <m/>
    <m/>
    <m/>
    <m/>
    <m/>
    <m/>
    <x v="1"/>
    <m/>
    <n v="1"/>
    <s v="No"/>
    <s v="No model fitted"/>
    <x v="3"/>
    <m/>
    <s v="MICS6"/>
  </r>
  <r>
    <s v="PER"/>
    <n v="4336"/>
    <s v="Monitoreo de Indicadores Nutricionales en la Encuesta Nacional de Hogares 1999"/>
    <x v="70"/>
    <s v="OS"/>
    <x v="30"/>
    <x v="14"/>
    <m/>
    <m/>
    <m/>
    <m/>
    <m/>
    <m/>
    <m/>
    <m/>
    <n v="1299"/>
    <m/>
    <m/>
    <n v="0.66512702078521935"/>
    <m/>
    <n v="864"/>
    <m/>
    <m/>
    <m/>
    <m/>
    <m/>
    <m/>
    <m/>
    <m/>
    <m/>
    <m/>
    <m/>
    <m/>
    <m/>
    <m/>
    <m/>
    <m/>
    <m/>
    <m/>
    <m/>
    <m/>
    <m/>
    <m/>
    <m/>
    <m/>
    <m/>
    <m/>
    <m/>
    <m/>
    <m/>
    <m/>
    <m/>
    <m/>
    <m/>
    <m/>
    <x v="1"/>
    <m/>
    <n v="1"/>
    <s v="No"/>
    <s v="No model fitted"/>
    <x v="3"/>
    <m/>
    <s v="MICS6"/>
  </r>
  <r>
    <s v="PER"/>
    <n v="4337"/>
    <s v="Monitoreo de Indicadores Nutricionales en la Encuesta Nacional de Hogares 2000"/>
    <x v="70"/>
    <s v="OS"/>
    <x v="0"/>
    <x v="15"/>
    <m/>
    <m/>
    <m/>
    <m/>
    <m/>
    <m/>
    <m/>
    <m/>
    <n v="1367"/>
    <m/>
    <m/>
    <n v="0.62399414776883688"/>
    <m/>
    <n v="853"/>
    <m/>
    <m/>
    <m/>
    <m/>
    <m/>
    <m/>
    <m/>
    <m/>
    <m/>
    <m/>
    <m/>
    <m/>
    <m/>
    <m/>
    <m/>
    <m/>
    <m/>
    <m/>
    <m/>
    <m/>
    <m/>
    <m/>
    <m/>
    <m/>
    <m/>
    <m/>
    <m/>
    <m/>
    <m/>
    <m/>
    <m/>
    <m/>
    <m/>
    <m/>
    <x v="1"/>
    <m/>
    <n v="1"/>
    <s v="No"/>
    <s v="No model fitted"/>
    <x v="3"/>
    <m/>
    <s v=""/>
  </r>
  <r>
    <s v="PER"/>
    <n v="4338"/>
    <s v="Monitoreo de Indicadores Nutricionales en la Encuesta Nacional de Hogares 2001"/>
    <x v="70"/>
    <s v="OS"/>
    <x v="8"/>
    <x v="5"/>
    <m/>
    <m/>
    <m/>
    <m/>
    <m/>
    <m/>
    <m/>
    <m/>
    <n v="1018"/>
    <m/>
    <m/>
    <n v="0.63948919449901764"/>
    <m/>
    <n v="651"/>
    <m/>
    <m/>
    <m/>
    <m/>
    <m/>
    <m/>
    <m/>
    <m/>
    <m/>
    <m/>
    <m/>
    <m/>
    <m/>
    <m/>
    <m/>
    <m/>
    <m/>
    <m/>
    <m/>
    <m/>
    <m/>
    <m/>
    <m/>
    <m/>
    <m/>
    <m/>
    <m/>
    <m/>
    <m/>
    <m/>
    <m/>
    <m/>
    <m/>
    <m/>
    <x v="1"/>
    <m/>
    <n v="1"/>
    <s v="No"/>
    <s v="No model fitted"/>
    <x v="3"/>
    <m/>
    <s v=""/>
  </r>
  <r>
    <s v="PER"/>
    <n v="4339"/>
    <s v="Monitoreo de Indicadores Nutricionales en la Encuesta Nacional de Hogares 2002"/>
    <x v="70"/>
    <s v="OS"/>
    <x v="27"/>
    <x v="0"/>
    <m/>
    <m/>
    <m/>
    <m/>
    <m/>
    <m/>
    <m/>
    <m/>
    <n v="3417"/>
    <m/>
    <m/>
    <n v="0.90869183494293237"/>
    <m/>
    <n v="3105"/>
    <m/>
    <m/>
    <m/>
    <m/>
    <m/>
    <m/>
    <m/>
    <m/>
    <m/>
    <m/>
    <m/>
    <m/>
    <m/>
    <m/>
    <m/>
    <m/>
    <m/>
    <m/>
    <m/>
    <m/>
    <m/>
    <m/>
    <m/>
    <m/>
    <m/>
    <m/>
    <m/>
    <m/>
    <m/>
    <m/>
    <m/>
    <m/>
    <m/>
    <m/>
    <x v="1"/>
    <m/>
    <n v="1"/>
    <s v="No"/>
    <s v="No model fitted"/>
    <x v="3"/>
    <m/>
    <s v=""/>
  </r>
  <r>
    <s v="PER"/>
    <n v="4340"/>
    <s v="Monitoreo de Indicadores Nutricionales en la Encuesta Nacional de Hogares 2003"/>
    <x v="70"/>
    <s v="OS"/>
    <x v="18"/>
    <x v="18"/>
    <m/>
    <m/>
    <m/>
    <m/>
    <m/>
    <m/>
    <m/>
    <m/>
    <n v="762"/>
    <m/>
    <m/>
    <n v="0.86614173228346458"/>
    <m/>
    <n v="660"/>
    <m/>
    <m/>
    <m/>
    <m/>
    <m/>
    <m/>
    <m/>
    <m/>
    <m/>
    <m/>
    <m/>
    <m/>
    <m/>
    <m/>
    <m/>
    <m/>
    <m/>
    <m/>
    <m/>
    <m/>
    <m/>
    <m/>
    <m/>
    <m/>
    <m/>
    <m/>
    <m/>
    <m/>
    <m/>
    <m/>
    <m/>
    <m/>
    <m/>
    <m/>
    <x v="1"/>
    <m/>
    <n v="1"/>
    <s v="No"/>
    <s v="No model fitted"/>
    <x v="3"/>
    <m/>
    <s v=""/>
  </r>
  <r>
    <s v="PER"/>
    <n v="4341"/>
    <s v="Monitoreo de Indicadores Nutricionales en la Encuesta Nacional de Hogares 2004"/>
    <x v="70"/>
    <s v="OS"/>
    <x v="21"/>
    <x v="13"/>
    <m/>
    <m/>
    <m/>
    <m/>
    <m/>
    <m/>
    <m/>
    <m/>
    <n v="7421"/>
    <m/>
    <m/>
    <n v="0.8865382023985986"/>
    <m/>
    <n v="6579"/>
    <m/>
    <m/>
    <m/>
    <m/>
    <m/>
    <m/>
    <m/>
    <m/>
    <m/>
    <m/>
    <m/>
    <m/>
    <m/>
    <m/>
    <m/>
    <m/>
    <m/>
    <m/>
    <m/>
    <m/>
    <m/>
    <m/>
    <m/>
    <m/>
    <m/>
    <m/>
    <m/>
    <m/>
    <m/>
    <m/>
    <m/>
    <m/>
    <m/>
    <m/>
    <x v="1"/>
    <m/>
    <n v="1"/>
    <s v="No"/>
    <s v="No model fitted"/>
    <x v="3"/>
    <m/>
    <s v=""/>
  </r>
  <r>
    <s v="PER"/>
    <n v="4342"/>
    <s v="Monitoreo de Indicadores Nutricionales en la Encuesta Nacional de Hogares 2006"/>
    <x v="70"/>
    <s v="OS"/>
    <x v="3"/>
    <x v="3"/>
    <m/>
    <m/>
    <m/>
    <m/>
    <m/>
    <m/>
    <m/>
    <m/>
    <n v="9684"/>
    <m/>
    <m/>
    <n v="0.88228004956629491"/>
    <m/>
    <n v="8544"/>
    <m/>
    <m/>
    <m/>
    <m/>
    <m/>
    <m/>
    <m/>
    <m/>
    <m/>
    <m/>
    <m/>
    <m/>
    <m/>
    <m/>
    <m/>
    <m/>
    <m/>
    <m/>
    <m/>
    <m/>
    <m/>
    <m/>
    <m/>
    <m/>
    <m/>
    <m/>
    <m/>
    <m/>
    <m/>
    <m/>
    <m/>
    <m/>
    <m/>
    <m/>
    <x v="1"/>
    <m/>
    <n v="1"/>
    <s v="No"/>
    <s v="No model fitted"/>
    <x v="3"/>
    <m/>
    <s v=""/>
  </r>
  <r>
    <s v="SEN"/>
    <n v="4404"/>
    <s v="Sénégal : Enquête Démographique et de Santé Continue (EDS-Continue 2019). Rockville, Maryland, USA : ANSD et ICF"/>
    <x v="75"/>
    <s v="Continuous DHS"/>
    <x v="47"/>
    <x v="23"/>
    <n v="0.17850632965564728"/>
    <n v="9.3237888067960739E-3"/>
    <n v="0.16023170948028564"/>
    <n v="0.1967809647321701"/>
    <n v="0.11334401369094849"/>
    <n v="6.5231751650571823E-3"/>
    <n v="0.10048506408929825"/>
    <n v="0.12620295584201813"/>
    <n v="6125"/>
    <n v="5618"/>
    <n v="0.64641988277435303"/>
    <n v="0.61289793252944946"/>
    <n v="3631.863525390625"/>
    <n v="3754"/>
    <n v="3622.1953125"/>
    <n v="3744"/>
    <n v="0.64474821090698242"/>
    <n v="0.61126530170440674"/>
    <n v="3000"/>
    <n v="764"/>
    <n v="2500"/>
    <n v="272"/>
    <n v="3500"/>
    <n v="238"/>
    <n v="0.20122866332530975"/>
    <n v="0.33599165081977844"/>
    <n v="7.1005284786224365E-2"/>
    <n v="2.3271260783076286E-2"/>
    <n v="1.1157101951539516E-2"/>
    <n v="1.3278312981128693E-3"/>
    <n v="3000"/>
    <n v="764"/>
    <n v="2500"/>
    <n v="272"/>
    <n v="3000"/>
    <n v="764"/>
    <n v="0.20351624488830566"/>
    <n v="0.33937132358551025"/>
    <n v="8.0713905394077301E-2"/>
    <n v="2.5306340306997299E-2"/>
    <n v="1.4651038683950901E-2"/>
    <n v="1.8646776443347335E-3"/>
    <s v="yes"/>
    <s v="yes"/>
    <s v="yes"/>
    <s v="yes"/>
    <s v="yes"/>
    <n v="0"/>
    <x v="0"/>
    <m/>
    <n v="5"/>
    <s v="Yes"/>
    <s v="MI includes: _x000a_(i) size _x000a_(ii) parity _x000a_(ii) sex _x000a_(iv) singleton "/>
    <x v="0"/>
    <m/>
    <s v=""/>
  </r>
  <r>
    <s v="RWA"/>
    <n v="4427"/>
    <s v="Rwanda Demographic and Health Survey 2019-20 Final Report. Kigali, Rwanda, and Rockville, Maryland, USA: NISR and ICF."/>
    <x v="72"/>
    <s v="DHS"/>
    <x v="48"/>
    <x v="23"/>
    <n v="9.8973177373409271E-2"/>
    <n v="3.7683798000216484E-3"/>
    <n v="9.1587156057357788E-2"/>
    <n v="0.10635920614004135"/>
    <n v="6.9212786853313446E-2"/>
    <n v="3.706702496856451E-3"/>
    <n v="6.1930116266012192E-2"/>
    <n v="7.6495453715324402E-2"/>
    <n v="8092"/>
    <n v="8324"/>
    <n v="0.94647377729415894"/>
    <n v="0.94649034738540649"/>
    <n v="7878.6083984375"/>
    <n v="7659"/>
    <n v="7858.447265625"/>
    <n v="7639"/>
    <n v="0.94407105445861816"/>
    <n v="0.94401878118515015"/>
    <n v="3000"/>
    <n v="1001"/>
    <n v="3500"/>
    <n v="757"/>
    <n v="3200"/>
    <n v="647"/>
    <n v="0.12893019616603851"/>
    <n v="0.31327912211418152"/>
    <n v="0.13375371694564819"/>
    <n v="4.9338739365339279E-2"/>
    <n v="1.758129894733429E-2"/>
    <n v="0"/>
    <n v="3000"/>
    <n v="1001"/>
    <n v="3500"/>
    <n v="757"/>
    <n v="3200"/>
    <n v="647"/>
    <n v="0.13069590926170349"/>
    <n v="0.31400966644287109"/>
    <n v="0.1304347813129425"/>
    <n v="4.778691753745079E-2"/>
    <n v="1.6451233997941017E-2"/>
    <n v="0"/>
    <s v="yes"/>
    <s v="yes"/>
    <s v="yes"/>
    <s v="yes"/>
    <s v="yes"/>
    <n v="0"/>
    <x v="0"/>
    <m/>
    <n v="5"/>
    <s v="Yes"/>
    <s v="MI includes: _x000a_(i) size _x000a_(ii) parity _x000a_(ii) sex _x000a_(iv) singleton _x000a_(v) maternal height _x000a_(vi) maternal BMI "/>
    <x v="0"/>
    <m/>
    <m/>
  </r>
  <r>
    <s v="CAF"/>
    <n v="4428"/>
    <s v="MICS6-RCA Enquête par grappes à indicateurs multiples 2018-2019, Rapport final. Bangui, République Centrafricaine : ICASEES"/>
    <x v="17"/>
    <s v="MICS"/>
    <x v="45"/>
    <x v="25"/>
    <n v="0.17012843489646912"/>
    <n v="8.8840248063206673E-3"/>
    <n v="0.15271574258804321"/>
    <n v="0.18754112720489502"/>
    <n v="0.13002614676952362"/>
    <n v="8.6306799203157425E-3"/>
    <n v="0.1130606085062027"/>
    <n v="0.14699168503284454"/>
    <n v="3482"/>
    <n v="3564.985595703125"/>
    <n v="0.62973350286483765"/>
    <n v="0.66111427545547485"/>
    <n v="2245"/>
    <n v="2302"/>
    <n v="2231"/>
    <n v="2291"/>
    <n v="0.62580645084381104"/>
    <n v="0.65795516967773438"/>
    <n v="3000"/>
    <n v="277"/>
    <n v="3500"/>
    <n v="157"/>
    <n v="3200"/>
    <n v="133"/>
    <n v="0.11603899300098419"/>
    <n v="0.2454230785369873"/>
    <n v="0.18821059167385101"/>
    <n v="7.462996244430542E-2"/>
    <n v="2.4227166548371315E-2"/>
    <n v="0"/>
    <n v="3000"/>
    <n v="277"/>
    <n v="3500"/>
    <n v="157"/>
    <n v="3200"/>
    <n v="133"/>
    <n v="0.12033014744520187"/>
    <n v="0.24630755186080933"/>
    <n v="0.17767159640789032"/>
    <n v="6.8201564252376556E-2"/>
    <n v="2.215464785695076E-2"/>
    <n v="0"/>
    <s v="yes"/>
    <s v="yes"/>
    <s v="yes"/>
    <s v="yes"/>
    <s v="yes"/>
    <n v="0"/>
    <x v="0"/>
    <m/>
    <n v="5"/>
    <s v="Yes"/>
    <s v="MI includes: _x000a_(i) size _x000a_(ii) parity _x000a_(ii) sex _x000a_(iv) singleton "/>
    <x v="0"/>
    <m/>
    <s v=""/>
  </r>
  <r>
    <s v="BGD"/>
    <n v="4440"/>
    <s v="Bangladesh Integrated Household Survey (BIHS) 2018-2019. Washington, DC: IFPRI. 2020"/>
    <x v="4"/>
    <s v="OS"/>
    <x v="45"/>
    <x v="24"/>
    <m/>
    <m/>
    <m/>
    <m/>
    <m/>
    <m/>
    <m/>
    <m/>
    <n v="2354"/>
    <m/>
    <m/>
    <n v="0.38785046728971961"/>
    <m/>
    <n v="913"/>
    <m/>
    <m/>
    <m/>
    <m/>
    <m/>
    <m/>
    <m/>
    <m/>
    <m/>
    <m/>
    <m/>
    <m/>
    <m/>
    <m/>
    <m/>
    <m/>
    <m/>
    <m/>
    <m/>
    <m/>
    <m/>
    <m/>
    <m/>
    <m/>
    <m/>
    <m/>
    <m/>
    <m/>
    <m/>
    <m/>
    <m/>
    <m/>
    <m/>
    <m/>
    <x v="1"/>
    <m/>
    <n v="1"/>
    <s v="No"/>
    <s v="No model fitted"/>
    <x v="3"/>
    <m/>
    <s v="MICS6"/>
  </r>
  <r>
    <s v="PER"/>
    <n v="4589"/>
    <s v="Encuesta Demográfica y de Salud Familiar-ENDES 2020 Nacional y Departamental"/>
    <x v="70"/>
    <s v="DHS-Style Survey"/>
    <x v="51"/>
    <x v="25"/>
    <n v="7.2908982634544373E-2"/>
    <n v="2.7828258462250233E-3"/>
    <n v="6.7454643547534943E-2"/>
    <n v="7.8363321721553802E-2"/>
    <n v="6.2539935111999512E-2"/>
    <n v="2.6854004245251417E-3"/>
    <n v="5.7274572551250458E-2"/>
    <n v="6.7805305123329163E-2"/>
    <n v="15122"/>
    <n v="8345"/>
    <n v="0.95572167634963989"/>
    <n v="0.96005821228027344"/>
    <n v="7975.90380859375"/>
    <n v="14518"/>
    <n v="7973.34033203125"/>
    <n v="14511"/>
    <n v="0.95546317100524902"/>
    <n v="0.95959526300430298"/>
    <n v="3500"/>
    <n v="730"/>
    <n v="3800"/>
    <n v="673"/>
    <n v="3200"/>
    <n v="665"/>
    <n v="5.2577503025531769E-2"/>
    <n v="0.14027595520019531"/>
    <n v="8.6358629167079926E-2"/>
    <n v="1.7870787531137466E-2"/>
    <n v="2.1992593538016081E-3"/>
    <n v="4.315260230214335E-5"/>
    <n v="3500"/>
    <n v="730"/>
    <n v="3800"/>
    <n v="673"/>
    <n v="3200"/>
    <n v="665"/>
    <n v="5.028240755200386E-2"/>
    <n v="0.14244386553764343"/>
    <n v="8.134729415178299E-2"/>
    <n v="1.8253203481435776E-2"/>
    <n v="2.1352802868932486E-3"/>
    <n v="6.8880013714078814E-5"/>
    <s v="yes"/>
    <s v="yes"/>
    <s v="yes"/>
    <s v="yes"/>
    <s v="yes"/>
    <n v="0"/>
    <x v="0"/>
    <m/>
    <n v="5"/>
    <s v="Yes"/>
    <s v="MI includes: _x000a_(i) size _x000a_(ii) parity _x000a_(ii) sex _x000a_(iv) singleton "/>
    <x v="0"/>
    <m/>
    <s v=""/>
  </r>
  <r>
    <s v="JAM"/>
    <n v="4623"/>
    <s v="Jamaica survey of living conditions 2014. The Planning Institute of Jamaica (PIOJ)  and the Statistical Institute of Jamaica Statistical Institute of Jamaica (STATIN), 2017"/>
    <x v="44"/>
    <s v="OS"/>
    <x v="42"/>
    <x v="24"/>
    <n v="9.863542765378952E-2"/>
    <n v="1.3342678546905518E-2"/>
    <n v="7.248426228761673E-2"/>
    <n v="0.12478660047054291"/>
    <n v="0.10449381172657013"/>
    <n v="1.5917360782623291E-2"/>
    <n v="7.3165617883205414E-2"/>
    <n v="0.13582201302051544"/>
    <n v="735"/>
    <n v="735"/>
    <n v="0.95483654737472534"/>
    <n v="0.95782315731048584"/>
    <n v="701.80499267578125"/>
    <n v="704"/>
    <n v="697.25958251953125"/>
    <n v="699"/>
    <n v="0.94865250587463379"/>
    <n v="0.95102041959762573"/>
    <n v="3000"/>
    <n v="25"/>
    <n v="3200"/>
    <n v="24"/>
    <n v="3300"/>
    <n v="20"/>
    <n v="3.706543892621994E-2"/>
    <n v="9.838075190782547E-2"/>
    <n v="3.6772798746824265E-2"/>
    <n v="8.3608385175466537E-3"/>
    <n v="4.1049341671168804E-3"/>
    <n v="2.3718336597084999E-3"/>
    <n v="3000"/>
    <n v="25"/>
    <n v="3200"/>
    <n v="24"/>
    <n v="3300"/>
    <n v="20"/>
    <n v="3.5511363297700882E-2"/>
    <n v="9.801136702299118E-2"/>
    <n v="4.4034089893102646E-2"/>
    <n v="9.943181648850441E-3"/>
    <n v="4.2613637633621693E-3"/>
    <n v="2.8409091755747795E-3"/>
    <s v="yes"/>
    <s v="yes"/>
    <s v="yes"/>
    <s v="yes"/>
    <s v="yes"/>
    <n v="0"/>
    <x v="0"/>
    <m/>
    <n v="5"/>
    <s v="Yes"/>
    <s v="FMM Only"/>
    <x v="2"/>
    <m/>
    <m/>
  </r>
  <r>
    <s v="UGA"/>
    <n v="4624"/>
    <s v="Uganda National Panel Survey 2019-2020"/>
    <x v="94"/>
    <s v="LSMS"/>
    <x v="52"/>
    <x v="26"/>
    <m/>
    <m/>
    <m/>
    <m/>
    <m/>
    <m/>
    <m/>
    <m/>
    <n v="5296"/>
    <m/>
    <m/>
    <n v="0.71752265861027187"/>
    <m/>
    <n v="3800"/>
    <m/>
    <m/>
    <m/>
    <m/>
    <m/>
    <m/>
    <m/>
    <m/>
    <m/>
    <m/>
    <m/>
    <m/>
    <m/>
    <m/>
    <m/>
    <m/>
    <m/>
    <m/>
    <m/>
    <m/>
    <m/>
    <m/>
    <m/>
    <m/>
    <m/>
    <m/>
    <m/>
    <m/>
    <m/>
    <m/>
    <m/>
    <m/>
    <m/>
    <m/>
    <x v="1"/>
    <m/>
    <n v="1"/>
    <s v="No"/>
    <s v="No model fitted"/>
    <x v="3"/>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s v="ALB"/>
    <n v="5"/>
    <s v="Multiple indicator cluster survey report Albania (MICS). Committee on Women and Family, Institute of Public Health, Faculty of Social Sciences and UNICEF (Albania). Tirana, Albania: UNICEF, 2000"/>
    <s v="Albania"/>
    <x v="0"/>
    <n v="2000"/>
    <n v="1999"/>
    <n v="3.9554899999999997E-2"/>
    <n v="1.16942E-2"/>
    <n v="1.6634199999999998E-2"/>
    <n v="6.2475599999999999E-2"/>
    <n v="2.5723699999999999E-2"/>
    <n v="1.1477559999999999E-2"/>
    <n v="3.0608300000000001E-3"/>
    <n v="4.8386499999999999E-2"/>
    <n v="254"/>
    <n v="260"/>
    <n v="0.87474656105041504"/>
    <n v="0.90551179647445679"/>
    <n v="227"/>
    <n v="230"/>
    <n v="227"/>
    <n v="230"/>
    <n v="0.87436211109161377"/>
    <n v="0.90551179647445679"/>
    <n v="3500"/>
    <n v="28"/>
    <n v="3000"/>
    <n v="26"/>
    <n v="3200"/>
    <n v="22"/>
    <n v="0.12723127007484436"/>
    <n v="0.34329095482826233"/>
    <n v="0.10192494839429855"/>
    <n v="2.7387849986553192E-2"/>
    <n v="8.5375159978866577E-3"/>
    <n v="0"/>
    <n v="3500"/>
    <n v="28"/>
    <n v="3000"/>
    <n v="26"/>
    <n v="3200"/>
    <n v="22"/>
    <n v="0.12173912674188614"/>
    <n v="0.33043476939201355"/>
    <n v="0.12173912674188614"/>
    <n v="3.4782607108354568E-2"/>
    <n v="8.6956517770886421E-3"/>
    <n v="0"/>
    <s v="yes"/>
    <s v="yes"/>
    <s v="yes"/>
    <s v="yes"/>
    <s v="yes"/>
    <n v="0"/>
    <x v="0"/>
    <s v="included"/>
    <x v="0"/>
    <x v="0"/>
    <s v="MI includes: _x000a_(i) size _x000a_(ii) parity "/>
    <x v="0"/>
    <m/>
    <s v="MICS3"/>
  </r>
  <r>
    <s v="ALB"/>
    <n v="6"/>
    <s v="Albania multiple indicator cluster survey 2005, final report. Tirana, Albania: Albanian National Institute of Statistics, 2008"/>
    <s v="Albania"/>
    <x v="0"/>
    <n v="2005"/>
    <n v="2004"/>
    <n v="7.0165400000000003E-2"/>
    <n v="1.34041E-2"/>
    <n v="4.3893399999999999E-2"/>
    <n v="9.6437499999999995E-2"/>
    <n v="6.5787799999999994E-2"/>
    <n v="1.417326E-2"/>
    <n v="3.7864879999999997E-2"/>
    <n v="9.3710660000000001E-2"/>
    <n v="395"/>
    <n v="399"/>
    <n v="0.96741855144500732"/>
    <n v="0.96455693244934082"/>
    <n v="386"/>
    <n v="381"/>
    <n v="386"/>
    <n v="381"/>
    <n v="0.96741855144500732"/>
    <n v="0.96455693244934082"/>
    <n v="3200"/>
    <n v="27"/>
    <n v="3300"/>
    <n v="23"/>
    <n v="3100"/>
    <n v="23"/>
    <n v="8.5429847240447998E-2"/>
    <n v="0.28816044330596924"/>
    <n v="9.2302329838275909E-2"/>
    <n v="1.3395555317401886E-2"/>
    <n v="8.9185694232583046E-3"/>
    <n v="0"/>
    <n v="3200"/>
    <n v="27"/>
    <n v="3300"/>
    <n v="23"/>
    <n v="3100"/>
    <n v="23"/>
    <n v="8.6614176630973816E-2"/>
    <n v="0.27821522951126099"/>
    <n v="9.7112864255905151E-2"/>
    <n v="1.3123359531164169E-2"/>
    <n v="7.8740157186985016E-3"/>
    <n v="0"/>
    <s v="yes"/>
    <s v="yes"/>
    <s v="yes"/>
    <s v="yes"/>
    <s v="yes"/>
    <n v="0"/>
    <x v="0"/>
    <s v="included"/>
    <x v="0"/>
    <x v="0"/>
    <s v="MI includes: _x000a_(i) size _x000a_(ii) parity "/>
    <x v="0"/>
    <m/>
    <s v=""/>
  </r>
  <r>
    <s v="ALB"/>
    <n v="7"/>
    <s v="Albania demographic and health survey 2008-09. Demographic and Health Surveys. Tirana, Albania: Institute of Statistics, Institute of Public Health and ICF Macro, 2010"/>
    <s v="Albania"/>
    <x v="1"/>
    <s v="2008-09"/>
    <n v="2006"/>
    <n v="4.6444800000000001E-2"/>
    <n v="5.4250000000000001E-3"/>
    <n v="3.5811799999999998E-2"/>
    <n v="5.7077700000000002E-2"/>
    <n v="3.5342199999999997E-2"/>
    <n v="5.7921800000000001E-3"/>
    <n v="2.3955859999999999E-2"/>
    <n v="4.6728499999999999E-2"/>
    <n v="1616"/>
    <n v="1576"/>
    <n v="0.97972321510314941"/>
    <n v="0.97215348482131958"/>
    <n v="1544.2559814453125"/>
    <n v="1571"/>
    <n v="1544.2559814453125"/>
    <n v="1571"/>
    <n v="0.97985786199569702"/>
    <n v="0.97215348482131958"/>
    <n v="3200"/>
    <n v="179"/>
    <n v="3500"/>
    <n v="159"/>
    <n v="3300"/>
    <n v="149"/>
    <n v="0.1004321426153183"/>
    <n v="0.28815546631813049"/>
    <n v="9.6906162798404694E-2"/>
    <n v="1.8556855618953705E-2"/>
    <n v="3.8492148742079735E-3"/>
    <n v="0"/>
    <n v="3200"/>
    <n v="179"/>
    <n v="3500"/>
    <n v="159"/>
    <n v="3300"/>
    <n v="149"/>
    <n v="0.11394016444683075"/>
    <n v="0.30999362468719482"/>
    <n v="9.3570977449417114E-2"/>
    <n v="2.0369190722703934E-2"/>
    <n v="3.1826861668378115E-3"/>
    <n v="0"/>
    <s v="yes"/>
    <s v="yes"/>
    <s v="yes"/>
    <s v="yes"/>
    <s v="yes"/>
    <n v="0"/>
    <x v="0"/>
    <s v="included"/>
    <x v="0"/>
    <x v="0"/>
    <s v="MI includes: _x000a_(i) size _x000a_(ii) parity _x000a_(ii) sex _x000a_(iv) singleton _x000a_(v) maternal height _x000a_(vi) maternal BMI "/>
    <x v="0"/>
    <m/>
    <s v=""/>
  </r>
  <r>
    <s v="DZA"/>
    <n v="13"/>
    <s v="Suivi de la situation des enfant et des femmes. Enquête nationale à indicateurs multiples: Rapport principal. MICS3. République Algérienne Démocratique et Populaire, Décembre 2008"/>
    <s v="Algeria"/>
    <x v="0"/>
    <n v="2006"/>
    <n v="2003"/>
    <n v="6.5206900238990784E-2"/>
    <n v="3.7509719841182232E-3"/>
    <n v="5.7854995131492615E-2"/>
    <n v="7.2558805346488953E-2"/>
    <n v="5.0167988985776901E-2"/>
    <n v="3.7526050582528114E-3"/>
    <n v="4.2797476053237915E-2"/>
    <n v="5.7538501918315887E-2"/>
    <n v="5830"/>
    <n v="5561.0986328125"/>
    <n v="0.87805759906768799"/>
    <n v="0.83011049032211304"/>
    <n v="4846"/>
    <n v="4808"/>
    <n v="4838"/>
    <n v="4801"/>
    <n v="0.87660807371139526"/>
    <n v="0.82890194654464722"/>
    <n v="3500"/>
    <n v="526"/>
    <n v="3000"/>
    <n v="474"/>
    <n v="3200"/>
    <n v="341"/>
    <n v="0.10776789486408234"/>
    <n v="0.26607322692871094"/>
    <n v="0.14476051926612854"/>
    <n v="3.5659603774547577E-2"/>
    <n v="7.9003516584634781E-3"/>
    <n v="7.8890233999118209E-4"/>
    <n v="3500"/>
    <n v="526"/>
    <n v="3000"/>
    <n v="474"/>
    <n v="3200"/>
    <n v="341"/>
    <n v="0.10940099507570267"/>
    <n v="0.27891016006469727"/>
    <n v="0.13831114768981934"/>
    <n v="3.5981696099042892E-2"/>
    <n v="7.6955072581768036E-3"/>
    <n v="8.319467306137085E-4"/>
    <s v="yes"/>
    <s v="yes"/>
    <s v="yes"/>
    <s v="yes"/>
    <s v="yes"/>
    <n v="0"/>
    <x v="0"/>
    <m/>
    <x v="0"/>
    <x v="0"/>
    <s v="MI includes: _x000a_(i) size _x000a_(ii) parity "/>
    <x v="0"/>
    <m/>
    <s v=""/>
  </r>
  <r>
    <s v="DZA"/>
    <n v="14"/>
    <s v="République Algérienne Démocratiqe et Populaire enquête par grappes à indicateurs mulitples (MICS) 2012-2013. Rapport final. Ministère de la Santé, de la Population et de la Réforme Hospitalière, 2015."/>
    <s v="Algeria"/>
    <x v="0"/>
    <s v="2012-13"/>
    <n v="2011"/>
    <n v="6.8235427141189575E-2"/>
    <n v="3.6971683148294687E-3"/>
    <n v="6.0988977551460266E-2"/>
    <n v="7.5481876730918884E-2"/>
    <n v="5.5002551525831223E-2"/>
    <n v="3.8966936990618706E-3"/>
    <n v="4.7356713563203812E-2"/>
    <n v="6.2648385763168335E-2"/>
    <n v="5978"/>
    <n v="5890.8515625"/>
    <n v="0.8857579231262207"/>
    <n v="0.85095351934432983"/>
    <n v="5218"/>
    <n v="5087"/>
    <n v="5214"/>
    <n v="5082"/>
    <n v="0.88507890701293945"/>
    <n v="0.85011708736419678"/>
    <n v="3500"/>
    <n v="530"/>
    <n v="3000"/>
    <n v="484"/>
    <n v="3200"/>
    <n v="439"/>
    <n v="0.10133089870214462"/>
    <n v="0.27373239398002625"/>
    <n v="0.12403090298175812"/>
    <n v="3.005400113761425E-2"/>
    <n v="5.886017344892025E-3"/>
    <n v="1.2155541917309165E-3"/>
    <n v="3500"/>
    <n v="530"/>
    <n v="3000"/>
    <n v="484"/>
    <n v="3200"/>
    <n v="439"/>
    <n v="0.10418714582920074"/>
    <n v="0.28563004732131958"/>
    <n v="0.13072538375854492"/>
    <n v="3.3221937716007233E-2"/>
    <n v="8.0597605556249619E-3"/>
    <n v="1.769215683452785E-3"/>
    <s v="yes"/>
    <s v="yes"/>
    <s v="yes"/>
    <s v="yes"/>
    <s v="yes"/>
    <n v="0"/>
    <x v="0"/>
    <s v="included"/>
    <x v="0"/>
    <x v="0"/>
    <s v="MI includes: _x000a_(i) size _x000a_(ii) parity "/>
    <x v="0"/>
    <m/>
    <s v="MICS5"/>
  </r>
  <r>
    <s v="ARM"/>
    <n v="21"/>
    <s v="Armenia demographic and health survey 2000. Demographic and Health Surveys. Calverton, Maryland: National Statistical Service, Ministry of Health, and ORC Macro, 2001"/>
    <s v="Armenia"/>
    <x v="1"/>
    <n v="2000"/>
    <n v="1998"/>
    <n v="8.6344199999999996E-2"/>
    <n v="7.4958000000000004E-3"/>
    <n v="7.1652400000000005E-2"/>
    <n v="0.101036"/>
    <n v="6.2357099999999999E-2"/>
    <n v="7.2946799999999996E-3"/>
    <n v="4.7991640000000002E-2"/>
    <n v="7.6722609999999997E-2"/>
    <n v="1726"/>
    <n v="1657"/>
    <n v="0.95750343799591064"/>
    <n v="0.95654690265655518"/>
    <n v="1586.4559326171875"/>
    <n v="1651"/>
    <n v="1585.337890625"/>
    <n v="1650"/>
    <n v="0.95675188302993774"/>
    <n v="0.95596754550933838"/>
    <n v="3000"/>
    <n v="183"/>
    <n v="3200"/>
    <n v="158"/>
    <n v="3500"/>
    <n v="143"/>
    <n v="0.11021618545055389"/>
    <n v="0.29246032238006592"/>
    <n v="6.7990265786647797E-2"/>
    <n v="9.0040517970919609E-3"/>
    <n v="2.8673908673226833E-3"/>
    <n v="0"/>
    <n v="3000"/>
    <n v="183"/>
    <n v="3200"/>
    <n v="158"/>
    <n v="3500"/>
    <n v="143"/>
    <n v="0.11084191501140594"/>
    <n v="0.29315567016601563"/>
    <n v="7.0866145193576813E-2"/>
    <n v="1.0296789929270744E-2"/>
    <n v="2.4227739777415991E-3"/>
    <n v="0"/>
    <s v="yes"/>
    <s v="yes"/>
    <s v="yes"/>
    <s v="yes"/>
    <s v="yes"/>
    <n v="0"/>
    <x v="0"/>
    <s v="included"/>
    <x v="0"/>
    <x v="0"/>
    <s v="MI includes: _x000a_(i) size _x000a_(ii) parity _x000a_(ii) sex _x000a_(iv) singleton _x000a_(v) maternal height _x000a_(vi) maternal BMI "/>
    <x v="0"/>
    <m/>
    <s v=""/>
  </r>
  <r>
    <s v="ARM"/>
    <n v="22"/>
    <s v="Armenia demographic and health survey 2005. Demographic and Health Surveys. Calverton, Maryland: National Statistical Service, Ministry of Health, and ORC Macro, 2006"/>
    <s v="Armenia"/>
    <x v="1"/>
    <n v="2005"/>
    <n v="2003"/>
    <n v="9.1773499999999994E-2"/>
    <n v="1.16472E-2"/>
    <n v="6.8944800000000001E-2"/>
    <n v="0.1146021"/>
    <n v="7.5069300000000005E-2"/>
    <n v="9.6967400000000006E-3"/>
    <n v="5.5984390000000002E-2"/>
    <n v="9.4154199999999993E-2"/>
    <n v="1430"/>
    <n v="1512"/>
    <n v="0.97957044839859009"/>
    <n v="0.98321676254272461"/>
    <n v="1480.9935302734375"/>
    <n v="1406"/>
    <n v="1480.9935302734375"/>
    <n v="1406"/>
    <n v="0.97949308156967163"/>
    <n v="0.98321676254272461"/>
    <n v="3200"/>
    <n v="135"/>
    <n v="3000"/>
    <n v="134"/>
    <n v="3500"/>
    <n v="124"/>
    <n v="0.10358966141939163"/>
    <n v="0.28758946061134338"/>
    <n v="6.3203282654285431E-2"/>
    <n v="1.5983043238520622E-2"/>
    <n v="3.6233123391866684E-3"/>
    <n v="0"/>
    <n v="3200"/>
    <n v="135"/>
    <n v="3000"/>
    <n v="134"/>
    <n v="3500"/>
    <n v="124"/>
    <n v="9.6017070114612579E-2"/>
    <n v="0.27951636910438538"/>
    <n v="7.3257468640804291E-2"/>
    <n v="1.8492177128791809E-2"/>
    <n v="2.8449501842260361E-3"/>
    <n v="0"/>
    <s v="yes"/>
    <s v="yes"/>
    <s v="yes"/>
    <s v="yes"/>
    <s v="yes"/>
    <n v="0"/>
    <x v="0"/>
    <s v="included"/>
    <x v="0"/>
    <x v="0"/>
    <s v="MI includes: _x000a_(i) size _x000a_(ii) parity _x000a_(ii) sex _x000a_(iv) singleton _x000a_(v) maternal height _x000a_(vi) maternal BMI "/>
    <x v="0"/>
    <m/>
    <s v=""/>
  </r>
  <r>
    <s v="ARM"/>
    <n v="23"/>
    <s v="Armenia demographic and health survey 2010. Demographic and Health Surveys. Calverton, Maryland: National Statistical Service, Ministry of Health, and ICF International, 2012"/>
    <s v="Armenia"/>
    <x v="1"/>
    <n v="2010"/>
    <n v="2008"/>
    <n v="7.4021500000000004E-2"/>
    <n v="7.3077999999999997E-3"/>
    <n v="5.96982E-2"/>
    <n v="8.8344800000000001E-2"/>
    <n v="6.7315799999999995E-2"/>
    <n v="8.3613899999999998E-3"/>
    <n v="5.0860919999999997E-2"/>
    <n v="8.3770609999999995E-2"/>
    <n v="1473"/>
    <n v="1448"/>
    <n v="0.98455196619033813"/>
    <n v="0.98234891891479492"/>
    <n v="1426.1163330078125"/>
    <n v="1447"/>
    <n v="1426.1163330078125"/>
    <n v="1447"/>
    <n v="0.98488694429397583"/>
    <n v="0.98234891891479492"/>
    <n v="3200"/>
    <n v="176"/>
    <n v="3000"/>
    <n v="154"/>
    <n v="3100"/>
    <n v="135"/>
    <n v="0.10964513570070267"/>
    <n v="0.30934587121009827"/>
    <n v="3.4033160656690598E-2"/>
    <n v="7.5702895410358906E-3"/>
    <n v="0"/>
    <n v="0"/>
    <n v="3200"/>
    <n v="176"/>
    <n v="3000"/>
    <n v="154"/>
    <n v="3100"/>
    <n v="135"/>
    <n v="0.12163095921278"/>
    <n v="0.32135453820228577"/>
    <n v="3.8700759410858154E-2"/>
    <n v="4.8375949263572693E-3"/>
    <n v="0"/>
    <n v="0"/>
    <s v="yes"/>
    <s v="yes"/>
    <s v="yes"/>
    <s v="yes"/>
    <s v="yes"/>
    <n v="0"/>
    <x v="0"/>
    <s v="included"/>
    <x v="0"/>
    <x v="0"/>
    <s v="MI includes: _x000a_(i) size _x000a_(ii) parity _x000a_(ii) sex _x000a_(iv) singleton "/>
    <x v="0"/>
    <m/>
    <s v="MICS5"/>
  </r>
  <r>
    <s v="AZE"/>
    <n v="27"/>
    <s v="Azerbaijan multiple indicator cluster survey 2000 (MICS). Baku, Azerbaijan: United Nations Children's Fund, 2001."/>
    <s v="Azerbaijan"/>
    <x v="0"/>
    <n v="2000"/>
    <n v="1999"/>
    <m/>
    <m/>
    <m/>
    <m/>
    <m/>
    <m/>
    <m/>
    <m/>
    <n v="415"/>
    <n v="415"/>
    <n v="0.59277111291885376"/>
    <n v="0.59277111291885376"/>
    <n v="246"/>
    <n v="246"/>
    <n v="246"/>
    <n v="246"/>
    <n v="0.59277111291885376"/>
    <n v="0.59277111291885376"/>
    <n v="3000"/>
    <n v="33"/>
    <n v="3500"/>
    <n v="27"/>
    <n v="3600"/>
    <n v="18"/>
    <n v="0.13414634764194489"/>
    <n v="0.31707316637039185"/>
    <n v="0.10162601619958878"/>
    <n v="2.4390242993831635E-2"/>
    <n v="0"/>
    <n v="0"/>
    <n v="3000"/>
    <n v="33"/>
    <n v="3500"/>
    <n v="27"/>
    <n v="3600"/>
    <n v="18"/>
    <n v="0.13414634764194489"/>
    <n v="0.31707316637039185"/>
    <n v="0.10162601619958878"/>
    <n v="2.4390242993831635E-2"/>
    <n v="0"/>
    <n v="0"/>
    <s v="yes"/>
    <s v="yes"/>
    <s v="yes"/>
    <s v="yes"/>
    <s v="yes"/>
    <n v="0"/>
    <x v="0"/>
    <s v="excluded"/>
    <x v="1"/>
    <x v="1"/>
    <s v="No model fitted"/>
    <x v="1"/>
    <m/>
    <s v=""/>
  </r>
  <r>
    <s v="AZE"/>
    <n v="29"/>
    <s v="Azerbaijan Demographic and Health Survey 2006. Demographic and Health Surveys. Calverton, Maryland, USA: State Statistical Committee and Macro International Inc., 2008"/>
    <s v="Azerbaijan"/>
    <x v="1"/>
    <n v="2006"/>
    <n v="2004"/>
    <n v="0.1132905"/>
    <n v="9.3182000000000004E-3"/>
    <n v="9.5026799999999995E-2"/>
    <n v="0.13155410000000001"/>
    <n v="9.1888899999999996E-2"/>
    <n v="1.0563060000000001E-2"/>
    <n v="7.1103520000000003E-2"/>
    <n v="0.11267436"/>
    <n v="2297"/>
    <n v="2289"/>
    <n v="0.73153859376907349"/>
    <n v="0.7479320764541626"/>
    <n v="1674.1500244140625"/>
    <n v="1718"/>
    <n v="1672.6937255859375"/>
    <n v="1716"/>
    <n v="0.73075306415557861"/>
    <n v="0.74706137180328369"/>
    <n v="3000"/>
    <n v="216"/>
    <n v="3500"/>
    <n v="173"/>
    <n v="3200"/>
    <n v="163"/>
    <n v="0.12992200255393982"/>
    <n v="0.32350876927375793"/>
    <n v="9.6603572368621826E-2"/>
    <n v="3.3863771706819534E-2"/>
    <n v="6.98440195992589E-3"/>
    <n v="0"/>
    <n v="3000"/>
    <n v="216"/>
    <n v="3500"/>
    <n v="173"/>
    <n v="3200"/>
    <n v="163"/>
    <n v="0.12572759389877319"/>
    <n v="0.3213038444519043"/>
    <n v="9.953434020280838E-2"/>
    <n v="2.9103608801960945E-2"/>
    <n v="7.5669381767511368E-3"/>
    <n v="0"/>
    <s v="yes"/>
    <s v="yes"/>
    <s v="yes"/>
    <s v="yes"/>
    <s v="yes"/>
    <n v="0"/>
    <x v="0"/>
    <s v="included"/>
    <x v="0"/>
    <x v="0"/>
    <s v="MI includes: _x000a_(i) size _x000a_(ii) parity _x000a_(ii) sex _x000a_(iv) singleton _x000a_(v) maternal height _x000a_(vi) maternal BMI "/>
    <x v="0"/>
    <m/>
    <s v=""/>
  </r>
  <r>
    <s v="AZE"/>
    <n v="30"/>
    <s v="Azerbaijan nutrition survey  (AzNS), 2013. Baku, Republic of Azerbaijan, 2014."/>
    <s v="Azerbaijan"/>
    <x v="2"/>
    <n v="2013"/>
    <n v="2012"/>
    <n v="9.4288699328899384E-2"/>
    <n v="1.6994709149003029E-2"/>
    <n v="6.0979679226875305E-2"/>
    <n v="0.12759771943092346"/>
    <n v="8.58878493309021E-2"/>
    <n v="1.805780827999115E-2"/>
    <n v="5.0289057195186615E-2"/>
    <n v="0.12148664146661758"/>
    <n v="425"/>
    <n v="1021"/>
    <n v="0.98521095514297485"/>
    <n v="0.98117649555206299"/>
    <n v="1006.3773803710938"/>
    <n v="417"/>
    <n v="1006.3773803710938"/>
    <n v="417"/>
    <n v="0.98567813634872437"/>
    <n v="0.98117649555206299"/>
    <n v="3000"/>
    <n v="40"/>
    <n v="3200"/>
    <n v="40"/>
    <n v="3500"/>
    <n v="37"/>
    <n v="0.19568754732608795"/>
    <n v="0.29602715373039246"/>
    <n v="0.14427483081817627"/>
    <n v="3.7660814821720123E-2"/>
    <n v="6.3512753695249557E-3"/>
    <n v="0"/>
    <n v="3000"/>
    <n v="40"/>
    <n v="3200"/>
    <n v="40"/>
    <n v="3500"/>
    <n v="37"/>
    <n v="0.19184651970863342"/>
    <n v="0.28057554364204407"/>
    <n v="0.13189448416233063"/>
    <n v="3.8369305431842804E-2"/>
    <n v="7.1942447684705257E-3"/>
    <n v="0"/>
    <s v="yes"/>
    <s v="yes"/>
    <s v="yes"/>
    <s v="yes"/>
    <s v="yes"/>
    <n v="0"/>
    <x v="0"/>
    <m/>
    <x v="0"/>
    <x v="0"/>
    <s v="FMM Only"/>
    <x v="2"/>
    <m/>
    <s v=""/>
  </r>
  <r>
    <s v="BGD"/>
    <n v="53"/>
    <s v="Bangladesh 2012-13 multiple indicator cluster survey. Final Report. Dhaka, Bangladesh: Bangladesh Bureau of Statistics and UNICEF Bangladesh, 2014."/>
    <s v="Bangladesh"/>
    <x v="0"/>
    <s v="2012-13"/>
    <n v="2012"/>
    <m/>
    <m/>
    <m/>
    <m/>
    <m/>
    <m/>
    <m/>
    <m/>
    <n v="7866"/>
    <n v="7949.6484375"/>
    <n v="0.32150942087173462"/>
    <n v="0.2948131263256073"/>
    <n v="2556"/>
    <n v="2319"/>
    <n v="2552"/>
    <n v="2314"/>
    <n v="0.32100629806518555"/>
    <n v="0.29417747259140015"/>
    <n v="3000"/>
    <n v="496"/>
    <n v="2500"/>
    <n v="319"/>
    <n v="3500"/>
    <n v="309"/>
    <n v="0.23243023455142975"/>
    <n v="0.50064271688461304"/>
    <n v="9.3008466064929962E-2"/>
    <n v="4.8669468611478806E-2"/>
    <n v="1.6429690644145012E-2"/>
    <n v="3.7456590216606855E-3"/>
    <n v="3000"/>
    <n v="496"/>
    <n v="2500"/>
    <n v="319"/>
    <n v="3500"/>
    <n v="309"/>
    <n v="0.21388529241085052"/>
    <n v="0.48469167947769165"/>
    <n v="9.5730915665626526E-2"/>
    <n v="4.4846918433904648E-2"/>
    <n v="1.8542475998401642E-2"/>
    <n v="3.8809832185506821E-3"/>
    <s v="no"/>
    <s v="yes"/>
    <s v="yes"/>
    <s v="yes"/>
    <s v="yes"/>
    <n v="1"/>
    <x v="1"/>
    <s v="included"/>
    <x v="2"/>
    <x v="1"/>
    <s v="No model fitted"/>
    <x v="3"/>
    <s v="Included in 2019 estimates. Excluded in 2020 on unweighted DQC"/>
    <s v="MICS2"/>
  </r>
  <r>
    <s v="BLR"/>
    <n v="57"/>
    <s v="Belarus multiple indicator cluster survey 2005, final report. Minsk, Republic of Belarus: Ministry of Statistics and Analysis [Belarus] and Research Institute of Statistics of the MSA [Belarus], 2007"/>
    <s v="Belarus"/>
    <x v="0"/>
    <n v="2005"/>
    <n v="2004"/>
    <n v="4.0143100000000001E-2"/>
    <n v="4.6956999999999997E-3"/>
    <n v="3.0939399999999999E-2"/>
    <n v="4.93467E-2"/>
    <n v="3.6529300000000001E-2"/>
    <n v="5.1946800000000001E-3"/>
    <n v="2.6305390000000001E-2"/>
    <n v="4.6753200000000002E-2"/>
    <n v="1179"/>
    <n v="462"/>
    <n v="0.99350649118423462"/>
    <n v="0.99575912952423096"/>
    <n v="459"/>
    <n v="1174"/>
    <n v="459"/>
    <n v="1174"/>
    <n v="0.99350649118423462"/>
    <n v="0.99575912952423096"/>
    <n v="3200"/>
    <n v="49"/>
    <n v="3100"/>
    <n v="37"/>
    <n v="3600"/>
    <n v="37"/>
    <n v="4.9620464444160461E-2"/>
    <n v="0.15016913414001465"/>
    <n v="9.173545241355896E-2"/>
    <n v="1.1771794408559799E-2"/>
    <n v="0"/>
    <n v="0"/>
    <n v="3200"/>
    <n v="49"/>
    <n v="3100"/>
    <n v="37"/>
    <n v="3600"/>
    <n v="37"/>
    <n v="4.9403749406337738E-2"/>
    <n v="0.15417376160621643"/>
    <n v="0.10136286169290543"/>
    <n v="1.2776831164956093E-2"/>
    <n v="0"/>
    <n v="0"/>
    <s v="yes"/>
    <s v="yes"/>
    <s v="yes"/>
    <s v="yes"/>
    <s v="yes"/>
    <n v="0"/>
    <x v="0"/>
    <s v="included"/>
    <x v="0"/>
    <x v="0"/>
    <s v="MI includes: _x000a_(i) size _x000a_(ii) parity "/>
    <x v="0"/>
    <m/>
    <s v="NA"/>
  </r>
  <r>
    <s v="BLZ"/>
    <n v="59"/>
    <s v="Multiple indicator cluster survey Belize, 2006. UNICEF"/>
    <s v="Belize"/>
    <x v="0"/>
    <n v="2006"/>
    <n v="2005"/>
    <n v="8.8628999999999999E-2"/>
    <n v="1.49686E-2"/>
    <n v="5.9290599999999999E-2"/>
    <n v="0.1179673"/>
    <n v="7.9971299999999995E-2"/>
    <n v="1.558782E-2"/>
    <n v="4.9066940000000003E-2"/>
    <n v="0.11087568"/>
    <n v="312"/>
    <n v="315"/>
    <n v="0.9523809552192688"/>
    <n v="0.94871795177459717"/>
    <n v="300"/>
    <n v="296"/>
    <n v="298"/>
    <n v="294"/>
    <n v="0.94603174924850464"/>
    <n v="0.94230771064758301"/>
    <n v="3175"/>
    <n v="41"/>
    <n v="3629"/>
    <n v="16"/>
    <n v="2758"/>
    <n v="16"/>
    <n v="0.1314738392829895"/>
    <n v="0.23756667971611023"/>
    <n v="0.13918936252593994"/>
    <n v="2.7786100283265114E-2"/>
    <n v="7.9128183424472809E-3"/>
    <n v="0"/>
    <n v="3175"/>
    <n v="41"/>
    <n v="2757"/>
    <n v="16"/>
    <n v="3628"/>
    <n v="16"/>
    <n v="0.13851352035999298"/>
    <n v="0.24662162363529205"/>
    <n v="0.13851352035999298"/>
    <n v="2.7027027681469917E-2"/>
    <n v="6.7567569203674793E-3"/>
    <n v="0"/>
    <s v="yes"/>
    <s v="yes"/>
    <s v="yes"/>
    <s v="yes"/>
    <s v="yes"/>
    <n v="0"/>
    <x v="0"/>
    <s v="included"/>
    <x v="0"/>
    <x v="0"/>
    <s v="MI includes: _x000a_(i) size _x000a_(ii) parity "/>
    <x v="0"/>
    <m/>
    <s v=""/>
  </r>
  <r>
    <s v="BLZ"/>
    <n v="60"/>
    <s v="Belize multiple indicator cluster survey 2011 (MICS). Belize city, Belize: SIB and UNICEF, 2012"/>
    <s v="Belize"/>
    <x v="0"/>
    <n v="2011"/>
    <n v="2010"/>
    <n v="0.1145549863576889"/>
    <n v="1.1936086229979992E-2"/>
    <n v="9.1160260140895844E-2"/>
    <n v="0.13794972002506256"/>
    <n v="0.11196774989366531"/>
    <n v="1.4190974645316601E-2"/>
    <n v="8.3966732025146484E-2"/>
    <n v="0.13996876776218414"/>
    <n v="702"/>
    <n v="685.33502197265625"/>
    <n v="0.95036494731903076"/>
    <n v="0.94444441795349121"/>
    <n v="651"/>
    <n v="663"/>
    <n v="651"/>
    <n v="663"/>
    <n v="0.95036494731903076"/>
    <n v="0.94444441795349121"/>
    <n v="3175"/>
    <n v="53"/>
    <n v="2722"/>
    <n v="50"/>
    <n v="3629"/>
    <n v="33"/>
    <n v="7.7856667339801788E-2"/>
    <n v="0.19387412071228027"/>
    <n v="7.3397748172283173E-2"/>
    <n v="1.6842374578118324E-2"/>
    <n v="1.5131169930100441E-3"/>
    <n v="0"/>
    <n v="3175"/>
    <n v="53"/>
    <n v="2722"/>
    <n v="50"/>
    <n v="3629"/>
    <n v="33"/>
    <n v="7.9939670860767365E-2"/>
    <n v="0.20512820780277252"/>
    <n v="7.0889897644519806E-2"/>
    <n v="1.5082956291735172E-2"/>
    <n v="1.5082956524565816E-3"/>
    <n v="0"/>
    <s v="yes"/>
    <s v="yes"/>
    <s v="yes"/>
    <s v="yes"/>
    <s v="yes"/>
    <n v="0"/>
    <x v="0"/>
    <s v="excluded"/>
    <x v="0"/>
    <x v="0"/>
    <s v="MI includes: _x000a_(i) size _x000a_(ii) parity "/>
    <x v="0"/>
    <s v="Excluded in 2019 estimates. Included in 2020 on unweighted DQC"/>
    <s v=""/>
  </r>
  <r>
    <s v="BEN"/>
    <n v="62"/>
    <s v="Enquête démographique et de santé au Bénin 2001. Demographic and Health Surveys. Calverton, Maryland, USA: Institut National de la Statistique et de l'Analyse Economique et ORC Macro, 2002"/>
    <s v="Benin"/>
    <x v="1"/>
    <n v="2001"/>
    <n v="1999"/>
    <n v="0.1967546"/>
    <n v="8.0973E-3"/>
    <n v="0.18088389999999999"/>
    <n v="0.21262529999999999"/>
    <n v="0.13685890000000001"/>
    <n v="7.6912200000000003E-3"/>
    <n v="0.12170831999999999"/>
    <n v="0.15200950999999999"/>
    <n v="5321"/>
    <n v="5277"/>
    <n v="0.56760561466217041"/>
    <n v="0.55346739292144775"/>
    <n v="2995.39404296875"/>
    <n v="2945"/>
    <n v="2989.07080078125"/>
    <n v="2939"/>
    <n v="0.56643372774124146"/>
    <n v="0.55233979225158691"/>
    <n v="3000"/>
    <n v="358"/>
    <n v="2500"/>
    <n v="212"/>
    <n v="3500"/>
    <n v="207"/>
    <n v="0.12326687574386597"/>
    <n v="0.26710221171379089"/>
    <n v="5.809716135263443E-2"/>
    <n v="1.8290873616933823E-2"/>
    <n v="8.8083716109395027E-3"/>
    <n v="0"/>
    <n v="3000"/>
    <n v="358"/>
    <n v="2500"/>
    <n v="212"/>
    <n v="3500"/>
    <n v="207"/>
    <n v="0.12156196683645248"/>
    <n v="0.26383700966835022"/>
    <n v="5.5687606334686279E-2"/>
    <n v="1.7317486926913261E-2"/>
    <n v="8.4889642894268036E-3"/>
    <n v="0"/>
    <s v="yes"/>
    <s v="yes"/>
    <s v="yes"/>
    <s v="yes"/>
    <s v="yes"/>
    <n v="0"/>
    <x v="0"/>
    <s v="included"/>
    <x v="0"/>
    <x v="0"/>
    <s v="MI includes: _x000a_(i) size _x000a_(ii) parity _x000a_(ii) sex _x000a_(iv) singleton _x000a_(v) maternal height _x000a_(vi) maternal BMI "/>
    <x v="0"/>
    <m/>
    <s v="MICS3"/>
  </r>
  <r>
    <s v="BEN"/>
    <n v="63"/>
    <s v="Enquête démographique et de santé (EDSB-III) - Bénin 2006. Demographic and Health Surveys. Calverton, Maryland, USA : Institut National de la Statistique et de l'Analyse Économique et Macro International Inc., 2007"/>
    <s v="Benin"/>
    <x v="1"/>
    <n v="2006"/>
    <n v="2004"/>
    <n v="0.17770597338676453"/>
    <n v="4.4601261615753174E-3"/>
    <n v="0.16896413266658783"/>
    <n v="0.18644782900810242"/>
    <n v="0.12467070668935776"/>
    <n v="3.9205295033752918E-3"/>
    <n v="0.11697389930486679"/>
    <n v="0.13236750662326813"/>
    <n v="16075"/>
    <n v="15929"/>
    <n v="0.58679687976837158"/>
    <n v="0.57424575090408325"/>
    <n v="9347.3115234375"/>
    <n v="9231"/>
    <n v="9321.306640625"/>
    <n v="9200"/>
    <n v="0.58517837524414063"/>
    <n v="0.57231724262237549"/>
    <n v="3000"/>
    <n v="1329"/>
    <n v="3500"/>
    <n v="691"/>
    <n v="2500"/>
    <n v="676"/>
    <n v="0.14728295803070068"/>
    <n v="0.29877659678459167"/>
    <n v="6.1249911785125732E-2"/>
    <n v="1.9310351461172104E-2"/>
    <n v="9.8688341677188873E-3"/>
    <n v="0"/>
    <n v="3000"/>
    <n v="1329"/>
    <n v="3500"/>
    <n v="691"/>
    <n v="2500"/>
    <n v="676"/>
    <n v="0.14397139847278595"/>
    <n v="0.29205936193466187"/>
    <n v="6.2506772577762604E-2"/>
    <n v="2.0474487915635109E-2"/>
    <n v="1.0724731720983982E-2"/>
    <n v="0"/>
    <s v="yes"/>
    <s v="yes"/>
    <s v="yes"/>
    <s v="yes"/>
    <s v="yes"/>
    <n v="0"/>
    <x v="0"/>
    <s v="included"/>
    <x v="0"/>
    <x v="0"/>
    <s v="MI includes: _x000a_(i) size _x000a_(ii) parity _x000a_(ii) sex _x000a_(iv) singleton _x000a_(v) maternal height _x000a_(vi) maternal BMI "/>
    <x v="0"/>
    <m/>
    <s v=""/>
  </r>
  <r>
    <s v="BEN"/>
    <n v="64"/>
    <s v="Enquête par grappes à indicateurs multiples 2014, Rapport  final , Cotonou, Bénin : Institut national de la statistique et de l’analyse économique"/>
    <s v="Benin"/>
    <x v="0"/>
    <n v="2014"/>
    <n v="2013"/>
    <n v="0.15046527981758118"/>
    <n v="7.1471729315817356E-3"/>
    <n v="0.13645683228969574"/>
    <n v="0.16447374224662781"/>
    <n v="0.10648985207080841"/>
    <n v="7.3563300000000003E-3"/>
    <n v="9.2047080000000003E-2"/>
    <n v="0.12093262"/>
    <n v="5052"/>
    <n v="5387.7470703125"/>
    <n v="0.72642910480499268"/>
    <n v="0.73871731758117676"/>
    <n v="3914"/>
    <n v="3732"/>
    <n v="3884"/>
    <n v="3709"/>
    <n v="0.72086119651794434"/>
    <n v="0.73416471481323242"/>
    <n v="3000"/>
    <n v="584"/>
    <n v="3500"/>
    <n v="293"/>
    <n v="2800"/>
    <n v="230"/>
    <n v="0.15923905372619629"/>
    <n v="0.30134245753288269"/>
    <n v="7.0143409073352814E-2"/>
    <n v="2.9318813234567642E-2"/>
    <n v="1.9624382257461548E-2"/>
    <n v="2.3133878130465746E-3"/>
    <n v="3000"/>
    <n v="584"/>
    <n v="3500"/>
    <n v="293"/>
    <n v="2800"/>
    <n v="230"/>
    <n v="0.156484454870224"/>
    <n v="0.29662379622459412"/>
    <n v="7.3954984545707703E-2"/>
    <n v="3.001071885228157E-2"/>
    <n v="1.9024651497602463E-2"/>
    <n v="2.1436226088553667E-3"/>
    <s v="yes"/>
    <s v="yes"/>
    <s v="yes"/>
    <s v="yes"/>
    <s v="yes"/>
    <n v="0"/>
    <x v="0"/>
    <s v="included"/>
    <x v="0"/>
    <x v="0"/>
    <s v="MI includes: _x000a_(i) size _x000a_(ii) parity _x000a_(ii) sex _x000a_(iv) singleton "/>
    <x v="0"/>
    <m/>
    <s v=""/>
  </r>
  <r>
    <s v="BTN"/>
    <n v="68"/>
    <s v="Bhutan multiple indicator cluster survey (BMIS) 2010. Thimphu, Bhutan: NSB, May 2011"/>
    <s v="Bhutan"/>
    <x v="0"/>
    <n v="2010"/>
    <n v="2009"/>
    <n v="0.1162656"/>
    <n v="1.1058E-2"/>
    <n v="9.4591900000000007E-2"/>
    <n v="0.13793929999999999"/>
    <n v="8.2464099999999999E-2"/>
    <n v="9.3131599999999991E-3"/>
    <n v="6.4172300000000002E-2"/>
    <n v="0.10075583"/>
    <n v="2465"/>
    <n v="2367.85009765625"/>
    <n v="0.7217060923576355"/>
    <n v="0.71440160274505615"/>
    <n v="1709"/>
    <n v="1761"/>
    <n v="1705"/>
    <n v="1753"/>
    <n v="0.72001689672470093"/>
    <n v="0.71115618944168091"/>
    <n v="3000"/>
    <n v="308"/>
    <n v="3500"/>
    <n v="225"/>
    <n v="3200"/>
    <n v="110"/>
    <n v="0.18458525836467743"/>
    <n v="0.3620140552520752"/>
    <n v="0.10471678525209427"/>
    <n v="3.4197650849819183E-2"/>
    <n v="7.1190083399415016E-3"/>
    <n v="7.5604993617162108E-4"/>
    <n v="3000"/>
    <n v="308"/>
    <n v="3500"/>
    <n v="225"/>
    <n v="3200"/>
    <n v="110"/>
    <n v="0.17490062117576599"/>
    <n v="0.36513343453407288"/>
    <n v="0.1158432736992836"/>
    <n v="3.8614422082901001E-2"/>
    <n v="1.306076068431139E-2"/>
    <n v="5.67859155125916E-4"/>
    <s v="yes"/>
    <s v="yes"/>
    <s v="yes"/>
    <s v="yes"/>
    <s v="yes"/>
    <n v="0"/>
    <x v="0"/>
    <s v="included"/>
    <x v="0"/>
    <x v="0"/>
    <s v="MI includes: _x000a_(i) size _x000a_(ii) parity "/>
    <x v="0"/>
    <m/>
    <s v=""/>
  </r>
  <r>
    <s v="BOL"/>
    <n v="75"/>
    <s v="Encuesta nacional de demografia y salud 1998. Demographic and Health Surveys. La Paz, Bolivia, 1998"/>
    <s v="Bolivia (Plurinational State of)"/>
    <x v="1"/>
    <n v="1998"/>
    <n v="1995"/>
    <n v="0.10760819911956787"/>
    <n v="5.7714655995368958E-3"/>
    <n v="9.6296124160289764E-2"/>
    <n v="0.11892026662826538"/>
    <n v="7.3570303618907928E-2"/>
    <n v="5.0983275286853313E-3"/>
    <n v="6.3560962677001953E-2"/>
    <n v="8.3579644560813904E-2"/>
    <n v="7275"/>
    <n v="6866"/>
    <n v="0.58944612741470337"/>
    <n v="0.58171820640563965"/>
    <n v="4047.016357421875"/>
    <n v="4232"/>
    <n v="4035.21435546875"/>
    <n v="4220"/>
    <n v="0.58770960569381714"/>
    <n v="0.58006870746612549"/>
    <n v="3500"/>
    <n v="464"/>
    <n v="3800"/>
    <n v="392"/>
    <n v="3000"/>
    <n v="380"/>
    <n v="0.10876616835594177"/>
    <n v="0.29139968752861023"/>
    <n v="0.15125437080860138"/>
    <n v="5.6203950196504593E-2"/>
    <n v="1.4799149706959724E-2"/>
    <n v="0"/>
    <n v="3500"/>
    <n v="464"/>
    <n v="3800"/>
    <n v="392"/>
    <n v="3000"/>
    <n v="380"/>
    <n v="0.10964082926511765"/>
    <n v="0.2920604944229126"/>
    <n v="0.15831758081912994"/>
    <n v="5.6474480777978897E-2"/>
    <n v="1.4177693985402584E-2"/>
    <n v="0"/>
    <s v="yes"/>
    <s v="yes"/>
    <s v="yes"/>
    <s v="yes"/>
    <s v="yes"/>
    <n v="0"/>
    <x v="0"/>
    <s v="included"/>
    <x v="0"/>
    <x v="0"/>
    <s v="MI includes: _x000a_(i) size _x000a_(ii) parity _x000a_(ii) sex _x000a_(iv) singleton _x000a_(v) maternal height _x000a_(vi) maternal BMI "/>
    <x v="0"/>
    <s v="No CI in 2019. Now a CI available"/>
    <s v=""/>
  </r>
  <r>
    <s v="BOL"/>
    <n v="76"/>
    <s v="Encuesta nacional de demografia y salud (ENDSA) 2003. Demographic and Health Surveys. La Paz, Bolivia: Instituto Nacional de Estadistica, Ministerio de Salud y Deportes, Programa Measure DHS+/ORC Macro, 2004"/>
    <s v="Bolivia (Plurinational State of)"/>
    <x v="1"/>
    <s v="2003-04"/>
    <n v="2001"/>
    <n v="9.2831775546073914E-2"/>
    <n v="4.5577981509268284E-3"/>
    <n v="8.3898492157459259E-2"/>
    <n v="0.10176506638526917"/>
    <n v="5.8198146522045135E-2"/>
    <n v="3.7437011487782001E-3"/>
    <n v="5.0851274281740189E-2"/>
    <n v="6.5545015037059784E-2"/>
    <n v="10417"/>
    <n v="10319"/>
    <n v="0.60088491439819336"/>
    <n v="0.64999520778656006"/>
    <n v="6200.32861328125"/>
    <n v="6771"/>
    <n v="6169.52734375"/>
    <n v="6749"/>
    <n v="0.59788036346435547"/>
    <n v="0.64788329601287842"/>
    <n v="3500"/>
    <n v="816"/>
    <n v="3000"/>
    <n v="604"/>
    <n v="3800"/>
    <n v="560"/>
    <n v="0.11527644842863083"/>
    <n v="0.2811008095741272"/>
    <n v="0.14843152463436127"/>
    <n v="5.372016504406929E-2"/>
    <n v="1.3423299416899681E-2"/>
    <n v="3.2815567101351917E-4"/>
    <n v="3500"/>
    <n v="816"/>
    <n v="3000"/>
    <n v="604"/>
    <n v="3800"/>
    <n v="560"/>
    <n v="0.12051395326852798"/>
    <n v="0.29242357611656189"/>
    <n v="0.14384876191616058"/>
    <n v="5.0657212734222412E-2"/>
    <n v="1.1224338784813881E-2"/>
    <n v="2.9537733644247055E-4"/>
    <s v="yes"/>
    <s v="yes"/>
    <s v="yes"/>
    <s v="yes"/>
    <s v="yes"/>
    <n v="0"/>
    <x v="0"/>
    <s v="included"/>
    <x v="0"/>
    <x v="0"/>
    <s v="MI includes: _x000a_(i) size _x000a_(ii) parity _x000a_(ii) sex _x000a_(iv) singleton _x000a_(v) maternal height _x000a_(vi) maternal BMI "/>
    <x v="0"/>
    <m/>
    <s v=""/>
  </r>
  <r>
    <s v="BOL"/>
    <n v="77"/>
    <s v="Encuesta nacional de demografía y salud ENDSA 2008. Demographic and Health Surveys. La Paz, Bolivia: MSD, PRS, INE y Macro International, 2009"/>
    <s v="Bolivia (Plurinational State of)"/>
    <x v="1"/>
    <n v="2008"/>
    <n v="2005"/>
    <n v="7.4333183467388153E-2"/>
    <n v="4.0513309650123119E-3"/>
    <n v="6.6392578184604645E-2"/>
    <n v="8.2273796200752258E-2"/>
    <n v="5.3343102335929871E-2"/>
    <n v="3.5895730834454298E-3"/>
    <n v="4.6298880130052567E-2"/>
    <n v="6.0387324541807175E-2"/>
    <n v="8605"/>
    <n v="8726"/>
    <n v="0.71486377716064453"/>
    <n v="0.75049388408660889"/>
    <n v="6238.138671875"/>
    <n v="6458"/>
    <n v="6229.66748046875"/>
    <n v="6451"/>
    <n v="0.71392017602920532"/>
    <n v="0.74968039989471436"/>
    <n v="3500"/>
    <n v="728"/>
    <n v="3000"/>
    <n v="566"/>
    <n v="3200"/>
    <n v="433"/>
    <n v="0.1121278703212738"/>
    <n v="0.25618588924407959"/>
    <n v="0.1184525340795517"/>
    <n v="3.6112565547227859E-2"/>
    <n v="6.6803004592657089E-3"/>
    <n v="2.9444185202009976E-4"/>
    <n v="3500"/>
    <n v="728"/>
    <n v="3000"/>
    <n v="566"/>
    <n v="3200"/>
    <n v="433"/>
    <n v="0.11272840201854706"/>
    <n v="0.26742026209831238"/>
    <n v="0.12031588703393936"/>
    <n v="3.6543820053339005E-2"/>
    <n v="5.7293279096484184E-3"/>
    <n v="1.5484669711440802E-4"/>
    <s v="yes"/>
    <s v="yes"/>
    <s v="yes"/>
    <s v="yes"/>
    <s v="yes"/>
    <n v="0"/>
    <x v="0"/>
    <s v="included"/>
    <x v="0"/>
    <x v="0"/>
    <s v="MI includes: _x000a_(i) size _x000a_(ii) parity _x000a_(ii) sex _x000a_(iv) singleton _x000a_(v) maternal height _x000a_(vi) maternal BMI "/>
    <x v="0"/>
    <m/>
    <s v=""/>
  </r>
  <r>
    <s v="BOL"/>
    <n v="78"/>
    <s v="Encuesta de Evaluación de Salud y Nutrición 2012: Informe de Resultados"/>
    <s v="Bolivia (Plurinational State of)"/>
    <x v="3"/>
    <n v="2012"/>
    <n v="2010"/>
    <n v="8.1144332885742188E-2"/>
    <n v="5.2047339268028736E-3"/>
    <n v="7.0943057537078857E-2"/>
    <n v="9.1345615684986115E-2"/>
    <n v="6.4969107508659363E-2"/>
    <n v="5.0039025954902172E-3"/>
    <n v="5.5133428424596786E-2"/>
    <n v="7.4804782867431641E-2"/>
    <n v="7826"/>
    <n v="5289"/>
    <n v="0.85171234607696533"/>
    <n v="0.76552516222000122"/>
    <n v="4504.92822265625"/>
    <n v="5991"/>
    <n v="4504.2060546875"/>
    <n v="5989"/>
    <n v="0.85161769390106201"/>
    <n v="0.76526963710784912"/>
    <n v="3500"/>
    <n v="731"/>
    <n v="3000"/>
    <n v="582"/>
    <n v="3200"/>
    <n v="408"/>
    <n v="0.11419147253036499"/>
    <n v="0.26040974259376526"/>
    <n v="0.10713791847229004"/>
    <n v="3.0992873013019562E-2"/>
    <n v="4.3398267589509487E-3"/>
    <n v="0"/>
    <n v="3500"/>
    <n v="731"/>
    <n v="3000"/>
    <n v="582"/>
    <n v="3200"/>
    <n v="408"/>
    <n v="0.12201635539531708"/>
    <n v="0.28726422786712646"/>
    <n v="0.1206810250878334"/>
    <n v="3.7389416247606277E-2"/>
    <n v="6.5097645856440067E-3"/>
    <n v="0"/>
    <s v="yes"/>
    <s v="yes"/>
    <s v="yes"/>
    <s v="yes"/>
    <s v="yes"/>
    <n v="0"/>
    <x v="0"/>
    <m/>
    <x v="0"/>
    <x v="0"/>
    <s v="MI includes: _x000a_(i) size _x000a_(ii) parity _x000a_(ii) sex _x000a_(iv) singleton "/>
    <x v="0"/>
    <m/>
    <s v="MICS3"/>
  </r>
  <r>
    <s v="BIH"/>
    <n v="79"/>
    <s v="Household survey of women and children: Bosnia and Herzegovina 2000 (B&amp;H MICS 2000): Draft final report, May 29, 2002. Sarajevo, Bosnia and Herzegovina: UNICEF, 2002"/>
    <s v="Bosnia and Herzegovina"/>
    <x v="0"/>
    <n v="2000"/>
    <n v="1999"/>
    <m/>
    <m/>
    <m/>
    <m/>
    <m/>
    <m/>
    <m/>
    <m/>
    <n v="485"/>
    <m/>
    <m/>
    <n v="0.94845360517501831"/>
    <m/>
    <n v="460"/>
    <m/>
    <m/>
    <m/>
    <m/>
    <m/>
    <m/>
    <m/>
    <m/>
    <m/>
    <m/>
    <m/>
    <m/>
    <m/>
    <m/>
    <m/>
    <m/>
    <m/>
    <m/>
    <m/>
    <m/>
    <m/>
    <m/>
    <m/>
    <m/>
    <m/>
    <m/>
    <m/>
    <m/>
    <m/>
    <m/>
    <m/>
    <m/>
    <m/>
    <m/>
    <x v="1"/>
    <s v="excluded"/>
    <x v="3"/>
    <x v="1"/>
    <s v="No model fitted"/>
    <x v="3"/>
    <s v="no size"/>
    <s v=""/>
  </r>
  <r>
    <s v="BIH"/>
    <n v="80"/>
    <s v="Bosnia and Herzegovina multiple indicator cluster survey 2006. Sarajevo, Bosnia and Herzegovina: UNICEF, 2007"/>
    <s v="Bosnia and Herzegovina"/>
    <x v="0"/>
    <n v="2006"/>
    <n v="2005"/>
    <n v="4.8712499999999999E-2"/>
    <n v="8.3248000000000003E-3"/>
    <n v="3.2395800000000002E-2"/>
    <n v="6.5029199999999995E-2"/>
    <n v="4.3763000000000003E-2"/>
    <n v="9.2378900000000003E-3"/>
    <n v="2.5592770000000001E-2"/>
    <n v="6.1933240000000001E-2"/>
    <n v="1174"/>
    <n v="459"/>
    <n v="0.98910677433013916"/>
    <n v="0.99318569898605347"/>
    <n v="454"/>
    <n v="1166"/>
    <n v="454"/>
    <n v="1166"/>
    <n v="0.98910677433013916"/>
    <n v="0.99318569898605347"/>
    <n v="3500"/>
    <n v="82"/>
    <n v="3250"/>
    <n v="57"/>
    <n v="3600"/>
    <n v="49"/>
    <n v="7.3555044829845428E-2"/>
    <n v="0.17213878035545349"/>
    <n v="0.11356488615274429"/>
    <n v="2.3497661575675011E-2"/>
    <n v="1.3822154141962528E-3"/>
    <n v="0"/>
    <n v="3500"/>
    <n v="82"/>
    <n v="3250"/>
    <n v="57"/>
    <n v="3600"/>
    <n v="49"/>
    <n v="7.0325903594493866E-2"/>
    <n v="0.16123498976230621"/>
    <n v="0.12521441280841827"/>
    <n v="2.9159519821405411E-2"/>
    <n v="1.7152659129351377E-3"/>
    <n v="0"/>
    <s v="yes"/>
    <s v="yes"/>
    <s v="yes"/>
    <s v="yes"/>
    <s v="yes"/>
    <n v="0"/>
    <x v="0"/>
    <s v="included"/>
    <x v="0"/>
    <x v="0"/>
    <s v="MI includes: _x000a_(i) size "/>
    <x v="0"/>
    <m/>
    <s v="MICS5"/>
  </r>
  <r>
    <s v="BIH"/>
    <n v="81"/>
    <s v="Institute for Public Health [Federation of Bosnia and Herzegovina]. Bosnia and Herzegovina multiple indicator cluster survey (MICS) 2011-2012. Final report. Sarajevo, Federation of Bosnia and Herzegovina: UNICEF, 2013"/>
    <s v="Bosnia and Herzegovina"/>
    <x v="0"/>
    <s v="2011-12"/>
    <n v="2011"/>
    <n v="3.0855E-2"/>
    <n v="7.1371999999999998E-3"/>
    <n v="1.6866099999999998E-2"/>
    <n v="4.4843800000000003E-2"/>
    <n v="3.1161399999999999E-2"/>
    <n v="9.2674899999999998E-3"/>
    <n v="1.2915619999999999E-2"/>
    <n v="4.9407090000000001E-2"/>
    <n v="718"/>
    <n v="298.3568115234375"/>
    <n v="0.97986578941345215"/>
    <n v="0.97493034601211548"/>
    <n v="292"/>
    <n v="700"/>
    <n v="292"/>
    <n v="700"/>
    <n v="0.97986578941345215"/>
    <n v="0.97493034601211548"/>
    <n v="3500"/>
    <n v="30"/>
    <n v="3600"/>
    <n v="28"/>
    <n v="3750"/>
    <n v="28"/>
    <n v="4.7443710267543793E-2"/>
    <n v="0.17177075147628784"/>
    <n v="0.15720243752002716"/>
    <n v="4.4080439954996109E-2"/>
    <n v="1.8173801945522428E-3"/>
    <n v="0"/>
    <n v="3500"/>
    <n v="30"/>
    <n v="3600"/>
    <n v="28"/>
    <n v="3750"/>
    <n v="28"/>
    <n v="4.7142855823040009E-2"/>
    <n v="0.17000000178813934"/>
    <n v="0.14714285731315613"/>
    <n v="3.8571428507566452E-2"/>
    <n v="2.8571428265422583E-3"/>
    <n v="0"/>
    <s v="yes"/>
    <s v="yes"/>
    <s v="yes"/>
    <s v="yes"/>
    <s v="yes"/>
    <n v="0"/>
    <x v="0"/>
    <s v="included"/>
    <x v="0"/>
    <x v="0"/>
    <s v="MI includes: _x000a_(i) size "/>
    <x v="0"/>
    <m/>
    <s v="MICS2"/>
  </r>
  <r>
    <s v="BWA"/>
    <n v="83"/>
    <s v="Botswana"/>
    <s v="Botswana"/>
    <x v="0"/>
    <n v="2000"/>
    <n v="1999"/>
    <m/>
    <m/>
    <m/>
    <m/>
    <m/>
    <m/>
    <m/>
    <m/>
    <n v="2564"/>
    <m/>
    <m/>
    <n v="0.90873634945397819"/>
    <m/>
    <n v="2330"/>
    <m/>
    <m/>
    <m/>
    <m/>
    <m/>
    <m/>
    <m/>
    <m/>
    <m/>
    <m/>
    <m/>
    <m/>
    <m/>
    <m/>
    <m/>
    <m/>
    <m/>
    <m/>
    <m/>
    <m/>
    <m/>
    <m/>
    <m/>
    <m/>
    <m/>
    <m/>
    <m/>
    <m/>
    <m/>
    <m/>
    <m/>
    <m/>
    <m/>
    <m/>
    <x v="1"/>
    <m/>
    <x v="3"/>
    <x v="1"/>
    <s v="No model fitted"/>
    <x v="3"/>
    <m/>
    <s v=""/>
  </r>
  <r>
    <s v="BWA"/>
    <n v="84"/>
    <s v="2007 Botswana family health survey IV report. Gaborone, Botswana: CSO, 2009"/>
    <s v="Botswana"/>
    <x v="3"/>
    <s v="2007-08"/>
    <n v="2005"/>
    <m/>
    <m/>
    <m/>
    <m/>
    <m/>
    <m/>
    <m/>
    <m/>
    <n v="1135"/>
    <n v="1141"/>
    <n v="0.49402922391891479"/>
    <n v="0.4889867901802063"/>
    <n v="563.5985107421875"/>
    <n v="555"/>
    <n v="525.181884765625"/>
    <n v="511"/>
    <n v="0.46028211712837219"/>
    <n v="0.4502202570438385"/>
    <n v="3300"/>
    <n v="67"/>
    <n v="3500"/>
    <n v="52"/>
    <n v="7700"/>
    <n v="39"/>
    <n v="0.11385267972946167"/>
    <n v="0.2691437304019928"/>
    <n v="0.11115483939647675"/>
    <n v="7.7305920422077179E-2"/>
    <n v="7.1271657943725586E-2"/>
    <n v="4.8612441867589951E-2"/>
    <n v="3300"/>
    <n v="67"/>
    <n v="3500"/>
    <n v="52"/>
    <n v="7700"/>
    <n v="39"/>
    <n v="0.12072072178125381"/>
    <n v="0.2846846878528595"/>
    <n v="0.12072072178125381"/>
    <n v="8.8288284838199615E-2"/>
    <n v="8.2882881164550781E-2"/>
    <n v="4.6846847981214523E-2"/>
    <s v="yes"/>
    <s v="yes"/>
    <s v="yes"/>
    <s v="no"/>
    <s v="yes"/>
    <n v="1"/>
    <x v="1"/>
    <m/>
    <x v="4"/>
    <x v="1"/>
    <s v="No model fitted"/>
    <x v="3"/>
    <m/>
    <s v="MICS3"/>
  </r>
  <r>
    <s v="BRA"/>
    <n v="88"/>
    <s v="Pesquisa nacional de demografia e saúde da criança e da mulher - PNDS 2006. Relatório da pesquisa. Sao Paulo: CEBRAP, 2008"/>
    <s v="Brazil"/>
    <x v="3"/>
    <s v="2006-07"/>
    <n v="2004"/>
    <n v="6.7039690911769867E-2"/>
    <n v="5.2235275506973267E-3"/>
    <n v="5.680176243185997E-2"/>
    <n v="7.7277615666389465E-2"/>
    <n v="6.3895329833030701E-2"/>
    <n v="6.2501211650669575E-3"/>
    <n v="5.1631316542625427E-2"/>
    <n v="7.6159350574016571E-2"/>
    <n v="5054"/>
    <n v="1435"/>
    <n v="0.96771740913391113"/>
    <n v="0.95449149608612061"/>
    <n v="1388.3079833984375"/>
    <n v="4824"/>
    <n v="1388.3079833984375"/>
    <n v="4824"/>
    <n v="0.96746200323104858"/>
    <n v="0.95449149608612061"/>
    <n v="3000"/>
    <n v="160"/>
    <n v="3300"/>
    <n v="151"/>
    <n v="3500"/>
    <n v="140"/>
    <n v="2.8672158718109131E-2"/>
    <n v="8.9031800627708435E-2"/>
    <n v="6.5786316990852356E-2"/>
    <n v="1.0565978474915028E-2"/>
    <n v="9.5580937340855598E-4"/>
    <n v="3.3891239581862465E-5"/>
    <n v="3000"/>
    <n v="160"/>
    <n v="3300"/>
    <n v="151"/>
    <n v="3500"/>
    <n v="140"/>
    <n v="3.316749632358551E-2"/>
    <n v="9.3490876257419586E-2"/>
    <n v="6.9651737809181213E-2"/>
    <n v="1.3888888992369175E-2"/>
    <n v="6.2189053278416395E-4"/>
    <n v="0"/>
    <s v="yes"/>
    <s v="yes"/>
    <s v="yes"/>
    <s v="yes"/>
    <s v="yes"/>
    <n v="0"/>
    <x v="0"/>
    <m/>
    <x v="0"/>
    <x v="0"/>
    <s v="FMM Only"/>
    <x v="2"/>
    <m/>
    <s v="MICS4"/>
  </r>
  <r>
    <s v="BFA"/>
    <n v="92"/>
    <s v="Enquête démographique et de santé, Burkina Faso 1998-1999. Demographic and Health Surveys. Calverton, Maryland (USA): Macro International Inc., 2000"/>
    <s v="Burkina Faso"/>
    <x v="1"/>
    <s v="1998-99"/>
    <n v="1996"/>
    <m/>
    <m/>
    <m/>
    <m/>
    <m/>
    <m/>
    <m/>
    <m/>
    <n v="5944"/>
    <n v="6212"/>
    <n v="0.17275144159793854"/>
    <n v="0.21719381213188171"/>
    <n v="1073.1031494140625"/>
    <n v="1291"/>
    <n v="1073.1031494140625"/>
    <n v="1291"/>
    <n v="0.17274680733680725"/>
    <n v="0.21719381213188171"/>
    <n v="3000"/>
    <n v="108"/>
    <n v="2500"/>
    <n v="65"/>
    <n v="3500"/>
    <n v="58"/>
    <n v="9.1866239905357361E-2"/>
    <n v="0.18705376982688904"/>
    <n v="6.1320725828409195E-2"/>
    <n v="2.1983111277222633E-2"/>
    <n v="1.045895554125309E-2"/>
    <n v="0"/>
    <n v="3000"/>
    <n v="108"/>
    <n v="2500"/>
    <n v="65"/>
    <n v="3500"/>
    <n v="58"/>
    <n v="8.3656080067157745E-2"/>
    <n v="0.17893105745315552"/>
    <n v="5.8869093656539917E-2"/>
    <n v="2.1688614040613174E-2"/>
    <n v="9.2951199039816856E-3"/>
    <n v="0"/>
    <s v="no"/>
    <s v="yes"/>
    <s v="yes"/>
    <s v="yes"/>
    <s v="yes"/>
    <n v="1"/>
    <x v="1"/>
    <s v="excluded"/>
    <x v="2"/>
    <x v="1"/>
    <s v="No model fitted"/>
    <x v="3"/>
    <m/>
    <s v="MICS2"/>
  </r>
  <r>
    <s v="BFA"/>
    <n v="93"/>
    <s v="Enquête démographique et de santé du Burkina Faso 2003. Demographic and Health Surveys. Calverton, Maryland, USA: INSD et ORC Macro, 2004"/>
    <s v="Burkina Faso"/>
    <x v="1"/>
    <n v="2003"/>
    <n v="2001"/>
    <n v="0.20479288697242737"/>
    <n v="8.6688343435525894E-3"/>
    <n v="0.18780197203159332"/>
    <n v="0.22178380191326141"/>
    <n v="0.15436771512031555"/>
    <n v="8.0970292910933495E-3"/>
    <n v="0.13844180107116699"/>
    <n v="0.17029362916946411"/>
    <n v="9668"/>
    <n v="9904"/>
    <n v="0.29680612683296204"/>
    <n v="0.31909391283988953"/>
    <n v="2939.6962890625"/>
    <n v="3085"/>
    <n v="2939.115966796875"/>
    <n v="3084"/>
    <n v="0.29676049947738647"/>
    <n v="0.31899049878120422"/>
    <n v="3000"/>
    <n v="262"/>
    <n v="2500"/>
    <n v="138"/>
    <n v="3500"/>
    <n v="118"/>
    <n v="7.9429961740970612E-2"/>
    <n v="0.15671646595001221"/>
    <n v="3.8986619561910629E-2"/>
    <n v="1.0631189681589603E-2"/>
    <n v="3.4156504552811384E-3"/>
    <n v="0"/>
    <n v="3000"/>
    <n v="262"/>
    <n v="2500"/>
    <n v="138"/>
    <n v="3500"/>
    <n v="118"/>
    <n v="8.4927067160606384E-2"/>
    <n v="0.16790923476219177"/>
    <n v="3.8897894322872162E-2"/>
    <n v="1.1021069251000881E-2"/>
    <n v="4.2139384895563126E-3"/>
    <n v="0"/>
    <s v="yes"/>
    <s v="yes"/>
    <s v="yes"/>
    <s v="yes"/>
    <s v="yes"/>
    <n v="0"/>
    <x v="0"/>
    <s v="excluded"/>
    <x v="0"/>
    <x v="0"/>
    <s v="MI includes: _x000a_(i) size _x000a_(ii) parity _x000a_(ii) sex _x000a_(iv) singleton _x000a_(v) maternal height _x000a_(vi) maternal BMI "/>
    <x v="0"/>
    <s v="Excluded in 2019 estimates. Included in 2020 on unweighted DQC"/>
    <s v=""/>
  </r>
  <r>
    <s v="BFA"/>
    <n v="94"/>
    <s v="Burkina Faso, suivi de la situation des enfants et des femmes. Enquête par grappes à indicateurs multiples 2006.  Burkina Faso, 2008"/>
    <s v="Burkina Faso"/>
    <x v="0"/>
    <n v="2006"/>
    <n v="2005"/>
    <n v="0.19966539999999999"/>
    <n v="1.3276899999999999E-2"/>
    <n v="0.17364270000000001"/>
    <n v="0.225688"/>
    <n v="0.1388933"/>
    <n v="1.351319E-2"/>
    <n v="0.11220860000000001"/>
    <n v="0.16557801999999999"/>
    <n v="2384"/>
    <n v="2370"/>
    <n v="0.38987341523170471"/>
    <n v="0.36451342701911926"/>
    <n v="924"/>
    <n v="869"/>
    <n v="919"/>
    <n v="865"/>
    <n v="0.38776370882987976"/>
    <n v="0.36283555626869202"/>
    <n v="3000"/>
    <n v="63"/>
    <n v="2800"/>
    <n v="57"/>
    <n v="2900"/>
    <n v="41"/>
    <n v="6.07038214802742E-2"/>
    <n v="0.18976138532161713"/>
    <n v="4.6240672469139099E-2"/>
    <n v="2.5388114154338837E-2"/>
    <n v="1.1649756692349911E-2"/>
    <n v="0"/>
    <n v="3000"/>
    <n v="63"/>
    <n v="2800"/>
    <n v="57"/>
    <n v="2900"/>
    <n v="41"/>
    <n v="7.249712198972702E-2"/>
    <n v="0.18527042865753174"/>
    <n v="4.6029917895793915E-2"/>
    <n v="2.5316456332802773E-2"/>
    <n v="1.1507479473948479E-2"/>
    <n v="0"/>
    <s v="yes"/>
    <s v="yes"/>
    <s v="yes"/>
    <s v="yes"/>
    <s v="yes"/>
    <n v="0"/>
    <x v="0"/>
    <s v="included"/>
    <x v="0"/>
    <x v="0"/>
    <s v="MI includes: _x000a_(i) size _x000a_(ii) parity "/>
    <x v="0"/>
    <m/>
    <s v="MICS4"/>
  </r>
  <r>
    <s v="BFA"/>
    <n v="96"/>
    <s v="Enquête démographique et de santé et à indicateurs multiples du Burkina Faso 2010. Demographic and Health Surveys and MICS. Calverton, Maryland, USA: INSD, 2012"/>
    <s v="Burkina Faso"/>
    <x v="1"/>
    <n v="2010"/>
    <n v="2008"/>
    <n v="0.1948549"/>
    <n v="7.2125999999999996E-3"/>
    <n v="0.1807182"/>
    <n v="0.2089916"/>
    <n v="0.13853380000000001"/>
    <n v="4.76386E-3"/>
    <n v="0.12917674000000001"/>
    <n v="0.14789089"/>
    <n v="15044"/>
    <n v="15375"/>
    <n v="0.63602733612060547"/>
    <n v="0.65421432256698608"/>
    <n v="9778.775390625"/>
    <n v="9842"/>
    <n v="9776.4794921875"/>
    <n v="9839"/>
    <n v="0.6358686089515686"/>
    <n v="0.65401488542556763"/>
    <n v="3000"/>
    <n v="1152"/>
    <n v="2500"/>
    <n v="781"/>
    <n v="2800"/>
    <n v="537"/>
    <n v="0.11551297456026077"/>
    <n v="0.24876794219017029"/>
    <n v="3.5084493458271027E-2"/>
    <n v="6.7107588984072208E-3"/>
    <n v="1.9827540963888168E-3"/>
    <n v="1.4474245836026967E-4"/>
    <n v="3000"/>
    <n v="1152"/>
    <n v="2500"/>
    <n v="781"/>
    <n v="2800"/>
    <n v="537"/>
    <n v="0.11704938113689423"/>
    <n v="0.25096523761749268"/>
    <n v="3.4545823931694031E-2"/>
    <n v="6.6043487749993801E-3"/>
    <n v="1.8288965802639723E-3"/>
    <n v="1.0160536476178095E-4"/>
    <s v="yes"/>
    <s v="yes"/>
    <s v="yes"/>
    <s v="yes"/>
    <s v="yes"/>
    <n v="0"/>
    <x v="0"/>
    <s v="included"/>
    <x v="0"/>
    <x v="0"/>
    <s v="MI includes: _x000a_(i) size _x000a_(ii) parity _x000a_(ii) sex _x000a_(iv) singleton _x000a_(v) maternal height _x000a_(vi) maternal BMI "/>
    <x v="0"/>
    <m/>
    <s v=""/>
  </r>
  <r>
    <s v="BDI"/>
    <n v="100"/>
    <s v="Enquête nationale d'evaluation des conditions de vie de l'enfant et de la femme au Burundi (ENECEF-BURUNDI 2000): Rapport final (MICS). Bujumbura: République du Burundi and UNICEF, 2001"/>
    <s v="Burundi"/>
    <x v="0"/>
    <n v="2000"/>
    <n v="1999"/>
    <n v="0.1804547"/>
    <n v="2.2159000000000002E-2"/>
    <n v="0.13702300000000001"/>
    <n v="0.22388649999999999"/>
    <n v="0.1268011"/>
    <n v="1.8554910000000001E-2"/>
    <n v="9.0192090000000003E-2"/>
    <n v="0.16341021"/>
    <n v="882"/>
    <n v="882"/>
    <n v="0.39455783367156982"/>
    <n v="0.39455783367156982"/>
    <n v="348"/>
    <n v="348"/>
    <n v="347"/>
    <n v="347"/>
    <n v="0.39342403411865234"/>
    <n v="0.39342403411865234"/>
    <n v="3000"/>
    <n v="53"/>
    <n v="3500"/>
    <n v="38"/>
    <n v="2500"/>
    <n v="37"/>
    <n v="0.15229885280132294"/>
    <n v="0.36781609058380127"/>
    <n v="0.12068965286016464"/>
    <n v="2.5862069800496101E-2"/>
    <n v="1.7241379246115685E-2"/>
    <n v="0"/>
    <n v="3000"/>
    <n v="53"/>
    <n v="3500"/>
    <n v="38"/>
    <n v="2500"/>
    <n v="37"/>
    <n v="0.15229885280132294"/>
    <n v="0.36781609058380127"/>
    <n v="0.12068965286016464"/>
    <n v="2.5862069800496101E-2"/>
    <n v="1.7241379246115685E-2"/>
    <n v="0"/>
    <s v="yes"/>
    <s v="yes"/>
    <s v="yes"/>
    <s v="yes"/>
    <s v="yes"/>
    <n v="0"/>
    <x v="0"/>
    <s v="included"/>
    <x v="0"/>
    <x v="0"/>
    <s v="MI includes: _x000a_(i) size _x000a_(ii) parity "/>
    <x v="0"/>
    <m/>
    <s v=""/>
  </r>
  <r>
    <s v="BDI"/>
    <n v="102"/>
    <s v="Enquête démographique et de santé Burundi 2010. Demographic and Health Surveys. Bujumbura, Burundi : ISTEEBU, MSPLS, et ICF International, 2012"/>
    <s v="Burundi"/>
    <x v="1"/>
    <s v="2010-11"/>
    <n v="2008"/>
    <n v="0.15513370931148529"/>
    <n v="5.3902496583759785E-3"/>
    <n v="0.14456881582736969"/>
    <n v="0.16569860279560089"/>
    <n v="0.10684123635292053"/>
    <n v="5.6406436488032341E-3"/>
    <n v="9.5749787986278534E-2"/>
    <n v="0.11793268471956253"/>
    <n v="7742"/>
    <n v="7981"/>
    <n v="0.57427692413330078"/>
    <n v="0.6069490909576416"/>
    <n v="4583.14453125"/>
    <n v="4699"/>
    <n v="4580.3740234375"/>
    <n v="4696"/>
    <n v="0.57390975952148438"/>
    <n v="0.60656160116195679"/>
    <n v="3000"/>
    <n v="784"/>
    <n v="3500"/>
    <n v="496"/>
    <n v="2500"/>
    <n v="360"/>
    <n v="0.17633116245269775"/>
    <n v="0.35703873634338379"/>
    <n v="0.11337048560380936"/>
    <n v="3.3635221421718597E-2"/>
    <n v="1.1322872713208199E-2"/>
    <n v="0"/>
    <n v="3000"/>
    <n v="784"/>
    <n v="3500"/>
    <n v="496"/>
    <n v="2500"/>
    <n v="360"/>
    <n v="0.16684401035308838"/>
    <n v="0.34901043772697449"/>
    <n v="0.11406682431697845"/>
    <n v="3.3198554068803787E-2"/>
    <n v="1.0002127848565578E-2"/>
    <n v="0"/>
    <s v="yes"/>
    <s v="yes"/>
    <s v="yes"/>
    <s v="yes"/>
    <s v="yes"/>
    <n v="0"/>
    <x v="0"/>
    <s v="included"/>
    <x v="0"/>
    <x v="0"/>
    <s v="MI includes: _x000a_(i) size _x000a_(ii) parity _x000a_(ii) sex _x000a_(iv) singleton _x000a_(v) maternal height _x000a_(vi) maternal BMI "/>
    <x v="0"/>
    <m/>
    <s v=""/>
  </r>
  <r>
    <s v="KHM"/>
    <n v="106"/>
    <s v="Cambodia demographic and health survey 2000. Demographic and Health Surveys. Phnom Penh, Cambodia, and Calverton, Maryland, USA: National Institute of Statistics, Directorate General for Health, and ORC Macro, 2001"/>
    <s v="Cambodia"/>
    <x v="1"/>
    <n v="2000"/>
    <n v="1997"/>
    <m/>
    <m/>
    <m/>
    <m/>
    <m/>
    <m/>
    <m/>
    <m/>
    <n v="8747"/>
    <n v="8092"/>
    <n v="0.1620400995016098"/>
    <n v="0.13753287494182587"/>
    <n v="1311.2823486328125"/>
    <n v="1203"/>
    <n v="1307.784423828125"/>
    <n v="1200"/>
    <n v="0.16161449253559113"/>
    <n v="0.13718989491462708"/>
    <n v="3000"/>
    <n v="187"/>
    <n v="3500"/>
    <n v="174"/>
    <n v="2500"/>
    <n v="93"/>
    <n v="0.14195151627063751"/>
    <n v="0.3645361065864563"/>
    <n v="0.1009206548333168"/>
    <n v="3.3399999141693115E-2"/>
    <n v="1.2265494093298912E-2"/>
    <n v="0"/>
    <n v="3000"/>
    <n v="187"/>
    <n v="3500"/>
    <n v="174"/>
    <n v="2500"/>
    <n v="93"/>
    <n v="0.15544472634792328"/>
    <n v="0.37738984823226929"/>
    <n v="0.11803823709487915"/>
    <n v="3.8237739354372025E-2"/>
    <n v="1.4962593093514442E-2"/>
    <n v="0"/>
    <s v="no"/>
    <s v="yes"/>
    <s v="yes"/>
    <s v="yes"/>
    <s v="yes"/>
    <n v="1"/>
    <x v="1"/>
    <s v="excluded"/>
    <x v="2"/>
    <x v="1"/>
    <s v="No model fitted"/>
    <x v="3"/>
    <m/>
    <s v="MICS2"/>
  </r>
  <r>
    <s v="KHM"/>
    <n v="107"/>
    <s v="Cambodia demographic and health survey 2005. Demographic and Health Surveys. Phnom Penh, Cambodia and Calverton, Maryland, USA: National Institute of Public Health, National Institute of Statistics and ORC Macro, 2006"/>
    <s v="Cambodia"/>
    <x v="1"/>
    <s v="2005-06"/>
    <n v="2003"/>
    <n v="0.16303443908691406"/>
    <n v="7.8111765906214714E-3"/>
    <n v="0.14772452414035797"/>
    <n v="0.17834433913230896"/>
    <n v="8.4573410451412201E-2"/>
    <n v="7.0372382178902626E-3"/>
    <n v="7.0747010409832001E-2"/>
    <n v="9.8399817943572998E-2"/>
    <n v="8290"/>
    <n v="7789"/>
    <n v="0.39158615469932556"/>
    <n v="0.35428225994110107"/>
    <n v="3049.89111328125"/>
    <n v="2937"/>
    <n v="3047.736083984375"/>
    <n v="2932"/>
    <n v="0.39128720760345459"/>
    <n v="0.3536791205406189"/>
    <n v="3500"/>
    <n v="465"/>
    <n v="3000"/>
    <n v="419"/>
    <n v="2500"/>
    <n v="221"/>
    <n v="0.15561217069625854"/>
    <n v="0.36045113205909729"/>
    <n v="0.12298799306154251"/>
    <n v="3.7759128957986832E-2"/>
    <n v="1.2738257646560669E-2"/>
    <n v="0"/>
    <n v="3500"/>
    <n v="465"/>
    <n v="3000"/>
    <n v="419"/>
    <n v="2500"/>
    <n v="221"/>
    <n v="0.15832482278347015"/>
    <n v="0.3762342631816864"/>
    <n v="0.13721483945846558"/>
    <n v="4.9710590392351151E-2"/>
    <n v="1.6343208029866219E-2"/>
    <n v="0"/>
    <s v="yes"/>
    <s v="yes"/>
    <s v="yes"/>
    <s v="yes"/>
    <s v="yes"/>
    <n v="0"/>
    <x v="0"/>
    <s v="included"/>
    <x v="0"/>
    <x v="0"/>
    <s v="MI includes: _x000a_(i) size _x000a_(ii) parity _x000a_(ii) sex _x000a_(iv) singleton _x000a_(v) maternal height _x000a_(vi) maternal BMI "/>
    <x v="0"/>
    <m/>
    <s v=""/>
  </r>
  <r>
    <s v="KHM"/>
    <n v="109"/>
    <s v="Cambodia demographic and health survey 2010. Demographic and Health Surveys. Phnom Penh, Cambodia and Calverton, Maryland, USA: National Institute of Statistics, Directorate General for Health, and ICF Macro, 2011"/>
    <s v="Cambodia"/>
    <x v="1"/>
    <s v="2010-11"/>
    <n v="2008"/>
    <n v="0.12792342901229858"/>
    <n v="5.5357189849019051E-3"/>
    <n v="0.1170734241604805"/>
    <n v="0.13877344131469727"/>
    <n v="8.1788189709186554E-2"/>
    <n v="5.1857149228453636E-3"/>
    <n v="7.1603931486606598E-2"/>
    <n v="9.1972440481185913E-2"/>
    <n v="8232"/>
    <n v="8200"/>
    <n v="0.72303783893585205"/>
    <n v="0.70225948095321655"/>
    <n v="5929.1416015625"/>
    <n v="5781"/>
    <n v="5926.3193359375"/>
    <n v="5777"/>
    <n v="0.72272187471389771"/>
    <n v="0.70177358388900757"/>
    <n v="3500"/>
    <n v="853"/>
    <n v="3000"/>
    <n v="825"/>
    <n v="3200"/>
    <n v="467"/>
    <n v="0.14585550129413605"/>
    <n v="0.36838135123252869"/>
    <n v="7.1838788688182831E-2"/>
    <n v="1.8889704719185829E-2"/>
    <n v="6.7023094743490219E-3"/>
    <n v="7.2213828389067203E-5"/>
    <n v="3500"/>
    <n v="853"/>
    <n v="3000"/>
    <n v="825"/>
    <n v="3200"/>
    <n v="467"/>
    <n v="0.14755232632160187"/>
    <n v="0.37104308605194092"/>
    <n v="7.5765438377857208E-2"/>
    <n v="2.1103614941239357E-2"/>
    <n v="6.2272963114082813E-3"/>
    <n v="1.7298044986091554E-4"/>
    <s v="yes"/>
    <s v="yes"/>
    <s v="yes"/>
    <s v="yes"/>
    <s v="yes"/>
    <n v="0"/>
    <x v="0"/>
    <s v="included"/>
    <x v="0"/>
    <x v="0"/>
    <s v="MI includes: _x000a_(i) size _x000a_(ii) parity _x000a_(ii) sex _x000a_(iv) singleton _x000a_(v) maternal height _x000a_(vi) maternal BMI "/>
    <x v="0"/>
    <m/>
    <s v=""/>
  </r>
  <r>
    <s v="KHM"/>
    <n v="110"/>
    <s v="Cambodia Demographic and Health Survey 2014. Phnom Penh, Cambodia, and Rockville, Maryland, USA: National Institute of Statistics, Directorate General for Health, and ICF International."/>
    <s v="Cambodia"/>
    <x v="1"/>
    <n v="2014"/>
    <n v="2012"/>
    <n v="0.11681434512138367"/>
    <n v="4.8926742747426033E-3"/>
    <n v="0.10722470283508301"/>
    <n v="0.12640398740768433"/>
    <n v="7.9310603439807892E-2"/>
    <n v="4.6367212198674679E-3"/>
    <n v="7.0204645395278931E-2"/>
    <n v="8.841656893491745E-2"/>
    <n v="7153"/>
    <n v="7244"/>
    <n v="0.90882152318954468"/>
    <n v="0.89780509471893311"/>
    <n v="6583.927734375"/>
    <n v="6422"/>
    <n v="6582.72607421875"/>
    <n v="6420"/>
    <n v="0.90871423482894897"/>
    <n v="0.89752548933029175"/>
    <n v="3000"/>
    <n v="887"/>
    <n v="3500"/>
    <n v="716"/>
    <n v="3200"/>
    <n v="609"/>
    <n v="0.12465374171733856"/>
    <n v="0.33115553855895996"/>
    <n v="4.3457705527544022E-2"/>
    <n v="7.6203192584216595E-3"/>
    <n v="1.4105247100815177E-3"/>
    <n v="0"/>
    <n v="3000"/>
    <n v="887"/>
    <n v="3500"/>
    <n v="716"/>
    <n v="3200"/>
    <n v="609"/>
    <n v="0.13811896741390228"/>
    <n v="0.3444409966468811"/>
    <n v="4.5468702912330627E-2"/>
    <n v="8.2528805360198021E-3"/>
    <n v="1.4014325570315123E-3"/>
    <n v="0"/>
    <s v="yes"/>
    <s v="yes"/>
    <s v="yes"/>
    <s v="yes"/>
    <s v="yes"/>
    <n v="0"/>
    <x v="0"/>
    <s v="included"/>
    <x v="0"/>
    <x v="0"/>
    <s v="MI includes: _x000a_(i) size _x000a_(ii) parity _x000a_(ii) sex _x000a_(iv) singleton _x000a_(v) maternal height _x000a_(vi) maternal BMI "/>
    <x v="0"/>
    <m/>
    <s v=""/>
  </r>
  <r>
    <s v="CMR"/>
    <n v="112"/>
    <s v="Enquete démographique et de santé, Cameroun 1998. Demographic and Health Surveys. Calverton, Maryland, U.S.A. : Bureau Central des Recensements et des Études de Population et Macro International Inc., 1999"/>
    <s v="Cameroon"/>
    <x v="1"/>
    <n v="1998"/>
    <n v="1995"/>
    <n v="0.11289245635271072"/>
    <n v="9.4040259718894958E-3"/>
    <n v="9.4460569322109222E-2"/>
    <n v="0.13132435083389282"/>
    <n v="8.1702336668968201E-2"/>
    <n v="8.7545625865459442E-3"/>
    <n v="6.4431942999362946E-2"/>
    <n v="9.8972737789154053E-2"/>
    <n v="2297"/>
    <n v="2449"/>
    <n v="0.51472145318984985"/>
    <n v="0.57205051183700562"/>
    <n v="1260.7896728515625"/>
    <n v="1314"/>
    <n v="1253.853271484375"/>
    <n v="1308"/>
    <n v="0.51198583841323853"/>
    <n v="0.5694383978843689"/>
    <n v="3000"/>
    <n v="154"/>
    <n v="3500"/>
    <n v="147"/>
    <n v="3800"/>
    <n v="76"/>
    <n v="0.12325242906808853"/>
    <n v="0.29040706157684326"/>
    <n v="0.18361920118331909"/>
    <n v="8.5849151015281677E-2"/>
    <n v="2.9856419190764427E-2"/>
    <n v="0"/>
    <n v="3000"/>
    <n v="154"/>
    <n v="3500"/>
    <n v="147"/>
    <n v="3800"/>
    <n v="76"/>
    <n v="0.11719939112663269"/>
    <n v="0.28691020607948303"/>
    <n v="0.17503805458545685"/>
    <n v="7.9147644340991974E-2"/>
    <n v="2.663622610270977E-2"/>
    <n v="0"/>
    <s v="yes"/>
    <s v="yes"/>
    <s v="yes"/>
    <s v="yes"/>
    <s v="yes"/>
    <n v="0"/>
    <x v="0"/>
    <s v="included"/>
    <x v="0"/>
    <x v="0"/>
    <s v="MI includes: _x000a_(i) size _x000a_(ii) parity _x000a_(ii) sex _x000a_(iv) singleton _x000a_(v) maternal height _x000a_(vi) maternal BMI "/>
    <x v="0"/>
    <m/>
    <s v="MICS5"/>
  </r>
  <r>
    <s v="CMR"/>
    <n v="113"/>
    <s v="Enquête démographique et de santé du Cameroun 2004. Demographic and Health Surveys. Calverton, Maryland, USA: INS et ORC Macro, 2004"/>
    <s v="Cameroon"/>
    <x v="1"/>
    <n v="2004"/>
    <n v="2001"/>
    <n v="0.14968899999999999"/>
    <n v="6.8999999999999999E-3"/>
    <n v="0.13616510000000001"/>
    <n v="0.163213"/>
    <n v="9.5968100000000001E-2"/>
    <n v="6.0518300000000002E-3"/>
    <n v="8.4073410000000001E-2"/>
    <n v="0.10786279999999999"/>
    <n v="8090"/>
    <n v="8060"/>
    <n v="0.56157386302947998"/>
    <n v="0.56155747175216675"/>
    <n v="4526.14306640625"/>
    <n v="4543"/>
    <n v="4502.1591796875"/>
    <n v="4511"/>
    <n v="0.55858051776885986"/>
    <n v="0.55760198831558228"/>
    <n v="3000"/>
    <n v="576"/>
    <n v="3500"/>
    <n v="522"/>
    <n v="4000"/>
    <n v="395"/>
    <n v="0.13003869354724884"/>
    <n v="0.33075857162475586"/>
    <n v="0.20583140850067139"/>
    <n v="8.8857732713222504E-2"/>
    <n v="3.5935081541538239E-2"/>
    <n v="0"/>
    <n v="3000"/>
    <n v="576"/>
    <n v="3500"/>
    <n v="522"/>
    <n v="4000"/>
    <n v="395"/>
    <n v="0.12678846716880798"/>
    <n v="0.32863745093345642"/>
    <n v="0.21395553648471832"/>
    <n v="9.3770638108253479E-2"/>
    <n v="4.0942110121250153E-2"/>
    <n v="0"/>
    <s v="yes"/>
    <s v="yes"/>
    <s v="yes"/>
    <s v="yes"/>
    <s v="yes"/>
    <n v="0"/>
    <x v="0"/>
    <s v="included"/>
    <x v="0"/>
    <x v="0"/>
    <s v="MI includes: _x000a_(i) size _x000a_(ii) parity _x000a_(ii) sex _x000a_(iv) singleton _x000a_(v) maternal height _x000a_(vi) maternal BMI "/>
    <x v="0"/>
    <m/>
    <s v="MICS3"/>
  </r>
  <r>
    <s v="CMR"/>
    <n v="114"/>
    <s v="Cameroun: Suivi de la situation des enfants et des femmes. Enquête par grappee à indicateurs multiples 2006. Rapport principal. Yaoundé, Cameroun: Institut National de la Statistique et UNICEF, 2008"/>
    <s v="Cameroon"/>
    <x v="0"/>
    <n v="2006"/>
    <n v="2005"/>
    <n v="0.14025969999999999"/>
    <n v="1.1624499999999999E-2"/>
    <n v="0.1174757"/>
    <n v="0.16304370000000001"/>
    <n v="6.8474099999999996E-2"/>
    <n v="7.4322800000000003E-3"/>
    <n v="5.3864189999999999E-2"/>
    <n v="8.3084039999999998E-2"/>
    <n v="2878"/>
    <n v="2834"/>
    <n v="0.59068453311920166"/>
    <n v="0.57261985540390015"/>
    <n v="1674"/>
    <n v="1648"/>
    <n v="1668"/>
    <n v="1640"/>
    <n v="0.58856737613677979"/>
    <n v="0.5698401927947998"/>
    <n v="3500"/>
    <n v="200"/>
    <n v="3000"/>
    <n v="139"/>
    <n v="3200"/>
    <n v="118"/>
    <n v="0.12685810029506683"/>
    <n v="0.2857002317905426"/>
    <n v="0.16833372414112091"/>
    <n v="7.2340160608291626E-2"/>
    <n v="2.2976795211434364E-2"/>
    <n v="0"/>
    <n v="3500"/>
    <n v="200"/>
    <n v="3000"/>
    <n v="139"/>
    <n v="3200"/>
    <n v="118"/>
    <n v="0.12135922163724899"/>
    <n v="0.27730581164360046"/>
    <n v="0.18385922908782959"/>
    <n v="8.0703884363174438E-2"/>
    <n v="2.5485437363386154E-2"/>
    <n v="0"/>
    <s v="yes"/>
    <s v="yes"/>
    <s v="yes"/>
    <s v="yes"/>
    <s v="yes"/>
    <n v="0"/>
    <x v="0"/>
    <s v="included"/>
    <x v="0"/>
    <x v="0"/>
    <s v="MI includes: _x000a_(i) size "/>
    <x v="0"/>
    <m/>
    <s v=""/>
  </r>
  <r>
    <s v="CMR"/>
    <n v="115"/>
    <s v="Enquête démographique et de santé et à indicateurs multiples du Cameroun 2011. Demographic and Health Surveys and MICS. Calverton, Maryland, USA : INS et ICF International, 2012"/>
    <s v="Cameroon"/>
    <x v="1"/>
    <n v="2011"/>
    <n v="2008"/>
    <m/>
    <m/>
    <m/>
    <m/>
    <m/>
    <m/>
    <m/>
    <m/>
    <n v="11732"/>
    <n v="11748"/>
    <n v="0.58903354406356812"/>
    <n v="0.60313671827316284"/>
    <n v="6920.16064453125"/>
    <n v="7076"/>
    <n v="6878.28369140625"/>
    <n v="7031"/>
    <n v="0.58548551797866821"/>
    <n v="0.5993010401725769"/>
    <n v="3500"/>
    <n v="865"/>
    <n v="3000"/>
    <n v="665"/>
    <n v="4000"/>
    <n v="524"/>
    <n v="0.11896302551031113"/>
    <n v="0.28489220142364502"/>
    <n v="0.23788543045520782"/>
    <n v="0.10898953676223755"/>
    <n v="4.58633191883564E-2"/>
    <n v="0"/>
    <n v="3500"/>
    <n v="865"/>
    <n v="3000"/>
    <n v="665"/>
    <n v="4000"/>
    <n v="524"/>
    <n v="0.1222442090511322"/>
    <n v="0.29027700424194336"/>
    <n v="0.24462974071502686"/>
    <n v="0.11291690170764923"/>
    <n v="4.6071227639913559E-2"/>
    <n v="0"/>
    <s v="yes"/>
    <s v="yes"/>
    <s v="yes"/>
    <s v="yes"/>
    <s v="no"/>
    <n v="1"/>
    <x v="1"/>
    <s v="excluded"/>
    <x v="4"/>
    <x v="1"/>
    <s v="No model fitted"/>
    <x v="3"/>
    <m/>
    <s v="MICS2"/>
  </r>
  <r>
    <s v="CMR"/>
    <n v="116"/>
    <s v="Enquête par grappes à indicateurs multiples (MICS5), 2014, Rapport Final. Yaoundé, Cameroun, Institut National de la Statistique"/>
    <s v="Cameroon"/>
    <x v="0"/>
    <n v="2014"/>
    <n v="2013"/>
    <n v="0.1069740504026413"/>
    <n v="1.0681007988750935E-2"/>
    <n v="8.6039274930953979E-2"/>
    <n v="0.12790882587432861"/>
    <n v="6.8312942981719971E-2"/>
    <n v="7.1003699999999999E-3"/>
    <n v="5.4358089999999998E-2"/>
    <n v="8.2267800000000002E-2"/>
    <n v="2899"/>
    <n v="2977.46484375"/>
    <n v="0.60362780094146729"/>
    <n v="0.63815110921859741"/>
    <n v="1797"/>
    <n v="1850"/>
    <n v="1782"/>
    <n v="1836"/>
    <n v="0.59858918190002441"/>
    <n v="0.63332182168960571"/>
    <n v="3500"/>
    <n v="242"/>
    <n v="3000"/>
    <n v="161"/>
    <n v="3800"/>
    <n v="115"/>
    <n v="0.13927416503429413"/>
    <n v="0.29029193520545959"/>
    <n v="0.1784631758928299"/>
    <n v="7.9400882124900818E-2"/>
    <n v="3.3349711447954178E-2"/>
    <n v="6.4352818299084902E-4"/>
    <n v="3500"/>
    <n v="242"/>
    <n v="3000"/>
    <n v="161"/>
    <n v="3800"/>
    <n v="115"/>
    <n v="0.13081081211566925"/>
    <n v="0.2800000011920929"/>
    <n v="0.19081081449985504"/>
    <n v="8.5945948958396912E-2"/>
    <n v="3.6756757646799088E-2"/>
    <n v="5.4054055362939835E-4"/>
    <s v="yes"/>
    <s v="yes"/>
    <s v="yes"/>
    <s v="yes"/>
    <s v="yes"/>
    <n v="0"/>
    <x v="0"/>
    <s v="included"/>
    <x v="0"/>
    <x v="0"/>
    <s v="MI includes: _x000a_(i) size _x000a_(ii) parity _x000a_(ii) sex _x000a_(iv) singleton "/>
    <x v="0"/>
    <m/>
    <s v=""/>
  </r>
  <r>
    <s v="CAF"/>
    <n v="119"/>
    <s v="Enquête à indicateurs mutliples - MICS 2000. Rapport Final. Bangui, République Centrafricaine: BBA editions, 2001"/>
    <s v="Central African Republic"/>
    <x v="0"/>
    <n v="2000"/>
    <n v="1999"/>
    <n v="0.15482445061206818"/>
    <e v="#N/A"/>
    <e v="#N/A"/>
    <e v="#N/A"/>
    <n v="0.13"/>
    <n v="8.2342000000000005E-3"/>
    <n v="0.1142456"/>
    <n v="0.14661769999999999"/>
    <n v="3595"/>
    <n v="3609"/>
    <n v="0.48007053136825562"/>
    <n v="0.49680110812187195"/>
    <n v="1732"/>
    <n v="1786"/>
    <n v="1732"/>
    <n v="1786"/>
    <n v="0.48003792762756348"/>
    <n v="0.49680110812187195"/>
    <n v="3000"/>
    <n v="154"/>
    <n v="3500"/>
    <n v="116"/>
    <n v="2500"/>
    <n v="94"/>
    <n v="8.6431838572025299E-2"/>
    <n v="0.20844846963882446"/>
    <n v="6.5144509077072144E-2"/>
    <n v="1.8761705607175827E-2"/>
    <n v="0"/>
    <n v="1.5720701776444912E-3"/>
    <n v="3000"/>
    <n v="154"/>
    <n v="3500"/>
    <n v="116"/>
    <n v="2500"/>
    <n v="94"/>
    <n v="8.6226202547550201E-2"/>
    <n v="0.20380738377571106"/>
    <n v="5.7670772075653076E-2"/>
    <n v="1.7917133867740631E-2"/>
    <n v="0"/>
    <n v="1.6797313001006842E-3"/>
    <s v="yes"/>
    <s v="yes"/>
    <s v="yes"/>
    <s v="yes"/>
    <s v="yes"/>
    <n v="0"/>
    <x v="0"/>
    <s v="included"/>
    <x v="0"/>
    <x v="0"/>
    <s v="MI includes: _x000a_(i) size _x000a_(ii) parity "/>
    <x v="0"/>
    <s v="No CI"/>
    <s v=""/>
  </r>
  <r>
    <s v="CAF"/>
    <n v="120"/>
    <s v="Suivi de la situation des enfants et des femmes. MICS-3 Résultats de l'enquête nationale à indicateurs multiples couplée avec la sérologie VIH et enémie en RCA 2006. Bangui, Republique Centrafricaine: ICASEES, 2009"/>
    <s v="Central African Republic"/>
    <x v="0"/>
    <n v="2006"/>
    <n v="2005"/>
    <n v="0.15341070000000001"/>
    <n v="8.8713999999999998E-3"/>
    <n v="0.1360228"/>
    <n v="0.17079859999999999"/>
    <n v="0.1180718"/>
    <n v="8.1506300000000007E-3"/>
    <n v="0.1020384"/>
    <n v="0.13410517"/>
    <n v="4129"/>
    <n v="4126"/>
    <n v="0.56277263164520264"/>
    <n v="0.53209006786346436"/>
    <n v="2322"/>
    <n v="2197"/>
    <n v="2310"/>
    <n v="2187"/>
    <n v="0.55986428260803223"/>
    <n v="0.52966821193695068"/>
    <n v="3000"/>
    <n v="226"/>
    <n v="3500"/>
    <n v="157"/>
    <n v="2500"/>
    <n v="109"/>
    <n v="9.5134355127811432E-2"/>
    <n v="0.20744441449642181"/>
    <n v="0.11543092131614685"/>
    <n v="4.6710800379514694E-2"/>
    <n v="1.1895269155502319E-2"/>
    <n v="0"/>
    <n v="3000"/>
    <n v="226"/>
    <n v="3500"/>
    <n v="157"/>
    <n v="2500"/>
    <n v="109"/>
    <n v="0.10286754369735718"/>
    <n v="0.22394174337387085"/>
    <n v="0.11879836022853851"/>
    <n v="4.5061446726322174E-2"/>
    <n v="1.4565316028892994E-2"/>
    <n v="0"/>
    <s v="yes"/>
    <s v="yes"/>
    <s v="yes"/>
    <s v="yes"/>
    <s v="yes"/>
    <n v="0"/>
    <x v="0"/>
    <s v="included"/>
    <x v="0"/>
    <x v="0"/>
    <s v="MI includes: _x000a_(i) size _x000a_(ii) parity "/>
    <x v="0"/>
    <m/>
    <s v="MICS3"/>
  </r>
  <r>
    <s v="CAF"/>
    <n v="121"/>
    <s v="Suivi de la situation des enfants, des femmes et des hommes. Enquête par grappes à indicateurs multiples - MICS couplée avec la sérologie VIH, RCA, 2010: Rapport final. Bangui, RCA: ICASEES, 2012."/>
    <s v="Central African Republic"/>
    <x v="0"/>
    <s v="2010-11"/>
    <n v="2009"/>
    <n v="0.14755289999999999"/>
    <n v="9.2163999999999996E-3"/>
    <n v="0.12948879999999999"/>
    <n v="0.16561699999999999"/>
    <n v="0.11888890000000001"/>
    <n v="7.5558099999999996E-3"/>
    <n v="0.10403419999999999"/>
    <n v="0.13374368"/>
    <n v="4545"/>
    <n v="4362.4697265625"/>
    <n v="0.60843652486801147"/>
    <n v="0.61914193630218506"/>
    <n v="2654"/>
    <n v="2814"/>
    <n v="2651"/>
    <n v="2809"/>
    <n v="0.60774874687194824"/>
    <n v="0.61804181337356567"/>
    <n v="3000"/>
    <n v="271"/>
    <n v="3500"/>
    <n v="253"/>
    <n v="3200"/>
    <n v="152"/>
    <n v="9.9112004041671753E-2"/>
    <n v="0.23862972855567932"/>
    <n v="0.14063306152820587"/>
    <n v="4.3660145252943039E-2"/>
    <n v="1.3439804315567017E-2"/>
    <n v="2.0876670896541327E-4"/>
    <n v="3000"/>
    <n v="271"/>
    <n v="3500"/>
    <n v="253"/>
    <n v="3200"/>
    <n v="152"/>
    <n v="9.6304193139076233E-2"/>
    <n v="0.24022743105888367"/>
    <n v="0.14534470438957214"/>
    <n v="4.6552948653697968E-2"/>
    <n v="1.1371713131666183E-2"/>
    <n v="7.1073207072913647E-4"/>
    <s v="yes"/>
    <s v="yes"/>
    <s v="yes"/>
    <s v="yes"/>
    <s v="yes"/>
    <n v="0"/>
    <x v="0"/>
    <s v="included"/>
    <x v="0"/>
    <x v="0"/>
    <s v="MI includes: _x000a_(i) size _x000a_(ii) parity "/>
    <x v="0"/>
    <m/>
    <s v="MICS2"/>
  </r>
  <r>
    <s v="TCD"/>
    <n v="123"/>
    <s v="Enquête par grappes à indicateurs multiples: Rapport complet (MICS). N'Djamena: Direction Generale, Direction de la Statistique, des Etudes Economiques et Demographiques, Bureau Central de Recensement et UNICEF, 2001"/>
    <s v="Chad"/>
    <x v="0"/>
    <n v="2000"/>
    <n v="1999"/>
    <m/>
    <m/>
    <m/>
    <m/>
    <m/>
    <m/>
    <m/>
    <m/>
    <n v="1303"/>
    <n v="1369"/>
    <n v="8.2696706056594849E-2"/>
    <n v="0.16730621457099915"/>
    <n v="113"/>
    <n v="218"/>
    <n v="113"/>
    <n v="218"/>
    <n v="8.26740562915802E-2"/>
    <n v="0.16730621457099915"/>
    <n v="3000"/>
    <n v="31"/>
    <n v="3500"/>
    <n v="30"/>
    <n v="4000"/>
    <n v="17"/>
    <n v="0.14555463194847107"/>
    <n v="0.37355992197990417"/>
    <n v="0.14612412452697754"/>
    <n v="2.8432697057723999E-2"/>
    <n v="0"/>
    <n v="0"/>
    <n v="3000"/>
    <n v="31"/>
    <n v="3500"/>
    <n v="30"/>
    <n v="4000"/>
    <n v="17"/>
    <n v="0.14220184087753296"/>
    <n v="0.35779815912246704"/>
    <n v="0.14678898453712463"/>
    <n v="3.2110091298818588E-2"/>
    <n v="0"/>
    <n v="0"/>
    <s v="no"/>
    <s v="yes"/>
    <s v="yes"/>
    <s v="yes"/>
    <s v="yes"/>
    <n v="1"/>
    <x v="1"/>
    <s v="excluded"/>
    <x v="2"/>
    <x v="1"/>
    <s v="No model fitted"/>
    <x v="3"/>
    <m/>
    <s v=""/>
  </r>
  <r>
    <s v="TCD"/>
    <n v="124"/>
    <s v="Enquête démographique et de santé Tchad 2004. Demographic and Health Surveys. Calverton, Maryland, U.S.A. : INSEED et ORC Macro, 2005"/>
    <s v="Chad"/>
    <x v="1"/>
    <n v="2004"/>
    <n v="2002"/>
    <m/>
    <m/>
    <m/>
    <m/>
    <m/>
    <m/>
    <m/>
    <m/>
    <n v="5635"/>
    <n v="5989"/>
    <n v="9.7965642809867859E-2"/>
    <n v="0.18438331782817841"/>
    <n v="586.70867919921875"/>
    <n v="1039"/>
    <n v="577.55755615234375"/>
    <n v="1030"/>
    <n v="9.6436396241188049E-2"/>
    <n v="0.18278615176677704"/>
    <n v="3000"/>
    <n v="184"/>
    <n v="4000"/>
    <n v="142"/>
    <n v="3500"/>
    <n v="126"/>
    <n v="0.1660398542881012"/>
    <n v="0.42790895700454712"/>
    <n v="0.32170382142066956"/>
    <n v="0.14771084487438202"/>
    <n v="8.9859090745449066E-2"/>
    <n v="8.9896062854677439E-4"/>
    <n v="3000"/>
    <n v="184"/>
    <n v="4000"/>
    <n v="142"/>
    <n v="3500"/>
    <n v="126"/>
    <n v="0.17709335684776306"/>
    <n v="0.43503367900848389"/>
    <n v="0.26756495237350464"/>
    <n v="0.10683349519968033"/>
    <n v="5.2935514599084854E-2"/>
    <n v="1.9249278120696545E-3"/>
    <s v="no"/>
    <s v="yes"/>
    <s v="yes"/>
    <s v="no"/>
    <s v="no"/>
    <n v="3"/>
    <x v="1"/>
    <s v="excluded"/>
    <x v="2"/>
    <x v="1"/>
    <s v="No model fitted"/>
    <x v="3"/>
    <m/>
    <s v=""/>
  </r>
  <r>
    <s v="TCD"/>
    <n v="125"/>
    <s v="Enquête par grappes à indicateurs multiples (MICS), Tchad 2010: Rapport final. N'Djamena, République du Tchad, 2011"/>
    <s v="Chad"/>
    <x v="0"/>
    <n v="2010"/>
    <n v="2009"/>
    <m/>
    <m/>
    <m/>
    <m/>
    <m/>
    <m/>
    <m/>
    <m/>
    <n v="6153"/>
    <n v="6215.69970703125"/>
    <n v="0.10826898366212845"/>
    <n v="0.11880383640527725"/>
    <n v="673"/>
    <n v="731"/>
    <n v="661"/>
    <n v="717"/>
    <n v="0.10633847862482071"/>
    <n v="0.11652852594852448"/>
    <n v="3000"/>
    <n v="109"/>
    <n v="4000"/>
    <n v="68"/>
    <n v="3500"/>
    <n v="58"/>
    <n v="0.15119314193725586"/>
    <n v="0.32466727495193481"/>
    <n v="0.29908490180969238"/>
    <n v="0.1291775107383728"/>
    <n v="6.4626410603523254E-2"/>
    <n v="3.0789636075496674E-3"/>
    <n v="3000"/>
    <n v="109"/>
    <n v="4000"/>
    <n v="68"/>
    <n v="3500"/>
    <n v="58"/>
    <n v="0.14911080896854401"/>
    <n v="0.32147744297981262"/>
    <n v="0.30369356274604797"/>
    <n v="0.13543091714382172"/>
    <n v="7.1135431528091431E-2"/>
    <n v="2.7359782252460718E-3"/>
    <s v="no"/>
    <s v="yes"/>
    <s v="yes"/>
    <s v="no"/>
    <s v="no"/>
    <n v="3"/>
    <x v="1"/>
    <s v="excluded"/>
    <x v="2"/>
    <x v="1"/>
    <s v="No model fitted"/>
    <x v="3"/>
    <m/>
    <s v=""/>
  </r>
  <r>
    <s v="TCD"/>
    <n v="126"/>
    <s v="Enquête Démographique et de Santé et à Indicateurs Multiples du Tchad 2014-2015. Rockville, Maryland, USA: INSEED, MSP et ICF International, 2016."/>
    <s v="Chad"/>
    <x v="1"/>
    <s v="2014-15"/>
    <n v="2012"/>
    <m/>
    <m/>
    <m/>
    <m/>
    <m/>
    <m/>
    <m/>
    <m/>
    <n v="18415"/>
    <n v="18410"/>
    <n v="0.12190145999193192"/>
    <n v="0.1084442064166069"/>
    <n v="2244.153564453125"/>
    <n v="1997"/>
    <n v="2203.163330078125"/>
    <n v="1962"/>
    <n v="0.11967209726572037"/>
    <n v="0.10654357820749283"/>
    <n v="3000"/>
    <n v="230"/>
    <n v="4000"/>
    <n v="229"/>
    <n v="3500"/>
    <n v="223"/>
    <n v="0.11228345334529877"/>
    <n v="0.33660909533500671"/>
    <n v="0.38423433899879456"/>
    <n v="0.18270009756088257"/>
    <n v="0.10925660282373428"/>
    <n v="4.5052578207105398E-4"/>
    <n v="3000"/>
    <n v="230"/>
    <n v="4000"/>
    <n v="229"/>
    <n v="3500"/>
    <n v="223"/>
    <n v="0.11517275869846344"/>
    <n v="0.34151226282119751"/>
    <n v="0.36554831266403198"/>
    <n v="0.17125688493251801"/>
    <n v="0.10265398025512695"/>
    <n v="5.0075113540515304E-4"/>
    <s v="no"/>
    <s v="yes"/>
    <s v="yes"/>
    <s v="no"/>
    <s v="no"/>
    <n v="3"/>
    <x v="1"/>
    <s v="excluded"/>
    <x v="2"/>
    <x v="1"/>
    <s v="No model fitted"/>
    <x v="3"/>
    <m/>
    <s v=""/>
  </r>
  <r>
    <s v="COL"/>
    <n v="156"/>
    <s v="Salud sexual y reproductiva en Colombia, encuesta nacional de demografia y salud 2000. Demographic and Health Surveys. Bogota, Colombia: PROFAMILIA, 2000"/>
    <s v="Colombia"/>
    <x v="1"/>
    <n v="2000"/>
    <n v="1997"/>
    <m/>
    <m/>
    <m/>
    <m/>
    <m/>
    <m/>
    <m/>
    <m/>
    <n v="4659"/>
    <m/>
    <m/>
    <n v="0.71410173177719116"/>
    <m/>
    <n v="3327"/>
    <m/>
    <m/>
    <m/>
    <m/>
    <m/>
    <m/>
    <m/>
    <m/>
    <m/>
    <m/>
    <m/>
    <m/>
    <m/>
    <m/>
    <m/>
    <m/>
    <m/>
    <m/>
    <m/>
    <m/>
    <m/>
    <m/>
    <m/>
    <m/>
    <m/>
    <m/>
    <m/>
    <m/>
    <m/>
    <m/>
    <m/>
    <m/>
    <m/>
    <m/>
    <x v="1"/>
    <s v="included"/>
    <x v="3"/>
    <x v="1"/>
    <s v="No model fitted"/>
    <x v="3"/>
    <s v="no size. Included in 2019"/>
    <s v=""/>
  </r>
  <r>
    <s v="COL"/>
    <n v="157"/>
    <s v="Resultados encuesta nacional de demografia y salud 2005. Demographic and  Health Surveys. Bogota, Colombia: Profamilia y Macro International Inc., 2005"/>
    <s v="Colombia"/>
    <x v="1"/>
    <s v="2004-05"/>
    <n v="2002"/>
    <m/>
    <m/>
    <m/>
    <m/>
    <m/>
    <m/>
    <m/>
    <m/>
    <n v="14621"/>
    <m/>
    <m/>
    <n v="0.70084124803543091"/>
    <m/>
    <n v="10247"/>
    <m/>
    <m/>
    <m/>
    <m/>
    <m/>
    <m/>
    <m/>
    <m/>
    <m/>
    <m/>
    <m/>
    <m/>
    <m/>
    <m/>
    <m/>
    <m/>
    <m/>
    <m/>
    <m/>
    <m/>
    <m/>
    <m/>
    <m/>
    <m/>
    <m/>
    <m/>
    <m/>
    <m/>
    <m/>
    <m/>
    <m/>
    <m/>
    <m/>
    <m/>
    <x v="1"/>
    <s v="included"/>
    <x v="3"/>
    <x v="1"/>
    <s v="No model fitted"/>
    <x v="3"/>
    <s v="no size. Included in 2019"/>
    <s v="MICS6"/>
  </r>
  <r>
    <s v="COL"/>
    <n v="158"/>
    <s v="Encuesta nacional de demografia y salud 2010. Demographic and  Health Surveys. Bogota, Colombia: Profamilia, 2011"/>
    <s v="Colombia"/>
    <x v="1"/>
    <s v="2009-10"/>
    <n v="2007"/>
    <m/>
    <m/>
    <m/>
    <m/>
    <m/>
    <m/>
    <m/>
    <m/>
    <n v="17756"/>
    <m/>
    <m/>
    <n v="0.71153414249420166"/>
    <m/>
    <n v="12634"/>
    <m/>
    <m/>
    <m/>
    <m/>
    <m/>
    <m/>
    <m/>
    <m/>
    <m/>
    <m/>
    <m/>
    <m/>
    <m/>
    <m/>
    <m/>
    <m/>
    <m/>
    <m/>
    <m/>
    <m/>
    <m/>
    <m/>
    <m/>
    <m/>
    <m/>
    <m/>
    <m/>
    <m/>
    <m/>
    <m/>
    <m/>
    <m/>
    <m/>
    <m/>
    <x v="1"/>
    <s v="included"/>
    <x v="3"/>
    <x v="1"/>
    <s v="No model fitted"/>
    <x v="3"/>
    <s v="no size. Included in 2019"/>
    <s v="MICS6"/>
  </r>
  <r>
    <s v="COM"/>
    <n v="161"/>
    <s v="Enquête a indicateurs multiples (MICS 2000): Rapport final (1er draft Février 2001). Moroni, Comoros: UNICEF, 2001"/>
    <s v="Comoros"/>
    <x v="0"/>
    <n v="2000"/>
    <n v="1999"/>
    <n v="0.30224459999999997"/>
    <n v="2.4278600000000001E-2"/>
    <n v="0.25465850000000001"/>
    <n v="0.34983069999999999"/>
    <n v="0.21010139999999999"/>
    <n v="2.7167859999999999E-2"/>
    <n v="0.15645264"/>
    <n v="0.26375024000000002"/>
    <n v="1232"/>
    <n v="1246"/>
    <n v="0.43883031606674194"/>
    <n v="0.44724026322364807"/>
    <n v="547"/>
    <n v="551"/>
    <n v="547"/>
    <n v="551"/>
    <n v="0.43882998824119568"/>
    <n v="0.44724026322364807"/>
    <n v="3000"/>
    <n v="92"/>
    <n v="2500"/>
    <n v="40"/>
    <n v="3500"/>
    <n v="35"/>
    <n v="0.16006271541118622"/>
    <n v="0.30130133032798767"/>
    <n v="6.2776319682598114E-2"/>
    <n v="1.581094041466713E-2"/>
    <n v="0"/>
    <n v="9.9921328946948051E-3"/>
    <n v="3000"/>
    <n v="92"/>
    <n v="2500"/>
    <n v="40"/>
    <n v="3500"/>
    <n v="35"/>
    <n v="0.16696915030479431"/>
    <n v="0.30308529734611511"/>
    <n v="6.5335750579833984E-2"/>
    <n v="1.6333937644958496E-2"/>
    <n v="0"/>
    <n v="9.0744104236364365E-3"/>
    <s v="yes"/>
    <s v="yes"/>
    <s v="yes"/>
    <s v="yes"/>
    <s v="yes"/>
    <n v="0"/>
    <x v="0"/>
    <s v="included"/>
    <x v="0"/>
    <x v="0"/>
    <s v="MI includes: _x000a_(i) size _x000a_(ii) parity "/>
    <x v="0"/>
    <m/>
    <s v=""/>
  </r>
  <r>
    <s v="COM"/>
    <n v="162"/>
    <s v="Enquête démographique et de santé et à indicateurs multiples aux Comores 2012. Demograohic and Health Surveys and MICS. Rockville, MD 20850, USA : DGSP et ICF International, 2014"/>
    <s v="Comoros"/>
    <x v="1"/>
    <n v="2012"/>
    <n v="2010"/>
    <n v="0.22602749999999999"/>
    <n v="1.2624399999999999E-2"/>
    <n v="0.20128370000000001"/>
    <n v="0.25077139999999998"/>
    <n v="0.163434"/>
    <n v="1.162299E-2"/>
    <n v="0.140543"/>
    <n v="0.18632504"/>
    <n v="3149"/>
    <n v="3235"/>
    <n v="0.67012739181518555"/>
    <n v="0.66497302055358887"/>
    <n v="2168.023193359375"/>
    <n v="2094"/>
    <n v="2153.904541015625"/>
    <n v="2080"/>
    <n v="0.66581284999847412"/>
    <n v="0.66052716970443726"/>
    <n v="3000"/>
    <n v="374"/>
    <n v="2500"/>
    <n v="212"/>
    <n v="3500"/>
    <n v="169"/>
    <n v="0.18092162907123566"/>
    <n v="0.36676755547523499"/>
    <n v="0.1117716059088707"/>
    <n v="4.4859375804662704E-2"/>
    <n v="2.4836903437972069E-2"/>
    <n v="0"/>
    <n v="3000"/>
    <n v="374"/>
    <n v="2500"/>
    <n v="212"/>
    <n v="3500"/>
    <n v="169"/>
    <n v="0.17860554158687592"/>
    <n v="0.36055395007133484"/>
    <n v="0.11461318284273148"/>
    <n v="4.632282629609108E-2"/>
    <n v="2.7220631018280983E-2"/>
    <n v="0"/>
    <s v="yes"/>
    <s v="yes"/>
    <s v="yes"/>
    <s v="yes"/>
    <s v="yes"/>
    <n v="0"/>
    <x v="0"/>
    <s v="included"/>
    <x v="0"/>
    <x v="0"/>
    <s v="MI includes: _x000a_(i) size _x000a_(ii) parity _x000a_(ii) sex _x000a_(iv) singleton _x000a_(v) maternal height _x000a_(vi) maternal BMI "/>
    <x v="0"/>
    <m/>
    <s v=""/>
  </r>
  <r>
    <s v="COG"/>
    <n v="164"/>
    <s v="Enquête démographique et de santé du Congo 2005. Demographic and Health Surveys. Calverton, Maryland, USA : CNSEE et ORC Macro, 2006"/>
    <s v="Congo"/>
    <x v="1"/>
    <n v="2005"/>
    <n v="2003"/>
    <n v="0.1386144757270813"/>
    <n v="8.4057264029979706E-3"/>
    <n v="0.12213925272226334"/>
    <n v="0.15508969128131866"/>
    <n v="0.12230309098958969"/>
    <n v="8.8721150532364845E-3"/>
    <n v="0.10481960326433182"/>
    <n v="0.13978658616542816"/>
    <n v="4835"/>
    <n v="4948"/>
    <n v="0.85012060403823853"/>
    <n v="0.86680454015731812"/>
    <n v="4206.7626953125"/>
    <n v="4191"/>
    <n v="4202.978515625"/>
    <n v="4188"/>
    <n v="0.84942978620529175"/>
    <n v="0.8661840558052063"/>
    <n v="3000"/>
    <n v="330"/>
    <n v="3500"/>
    <n v="273"/>
    <n v="3200"/>
    <n v="213"/>
    <n v="8.4473587572574615E-2"/>
    <n v="0.19869878888130188"/>
    <n v="0.11010508984327316"/>
    <n v="3.4657970070838928E-2"/>
    <n v="7.1234330534934998E-3"/>
    <n v="0"/>
    <n v="3000"/>
    <n v="330"/>
    <n v="3500"/>
    <n v="273"/>
    <n v="3200"/>
    <n v="213"/>
    <n v="7.8740157186985016E-2"/>
    <n v="0.19470293819904327"/>
    <n v="0.10069195926189423"/>
    <n v="3.3643521368503571E-2"/>
    <n v="6.9195898249745369E-3"/>
    <n v="0"/>
    <s v="yes"/>
    <s v="yes"/>
    <s v="yes"/>
    <s v="yes"/>
    <s v="yes"/>
    <n v="0"/>
    <x v="0"/>
    <s v="included"/>
    <x v="0"/>
    <x v="0"/>
    <s v="MI includes: _x000a_(i) size _x000a_(ii) parity _x000a_(ii) sex _x000a_(iv) singleton _x000a_(v) maternal height _x000a_(vi) maternal BMI "/>
    <x v="0"/>
    <m/>
    <s v=""/>
  </r>
  <r>
    <s v="COG"/>
    <n v="165"/>
    <s v="Enquête démographique et de santé du Congo (EDSC-II) 2011-2012. Demographic and Health Surveys. Calverton, Maryland, USA : CNSEE et ICF International, 2013"/>
    <s v="Congo"/>
    <x v="1"/>
    <s v="2011-12"/>
    <n v="2009"/>
    <n v="0.1145061"/>
    <n v="6.8900000000000003E-3"/>
    <n v="0.1010016"/>
    <n v="0.1280105"/>
    <n v="0.10029159999999999"/>
    <n v="6.1328199999999998E-3"/>
    <n v="8.8233329999999999E-2"/>
    <n v="0.11234993"/>
    <n v="9329"/>
    <n v="8170"/>
    <n v="0.90686911344528198"/>
    <n v="0.8316003680229187"/>
    <n v="7409.05908203125"/>
    <n v="7758"/>
    <n v="7391.0517578125"/>
    <n v="7727"/>
    <n v="0.90465748310089111"/>
    <n v="0.82827740907669067"/>
    <n v="3500"/>
    <n v="590"/>
    <n v="3000"/>
    <n v="532"/>
    <n v="3800"/>
    <n v="491"/>
    <n v="7.5250893831253052E-2"/>
    <n v="0.20611283183097839"/>
    <n v="0.12103572487831116"/>
    <n v="4.4185426086187363E-2"/>
    <n v="7.9613253474235535E-3"/>
    <n v="0"/>
    <n v="3500"/>
    <n v="590"/>
    <n v="3000"/>
    <n v="532"/>
    <n v="3800"/>
    <n v="491"/>
    <n v="7.6050527393817902E-2"/>
    <n v="0.20791441202163696"/>
    <n v="0.15261664986610413"/>
    <n v="6.2516115605831146E-2"/>
    <n v="1.3663315214216709E-2"/>
    <n v="0"/>
    <s v="yes"/>
    <s v="yes"/>
    <s v="yes"/>
    <s v="yes"/>
    <s v="yes"/>
    <n v="0"/>
    <x v="0"/>
    <s v="included"/>
    <x v="0"/>
    <x v="0"/>
    <s v="MI includes: _x000a_(i) size _x000a_(ii) parity _x000a_(ii) sex _x000a_(iv) singleton _x000a_(v) maternal height _x000a_(vi) maternal BMI "/>
    <x v="0"/>
    <m/>
    <s v=""/>
  </r>
  <r>
    <s v="COG"/>
    <n v="166"/>
    <s v="Enquête par grappes à indicateurs multiples (MICS5 2014-2015), Rapport final. Brazzaville, Congo : Institut National de la Statistique et UNICEF."/>
    <s v="Congo"/>
    <x v="0"/>
    <s v="2014-15"/>
    <n v="2013"/>
    <n v="0.10757172107696533"/>
    <n v="7.2258720174431801E-3"/>
    <n v="9.3409009277820587E-2"/>
    <n v="0.12173443287611008"/>
    <n v="9.2419691383838654E-2"/>
    <n v="8.0531863495707512E-3"/>
    <n v="7.6598480343818665E-2"/>
    <n v="0.10824090242385864"/>
    <n v="3609"/>
    <n v="2955.85791015625"/>
    <n v="0.89884978532791138"/>
    <n v="0.80936545133590698"/>
    <n v="2657"/>
    <n v="2921"/>
    <n v="2655"/>
    <n v="2917"/>
    <n v="0.89817321300506592"/>
    <n v="0.80825716257095337"/>
    <n v="3500"/>
    <n v="240"/>
    <n v="3000"/>
    <n v="230"/>
    <n v="3200"/>
    <n v="170"/>
    <n v="7.4419863522052765E-2"/>
    <n v="0.20309139788150787"/>
    <n v="0.10120340436697006"/>
    <n v="3.5182155668735504E-2"/>
    <n v="6.2394333072006702E-3"/>
    <n v="0"/>
    <n v="3500"/>
    <n v="240"/>
    <n v="3000"/>
    <n v="230"/>
    <n v="3200"/>
    <n v="170"/>
    <n v="8.216363936662674E-2"/>
    <n v="0.21910305321216583"/>
    <n v="0.1376240998506546"/>
    <n v="5.6829851120710373E-2"/>
    <n v="8.9010614901781082E-3"/>
    <n v="0"/>
    <s v="yes"/>
    <s v="yes"/>
    <s v="yes"/>
    <s v="yes"/>
    <s v="yes"/>
    <n v="0"/>
    <x v="0"/>
    <m/>
    <x v="0"/>
    <x v="0"/>
    <s v="MI includes: _x000a_(i) size _x000a_(ii) parity _x000a_(ii) sex _x000a_(iv) singleton "/>
    <x v="0"/>
    <m/>
    <s v=""/>
  </r>
  <r>
    <s v="CIV"/>
    <n v="177"/>
    <s v="Enquête démographique et de santé, Côte d'Ivoire 1998-99. Demographic and Health Surveys. Calverton, Maryland, USA: Institut National de la Statistique et ORC Macro, 2001"/>
    <s v="Côte d'Ivoire"/>
    <x v="1"/>
    <s v="1998-99"/>
    <n v="1997"/>
    <n v="0.20540620000000001"/>
    <n v="1.2848200000000001E-2"/>
    <n v="0.18022379999999999"/>
    <n v="0.2305886"/>
    <n v="0.1573273"/>
    <n v="1.1328319999999999E-2"/>
    <n v="0.13492778"/>
    <n v="0.17972682000000001"/>
    <n v="1991"/>
    <n v="2222"/>
    <n v="0.53827321529388428"/>
    <n v="0.66248118877410889"/>
    <n v="1196.0926513671875"/>
    <n v="1319"/>
    <n v="1194.2783203125"/>
    <n v="1318"/>
    <n v="0.5374789834022522"/>
    <n v="0.66197890043258667"/>
    <n v="3000"/>
    <n v="116"/>
    <n v="3500"/>
    <n v="76"/>
    <n v="2500"/>
    <n v="67"/>
    <n v="9.3993529677391052E-2"/>
    <n v="0.21641451120376587"/>
    <n v="8.7816625833511353E-2"/>
    <n v="3.410402312874794E-2"/>
    <n v="1.717701368033886E-2"/>
    <n v="5.7713175192475319E-4"/>
    <n v="3000"/>
    <n v="116"/>
    <n v="3500"/>
    <n v="76"/>
    <n v="2500"/>
    <n v="67"/>
    <n v="8.7945416569709778E-2"/>
    <n v="0.19636088609695435"/>
    <n v="7.7331312000751495E-2"/>
    <n v="2.9567854478955269E-2"/>
    <n v="1.3646702282130718E-2"/>
    <n v="7.581501267850399E-4"/>
    <s v="yes"/>
    <s v="yes"/>
    <s v="yes"/>
    <s v="yes"/>
    <s v="yes"/>
    <n v="0"/>
    <x v="0"/>
    <s v="included"/>
    <x v="0"/>
    <x v="0"/>
    <s v="MI includes: _x000a_(i) size _x000a_(ii) parity _x000a_(ii) sex _x000a_(iv) singleton _x000a_(v) maternal height _x000a_(vi) maternal BMI "/>
    <x v="0"/>
    <m/>
    <s v=""/>
  </r>
  <r>
    <s v="CIV"/>
    <n v="178"/>
    <s v="Enquête à indicateurs multiples, Côte d'Ivoire 2006, Rapport final, Abidjan, Côte d'Ivoire : INS, 2007"/>
    <s v="Côte d'Ivoire"/>
    <x v="0"/>
    <n v="2006"/>
    <n v="2003"/>
    <n v="0.19164110000000001"/>
    <n v="1.11281E-2"/>
    <n v="0.16983000000000001"/>
    <n v="0.21345210000000001"/>
    <n v="0.15354390000000001"/>
    <n v="1.0647729999999999E-2"/>
    <n v="0.13258603999999999"/>
    <n v="0.17450175000000001"/>
    <n v="3711"/>
    <n v="3586"/>
    <n v="0.59118795394897461"/>
    <n v="0.58717328310012817"/>
    <n v="2120"/>
    <n v="2179"/>
    <n v="2109"/>
    <n v="2168"/>
    <n v="0.58812046051025391"/>
    <n v="0.58420908451080322"/>
    <n v="3000"/>
    <n v="224"/>
    <n v="2800"/>
    <n v="119"/>
    <n v="3500"/>
    <n v="117"/>
    <n v="9.1730706393718719E-2"/>
    <n v="0.19355489313602448"/>
    <n v="6.6808655858039856E-2"/>
    <n v="2.6085393503308296E-2"/>
    <n v="2.0418670028448105E-2"/>
    <n v="5.4091104539111257E-4"/>
    <n v="3000"/>
    <n v="224"/>
    <n v="2800"/>
    <n v="119"/>
    <n v="3500"/>
    <n v="117"/>
    <n v="0.10279945284128189"/>
    <n v="0.21110601723194122"/>
    <n v="5.6906837970018387E-2"/>
    <n v="2.3405231535434723E-2"/>
    <n v="1.6521340236067772E-2"/>
    <n v="4.589261079672724E-4"/>
    <s v="yes"/>
    <s v="yes"/>
    <s v="yes"/>
    <s v="yes"/>
    <s v="yes"/>
    <n v="0"/>
    <x v="0"/>
    <s v="included"/>
    <x v="0"/>
    <x v="0"/>
    <s v="MI includes: _x000a_(i) size _x000a_(ii) parity "/>
    <x v="0"/>
    <m/>
    <s v=""/>
  </r>
  <r>
    <s v="CIV"/>
    <n v="180"/>
    <s v="Enquête démographique et de santé et à indicateurs multiples de Côte d'Ivoire 2011-2012. Demographic and Health Surveys and MICS. Calverton, Maryland, USA : INS et ICF International, 2012"/>
    <s v="Côte d'Ivoire"/>
    <x v="1"/>
    <s v="2011-12"/>
    <n v="2009"/>
    <n v="0.19228339999999999"/>
    <n v="9.1272999999999996E-3"/>
    <n v="0.17439379999999999"/>
    <n v="0.2101729"/>
    <n v="0.14305039999999999"/>
    <n v="6.8892700000000003E-3"/>
    <n v="0.1295007"/>
    <n v="0.15660009999999999"/>
    <n v="7694"/>
    <n v="7403"/>
    <n v="0.60935437679290771"/>
    <n v="0.57785284519195557"/>
    <n v="4510.84765625"/>
    <n v="4446"/>
    <n v="4478.2998046875"/>
    <n v="4414"/>
    <n v="0.60493040084838867"/>
    <n v="0.57369381189346313"/>
    <n v="3000"/>
    <n v="580"/>
    <n v="3500"/>
    <n v="286"/>
    <n v="2500"/>
    <n v="267"/>
    <n v="0.12967760860919952"/>
    <n v="0.25285199284553528"/>
    <n v="0.10836102068424225"/>
    <n v="4.7587033361196518E-2"/>
    <n v="2.5945667177438736E-2"/>
    <n v="3.9579349686391652E-4"/>
    <n v="3000"/>
    <n v="580"/>
    <n v="3500"/>
    <n v="286"/>
    <n v="2500"/>
    <n v="267"/>
    <n v="0.13045434653759003"/>
    <n v="0.2548358142375946"/>
    <n v="0.10503823310136795"/>
    <n v="4.6108860522508621E-2"/>
    <n v="2.6990553364157677E-2"/>
    <n v="2.2492128482554108E-4"/>
    <s v="yes"/>
    <s v="yes"/>
    <s v="yes"/>
    <s v="yes"/>
    <s v="yes"/>
    <n v="0"/>
    <x v="0"/>
    <s v="included"/>
    <x v="0"/>
    <x v="0"/>
    <s v="MI includes: _x000a_(i) size _x000a_(ii) parity _x000a_(ii) sex _x000a_(iv) singleton _x000a_(v) maternal height _x000a_(vi) maternal BMI "/>
    <x v="0"/>
    <m/>
    <s v=""/>
  </r>
  <r>
    <s v="COD"/>
    <n v="191"/>
    <s v="Enquête nationale sur la situation des enfants et des femmes MICS2 / 2001. Rapport d'analyse. Kinshasa, République Démocratique du Congo, juillet 2002"/>
    <s v="Democratic Republic of the Congo"/>
    <x v="0"/>
    <n v="2001"/>
    <n v="2000"/>
    <n v="0.13632796704769135"/>
    <e v="#N/A"/>
    <e v="#N/A"/>
    <e v="#N/A"/>
    <n v="0.10942599922418594"/>
    <n v="9.3110499999999995E-3"/>
    <n v="9.1088959999999997E-2"/>
    <n v="0.12776304999999999"/>
    <n v="1934"/>
    <n v="1939"/>
    <n v="0.63383102416992188"/>
    <n v="0.66137564182281494"/>
    <n v="1323.859130859375"/>
    <n v="1375"/>
    <n v="1323.859130859375"/>
    <n v="1375"/>
    <n v="0.68275356292724609"/>
    <n v="0.71096175909042358"/>
    <n v="3000"/>
    <n v="177"/>
    <n v="3500"/>
    <n v="126"/>
    <n v="3800"/>
    <n v="78"/>
    <n v="0.13335505127906799"/>
    <n v="0.27999711036682129"/>
    <n v="0.10343332588672638"/>
    <n v="2.8171725571155548E-2"/>
    <n v="0"/>
    <n v="7.7507266541942954E-4"/>
    <n v="3000"/>
    <n v="177"/>
    <n v="3500"/>
    <n v="126"/>
    <n v="3800"/>
    <n v="78"/>
    <n v="0.1287272721529007"/>
    <n v="0.27709090709686279"/>
    <n v="0.10400000214576721"/>
    <n v="2.9818180948495865E-2"/>
    <n v="0"/>
    <n v="7.2727270890027285E-4"/>
    <s v="yes"/>
    <s v="yes"/>
    <s v="yes"/>
    <s v="yes"/>
    <s v="yes"/>
    <n v="0"/>
    <x v="0"/>
    <s v="included"/>
    <x v="0"/>
    <x v="0"/>
    <s v="MI includes: _x000a_(i) size _x000a_(ii) parity "/>
    <x v="0"/>
    <s v="No CI"/>
    <s v="MICS2"/>
  </r>
  <r>
    <s v="COD"/>
    <n v="192"/>
    <s v="Enquête démographique et de santé, République Démocratique du Congo 2007. Demographic and Health Surveys. Calverton, Maryland, U.S.A.: Ministère du Plan et Macro International, 2008"/>
    <s v="Democratic Republic of the Congo"/>
    <x v="1"/>
    <n v="2007"/>
    <n v="2004"/>
    <n v="0.1202428"/>
    <n v="8.0534000000000005E-3"/>
    <n v="0.1044581"/>
    <n v="0.1360275"/>
    <n v="7.7391699999999994E-2"/>
    <n v="6.7768899999999998E-3"/>
    <n v="6.4053959999999993E-2"/>
    <n v="9.072943E-2"/>
    <n v="8992"/>
    <n v="8999"/>
    <n v="0.6783372163772583"/>
    <n v="0.69050264358520508"/>
    <n v="6104.43896484375"/>
    <n v="6209"/>
    <n v="6097.3037109375"/>
    <n v="6199"/>
    <n v="0.67755347490310669"/>
    <n v="0.68939054012298584"/>
    <n v="3000"/>
    <n v="814"/>
    <n v="3500"/>
    <n v="646"/>
    <n v="4000"/>
    <n v="468"/>
    <n v="0.12714461982250214"/>
    <n v="0.31060284376144409"/>
    <n v="0.17375190556049347"/>
    <n v="6.1220940202474594E-2"/>
    <n v="2.1535094827413559E-2"/>
    <n v="0"/>
    <n v="3000"/>
    <n v="814"/>
    <n v="3500"/>
    <n v="646"/>
    <n v="4000"/>
    <n v="468"/>
    <n v="0.13110001385211945"/>
    <n v="0.31051698327064514"/>
    <n v="0.18199388682842255"/>
    <n v="6.6194236278533936E-2"/>
    <n v="2.4158479645848274E-2"/>
    <n v="0"/>
    <s v="yes"/>
    <s v="yes"/>
    <s v="yes"/>
    <s v="yes"/>
    <s v="yes"/>
    <n v="0"/>
    <x v="0"/>
    <s v="included"/>
    <x v="0"/>
    <x v="0"/>
    <s v="MI includes: _x000a_(i) size _x000a_(ii) parity _x000a_(ii) sex _x000a_(iv) singleton _x000a_(v) maternal height _x000a_(vi) maternal BMI "/>
    <x v="0"/>
    <m/>
    <s v="MICS3"/>
  </r>
  <r>
    <s v="COD"/>
    <n v="193"/>
    <s v="Enquête par grappes à indicateurs multiples en République Démocratique du Congo (MICS-RDC 2010). Rapport final, mai 2011. Kinshasa, République Démocratique du Congo, 2011"/>
    <s v="Democratic Republic of the Congo"/>
    <x v="0"/>
    <n v="2010"/>
    <n v="2009"/>
    <n v="0.1151681"/>
    <n v="7.8040000000000002E-3"/>
    <n v="9.9872299999999997E-2"/>
    <n v="0.13046389999999999"/>
    <n v="7.72008E-2"/>
    <n v="6.9585100000000002E-3"/>
    <n v="6.3517279999999995E-2"/>
    <n v="9.0884400000000004E-2"/>
    <n v="4809"/>
    <n v="5035.64208984375"/>
    <n v="0.69737887382507324"/>
    <n v="0.70991891622543335"/>
    <n v="3512"/>
    <n v="3414"/>
    <n v="3505"/>
    <n v="3406"/>
    <n v="0.69598889350891113"/>
    <n v="0.7082553505897522"/>
    <n v="3000"/>
    <n v="426"/>
    <n v="3500"/>
    <n v="350"/>
    <n v="3800"/>
    <n v="245"/>
    <n v="0.13973081111907959"/>
    <n v="0.30555379390716553"/>
    <n v="0.173045814037323"/>
    <n v="7.2003789246082306E-2"/>
    <n v="2.1030135452747345E-2"/>
    <n v="8.9566613314673305E-4"/>
    <n v="3000"/>
    <n v="426"/>
    <n v="3500"/>
    <n v="350"/>
    <n v="3800"/>
    <n v="245"/>
    <n v="0.1247803196310997"/>
    <n v="0.29906266927719116"/>
    <n v="0.17984768748283386"/>
    <n v="7.4106618762016296E-2"/>
    <n v="2.4604570120573044E-2"/>
    <n v="2.9291154351085424E-4"/>
    <s v="yes"/>
    <s v="yes"/>
    <s v="yes"/>
    <s v="yes"/>
    <s v="yes"/>
    <n v="0"/>
    <x v="0"/>
    <s v="included"/>
    <x v="0"/>
    <x v="0"/>
    <s v="MI includes: _x000a_(i) size _x000a_(ii) parity "/>
    <x v="0"/>
    <m/>
    <s v="MICS4"/>
  </r>
  <r>
    <s v="COD"/>
    <n v="194"/>
    <s v="Enquête démographique et de santé en République Démocratique du Congo 2013-2014. Demographic and Health Surveys. Rockville, Maryland, USA : MPSMRM, MSP et ICF International, 2014"/>
    <s v="Democratic Republic of the Congo"/>
    <x v="1"/>
    <s v="2013-14"/>
    <n v="2011"/>
    <n v="9.5502000000000004E-2"/>
    <n v="7.6163000000000003E-3"/>
    <n v="8.0574099999999996E-2"/>
    <n v="0.11042979999999999"/>
    <n v="7.1241899999999997E-2"/>
    <n v="4.9486699999999996E-3"/>
    <n v="6.1520430000000001E-2"/>
    <n v="8.0963339999999995E-2"/>
    <n v="18640"/>
    <n v="18304"/>
    <n v="0.76058447360992432"/>
    <n v="0.69576179981231689"/>
    <n v="13922.0615234375"/>
    <n v="12969"/>
    <n v="13876.494140625"/>
    <n v="12924"/>
    <n v="0.75811266899108887"/>
    <n v="0.69334763288497925"/>
    <n v="3000"/>
    <n v="1668"/>
    <n v="3500"/>
    <n v="1280"/>
    <n v="4000"/>
    <n v="1021"/>
    <n v="0.12790602445602417"/>
    <n v="0.2997983992099762"/>
    <n v="0.20629535615444183"/>
    <n v="8.5064172744750977E-2"/>
    <n v="2.8652787208557129E-2"/>
    <n v="0"/>
    <n v="3000"/>
    <n v="1668"/>
    <n v="3500"/>
    <n v="1280"/>
    <n v="4000"/>
    <n v="1021"/>
    <n v="0.12861438095569611"/>
    <n v="0.30603748559951782"/>
    <n v="0.21759580075740814"/>
    <n v="8.9058525860309601E-2"/>
    <n v="3.2307811081409454E-2"/>
    <n v="0"/>
    <s v="yes"/>
    <s v="yes"/>
    <s v="yes"/>
    <s v="yes"/>
    <s v="yes"/>
    <n v="0"/>
    <x v="0"/>
    <s v="included"/>
    <x v="0"/>
    <x v="0"/>
    <s v="MI includes: _x000a_(i) size _x000a_(ii) parity _x000a_(ii) sex _x000a_(iv) singleton _x000a_(v) maternal height _x000a_(vi) maternal BMI "/>
    <x v="0"/>
    <m/>
    <s v=""/>
  </r>
  <r>
    <s v="DJI"/>
    <n v="198"/>
    <s v="Enquête djiboutienne à indicateurs multiples (EDIM): Rapport final. MICS. Djibouti: Ministère de la Santé et PAPFAM, 2007."/>
    <s v="Djibouti"/>
    <x v="0"/>
    <n v="2006"/>
    <n v="2005"/>
    <m/>
    <m/>
    <m/>
    <m/>
    <m/>
    <m/>
    <m/>
    <m/>
    <n v="844"/>
    <n v="840"/>
    <n v="0.87380951642990112"/>
    <n v="0.78909951448440552"/>
    <n v="734"/>
    <n v="666"/>
    <n v="718"/>
    <n v="647"/>
    <n v="0.85476189851760864"/>
    <n v="0.76658767461776733"/>
    <n v="3000"/>
    <n v="160"/>
    <n v="3500"/>
    <n v="95"/>
    <n v="4000"/>
    <n v="59"/>
    <n v="0.23437179625034332"/>
    <n v="0.47428277134895325"/>
    <n v="0.22637426853179932"/>
    <n v="0.11032361537218094"/>
    <n v="6.7352592945098877E-2"/>
    <n v="0"/>
    <n v="3000"/>
    <n v="160"/>
    <n v="3500"/>
    <n v="95"/>
    <n v="4000"/>
    <n v="59"/>
    <n v="0.24024024605751038"/>
    <n v="0.47147145867347717"/>
    <n v="0.23423422873020172"/>
    <n v="0.11861861497163773"/>
    <n v="6.9069072604179382E-2"/>
    <n v="0"/>
    <s v="yes"/>
    <s v="yes"/>
    <s v="yes"/>
    <s v="no"/>
    <s v="no"/>
    <n v="2"/>
    <x v="1"/>
    <s v="excluded"/>
    <x v="4"/>
    <x v="1"/>
    <s v="No model fitted"/>
    <x v="3"/>
    <m/>
    <s v=""/>
  </r>
  <r>
    <s v="DOM"/>
    <n v="203"/>
    <s v="Encuesta por conglomerados de indicadores multiples (MICS-2000). Santo Domingo, D.N.: Secretariado Técnico de la Presidencia, Fondo de las Naciones Unidas para la Infancia (UNICEF), 2001"/>
    <s v="Dominican Republic"/>
    <x v="0"/>
    <n v="2000"/>
    <n v="1999"/>
    <n v="0.15339820000000001"/>
    <n v="2.1093299999999999E-2"/>
    <n v="0.1120555"/>
    <n v="0.194741"/>
    <n v="0.1391799"/>
    <n v="2.0292459999999998E-2"/>
    <n v="9.9108059999999998E-2"/>
    <n v="0.17925176000000001"/>
    <n v="435"/>
    <n v="433"/>
    <n v="0.94707256555557251"/>
    <n v="0.92643678188323975"/>
    <n v="410"/>
    <n v="403"/>
    <n v="410"/>
    <n v="403"/>
    <n v="0.94704747200012207"/>
    <n v="0.92643678188323975"/>
    <n v="3211"/>
    <n v="71"/>
    <n v="3175"/>
    <n v="36"/>
    <n v="2758"/>
    <n v="35"/>
    <n v="0.17630906403064728"/>
    <n v="0.32551747560501099"/>
    <n v="0.10701120644807816"/>
    <n v="4.789300262928009E-2"/>
    <n v="0"/>
    <n v="5.5487705394625664E-3"/>
    <n v="3211"/>
    <n v="71"/>
    <n v="3175"/>
    <n v="36"/>
    <n v="2758"/>
    <n v="35"/>
    <n v="0.17617866396903992"/>
    <n v="0.35235732793807983"/>
    <n v="9.9255584180355072E-2"/>
    <n v="3.4739453345537186E-2"/>
    <n v="0"/>
    <n v="2.4813895579427481E-3"/>
    <s v="yes"/>
    <s v="yes"/>
    <s v="yes"/>
    <s v="yes"/>
    <s v="yes"/>
    <n v="0"/>
    <x v="0"/>
    <s v="included"/>
    <x v="0"/>
    <x v="0"/>
    <s v="MI includes: _x000a_(i) size _x000a_(ii) parity "/>
    <x v="0"/>
    <s v="bw unit in pounds"/>
    <s v=""/>
  </r>
  <r>
    <s v="DOM"/>
    <n v="204"/>
    <s v="Encuesta demografica y de salud, ENDESA 2002. Demographic and Health Surveys. Santo Domingo, Republica Dominicana: Centro de Estudios Sociales y Demograficos, 2003"/>
    <s v="Dominican Republic"/>
    <x v="1"/>
    <n v="2002"/>
    <n v="2000"/>
    <n v="9.9066100000000004E-2"/>
    <n v="4.0213000000000002E-3"/>
    <n v="9.1184399999999999E-2"/>
    <n v="0.1069478"/>
    <n v="0.1119095"/>
    <n v="4.7842800000000001E-3"/>
    <n v="0.10252343"/>
    <n v="0.12129548"/>
    <n v="11201"/>
    <n v="10734"/>
    <n v="0.97937947511672974"/>
    <n v="0.9675028920173645"/>
    <n v="10513.0986328125"/>
    <n v="10837"/>
    <n v="10502.7744140625"/>
    <n v="10828"/>
    <n v="0.97845858335494995"/>
    <n v="0.96669942140579224"/>
    <n v="3401"/>
    <n v="1666"/>
    <n v="3175"/>
    <n v="1236"/>
    <n v="3628"/>
    <n v="1099"/>
    <n v="0.14749108254909515"/>
    <n v="0.36002340912818909"/>
    <n v="0.11751437932252884"/>
    <n v="2.6513407006859779E-2"/>
    <n v="5.286769475787878E-3"/>
    <n v="0"/>
    <n v="3401"/>
    <n v="1666"/>
    <n v="3175"/>
    <n v="1236"/>
    <n v="3628"/>
    <n v="1099"/>
    <n v="0.15373258292675018"/>
    <n v="0.36919811367988586"/>
    <n v="0.12198948115110397"/>
    <n v="2.9067084193229675E-2"/>
    <n v="4.8906523734331131E-3"/>
    <n v="0"/>
    <s v="yes"/>
    <s v="yes"/>
    <s v="yes"/>
    <s v="yes"/>
    <s v="yes"/>
    <n v="0"/>
    <x v="0"/>
    <s v="included"/>
    <x v="0"/>
    <x v="0"/>
    <s v="MI includes: _x000a_(i) size _x000a_(ii) parity _x000a_(ii) sex _x000a_(iv) singleton "/>
    <x v="0"/>
    <m/>
    <s v="MICS3"/>
  </r>
  <r>
    <s v="DOM"/>
    <n v="205"/>
    <s v="Encuesta nacional de hogares de proposito multiples (ENHOGAR-MICS 2006): Informe general. Santo Domingo, Republica Dominicana: ONE, 2008"/>
    <s v="Dominican Republic"/>
    <x v="4"/>
    <n v="2006"/>
    <n v="2005"/>
    <n v="0.10004925727844238"/>
    <n v="1.3362928293645382E-3"/>
    <n v="9.7430124878883362E-2"/>
    <n v="0.1026683896780014"/>
    <n v="0.11082673817873001"/>
    <n v="1.0204211808741093E-2"/>
    <n v="9.0808503329753876E-2"/>
    <n v="0.13084496557712555"/>
    <n v="1395"/>
    <n v="1382"/>
    <n v="0.95151954889297485"/>
    <n v="0.94767022132873535"/>
    <n v="1315"/>
    <n v="1322"/>
    <n v="1315"/>
    <n v="1322"/>
    <n v="0.95151954889297485"/>
    <n v="0.94767022132873535"/>
    <n v="3402"/>
    <n v="197"/>
    <n v="3175"/>
    <n v="157"/>
    <n v="2948"/>
    <n v="125"/>
    <n v="0.14036409556865692"/>
    <n v="0.35953894257545471"/>
    <n v="8.239571750164032E-2"/>
    <n v="1.7561184242367744E-2"/>
    <n v="0"/>
    <n v="0"/>
    <n v="3402"/>
    <n v="197"/>
    <n v="3175"/>
    <n v="157"/>
    <n v="2948"/>
    <n v="125"/>
    <n v="0.14901664853096008"/>
    <n v="0.36232981085777283"/>
    <n v="8.4720119833946228E-2"/>
    <n v="1.8910741433501244E-2"/>
    <n v="0"/>
    <n v="0"/>
    <s v="yes"/>
    <s v="yes"/>
    <s v="yes"/>
    <s v="yes"/>
    <s v="yes"/>
    <n v="0"/>
    <x v="0"/>
    <m/>
    <x v="0"/>
    <x v="0"/>
    <s v="MI includes: _x000a_(i) size _x000a_(ii) sex "/>
    <x v="0"/>
    <m/>
    <s v="MICS4"/>
  </r>
  <r>
    <s v="DOM"/>
    <n v="206"/>
    <s v="Encuesta demográfica y de salud 2007. Demographic and Health Surveys. Santo Domingo, República Dominicana: CESDEM y Macro International Inc., 2008"/>
    <s v="Dominican Republic"/>
    <x v="1"/>
    <n v="2007"/>
    <n v="2004"/>
    <n v="9.5565803349018097E-2"/>
    <n v="3.95938940346241E-3"/>
    <n v="8.7805397808551788E-2"/>
    <n v="0.10332620888948441"/>
    <n v="0.10878788679838181"/>
    <n v="4.9190130084753036E-3"/>
    <n v="9.9138543009757996E-2"/>
    <n v="0.11843723058700562"/>
    <n v="11149"/>
    <n v="10543"/>
    <n v="0.96358257532119751"/>
    <n v="0.94627320766448975"/>
    <n v="10158.81640625"/>
    <n v="10550"/>
    <n v="10150.1943359375"/>
    <n v="10535"/>
    <n v="0.96274250745773315"/>
    <n v="0.94492781162261963"/>
    <n v="3401"/>
    <n v="1550"/>
    <n v="3175"/>
    <n v="1388"/>
    <n v="3628"/>
    <n v="1096"/>
    <n v="0.15156427025794983"/>
    <n v="0.37120279669761658"/>
    <n v="0.10600957274436951"/>
    <n v="2.4247705936431885E-2"/>
    <n v="3.6044199950993061E-3"/>
    <n v="7.2863337118178606E-4"/>
    <n v="3401"/>
    <n v="1550"/>
    <n v="3175"/>
    <n v="1388"/>
    <n v="3628"/>
    <n v="1096"/>
    <n v="0.14691942930221558"/>
    <n v="0.38236966729164124"/>
    <n v="0.10890994966030121"/>
    <n v="2.3412322625517845E-2"/>
    <n v="4.2654029093682766E-3"/>
    <n v="6.63507089484483E-4"/>
    <s v="yes"/>
    <s v="yes"/>
    <s v="yes"/>
    <s v="yes"/>
    <s v="yes"/>
    <n v="0"/>
    <x v="0"/>
    <s v="included"/>
    <x v="0"/>
    <x v="0"/>
    <s v="MI includes: _x000a_(i) size _x000a_(ii) parity _x000a_(ii) sex _x000a_(iv) singleton "/>
    <x v="0"/>
    <m/>
    <s v=""/>
  </r>
  <r>
    <s v="DOM"/>
    <n v="207"/>
    <s v="Encuesta demográfica y de salud 2013. Demographic and Health Surveys. Santo Domingo, República Dominicana: CESDEM y ICF International, 2014"/>
    <s v="Dominican Republic"/>
    <x v="1"/>
    <n v="2013"/>
    <n v="2011"/>
    <n v="0.15912005305290222"/>
    <n v="1.2641611509025097E-2"/>
    <n v="0.1343425065279007"/>
    <n v="0.18389761447906494"/>
    <n v="0.14304287731647491"/>
    <n v="9.086967445909977E-3"/>
    <n v="0.12519095838069916"/>
    <n v="0.16089479625225067"/>
    <n v="3708"/>
    <n v="3608"/>
    <n v="0.97740590572357178"/>
    <n v="0.96925568580627441"/>
    <n v="3526.12841796875"/>
    <n v="3594"/>
    <n v="3524.189453125"/>
    <n v="3590"/>
    <n v="0.97677093744277954"/>
    <n v="0.96817690134048462"/>
    <n v="3211"/>
    <n v="521"/>
    <n v="3175"/>
    <n v="435"/>
    <n v="2757"/>
    <n v="357"/>
    <n v="0.14268894493579865"/>
    <n v="0.35004985332489014"/>
    <n v="9.4517707824707031E-2"/>
    <n v="2.0538799464702606E-2"/>
    <n v="3.6143653560429811E-3"/>
    <n v="2.5300465058535337E-3"/>
    <n v="3211"/>
    <n v="521"/>
    <n v="3175"/>
    <n v="435"/>
    <n v="2757"/>
    <n v="357"/>
    <n v="0.1449638307094574"/>
    <n v="0.36533111333847046"/>
    <n v="9.7106285393238068E-2"/>
    <n v="2.2259321063756943E-2"/>
    <n v="4.1736229322850704E-3"/>
    <n v="3.0606565997004509E-3"/>
    <s v="yes"/>
    <s v="yes"/>
    <s v="yes"/>
    <s v="yes"/>
    <s v="yes"/>
    <n v="0"/>
    <x v="0"/>
    <s v="included"/>
    <x v="0"/>
    <x v="0"/>
    <s v="MI includes: _x000a_(i) size _x000a_(ii) parity _x000a_(ii) sex _x000a_(iv) singleton _x000a_(v) maternal height _x000a_(vi) maternal BMI "/>
    <x v="0"/>
    <m/>
    <s v=""/>
  </r>
  <r>
    <s v="ECU"/>
    <n v="209"/>
    <s v="Equidad desde el principio - situacion nutricional de los niños ecuatorianos. Encuesta de condiciones de vida, 1998. Organizacion Panamericana de la Salud y Ministerio de Salud Publica, Ecuador. Washington, D.C.: OPS, 2001"/>
    <s v="Ecuador"/>
    <x v="5"/>
    <s v="1998-99"/>
    <n v="1998"/>
    <m/>
    <m/>
    <m/>
    <m/>
    <m/>
    <s v=" "/>
    <m/>
    <m/>
    <n v="1973"/>
    <m/>
    <m/>
    <n v="0.30258489609731376"/>
    <m/>
    <n v="597"/>
    <m/>
    <m/>
    <m/>
    <m/>
    <m/>
    <m/>
    <m/>
    <m/>
    <m/>
    <m/>
    <m/>
    <m/>
    <m/>
    <m/>
    <m/>
    <m/>
    <m/>
    <m/>
    <m/>
    <m/>
    <m/>
    <m/>
    <m/>
    <m/>
    <m/>
    <m/>
    <m/>
    <m/>
    <m/>
    <m/>
    <m/>
    <m/>
    <m/>
    <m/>
    <x v="1"/>
    <m/>
    <x v="3"/>
    <x v="1"/>
    <s v="No model fitted"/>
    <x v="3"/>
    <m/>
    <s v=""/>
  </r>
  <r>
    <s v="ECU"/>
    <n v="210"/>
    <s v="Encuesta demografía y de salud materna e infantil, ENDEMAIN 2004: Informe final.  Quito, Ecuador: CEPAR, 2005"/>
    <s v="Ecuador"/>
    <x v="6"/>
    <n v="2004"/>
    <n v="2001"/>
    <n v="0.12990680336952209"/>
    <n v="8.3078090101480484E-3"/>
    <n v="0.1136234924197197"/>
    <n v="0.1461901068687439"/>
    <n v="0.11399797350168228"/>
    <n v="9.0416474267840385E-3"/>
    <n v="9.5854580402374268E-2"/>
    <n v="0.1321413666009903"/>
    <n v="6165"/>
    <n v="8081"/>
    <n v="0.42909744381904602"/>
    <n v="0.44768854975700378"/>
    <n v="3467.35107421875"/>
    <n v="2760"/>
    <n v="3428.488037109375"/>
    <n v="2728"/>
    <n v="0.42426532506942749"/>
    <n v="0.44249796867370605"/>
    <n v="3180"/>
    <n v="320"/>
    <n v="3630"/>
    <n v="255"/>
    <n v="2720"/>
    <n v="186"/>
    <n v="0.11228600889444351"/>
    <n v="0.26581186056137085"/>
    <n v="0.14920611679553986"/>
    <n v="5.5812347680330276E-2"/>
    <n v="2.9252879321575165E-2"/>
    <n v="0"/>
    <n v="3180"/>
    <n v="320"/>
    <n v="3630"/>
    <n v="255"/>
    <n v="2720"/>
    <n v="186"/>
    <n v="0.11594203114509583"/>
    <n v="0.27572464942932129"/>
    <n v="0.14818841218948364"/>
    <n v="5.6521739810705185E-2"/>
    <n v="2.8260869905352592E-2"/>
    <n v="0"/>
    <s v="yes"/>
    <s v="yes"/>
    <s v="yes"/>
    <s v="yes"/>
    <s v="yes"/>
    <n v="0"/>
    <x v="0"/>
    <m/>
    <x v="0"/>
    <x v="0"/>
    <s v="MI includes: _x000a_(i) size _x000a_(ii) parity _x000a_(ii) sex _x000a_(iv) singleton "/>
    <x v="0"/>
    <m/>
    <s v=""/>
  </r>
  <r>
    <s v="ECU"/>
    <n v="211"/>
    <s v="Encuesta de Condiciones De Vida, Ecuador 2005-2006, V Ronda"/>
    <s v="Ecuador"/>
    <x v="3"/>
    <s v="2005-06"/>
    <n v="2005"/>
    <m/>
    <m/>
    <m/>
    <m/>
    <m/>
    <m/>
    <m/>
    <m/>
    <n v="4917"/>
    <m/>
    <m/>
    <n v="0.37705918242830994"/>
    <m/>
    <n v="1854"/>
    <m/>
    <m/>
    <m/>
    <m/>
    <m/>
    <m/>
    <m/>
    <m/>
    <m/>
    <m/>
    <m/>
    <m/>
    <m/>
    <m/>
    <m/>
    <m/>
    <m/>
    <m/>
    <m/>
    <m/>
    <m/>
    <m/>
    <m/>
    <m/>
    <m/>
    <m/>
    <m/>
    <m/>
    <m/>
    <m/>
    <m/>
    <m/>
    <m/>
    <m/>
    <x v="1"/>
    <m/>
    <x v="3"/>
    <x v="1"/>
    <s v="No model fitted"/>
    <x v="3"/>
    <m/>
    <s v=""/>
  </r>
  <r>
    <s v="EGY"/>
    <n v="218"/>
    <s v="Egypt demographic and health survey 2000. Demographic and Health Surveys. Calverton, Maryland, USA: Ministry of Health and Population [Egypt], National Population Council and ORC Macro, 2001"/>
    <s v="Egypt"/>
    <x v="1"/>
    <n v="2000"/>
    <n v="1997"/>
    <m/>
    <m/>
    <m/>
    <m/>
    <m/>
    <m/>
    <m/>
    <m/>
    <n v="11467"/>
    <n v="11361"/>
    <n v="0.21308958530426025"/>
    <n v="0.20048835873603821"/>
    <n v="2420.82177734375"/>
    <n v="2299"/>
    <n v="2408.96240234375"/>
    <n v="2285"/>
    <n v="0.21203789114952087"/>
    <n v="0.19926746189594269"/>
    <n v="3000"/>
    <n v="604"/>
    <n v="3500"/>
    <n v="515"/>
    <n v="2500"/>
    <n v="254"/>
    <n v="0.26058268547058105"/>
    <n v="0.59295195341110229"/>
    <n v="0.17054377496242523"/>
    <n v="7.6001420617103577E-2"/>
    <n v="3.6601770669221878E-2"/>
    <n v="0"/>
    <n v="3000"/>
    <n v="604"/>
    <n v="3500"/>
    <n v="515"/>
    <n v="2500"/>
    <n v="254"/>
    <n v="0.26272290945053101"/>
    <n v="0.59721618890762329"/>
    <n v="0.16615919768810272"/>
    <n v="7.4815139174461365E-2"/>
    <n v="3.8712482899427414E-2"/>
    <n v="0"/>
    <s v="no"/>
    <s v="yes"/>
    <s v="no"/>
    <s v="yes"/>
    <s v="yes"/>
    <n v="2"/>
    <x v="1"/>
    <s v="excluded"/>
    <x v="2"/>
    <x v="1"/>
    <s v="No model fitted"/>
    <x v="3"/>
    <m/>
    <s v=""/>
  </r>
  <r>
    <s v="EGY"/>
    <n v="220"/>
    <s v="Egypt demographic and health survey 2005. Demographic and Health Surveys. Caire, Egypt: Ministry of Health and Population, National Population Council, El-Zanaty and Associates, and ORC Macro, 2006"/>
    <s v="Egypt"/>
    <x v="1"/>
    <n v="2005"/>
    <n v="2002"/>
    <m/>
    <m/>
    <m/>
    <m/>
    <m/>
    <m/>
    <m/>
    <m/>
    <n v="13791"/>
    <n v="13545"/>
    <n v="0.37551632523536682"/>
    <n v="0.34007686376571655"/>
    <n v="5086.35107421875"/>
    <n v="4690"/>
    <n v="5078.30615234375"/>
    <n v="4679"/>
    <n v="0.37492108345031738"/>
    <n v="0.33927923440933228"/>
    <n v="3000"/>
    <n v="1441"/>
    <n v="3500"/>
    <n v="858"/>
    <n v="2500"/>
    <n v="478"/>
    <n v="0.29417991638183594"/>
    <n v="0.59368056058883667"/>
    <n v="0.10899483412504196"/>
    <n v="3.9905883371829987E-2"/>
    <n v="2.462315559387207E-2"/>
    <n v="0"/>
    <n v="3000"/>
    <n v="1441"/>
    <n v="3500"/>
    <n v="858"/>
    <n v="2500"/>
    <n v="478"/>
    <n v="0.30724945664405823"/>
    <n v="0.59211087226867676"/>
    <n v="0.11918976902961731"/>
    <n v="4.5628998428583145E-2"/>
    <n v="2.4946695193648338E-2"/>
    <n v="0"/>
    <s v="yes"/>
    <s v="yes"/>
    <s v="no"/>
    <s v="yes"/>
    <s v="yes"/>
    <n v="1"/>
    <x v="1"/>
    <s v="excluded"/>
    <x v="4"/>
    <x v="1"/>
    <s v="No model fitted"/>
    <x v="3"/>
    <m/>
    <s v=""/>
  </r>
  <r>
    <s v="EGY"/>
    <n v="221"/>
    <s v="Egypt demographic and health survey 2008. Demographic and Health Surveys. Cairo, Egypt: Ministry of Health, 2009"/>
    <s v="Egypt"/>
    <x v="1"/>
    <n v="2008"/>
    <n v="2005"/>
    <m/>
    <m/>
    <m/>
    <m/>
    <m/>
    <m/>
    <m/>
    <m/>
    <n v="10872"/>
    <n v="10590"/>
    <n v="0.41704088449478149"/>
    <n v="0.41399925947189331"/>
    <n v="4416.5048828125"/>
    <n v="4501"/>
    <n v="4405.3642578125"/>
    <n v="4488"/>
    <n v="0.4159928560256958"/>
    <n v="0.4128035306930542"/>
    <n v="3000"/>
    <n v="1847"/>
    <n v="3500"/>
    <n v="623"/>
    <n v="2500"/>
    <n v="419"/>
    <n v="0.40643310546875"/>
    <n v="0.63375645875930786"/>
    <n v="7.5835496187210083E-2"/>
    <n v="2.7665585279464722E-2"/>
    <n v="1.5224008820950985E-2"/>
    <n v="0"/>
    <n v="3000"/>
    <n v="1847"/>
    <n v="3500"/>
    <n v="623"/>
    <n v="2500"/>
    <n v="419"/>
    <n v="0.41035324335098267"/>
    <n v="0.64185738563537598"/>
    <n v="7.9315707087516785E-2"/>
    <n v="2.8882469981908798E-2"/>
    <n v="1.6440790146589279E-2"/>
    <n v="0"/>
    <s v="yes"/>
    <s v="yes"/>
    <s v="no"/>
    <s v="yes"/>
    <s v="yes"/>
    <n v="1"/>
    <x v="1"/>
    <s v="excluded"/>
    <x v="4"/>
    <x v="1"/>
    <s v="No model fitted"/>
    <x v="3"/>
    <m/>
    <s v=""/>
  </r>
  <r>
    <s v="EGY"/>
    <n v="222"/>
    <s v="Egypt demographic and health survey 2014. Demographic and Health Surveys. Cairo, Egypt and Rockville, Maryland, USA: Ministry of Health and Population and ICF International, 2015."/>
    <s v="Egypt"/>
    <x v="1"/>
    <n v="2014"/>
    <n v="2011"/>
    <m/>
    <m/>
    <m/>
    <m/>
    <m/>
    <m/>
    <m/>
    <m/>
    <n v="15842"/>
    <n v="15663"/>
    <n v="0.61405092477798462"/>
    <n v="0.60345917940139771"/>
    <n v="9617.8291015625"/>
    <n v="9560"/>
    <n v="9611.7255859375"/>
    <n v="9554"/>
    <n v="0.61365801095962524"/>
    <n v="0.6030803918838501"/>
    <n v="3000"/>
    <n v="3752"/>
    <n v="3500"/>
    <n v="1172"/>
    <n v="2500"/>
    <n v="1063"/>
    <n v="0.38036462664604187"/>
    <n v="0.62281256914138794"/>
    <n v="6.4943470060825348E-2"/>
    <n v="1.8001474440097809E-2"/>
    <n v="8.72051902115345E-3"/>
    <n v="1.3305996253620833E-4"/>
    <n v="3000"/>
    <n v="3752"/>
    <n v="3500"/>
    <n v="1172"/>
    <n v="2500"/>
    <n v="1063"/>
    <n v="0.39246863126754761"/>
    <n v="0.62625521421432495"/>
    <n v="6.7154809832572937E-2"/>
    <n v="1.9560668617486954E-2"/>
    <n v="1.0146443732082844E-2"/>
    <n v="1.0460251360200346E-4"/>
    <s v="yes"/>
    <s v="yes"/>
    <s v="no"/>
    <s v="yes"/>
    <s v="yes"/>
    <n v="1"/>
    <x v="1"/>
    <s v="excluded"/>
    <x v="4"/>
    <x v="1"/>
    <s v="No model fitted"/>
    <x v="3"/>
    <m/>
    <s v=""/>
  </r>
  <r>
    <s v="SLV"/>
    <n v="227"/>
    <s v="Encuesta nacional de salud familiar, FESAL 2008. Informe resumido.  San Salvador, El Salvador: ADS, 2009"/>
    <s v="El Salvador"/>
    <x v="6"/>
    <n v="2008"/>
    <n v="2005"/>
    <m/>
    <m/>
    <m/>
    <m/>
    <m/>
    <m/>
    <m/>
    <m/>
    <n v="3897"/>
    <m/>
    <m/>
    <n v="0.76263792661021301"/>
    <m/>
    <n v="2972"/>
    <m/>
    <m/>
    <m/>
    <m/>
    <m/>
    <m/>
    <m/>
    <m/>
    <m/>
    <m/>
    <m/>
    <m/>
    <m/>
    <m/>
    <m/>
    <m/>
    <m/>
    <m/>
    <m/>
    <m/>
    <m/>
    <m/>
    <m/>
    <m/>
    <m/>
    <m/>
    <m/>
    <m/>
    <m/>
    <m/>
    <m/>
    <m/>
    <m/>
    <m/>
    <x v="1"/>
    <m/>
    <x v="3"/>
    <x v="1"/>
    <s v="No model fitted"/>
    <x v="3"/>
    <m/>
    <s v="MICS6"/>
  </r>
  <r>
    <s v="SLV"/>
    <n v="228"/>
    <s v="Encuesta nacional de salud 2014 - Encuesta de indicadores multiples por conglomerados 2014, Resultados principales. San Salvador, El Salvador: Ministerio de Salud e Instituto Nacional de Salud."/>
    <s v="El Salvador"/>
    <x v="0"/>
    <n v="2014"/>
    <n v="2013"/>
    <n v="9.8418099999999994E-2"/>
    <n v="6.0686999999999998E-3"/>
    <n v="8.65234E-2"/>
    <n v="0.1103128"/>
    <n v="8.3305699999999996E-2"/>
    <n v="6.85339E-3"/>
    <n v="6.9849729999999999E-2"/>
    <n v="9.6761589999999995E-2"/>
    <n v="2832"/>
    <n v="1825.240966796875"/>
    <n v="0.92986303567886353"/>
    <n v="0.93043786287307739"/>
    <n v="1697"/>
    <n v="2635"/>
    <n v="1696"/>
    <n v="2634"/>
    <n v="0.92931509017944336"/>
    <n v="0.93008476495742798"/>
    <n v="3000"/>
    <n v="146"/>
    <n v="3200"/>
    <n v="122"/>
    <n v="3100"/>
    <n v="104"/>
    <n v="5.5114865303039551E-2"/>
    <n v="0.1385934054851532"/>
    <n v="3.8758575916290283E-2"/>
    <n v="9.6379481256008148E-3"/>
    <n v="2.4223111104220152E-3"/>
    <n v="2.0413105085026473E-4"/>
    <n v="3000"/>
    <n v="146"/>
    <n v="3200"/>
    <n v="122"/>
    <n v="3100"/>
    <n v="104"/>
    <n v="5.5407971143722534E-2"/>
    <n v="0.14117647707462311"/>
    <n v="3.2258063554763794E-2"/>
    <n v="6.8311197683215141E-3"/>
    <n v="1.5180265763774514E-3"/>
    <n v="3.7950664409436285E-4"/>
    <s v="yes"/>
    <s v="yes"/>
    <s v="yes"/>
    <s v="yes"/>
    <s v="yes"/>
    <n v="0"/>
    <x v="0"/>
    <s v="included"/>
    <x v="0"/>
    <x v="0"/>
    <s v="MI includes: _x000a_(i) size _x000a_(ii) parity "/>
    <x v="0"/>
    <m/>
    <s v="MICS2"/>
  </r>
  <r>
    <s v="GNQ"/>
    <n v="230"/>
    <s v="Encuesta de indicadores multiples (MICS 2000): Informe final. Malabo, República de Guinea Educatorial:Ministerio de Planificación y Desarrollo Económico y UNICEF, 2001"/>
    <s v="Equatorial Guinea"/>
    <x v="0"/>
    <n v="2000"/>
    <n v="1999"/>
    <m/>
    <m/>
    <m/>
    <m/>
    <m/>
    <m/>
    <m/>
    <m/>
    <n v="803"/>
    <n v="896"/>
    <n v="0.64371562004089355"/>
    <n v="0.66998755931854248"/>
    <n v="577"/>
    <n v="538"/>
    <n v="567"/>
    <n v="529"/>
    <n v="0.63265073299407959"/>
    <n v="0.6587795615196228"/>
    <n v="3000"/>
    <n v="87"/>
    <n v="3500"/>
    <n v="64"/>
    <n v="4000"/>
    <n v="61"/>
    <n v="0.16157098114490509"/>
    <n v="0.40696680545806885"/>
    <n v="0.24127346277236938"/>
    <n v="5.7683724910020828E-2"/>
    <n v="0"/>
    <n v="3.0777264386415482E-2"/>
    <n v="3000"/>
    <n v="87"/>
    <n v="3500"/>
    <n v="64"/>
    <n v="4000"/>
    <n v="61"/>
    <n v="0.16171003878116608"/>
    <n v="0.39405205845832825"/>
    <n v="0.22490707039833069"/>
    <n v="5.576208233833313E-2"/>
    <n v="0"/>
    <n v="2.9739776626229286E-2"/>
    <s v="yes"/>
    <s v="yes"/>
    <s v="yes"/>
    <s v="yes"/>
    <s v="yes"/>
    <n v="0"/>
    <x v="0"/>
    <s v="excluded"/>
    <x v="1"/>
    <x v="1"/>
    <s v="No model fitted"/>
    <x v="1"/>
    <m/>
    <s v="MICS3"/>
  </r>
  <r>
    <s v="ERI"/>
    <n v="235"/>
    <s v="Eritrea demographic and health survey 2002. Demographic and Health Surveys. Calverton, Maryland, USA: National Statistics amd Evaluation Office and ORC Macro, 2003"/>
    <s v="Eritrea"/>
    <x v="1"/>
    <n v="2002"/>
    <n v="1999"/>
    <m/>
    <m/>
    <m/>
    <m/>
    <m/>
    <m/>
    <m/>
    <m/>
    <n v="6324"/>
    <n v="6114"/>
    <n v="0.27446082234382629"/>
    <n v="0.21853257715702057"/>
    <n v="1678.116455078125"/>
    <n v="1382"/>
    <n v="1677.9378662109375"/>
    <n v="1381"/>
    <n v="0.2744419276714325"/>
    <n v="0.21837444603443146"/>
    <n v="3000"/>
    <n v="347"/>
    <n v="3500"/>
    <n v="256"/>
    <n v="2500"/>
    <n v="148"/>
    <n v="0.25769385695457458"/>
    <n v="0.5469897985458374"/>
    <n v="0.12713421881198883"/>
    <n v="3.3755920827388763E-2"/>
    <n v="8.9464951306581497E-3"/>
    <n v="0"/>
    <n v="3000"/>
    <n v="347"/>
    <n v="3500"/>
    <n v="256"/>
    <n v="2500"/>
    <n v="148"/>
    <n v="0.25108537077903748"/>
    <n v="0.543415367603302"/>
    <n v="0.12735167145729065"/>
    <n v="3.7626627832651138E-2"/>
    <n v="1.2301012873649597E-2"/>
    <n v="0"/>
    <s v="no"/>
    <s v="yes"/>
    <s v="yes"/>
    <s v="yes"/>
    <s v="yes"/>
    <n v="1"/>
    <x v="1"/>
    <m/>
    <x v="2"/>
    <x v="1"/>
    <s v="No model fitted"/>
    <x v="3"/>
    <s v=" "/>
    <s v="MICS5"/>
  </r>
  <r>
    <s v="ERI"/>
    <n v="236"/>
    <s v="Eritrea population and health survey 2010. Asmara, Eritrea: National Statistics Office and Fafo Institute for Applied International Studies, 2013."/>
    <s v="Eritrea"/>
    <x v="3"/>
    <n v="2010"/>
    <n v="2007"/>
    <n v="0.1569586843252182"/>
    <n v="1.1626030318439007E-2"/>
    <n v="0.13417166471481323"/>
    <n v="0.17974570393562317"/>
    <n v="6.876719743013382E-2"/>
    <n v="5.7613318786025047E-3"/>
    <n v="5.7452995330095291E-2"/>
    <n v="8.0081388354301453E-2"/>
    <n v="6997"/>
    <n v="7013"/>
    <n v="0.34817019104957581"/>
    <n v="0.34328997135162354"/>
    <n v="2441.76416015625"/>
    <n v="2402"/>
    <n v="2435.037109375"/>
    <n v="2394"/>
    <n v="0.3472176194190979"/>
    <n v="0.34214663505554199"/>
    <n v="3000"/>
    <n v="525"/>
    <n v="3500"/>
    <n v="369"/>
    <n v="2500"/>
    <n v="194"/>
    <n v="0.22519493103027344"/>
    <n v="0.46671169996261597"/>
    <n v="9.0982131659984589E-2"/>
    <n v="2.939055860042572E-2"/>
    <n v="1.4862488023936749E-2"/>
    <n v="0"/>
    <n v="3000"/>
    <n v="525"/>
    <n v="3500"/>
    <n v="369"/>
    <n v="2500"/>
    <n v="194"/>
    <n v="0.2185678631067276"/>
    <n v="0.45295587182044983"/>
    <n v="9.1590344905853271E-2"/>
    <n v="2.9142381623387337E-2"/>
    <n v="1.498751062899828E-2"/>
    <n v="0"/>
    <s v="yes"/>
    <s v="yes"/>
    <s v="yes"/>
    <s v="yes"/>
    <s v="yes"/>
    <n v="0"/>
    <x v="0"/>
    <m/>
    <x v="0"/>
    <x v="0"/>
    <s v="MI includes: _x000a_(i) size _x000a_(ii) parity _x000a_(ii) sex _x000a_(iv) singleton _x000a_(v) maternal height _x000a_(vi) maternal BMI "/>
    <x v="0"/>
    <m/>
    <s v="MICS2"/>
  </r>
  <r>
    <s v="ETH"/>
    <n v="238"/>
    <s v="Ethiopia demographic and health survey 2000. Demographic and Health Surveys. Addis Ababa, Ethiopia and Calverton, Maryland, USA: Central Statistical Authority and ORC Macro, 2001"/>
    <s v="Ethiopia"/>
    <x v="1"/>
    <n v="2000"/>
    <n v="1997"/>
    <m/>
    <m/>
    <m/>
    <m/>
    <m/>
    <m/>
    <m/>
    <m/>
    <n v="10854"/>
    <n v="12247"/>
    <n v="2.6235578581690788E-2"/>
    <n v="6.9191083312034607E-2"/>
    <n v="321.31454467773438"/>
    <n v="751"/>
    <n v="315.87283325195313"/>
    <n v="741"/>
    <n v="2.5791853666305542E-2"/>
    <n v="6.82697594165802E-2"/>
    <n v="3000"/>
    <n v="183"/>
    <n v="3500"/>
    <n v="153"/>
    <n v="4000"/>
    <n v="99"/>
    <n v="0.30276656150817871"/>
    <n v="0.60922527313232422"/>
    <n v="0.28142577409744263"/>
    <n v="0.12388615310192108"/>
    <n v="7.8878961503505707E-2"/>
    <n v="0"/>
    <n v="3000"/>
    <n v="183"/>
    <n v="3500"/>
    <n v="153"/>
    <n v="4000"/>
    <n v="99"/>
    <n v="0.24367509782314301"/>
    <n v="0.57922768592834473"/>
    <n v="0.25565913319587708"/>
    <n v="0.11185086518526077"/>
    <n v="6.125166267156601E-2"/>
    <n v="0"/>
    <s v="no"/>
    <s v="yes"/>
    <s v="no"/>
    <s v="no"/>
    <s v="no"/>
    <n v="4"/>
    <x v="1"/>
    <s v="excluded"/>
    <x v="2"/>
    <x v="1"/>
    <s v="No model fitted"/>
    <x v="3"/>
    <m/>
    <s v=""/>
  </r>
  <r>
    <s v="ETH"/>
    <n v="239"/>
    <s v="Ethiopia demographic and health survey 2005. Demographic and Health Surveys. Addis Ababa, Ethiopia and Calverton, Maryland, USA: General Statistical Agency and ORC Macro, 2006"/>
    <s v="Ethiopia"/>
    <x v="1"/>
    <n v="2005"/>
    <n v="2002"/>
    <m/>
    <m/>
    <m/>
    <m/>
    <m/>
    <m/>
    <m/>
    <m/>
    <n v="9861"/>
    <n v="11163"/>
    <n v="3.0738275498151779E-2"/>
    <n v="7.4738867580890656E-2"/>
    <n v="343.1357421875"/>
    <n v="737"/>
    <n v="335.8646240234375"/>
    <n v="732"/>
    <n v="3.0087308958172798E-2"/>
    <n v="7.4231825768947601E-2"/>
    <n v="3000"/>
    <n v="159"/>
    <n v="3500"/>
    <n v="132"/>
    <n v="4000"/>
    <n v="81"/>
    <n v="0.23585593700408936"/>
    <n v="0.52373796701431274"/>
    <n v="0.21479904651641846"/>
    <n v="8.2897759974002838E-2"/>
    <n v="4.934152215719223E-2"/>
    <n v="6.6399113275110722E-3"/>
    <n v="3000"/>
    <n v="159"/>
    <n v="3500"/>
    <n v="132"/>
    <n v="4000"/>
    <n v="81"/>
    <n v="0.21573948860168457"/>
    <n v="0.50474900007247925"/>
    <n v="0.22388060390949249"/>
    <n v="8.9552238583564758E-2"/>
    <n v="3.7991859018802643E-2"/>
    <n v="1.3568521244451404E-3"/>
    <s v="no"/>
    <s v="yes"/>
    <s v="yes"/>
    <s v="yes"/>
    <s v="yes"/>
    <n v="1"/>
    <x v="1"/>
    <s v="excluded"/>
    <x v="2"/>
    <x v="1"/>
    <s v="No model fitted"/>
    <x v="3"/>
    <m/>
    <s v=""/>
  </r>
  <r>
    <s v="ETH"/>
    <n v="240"/>
    <s v="Ethiopia demographic and health survey 2011. Demographic and Health Surveys. Addis Ababa, Ethiopia and Calverton, Maryland, USA: Central Statistical Agency and ICF International, 2012"/>
    <s v="Ethiopia"/>
    <x v="1"/>
    <s v="2010-11"/>
    <n v="2008"/>
    <m/>
    <m/>
    <m/>
    <m/>
    <m/>
    <m/>
    <m/>
    <m/>
    <n v="11654"/>
    <n v="11872"/>
    <n v="5.2266113460063934E-2"/>
    <n v="9.584692120552063E-2"/>
    <n v="620.517578125"/>
    <n v="1117"/>
    <n v="612.96221923828125"/>
    <n v="1104"/>
    <n v="5.1630914211273193E-2"/>
    <n v="9.4731420278549194E-2"/>
    <n v="3000"/>
    <n v="262"/>
    <n v="3500"/>
    <n v="184"/>
    <n v="4000"/>
    <n v="136"/>
    <n v="0.20340754091739655"/>
    <n v="0.47806692123413086"/>
    <n v="0.22278861701488495"/>
    <n v="9.4679646193981171E-2"/>
    <n v="5.5970273911952972E-2"/>
    <n v="3.9503038860857487E-3"/>
    <n v="3000"/>
    <n v="262"/>
    <n v="3500"/>
    <n v="184"/>
    <n v="4000"/>
    <n v="136"/>
    <n v="0.23455685377120972"/>
    <n v="0.5210384726524353"/>
    <n v="0.20411817729473114"/>
    <n v="6.8934649229049683E-2"/>
    <n v="4.2076993733644485E-2"/>
    <n v="1.7905102577060461E-3"/>
    <s v="no"/>
    <s v="yes"/>
    <s v="yes"/>
    <s v="yes"/>
    <s v="yes"/>
    <n v="1"/>
    <x v="1"/>
    <s v="excluded"/>
    <x v="2"/>
    <x v="1"/>
    <s v="No model fitted"/>
    <x v="3"/>
    <m/>
    <s v=""/>
  </r>
  <r>
    <s v="GAB"/>
    <n v="244"/>
    <s v="Enquête démographique et de santé Gabon 2000. DHS. Calverton, Maryland: Direction Générale de la Statistique et des Etudes Economiques, et Fonds des Nations Unies pour la Population, et ORC Macro, 2001"/>
    <s v="Gabon"/>
    <x v="1"/>
    <s v="2000-01"/>
    <n v="1998"/>
    <n v="0.15061639249324799"/>
    <n v="6.7612431012094021E-3"/>
    <n v="0.13736435770988464"/>
    <n v="0.16386842727661133"/>
    <n v="0.13398361206054688"/>
    <n v="7.9383086413145065E-3"/>
    <n v="0.11834851652383804"/>
    <n v="0.1496187150478363"/>
    <n v="4405"/>
    <n v="4031"/>
    <n v="0.88334107398986816"/>
    <n v="0.84744608402252197"/>
    <n v="3561.09521484375"/>
    <n v="3733"/>
    <n v="3558.938720703125"/>
    <n v="3730"/>
    <n v="0.88289225101470947"/>
    <n v="0.84676504135131836"/>
    <n v="3000"/>
    <n v="199"/>
    <n v="3500"/>
    <n v="182"/>
    <n v="3200"/>
    <n v="181"/>
    <n v="4.9413442611694336E-2"/>
    <n v="0.14280031621456146"/>
    <n v="7.5831390917301178E-2"/>
    <n v="3.1006013974547386E-2"/>
    <n v="8.2359863445162773E-3"/>
    <n v="0"/>
    <n v="3000"/>
    <n v="199"/>
    <n v="3500"/>
    <n v="182"/>
    <n v="3200"/>
    <n v="181"/>
    <n v="5.3308330476284027E-2"/>
    <n v="0.15054915845394135"/>
    <n v="7.6613985002040863E-2"/>
    <n v="3.000267967581749E-2"/>
    <n v="8.0364318564534187E-3"/>
    <n v="0"/>
    <s v="yes"/>
    <s v="yes"/>
    <s v="yes"/>
    <s v="yes"/>
    <s v="yes"/>
    <n v="0"/>
    <x v="0"/>
    <s v="included"/>
    <x v="0"/>
    <x v="0"/>
    <s v="MI includes: _x000a_(i) size _x000a_(ii) parity _x000a_(ii) sex _x000a_(iv) singleton _x000a_(v) maternal height _x000a_(vi) maternal BMI "/>
    <x v="0"/>
    <m/>
    <s v=""/>
  </r>
  <r>
    <s v="GAB"/>
    <n v="245"/>
    <s v="Enquête démographique et de santé du Gabon 2012. Demographic and Health Surveys. Calverton, Maryland, et Libreville, Gabon : DGS et ICF International, 2013"/>
    <s v="Gabon"/>
    <x v="1"/>
    <n v="2012"/>
    <n v="2009"/>
    <n v="0.1511760950088501"/>
    <n v="7.7190455049276352E-3"/>
    <n v="0.13604676723480225"/>
    <n v="0.16630542278289795"/>
    <n v="0.14000056684017181"/>
    <n v="8.2429191097617149E-3"/>
    <n v="0.12378581613302231"/>
    <n v="0.15621532499790192"/>
    <n v="6067"/>
    <n v="5122"/>
    <n v="0.90708589553833008"/>
    <n v="0.8289104700088501"/>
    <n v="4645.9814453125"/>
    <n v="5029"/>
    <n v="4636.396484375"/>
    <n v="5019"/>
    <n v="0.90519261360168457"/>
    <n v="0.82726222276687622"/>
    <n v="3000"/>
    <n v="321"/>
    <n v="3200"/>
    <n v="231"/>
    <n v="3500"/>
    <n v="207"/>
    <n v="5.0952721387147903E-2"/>
    <n v="0.13818129897117601"/>
    <n v="7.7493049204349518E-2"/>
    <n v="3.1989511102437973E-2"/>
    <n v="1.0825921781361103E-2"/>
    <n v="7.8710174420848489E-5"/>
    <n v="3000"/>
    <n v="321"/>
    <n v="3200"/>
    <n v="231"/>
    <n v="3500"/>
    <n v="207"/>
    <n v="6.3829787075519562E-2"/>
    <n v="0.15092463791370392"/>
    <n v="8.8685624301433563E-2"/>
    <n v="3.5593558102846146E-2"/>
    <n v="9.5446407794952393E-3"/>
    <n v="1.9884668290615082E-4"/>
    <s v="yes"/>
    <s v="yes"/>
    <s v="yes"/>
    <s v="yes"/>
    <s v="yes"/>
    <n v="0"/>
    <x v="0"/>
    <s v="included"/>
    <x v="0"/>
    <x v="0"/>
    <s v="MI includes: _x000a_(i) size _x000a_(ii) parity _x000a_(ii) sex _x000a_(iv) singleton _x000a_(v) maternal height _x000a_(vi) maternal BMI "/>
    <x v="0"/>
    <m/>
    <s v=""/>
  </r>
  <r>
    <s v="GMB"/>
    <n v="247"/>
    <s v="The Gambia multiple indicator cluster survey report, 2000 (MICS). Banjul, The Gambia, 2002"/>
    <s v="Gambia"/>
    <x v="0"/>
    <n v="2000"/>
    <n v="1999"/>
    <m/>
    <m/>
    <m/>
    <m/>
    <m/>
    <m/>
    <m/>
    <m/>
    <n v="1011"/>
    <m/>
    <m/>
    <n v="0.40751731395721436"/>
    <m/>
    <n v="412"/>
    <m/>
    <m/>
    <m/>
    <m/>
    <m/>
    <m/>
    <m/>
    <m/>
    <m/>
    <m/>
    <m/>
    <m/>
    <m/>
    <m/>
    <m/>
    <m/>
    <m/>
    <m/>
    <m/>
    <m/>
    <m/>
    <m/>
    <m/>
    <m/>
    <m/>
    <m/>
    <m/>
    <m/>
    <m/>
    <m/>
    <m/>
    <m/>
    <m/>
    <m/>
    <x v="1"/>
    <s v="excluded"/>
    <x v="3"/>
    <x v="1"/>
    <s v="No model fitted"/>
    <x v="3"/>
    <s v="no size."/>
    <s v="MICS6"/>
  </r>
  <r>
    <s v="GMB"/>
    <n v="248"/>
    <s v="The Gambia Multiple Indicator Cluster Survey 2005/2006 Report. Banjul, The Gambia: GBoS, 2007"/>
    <s v="Gambia"/>
    <x v="0"/>
    <s v="2005-06"/>
    <n v="2005"/>
    <m/>
    <m/>
    <m/>
    <m/>
    <m/>
    <m/>
    <m/>
    <m/>
    <n v="3093"/>
    <n v="3070"/>
    <n v="0.51758956909179688"/>
    <n v="0.50662785768508911"/>
    <n v="1589"/>
    <n v="1567"/>
    <n v="1584"/>
    <n v="1562"/>
    <n v="0.5159609317779541"/>
    <n v="0.50501132011413574"/>
    <n v="3000"/>
    <n v="223"/>
    <n v="2500"/>
    <n v="126"/>
    <n v="3200"/>
    <n v="118"/>
    <n v="0.1420951634645462"/>
    <n v="0.2996087372303009"/>
    <n v="5.9664785861968994E-2"/>
    <n v="1.8280114978551865E-2"/>
    <n v="1.0795099660754204E-2"/>
    <n v="0"/>
    <n v="3000"/>
    <n v="223"/>
    <n v="2500"/>
    <n v="126"/>
    <n v="3200"/>
    <n v="118"/>
    <n v="0.14231014251708984"/>
    <n v="0.29802170395851135"/>
    <n v="5.9987235814332962E-2"/>
    <n v="1.8506700173020363E-2"/>
    <n v="1.0848755948245525E-2"/>
    <n v="0"/>
    <s v="yes"/>
    <s v="yes"/>
    <s v="yes"/>
    <s v="yes"/>
    <s v="yes"/>
    <n v="0"/>
    <x v="0"/>
    <s v="excluded"/>
    <x v="1"/>
    <x v="1"/>
    <s v="No model fitted"/>
    <x v="1"/>
    <m/>
    <s v=""/>
  </r>
  <r>
    <s v="GMB"/>
    <n v="249"/>
    <s v="The Gambia multiple indicator cluster survey 2010 (MICS): Final report. Banjul, The Gambia: GBOS, 2012"/>
    <s v="Gambia"/>
    <x v="0"/>
    <n v="2010"/>
    <n v="2009"/>
    <n v="0.12727352976799011"/>
    <n v="7.8760217875242233E-3"/>
    <n v="0.11183653771877289"/>
    <n v="0.14271053671836853"/>
    <n v="7.5433053076267242E-2"/>
    <n v="7.0063583552837372E-3"/>
    <n v="6.1657313257455826E-2"/>
    <n v="8.9208796620368958E-2"/>
    <n v="5222"/>
    <n v="4961.73046875"/>
    <n v="0.50866585969924927"/>
    <n v="0.42512446641921997"/>
    <n v="2524"/>
    <n v="2220"/>
    <n v="2514"/>
    <n v="2213"/>
    <n v="0.50665056705474854"/>
    <n v="0.42378398776054382"/>
    <n v="3000"/>
    <n v="321"/>
    <n v="3500"/>
    <n v="230"/>
    <n v="3200"/>
    <n v="162"/>
    <n v="0.13769553601741791"/>
    <n v="0.31758233904838562"/>
    <n v="6.2378350645303726E-2"/>
    <n v="2.0986730232834816E-2"/>
    <n v="1.1839685961604118E-2"/>
    <n v="0"/>
    <n v="3000"/>
    <n v="321"/>
    <n v="3500"/>
    <n v="230"/>
    <n v="3200"/>
    <n v="162"/>
    <n v="0.14459459483623505"/>
    <n v="0.32117116451263428"/>
    <n v="7.0720717310905457E-2"/>
    <n v="2.477477490901947E-2"/>
    <n v="1.3063062913715839E-2"/>
    <n v="0"/>
    <s v="yes"/>
    <s v="yes"/>
    <s v="yes"/>
    <s v="yes"/>
    <s v="yes"/>
    <n v="0"/>
    <x v="0"/>
    <m/>
    <x v="0"/>
    <x v="0"/>
    <s v="MI includes: _x000a_(i) size _x000a_(ii) parity _x000a_(ii) sex _x000a_(iv) singleton "/>
    <x v="0"/>
    <m/>
    <s v="MICS2"/>
  </r>
  <r>
    <s v="GMB"/>
    <n v="250"/>
    <s v="The Gambia Demographic and Health Survey 2013. Banjul, The Gambia, and Rockville, Maryland, USA: GBOS and ICF International, 2014."/>
    <s v="Gambia"/>
    <x v="1"/>
    <n v="2013"/>
    <n v="2010"/>
    <n v="0.1767756"/>
    <n v="1.4856299999999999E-2"/>
    <n v="0.14765739999999999"/>
    <n v="0.20589389999999999"/>
    <n v="0.1180127"/>
    <n v="6.54741E-3"/>
    <n v="0.10512428"/>
    <n v="0.13090109"/>
    <n v="8088"/>
    <n v="7906"/>
    <n v="0.59281516075134277"/>
    <n v="0.54698318243026733"/>
    <n v="4686.90576171875"/>
    <n v="4424"/>
    <n v="4665.50830078125"/>
    <n v="4404"/>
    <n v="0.59012246131896973"/>
    <n v="0.5445103645324707"/>
    <n v="3000"/>
    <n v="695"/>
    <n v="3500"/>
    <n v="446"/>
    <n v="3200"/>
    <n v="354"/>
    <n v="0.15070445835590363"/>
    <n v="0.3350737988948822"/>
    <n v="9.3872338533401489E-2"/>
    <n v="2.6719182729721069E-2"/>
    <n v="1.4888843521475792E-2"/>
    <n v="2.7196918381378055E-4"/>
    <n v="3000"/>
    <n v="695"/>
    <n v="3500"/>
    <n v="446"/>
    <n v="3200"/>
    <n v="354"/>
    <n v="0.15709765255451202"/>
    <n v="0.33792948722839355"/>
    <n v="8.9511752128601074E-2"/>
    <n v="2.7350813150405884E-2"/>
    <n v="1.6048824414610863E-2"/>
    <n v="6.7811936605721712E-4"/>
    <s v="yes"/>
    <s v="yes"/>
    <s v="yes"/>
    <s v="yes"/>
    <s v="yes"/>
    <n v="0"/>
    <x v="0"/>
    <s v="included"/>
    <x v="0"/>
    <x v="0"/>
    <s v="MI includes: _x000a_(i) size _x000a_(ii) parity _x000a_(ii) sex _x000a_(iv) singleton _x000a_(v) maternal height _x000a_(vi) maternal BMI "/>
    <x v="0"/>
    <m/>
    <s v="MICS3"/>
  </r>
  <r>
    <s v="GEO"/>
    <n v="252"/>
    <s v="Georgia monitoring the situation of children and women. Mulitple indicator cluster survey 2005."/>
    <s v="Georgia"/>
    <x v="0"/>
    <n v="2005"/>
    <n v="2004"/>
    <n v="4.9910499999999997E-2"/>
    <n v="8.3204999999999998E-3"/>
    <n v="3.3602300000000002E-2"/>
    <n v="6.6218600000000002E-2"/>
    <n v="4.3507999999999998E-2"/>
    <n v="8.5787899999999993E-3"/>
    <n v="2.6635989999999998E-2"/>
    <n v="6.037994E-2"/>
    <n v="760"/>
    <n v="770"/>
    <n v="0.95714282989501953"/>
    <n v="0.95657896995544434"/>
    <n v="737"/>
    <n v="727"/>
    <n v="737"/>
    <n v="727"/>
    <n v="0.95714282989501953"/>
    <n v="0.95657896995544434"/>
    <n v="3200"/>
    <n v="87"/>
    <n v="3500"/>
    <n v="69"/>
    <n v="3300"/>
    <n v="62"/>
    <n v="0.11905277520418167"/>
    <n v="0.29173243045806885"/>
    <n v="9.2002168297767639E-2"/>
    <n v="2.0483151078224182E-2"/>
    <n v="2.8376532718539238E-3"/>
    <n v="0"/>
    <n v="3200"/>
    <n v="87"/>
    <n v="3500"/>
    <n v="69"/>
    <n v="3300"/>
    <n v="62"/>
    <n v="0.11966987699270248"/>
    <n v="0.29986244440078735"/>
    <n v="8.6657494306564331E-2"/>
    <n v="2.2008253261446953E-2"/>
    <n v="4.1265473701059818E-3"/>
    <n v="0"/>
    <s v="yes"/>
    <s v="yes"/>
    <s v="yes"/>
    <s v="yes"/>
    <s v="yes"/>
    <n v="0"/>
    <x v="0"/>
    <s v="included"/>
    <x v="0"/>
    <x v="0"/>
    <s v="MI includes: _x000a_(i) size _x000a_(ii) parity "/>
    <x v="0"/>
    <s v=" "/>
    <s v=""/>
  </r>
  <r>
    <s v="GEO"/>
    <n v="253"/>
    <s v="Report of the Georgia national nutrition survey (GNNS) 2009. Tbilisi, Georgia: NCDC&amp;PH and UNICEF, 2010."/>
    <s v="Georgia"/>
    <x v="2"/>
    <n v="2009"/>
    <n v="2007"/>
    <n v="6.3154324889183044E-2"/>
    <n v="5.6234798394143581E-3"/>
    <n v="5.2132502198219299E-2"/>
    <n v="7.4176140129566193E-2"/>
    <n v="4.447595402598381E-2"/>
    <n v="4.930480383336544E-3"/>
    <n v="3.4762363880872726E-2"/>
    <n v="5.4189544171094894E-2"/>
    <n v="2342"/>
    <n v="2461"/>
    <n v="0.99827468395233154"/>
    <n v="0.99743807315826416"/>
    <n v="2456.9111328125"/>
    <n v="2336"/>
    <n v="2454.643310546875"/>
    <n v="2335"/>
    <n v="0.99741703271865845"/>
    <n v="0.99701112508773804"/>
    <n v="3200"/>
    <n v="208"/>
    <n v="3000"/>
    <n v="203"/>
    <n v="3500"/>
    <n v="193"/>
    <n v="8.3166345953941345E-2"/>
    <n v="0.25296565890312195"/>
    <n v="0.10146551579236984"/>
    <n v="2.2023126482963562E-2"/>
    <n v="3.3878847025334835E-3"/>
    <n v="0"/>
    <n v="3200"/>
    <n v="208"/>
    <n v="3000"/>
    <n v="203"/>
    <n v="3500"/>
    <n v="193"/>
    <n v="8.9041098952293396E-2"/>
    <n v="0.2585616409778595"/>
    <n v="9.8030820488929749E-2"/>
    <n v="2.0119862630963326E-2"/>
    <n v="2.9965753201395273E-3"/>
    <n v="0"/>
    <s v="yes"/>
    <s v="yes"/>
    <s v="yes"/>
    <s v="yes"/>
    <s v="yes"/>
    <n v="0"/>
    <x v="0"/>
    <m/>
    <x v="0"/>
    <x v="0"/>
    <s v="FMM Only"/>
    <x v="2"/>
    <m/>
    <s v=""/>
  </r>
  <r>
    <s v="GHA"/>
    <n v="257"/>
    <s v="Ghana demographic and health survey 1998. Demographic and Health Surveys. Calverton, Maryland: GSS and MI, 1999"/>
    <s v="Ghana"/>
    <x v="1"/>
    <s v="1998-99"/>
    <n v="1996"/>
    <m/>
    <m/>
    <m/>
    <m/>
    <m/>
    <m/>
    <m/>
    <m/>
    <n v="3270"/>
    <n v="3167"/>
    <n v="0.20971128344535828"/>
    <n v="0.18746177852153778"/>
    <n v="664.096435546875"/>
    <n v="613"/>
    <n v="650.7763671875"/>
    <n v="601"/>
    <n v="0.20548669993877411"/>
    <n v="0.18379205465316772"/>
    <n v="3000"/>
    <n v="62"/>
    <n v="3500"/>
    <n v="52"/>
    <n v="3200"/>
    <n v="45"/>
    <n v="0.10173851996660233"/>
    <n v="0.25764846801757813"/>
    <n v="0.13856235146522522"/>
    <n v="6.737113744020462E-2"/>
    <n v="4.3207302689552307E-2"/>
    <n v="1.8229236593469977E-3"/>
    <n v="3000"/>
    <n v="62"/>
    <n v="3500"/>
    <n v="52"/>
    <n v="3200"/>
    <n v="45"/>
    <n v="0.10114192217588425"/>
    <n v="0.25938010215759277"/>
    <n v="0.13866232335567474"/>
    <n v="7.0146821439266205E-2"/>
    <n v="4.4045675545930862E-2"/>
    <n v="1.6313213855028152E-3"/>
    <s v="no"/>
    <s v="yes"/>
    <s v="yes"/>
    <s v="yes"/>
    <s v="yes"/>
    <n v="1"/>
    <x v="1"/>
    <s v="excluded"/>
    <x v="2"/>
    <x v="1"/>
    <s v="No model fitted"/>
    <x v="3"/>
    <m/>
    <s v=""/>
  </r>
  <r>
    <s v="GHA"/>
    <n v="258"/>
    <s v="Ghana demographic and health survey 2003. Demographic and Health Surveys. Calverton, Maryland: GSS, NMIMR, and ORC Macro, 2004"/>
    <s v="Ghana"/>
    <x v="1"/>
    <n v="2003"/>
    <n v="2001"/>
    <m/>
    <m/>
    <m/>
    <m/>
    <m/>
    <m/>
    <m/>
    <m/>
    <n v="3844"/>
    <n v="3639"/>
    <n v="0.28340119123458862"/>
    <n v="0.25338190793991089"/>
    <n v="1031.2890625"/>
    <n v="974"/>
    <n v="1017.7766723632813"/>
    <n v="961"/>
    <n v="0.27968582510948181"/>
    <n v="0.25"/>
    <n v="3000"/>
    <n v="116"/>
    <n v="3500"/>
    <n v="103"/>
    <n v="3200"/>
    <n v="94"/>
    <n v="0.1210986003279686"/>
    <n v="0.32806867361068726"/>
    <n v="0.18896715342998505"/>
    <n v="0.10801704227924347"/>
    <n v="5.1684051752090454E-2"/>
    <n v="0"/>
    <n v="3000"/>
    <n v="116"/>
    <n v="3500"/>
    <n v="103"/>
    <n v="3200"/>
    <n v="94"/>
    <n v="0.11909651011228561"/>
    <n v="0.32135522365570068"/>
    <n v="0.19301848113536835"/>
    <n v="0.10780287533998489"/>
    <n v="5.0308007746934891E-2"/>
    <n v="0"/>
    <s v="no"/>
    <s v="yes"/>
    <s v="yes"/>
    <s v="no"/>
    <s v="no"/>
    <n v="3"/>
    <x v="1"/>
    <s v="excluded"/>
    <x v="2"/>
    <x v="1"/>
    <s v="No model fitted"/>
    <x v="3"/>
    <m/>
    <s v=""/>
  </r>
  <r>
    <s v="GHA"/>
    <n v="259"/>
    <s v="Monitoring the situation of children, women and men. Ghana Multiple indicator cluster survey 2006."/>
    <s v="Ghana"/>
    <x v="0"/>
    <n v="2006"/>
    <n v="2005"/>
    <n v="0.15088679999999999"/>
    <n v="2.3651999999999999E-2"/>
    <n v="0.10452889999999999"/>
    <n v="0.1972447"/>
    <n v="8.0556100000000005E-2"/>
    <n v="1.6235869999999999E-2"/>
    <n v="4.8549090000000003E-2"/>
    <n v="0.1125632"/>
    <n v="1459"/>
    <n v="1365"/>
    <n v="0.36117216944694519"/>
    <n v="0.3221384584903717"/>
    <n v="493"/>
    <n v="470"/>
    <n v="488"/>
    <n v="464"/>
    <n v="0.35750916600227356"/>
    <n v="0.31802603602409363"/>
    <n v="3000"/>
    <n v="49"/>
    <n v="3500"/>
    <n v="47"/>
    <n v="3200"/>
    <n v="34"/>
    <n v="0.1092270091176033"/>
    <n v="0.26927506923675537"/>
    <n v="0.15140603482723236"/>
    <n v="7.2464600205421448E-2"/>
    <n v="4.1576262563467026E-2"/>
    <n v="0"/>
    <n v="3000"/>
    <n v="49"/>
    <n v="3500"/>
    <n v="47"/>
    <n v="3200"/>
    <n v="34"/>
    <n v="0.1042553186416626"/>
    <n v="0.27659574151039124"/>
    <n v="0.14893616735935211"/>
    <n v="7.2340428829193115E-2"/>
    <n v="4.0425531566143036E-2"/>
    <n v="0"/>
    <s v="yes"/>
    <s v="yes"/>
    <s v="yes"/>
    <s v="yes"/>
    <s v="yes"/>
    <n v="0"/>
    <x v="0"/>
    <s v="included"/>
    <x v="0"/>
    <x v="0"/>
    <s v="MI includes: _x000a_(i) size _x000a_(ii) parity "/>
    <x v="0"/>
    <m/>
    <s v=""/>
  </r>
  <r>
    <s v="GHA"/>
    <n v="260"/>
    <s v="Ghana demographic and health survey 2008. Demographic and Health Surveys. Accra, Ghana: GSS, GHS, and ICF Macro, 2009"/>
    <s v="Ghana"/>
    <x v="1"/>
    <n v="2008"/>
    <n v="2006"/>
    <n v="0.16818250715732574"/>
    <n v="1.0184601880609989E-2"/>
    <n v="0.14822068810462952"/>
    <n v="0.18814432621002197"/>
    <n v="0.10050436854362488"/>
    <n v="9.5888767391443253E-3"/>
    <n v="8.1643573939800262E-2"/>
    <n v="0.11936516314744949"/>
    <n v="2992"/>
    <n v="2909"/>
    <n v="0.42800143361091614"/>
    <n v="0.38836899399757385"/>
    <n v="1245.0986328125"/>
    <n v="1162"/>
    <n v="1224.08056640625"/>
    <n v="1142"/>
    <n v="0.42079085111618042"/>
    <n v="0.38168448209762573"/>
    <n v="3000"/>
    <n v="142"/>
    <n v="3500"/>
    <n v="106"/>
    <n v="3200"/>
    <n v="76"/>
    <n v="0.11640233546495438"/>
    <n v="0.28087505698204041"/>
    <n v="0.13840796053409576"/>
    <n v="6.158914789557457E-2"/>
    <n v="2.7889519929885864E-2"/>
    <n v="0"/>
    <n v="3000"/>
    <n v="142"/>
    <n v="3500"/>
    <n v="106"/>
    <n v="3200"/>
    <n v="76"/>
    <n v="0.12220309674739838"/>
    <n v="0.27882960438728333"/>
    <n v="0.1428571492433548"/>
    <n v="6.3683301210403442E-2"/>
    <n v="2.8399311006069183E-2"/>
    <n v="0"/>
    <s v="yes"/>
    <s v="yes"/>
    <s v="yes"/>
    <s v="yes"/>
    <s v="yes"/>
    <n v="0"/>
    <x v="0"/>
    <s v="included"/>
    <x v="0"/>
    <x v="0"/>
    <s v="MI includes: _x000a_(i) size _x000a_(ii) parity _x000a_(ii) sex _x000a_(iv) singleton _x000a_(v) maternal height _x000a_(vi) maternal BMI "/>
    <x v="0"/>
    <m/>
    <s v=""/>
  </r>
  <r>
    <s v="GHA"/>
    <n v="261"/>
    <s v="Ghana multiple indicator cluster survey (MICS) with an enhanced malaria module and biomarker 2011: Final report. Accra, Ghana, 2012"/>
    <s v="Ghana"/>
    <x v="0"/>
    <n v="2011"/>
    <n v="2010"/>
    <n v="0.14063870000000001"/>
    <n v="1.4772E-2"/>
    <n v="0.11168549999999999"/>
    <n v="0.16959189999999999"/>
    <n v="8.5983500000000004E-2"/>
    <n v="1.070334E-2"/>
    <n v="6.4960619999999997E-2"/>
    <n v="0.10700639000000001"/>
    <n v="2873"/>
    <n v="2528.470458984375"/>
    <n v="0.5403481125831604"/>
    <n v="0.41977027058601379"/>
    <n v="1366"/>
    <n v="1206"/>
    <n v="1351"/>
    <n v="1193"/>
    <n v="0.53441452980041504"/>
    <n v="0.41524538397789001"/>
    <n v="3000"/>
    <n v="148"/>
    <n v="3500"/>
    <n v="92"/>
    <n v="3200"/>
    <n v="91"/>
    <n v="0.12098939716815948"/>
    <n v="0.27842086553573608"/>
    <n v="0.1238529309630394"/>
    <n v="6.1630811542272568E-2"/>
    <n v="3.5553712397813797E-2"/>
    <n v="0"/>
    <n v="3000"/>
    <n v="148"/>
    <n v="3500"/>
    <n v="92"/>
    <n v="3200"/>
    <n v="91"/>
    <n v="0.12271973490715027"/>
    <n v="0.27446103096008301"/>
    <n v="0.11608623713254929"/>
    <n v="5.7213928550481796E-2"/>
    <n v="3.5655058920383453E-2"/>
    <n v="0"/>
    <s v="yes"/>
    <s v="yes"/>
    <s v="yes"/>
    <s v="yes"/>
    <s v="yes"/>
    <n v="0"/>
    <x v="0"/>
    <s v="included"/>
    <x v="0"/>
    <x v="0"/>
    <s v="MI includes: _x000a_(i) size _x000a_(ii) parity "/>
    <x v="0"/>
    <m/>
    <s v=""/>
  </r>
  <r>
    <s v="GHA"/>
    <n v="262"/>
    <s v="Ghana Demographic and Health Survey 2014. Rockville, Maryland, USA: GSS, GHS, and ICF International."/>
    <s v="Ghana"/>
    <x v="1"/>
    <n v="2014"/>
    <n v="2012"/>
    <n v="0.1407134085893631"/>
    <n v="8.8064922019839287E-3"/>
    <n v="0.12345267832279205"/>
    <n v="0.15797412395477295"/>
    <n v="9.5385059714317322E-2"/>
    <n v="8.0572310835123062E-3"/>
    <n v="7.9547323286533356E-2"/>
    <n v="0.11122280359268188"/>
    <n v="5881"/>
    <n v="5692"/>
    <n v="0.60328835248947144"/>
    <n v="0.57252168655395508"/>
    <n v="3434.080810546875"/>
    <n v="3367"/>
    <n v="3428.1572265625"/>
    <n v="3361"/>
    <n v="0.60227638483047485"/>
    <n v="0.57150143384933472"/>
    <n v="3000"/>
    <n v="468"/>
    <n v="3500"/>
    <n v="273"/>
    <n v="3200"/>
    <n v="263"/>
    <n v="0.1288902759552002"/>
    <n v="0.29245194792747498"/>
    <n v="0.10447331517934799"/>
    <n v="2.8430704027414322E-2"/>
    <n v="9.9074393510818481E-3"/>
    <n v="0"/>
    <n v="3000"/>
    <n v="468"/>
    <n v="3500"/>
    <n v="273"/>
    <n v="3200"/>
    <n v="263"/>
    <n v="0.13899613916873932"/>
    <n v="0.29818829894065857"/>
    <n v="9.3852095305919647E-2"/>
    <n v="2.8215028345584869E-2"/>
    <n v="9.8010096698999405E-3"/>
    <n v="0"/>
    <s v="yes"/>
    <s v="yes"/>
    <s v="yes"/>
    <s v="yes"/>
    <s v="yes"/>
    <n v="0"/>
    <x v="0"/>
    <s v="included"/>
    <x v="0"/>
    <x v="0"/>
    <s v="MI includes: _x000a_(i) size _x000a_(ii) parity _x000a_(ii) sex _x000a_(iv) singleton _x000a_(v) maternal height _x000a_(vi) maternal BMI "/>
    <x v="0"/>
    <m/>
    <s v=""/>
  </r>
  <r>
    <s v="GTM"/>
    <n v="265"/>
    <s v="Encuesta nacional de salud materno infantil 1998-1999. Demographic and Health Surveys. Ciudad de Guatemala, Guatemala, 1999"/>
    <s v="Guatemala"/>
    <x v="7"/>
    <s v="1998-99"/>
    <n v="1996"/>
    <n v="0.1222772"/>
    <n v="8.6604999999999998E-3"/>
    <n v="0.1053027"/>
    <n v="0.13925180000000001"/>
    <n v="0.1198056"/>
    <n v="8.3599299999999998E-3"/>
    <n v="0.10334724000000001"/>
    <n v="0.13626403000000001"/>
    <n v="4923"/>
    <n v="4521"/>
    <n v="0.77816319465637207"/>
    <n v="0.70912045240402222"/>
    <n v="3518.40087890625"/>
    <n v="3491"/>
    <n v="3514.501708984375"/>
    <n v="3483"/>
    <n v="0.77737265825271606"/>
    <n v="0.70749545097351074"/>
    <n v="3175"/>
    <n v="623"/>
    <n v="3628"/>
    <n v="510"/>
    <n v="2721"/>
    <n v="344"/>
    <n v="0.15152819454669952"/>
    <n v="0.36183324456214905"/>
    <n v="0.12281046807765961"/>
    <n v="3.9649773389101028E-2"/>
    <n v="6.2650889158248901E-3"/>
    <n v="0"/>
    <n v="3175"/>
    <n v="623"/>
    <n v="3628"/>
    <n v="510"/>
    <n v="2721"/>
    <n v="344"/>
    <n v="0.17845889925956726"/>
    <n v="0.4230879545211792"/>
    <n v="0.15067316591739655"/>
    <n v="4.7264393419027328E-2"/>
    <n v="1.0885133408010006E-2"/>
    <n v="0"/>
    <s v="yes"/>
    <s v="yes"/>
    <s v="yes"/>
    <s v="yes"/>
    <s v="yes"/>
    <n v="0"/>
    <x v="0"/>
    <s v="included"/>
    <x v="0"/>
    <x v="0"/>
    <s v="MI includes: _x000a_(i) size _x000a_(ii) parity _x000a_(ii) sex _x000a_(iv) singleton _x000a_(v) maternal height _x000a_(vi) maternal BMI "/>
    <x v="0"/>
    <m/>
    <s v=""/>
  </r>
  <r>
    <s v="GTM"/>
    <n v="267"/>
    <s v="Guatemala encuesta nacional de salud materno infantil 2002. Ciudad de Guatemala, Republica de Guatemala: Oscar de Leon Palacios, 2003"/>
    <s v="Guatemala"/>
    <x v="6"/>
    <n v="2002"/>
    <n v="2000"/>
    <n v="0.14352144300937653"/>
    <n v="7.9511078074574471E-3"/>
    <n v="0.12793727219104767"/>
    <n v="0.15910561382770538"/>
    <n v="0.12786819040775299"/>
    <n v="1.0058012790977955E-2"/>
    <n v="0.10809015482664108"/>
    <n v="0.1476462334394455"/>
    <n v="4943"/>
    <n v="3816"/>
    <n v="0.80446898937225342"/>
    <n v="0.7564232349395752"/>
    <n v="3069.645263671875"/>
    <n v="3739"/>
    <n v="3068.37255859375"/>
    <n v="3736"/>
    <n v="0.80408084392547607"/>
    <n v="0.75581628084182739"/>
    <n v="3175"/>
    <n v="710"/>
    <n v="3629"/>
    <n v="601"/>
    <n v="2722"/>
    <n v="446"/>
    <n v="0.17772029340267181"/>
    <n v="0.43174818158149719"/>
    <n v="9.6671037375926971E-2"/>
    <n v="3.1686242669820786E-2"/>
    <n v="5.8730244636535645E-3"/>
    <n v="3.8971094181761146E-4"/>
    <n v="3175"/>
    <n v="710"/>
    <n v="3629"/>
    <n v="601"/>
    <n v="3175"/>
    <n v="710"/>
    <n v="0.18989033997058868"/>
    <n v="0.46991175413131714"/>
    <n v="0.12917892634868622"/>
    <n v="4.5199252665042877E-2"/>
    <n v="8.8258888572454453E-3"/>
    <n v="5.3490238497033715E-4"/>
    <s v="yes"/>
    <s v="yes"/>
    <s v="yes"/>
    <s v="yes"/>
    <s v="yes"/>
    <n v="0"/>
    <x v="0"/>
    <m/>
    <x v="0"/>
    <x v="0"/>
    <s v="MI includes: _x000a_(i) size _x000a_(ii) parity _x000a_(ii) sex _x000a_(iv) singleton "/>
    <x v="0"/>
    <m/>
    <s v=""/>
  </r>
  <r>
    <s v="GTM"/>
    <n v="268"/>
    <s v="Encuesta nacional de salud materno infantil 2008 (ENSMI-2008/09). Ciudad de Guatemala, Guatemala: Ministerio de Salud Pública, MSPAS, INE y CDC, 2010"/>
    <s v="Guatemala"/>
    <x v="6"/>
    <s v="2008-09"/>
    <n v="2006"/>
    <n v="0.1586606502532959"/>
    <n v="6.2695532105863094E-3"/>
    <n v="0.14637233316898346"/>
    <n v="0.17094898223876953"/>
    <n v="0.14622731506824493"/>
    <n v="7.0538558065891266E-3"/>
    <n v="0.13237898051738739"/>
    <n v="0.16007563471794128"/>
    <n v="7952"/>
    <n v="6759"/>
    <n v="0.89293301105499268"/>
    <n v="0.88141345977783203"/>
    <n v="6035.08740234375"/>
    <n v="7009"/>
    <n v="6027.873046875"/>
    <n v="7001"/>
    <n v="0.89182913303375244"/>
    <n v="0.88040745258331299"/>
    <n v="3175"/>
    <n v="1037"/>
    <n v="3629"/>
    <n v="794"/>
    <n v="2722"/>
    <n v="768"/>
    <n v="0.14521600306034088"/>
    <n v="0.37119895219802856"/>
    <n v="8.5767187178134918E-2"/>
    <n v="2.6899544522166252E-2"/>
    <n v="3.7043418269604445E-3"/>
    <n v="2.1382755949161947E-4"/>
    <n v="3175"/>
    <n v="1037"/>
    <n v="3629"/>
    <n v="794"/>
    <n v="2722"/>
    <n v="768"/>
    <n v="0.14795263111591339"/>
    <n v="0.37080895900726318"/>
    <n v="9.3023255467414856E-2"/>
    <n v="2.9818804934620857E-2"/>
    <n v="4.2802109383046627E-3"/>
    <n v="2.8534739976748824E-4"/>
    <s v="yes"/>
    <s v="yes"/>
    <s v="yes"/>
    <s v="yes"/>
    <s v="yes"/>
    <n v="0"/>
    <x v="0"/>
    <m/>
    <x v="0"/>
    <x v="0"/>
    <s v="MI includes: _x000a_(i) size _x000a_(ii) parity _x000a_(ii) sex _x000a_(iv) singleton "/>
    <x v="0"/>
    <m/>
    <s v=""/>
  </r>
  <r>
    <s v="GTM"/>
    <n v="269"/>
    <s v="Encuesta Nacional de Salud Materno Infantil 2014-2015. Ciudad de Guatemala, Guatemala, 2015."/>
    <s v="Guatemala"/>
    <x v="1"/>
    <s v="2014-15"/>
    <n v="2012"/>
    <n v="0.13663378357887268"/>
    <n v="3.9694090373814106E-3"/>
    <n v="0.12885373830795288"/>
    <n v="0.14441382884979248"/>
    <n v="0.14605295658111572"/>
    <n v="4.6976329758763313E-3"/>
    <n v="0.13683271408081055"/>
    <n v="0.1552731990814209"/>
    <n v="12435"/>
    <n v="12502"/>
    <n v="0.94241023063659668"/>
    <n v="0.93888217210769653"/>
    <n v="11781.703125"/>
    <n v="11675"/>
    <n v="11778.068359375"/>
    <n v="11669"/>
    <n v="0.94209474325180054"/>
    <n v="0.93839967250823975"/>
    <n v="3175"/>
    <n v="1604"/>
    <n v="2721"/>
    <n v="1265"/>
    <n v="3628"/>
    <n v="969"/>
    <n v="0.13641874492168427"/>
    <n v="0.32788205146789551"/>
    <n v="5.6608553975820541E-2"/>
    <n v="1.091393455862999E-2"/>
    <n v="1.8191819544881582E-3"/>
    <n v="0"/>
    <n v="3175"/>
    <n v="1604"/>
    <n v="2721"/>
    <n v="1265"/>
    <n v="3628"/>
    <n v="969"/>
    <n v="0.13738757371902466"/>
    <n v="0.32873660326004028"/>
    <n v="5.7730194181203842E-2"/>
    <n v="1.1220556683838367E-2"/>
    <n v="2.398286946117878E-3"/>
    <n v="0"/>
    <s v="yes"/>
    <s v="yes"/>
    <s v="yes"/>
    <s v="yes"/>
    <s v="yes"/>
    <n v="0"/>
    <x v="0"/>
    <s v="included"/>
    <x v="0"/>
    <x v="0"/>
    <s v="MI includes: _x000a_(i) size _x000a_(ii) parity _x000a_(ii) sex _x000a_(iv) singleton _x000a_(v) maternal height _x000a_(vi) maternal BMI "/>
    <x v="0"/>
    <m/>
    <s v=""/>
  </r>
  <r>
    <s v="GIN"/>
    <n v="271"/>
    <s v="Enquête démographique et de santé, Guinée 1999. Demographic and Health Surveys. Direction Nationale de la Statistique. Conakry , Guinée, 2000"/>
    <s v="Guinea"/>
    <x v="1"/>
    <n v="1999"/>
    <n v="1996"/>
    <m/>
    <m/>
    <m/>
    <m/>
    <m/>
    <m/>
    <m/>
    <m/>
    <n v="5729"/>
    <n v="5733"/>
    <n v="0.37590602040290833"/>
    <n v="0.38942223787307739"/>
    <n v="2154.9287109375"/>
    <n v="2231"/>
    <n v="2119.1865234375"/>
    <n v="2193"/>
    <n v="0.36964705586433411"/>
    <n v="0.38278931379318237"/>
    <n v="3000"/>
    <n v="377"/>
    <n v="3500"/>
    <n v="290"/>
    <n v="4000"/>
    <n v="231"/>
    <n v="0.16900308430194855"/>
    <n v="0.40345805883407593"/>
    <n v="0.23164042830467224"/>
    <n v="0.10561402887105942"/>
    <n v="6.2352564185857773E-2"/>
    <n v="4.241866699885577E-4"/>
    <n v="3000"/>
    <n v="377"/>
    <n v="3500"/>
    <n v="290"/>
    <n v="4000"/>
    <n v="231"/>
    <n v="0.16898252069950104"/>
    <n v="0.40251007676124573"/>
    <n v="0.22949349880218506"/>
    <n v="0.10354101657867432"/>
    <n v="6.1407439410686493E-2"/>
    <n v="4.4822948984801769E-4"/>
    <s v="yes"/>
    <s v="yes"/>
    <s v="yes"/>
    <s v="no"/>
    <s v="no"/>
    <n v="2"/>
    <x v="1"/>
    <s v="excluded"/>
    <x v="4"/>
    <x v="1"/>
    <s v="No model fitted"/>
    <x v="3"/>
    <m/>
    <s v="MICS3"/>
  </r>
  <r>
    <s v="GIN"/>
    <n v="273"/>
    <s v="Enquête démographique et de santé, Guinée 2005. Demographic and Health Surveys. Direction Nationale de la Statistique. Calverton, Maryland, U.S.A.: DNS et ORC Macro, 2006"/>
    <s v="Guinea"/>
    <x v="1"/>
    <n v="2005"/>
    <n v="2002"/>
    <m/>
    <m/>
    <m/>
    <m/>
    <m/>
    <m/>
    <m/>
    <m/>
    <n v="6046"/>
    <n v="6055"/>
    <n v="0.42794802784919739"/>
    <n v="0.41597750782966614"/>
    <n v="2591.07568359375"/>
    <n v="2515"/>
    <n v="2565.698486328125"/>
    <n v="2491"/>
    <n v="0.42373219132423401"/>
    <n v="0.41200792789459229"/>
    <n v="3000"/>
    <n v="407"/>
    <n v="3500"/>
    <n v="270"/>
    <n v="4000"/>
    <n v="228"/>
    <n v="0.15735539793968201"/>
    <n v="0.35354739427566528"/>
    <n v="0.23648379743099213"/>
    <n v="0.10580021888017654"/>
    <n v="5.4191526025533676E-2"/>
    <n v="3.8205523742362857E-4"/>
    <n v="3000"/>
    <n v="407"/>
    <n v="3500"/>
    <n v="270"/>
    <n v="4000"/>
    <n v="228"/>
    <n v="0.16182902455329895"/>
    <n v="0.35984095931053162"/>
    <n v="0.23101392388343811"/>
    <n v="0.10099403560161591"/>
    <n v="5.3677931427955627E-2"/>
    <n v="3.9761431980878115E-4"/>
    <s v="yes"/>
    <s v="yes"/>
    <s v="yes"/>
    <s v="no"/>
    <s v="no"/>
    <n v="2"/>
    <x v="1"/>
    <s v="excluded"/>
    <x v="4"/>
    <x v="1"/>
    <s v="No model fitted"/>
    <x v="3"/>
    <m/>
    <s v="MICS4"/>
  </r>
  <r>
    <s v="GNB"/>
    <n v="277"/>
    <s v="Multiple indicator cluster survey Guinea-Bissau, 2000 (MICS). Bissau, Guinea-Bissau: General Direction of Planning, National Institute of Statistics and Census and UNICEF, 2000"/>
    <s v="Guinea-Bissau"/>
    <x v="0"/>
    <n v="2000"/>
    <n v="1999"/>
    <n v="0.25760361552238464"/>
    <n v="7.2946934960782528E-3"/>
    <n v="0.24330602586269379"/>
    <n v="0.27190122008323669"/>
    <n v="0.18157310783863068"/>
    <n v="1.8086550757288933E-2"/>
    <n v="0.14603826403617859"/>
    <n v="0.21710793673992157"/>
    <n v="1666"/>
    <n v="1700"/>
    <n v="0.28090190887451172"/>
    <n v="0.30132052302360535"/>
    <n v="478"/>
    <n v="502"/>
    <n v="478"/>
    <n v="502"/>
    <n v="0.28094133734703064"/>
    <n v="0.30132052302360535"/>
    <n v="3000"/>
    <n v="46"/>
    <n v="3500"/>
    <n v="41"/>
    <n v="2500"/>
    <n v="31"/>
    <n v="0.10160946100950241"/>
    <n v="0.24197499454021454"/>
    <n v="0.11472318321466446"/>
    <n v="5.9830445796251297E-2"/>
    <n v="0"/>
    <n v="1.2497330084443092E-2"/>
    <n v="3000"/>
    <n v="46"/>
    <n v="3500"/>
    <n v="41"/>
    <n v="2500"/>
    <n v="31"/>
    <n v="9.1633468866348267E-2"/>
    <n v="0.23505976796150208"/>
    <n v="0.11155378818511963"/>
    <n v="5.7768926024436951E-2"/>
    <n v="0"/>
    <n v="1.1952191591262817E-2"/>
    <s v="yes"/>
    <s v="yes"/>
    <s v="yes"/>
    <s v="yes"/>
    <s v="yes"/>
    <n v="0"/>
    <x v="0"/>
    <m/>
    <x v="0"/>
    <x v="0"/>
    <s v="MI includes: _x000a_(i) size _x000a_(ii) parity "/>
    <x v="0"/>
    <m/>
    <s v=""/>
  </r>
  <r>
    <s v="GNB"/>
    <n v="278"/>
    <s v="Enquête par grappes à indicateurs multiples, Guinée-Bissau, 2006, Rapport final. Bissau, Guinée-Bissau : Ministère de l`Economie - Secrétariat d`Etat du Plan et à l`Intégration Régionale, 2006"/>
    <s v="Guinea-Bissau"/>
    <x v="0"/>
    <n v="2006"/>
    <n v="2005"/>
    <n v="0.25452069999999999"/>
    <n v="1.9404000000000001E-2"/>
    <n v="0.21648880000000001"/>
    <n v="0.2925526"/>
    <n v="0.15230579999999999"/>
    <n v="1.226002E-2"/>
    <n v="0.1281583"/>
    <n v="0.17645333999999999"/>
    <n v="2455"/>
    <n v="2506"/>
    <n v="0.41460496187210083"/>
    <n v="0.43095722794532776"/>
    <n v="1039"/>
    <n v="1058"/>
    <n v="1036"/>
    <n v="1056"/>
    <n v="0.4134078323841095"/>
    <n v="0.43014255166053772"/>
    <n v="3000"/>
    <n v="110"/>
    <n v="2500"/>
    <n v="87"/>
    <n v="3500"/>
    <n v="66"/>
    <n v="9.4747401773929596E-2"/>
    <n v="0.22544035315513611"/>
    <n v="0.12697865068912506"/>
    <n v="6.3981257379055023E-2"/>
    <n v="2.7251968160271645E-2"/>
    <n v="0"/>
    <n v="3000"/>
    <n v="110"/>
    <n v="2500"/>
    <n v="87"/>
    <n v="3500"/>
    <n v="66"/>
    <n v="0.1039697527885437"/>
    <n v="0.24858222901821136"/>
    <n v="0.12570887804031372"/>
    <n v="6.238185241818428E-2"/>
    <n v="2.5519847869873047E-2"/>
    <n v="0"/>
    <s v="yes"/>
    <s v="yes"/>
    <s v="yes"/>
    <s v="yes"/>
    <s v="yes"/>
    <n v="0"/>
    <x v="0"/>
    <s v="included"/>
    <x v="0"/>
    <x v="0"/>
    <s v="MI includes: _x000a_(i) size _x000a_(ii) parity "/>
    <x v="0"/>
    <m/>
    <s v=""/>
  </r>
  <r>
    <s v="GNB"/>
    <n v="281"/>
    <s v="Inquérito aos Indicadores Múltiplos (MICS5) 2014, Relatório Final. Bissau, Guiné-Bissau: Ministério da Economia e Finanças e Direcção Geral do Plano/ Instituto Nacional de Estatística (INE)"/>
    <s v="Guinea-Bissau"/>
    <x v="0"/>
    <n v="2014"/>
    <n v="2013"/>
    <n v="0.21067069999999999"/>
    <n v="1.0666399999999999E-2"/>
    <n v="0.18976460000000001"/>
    <n v="0.2315768"/>
    <n v="0.1380564"/>
    <n v="1.39303E-2"/>
    <n v="0.11064582000000001"/>
    <n v="0.16546701"/>
    <n v="3196"/>
    <n v="3039.43408203125"/>
    <n v="0.43698585033416748"/>
    <n v="0.39737170934677124"/>
    <n v="1328"/>
    <n v="1270"/>
    <n v="1322"/>
    <n v="1266"/>
    <n v="0.43501150608062744"/>
    <n v="0.39612016081809998"/>
    <n v="3000"/>
    <n v="140"/>
    <n v="3500"/>
    <n v="70"/>
    <n v="4000"/>
    <n v="62"/>
    <n v="9.6768051385879517E-2"/>
    <n v="0.18668051064014435"/>
    <n v="0.12537957727909088"/>
    <n v="4.5682068914175034E-2"/>
    <n v="1.5562775544822216E-2"/>
    <n v="0"/>
    <n v="3000"/>
    <n v="140"/>
    <n v="3500"/>
    <n v="70"/>
    <n v="4000"/>
    <n v="62"/>
    <n v="0.11023622006177902"/>
    <n v="0.21417322754859924"/>
    <n v="0.13070866465568542"/>
    <n v="4.6456694602966309E-2"/>
    <n v="2.0472440868616104E-2"/>
    <n v="0"/>
    <s v="yes"/>
    <s v="yes"/>
    <s v="yes"/>
    <s v="yes"/>
    <s v="yes"/>
    <n v="0"/>
    <x v="0"/>
    <s v="included"/>
    <x v="0"/>
    <x v="0"/>
    <s v="MI includes: _x000a_(i) size _x000a_(ii) parity "/>
    <x v="0"/>
    <m/>
    <s v=""/>
  </r>
  <r>
    <s v="GUY"/>
    <n v="284"/>
    <s v="Guyana multiple indicator cluster survey (MICS). Georgetown, Guyana, 2001"/>
    <s v="Guyana"/>
    <x v="0"/>
    <n v="2000"/>
    <n v="1999"/>
    <n v="0.15103359999999999"/>
    <n v="2.42437E-2"/>
    <n v="0.10351589999999999"/>
    <n v="0.19855129999999999"/>
    <n v="0.1149891"/>
    <n v="2.2296900000000001E-2"/>
    <n v="7.0801890000000006E-2"/>
    <n v="0.15917634"/>
    <n v="497"/>
    <n v="406"/>
    <n v="0.7920151948928833"/>
    <n v="0.72032195329666138"/>
    <n v="322"/>
    <n v="358"/>
    <n v="313"/>
    <n v="350"/>
    <n v="0.77175754308700562"/>
    <n v="0.70422536134719849"/>
    <n v="3000"/>
    <n v="44"/>
    <n v="3500"/>
    <n v="20"/>
    <n v="3200"/>
    <n v="20"/>
    <n v="0.11597570031881332"/>
    <n v="0.22696441411972046"/>
    <n v="0.169279545545578"/>
    <n v="6.8156518042087555E-2"/>
    <n v="4.074583575129509E-2"/>
    <n v="3.3490713685750961E-3"/>
    <n v="3000"/>
    <n v="44"/>
    <n v="3500"/>
    <n v="20"/>
    <n v="3200"/>
    <n v="20"/>
    <n v="0.12324929982423782"/>
    <n v="0.23529411852359772"/>
    <n v="0.15406163036823273"/>
    <n v="7.0028014481067657E-2"/>
    <n v="3.9215687662363052E-2"/>
    <n v="2.8011205140501261E-3"/>
    <s v="yes"/>
    <s v="yes"/>
    <s v="yes"/>
    <s v="yes"/>
    <s v="yes"/>
    <n v="0"/>
    <x v="0"/>
    <s v="included"/>
    <x v="0"/>
    <x v="0"/>
    <s v="MI includes: _x000a_(i) size _x000a_(ii) parity "/>
    <x v="0"/>
    <m/>
    <s v=""/>
  </r>
  <r>
    <s v="GUY"/>
    <n v="285"/>
    <s v="Guyana multiple indicator cluster survey 2006, final report. Georgetown, Guyana: Bureau of Statistics and UNICEF, 2008"/>
    <s v="Guyana"/>
    <x v="0"/>
    <s v="2006-07"/>
    <n v="2005"/>
    <n v="0.205487"/>
    <n v="1.7409899999999999E-2"/>
    <n v="0.1713635"/>
    <n v="0.2396104"/>
    <n v="0.18363660000000001"/>
    <n v="1.864095E-2"/>
    <n v="0.14688293999999999"/>
    <n v="0.22039022"/>
    <n v="917"/>
    <n v="741"/>
    <n v="0.77732795476913452"/>
    <n v="0.71864777803421021"/>
    <n v="576"/>
    <n v="659"/>
    <n v="570"/>
    <n v="652"/>
    <n v="0.76923078298568726"/>
    <n v="0.71101415157318115"/>
    <n v="3000"/>
    <n v="107"/>
    <n v="2000"/>
    <n v="39"/>
    <n v="4000"/>
    <n v="32"/>
    <n v="0.16087178885936737"/>
    <n v="0.2763059139251709"/>
    <n v="0.16103057563304901"/>
    <n v="5.4055094718933105E-2"/>
    <n v="3.211495652794838E-2"/>
    <n v="0"/>
    <n v="3000"/>
    <n v="107"/>
    <n v="2000"/>
    <n v="39"/>
    <n v="4000"/>
    <n v="32"/>
    <n v="0.16236722469329834"/>
    <n v="0.27010622620582581"/>
    <n v="0.15477997064590454"/>
    <n v="5.1593322306871414E-2"/>
    <n v="3.3383913338184357E-2"/>
    <n v="0"/>
    <s v="yes"/>
    <s v="yes"/>
    <s v="yes"/>
    <s v="yes"/>
    <s v="yes"/>
    <n v="0"/>
    <x v="0"/>
    <s v="included"/>
    <x v="0"/>
    <x v="0"/>
    <s v="MI includes: _x000a_(i) size _x000a_(ii) parity "/>
    <x v="0"/>
    <m/>
    <s v=""/>
  </r>
  <r>
    <s v="GUY"/>
    <n v="286"/>
    <s v="Guyana demographic and health survey 2009. Demographic and Health Surveys. Georgetown, Guyana: MOH, BOS, and ICF Macro, 2010"/>
    <s v="Guyana"/>
    <x v="1"/>
    <n v="2009"/>
    <n v="2006"/>
    <n v="0.15177004039287567"/>
    <n v="1.0292520746588707E-2"/>
    <n v="0.13159669935703278"/>
    <n v="0.17194338142871857"/>
    <n v="0.13170157372951508"/>
    <n v="9.8892198875546455E-3"/>
    <n v="0.11224430054426193"/>
    <n v="0.15115883946418762"/>
    <n v="2178"/>
    <n v="1886"/>
    <n v="0.8378710150718689"/>
    <n v="0.79522496461868286"/>
    <n v="1580.41748046875"/>
    <n v="1732"/>
    <n v="1549.54150390625"/>
    <n v="1689"/>
    <n v="0.82160204648971558"/>
    <n v="0.77548211812973022"/>
    <n v="3000"/>
    <n v="157"/>
    <n v="3200"/>
    <n v="108"/>
    <n v="3500"/>
    <n v="86"/>
    <n v="8.4823764860630035E-2"/>
    <n v="0.20007380843162537"/>
    <n v="0.10974786430597305"/>
    <n v="5.0115276128053665E-2"/>
    <n v="3.404868021607399E-2"/>
    <n v="0"/>
    <n v="3000"/>
    <n v="157"/>
    <n v="3200"/>
    <n v="108"/>
    <n v="3500"/>
    <n v="86"/>
    <n v="9.0646654367446899E-2"/>
    <n v="0.20265589654445648"/>
    <n v="0.12471131980419159"/>
    <n v="6.0046188533306122E-2"/>
    <n v="3.8683604449033737E-2"/>
    <n v="0"/>
    <s v="yes"/>
    <s v="yes"/>
    <s v="yes"/>
    <s v="yes"/>
    <s v="yes"/>
    <n v="0"/>
    <x v="0"/>
    <s v="included"/>
    <x v="0"/>
    <x v="0"/>
    <s v="MI includes: _x000a_(i) size _x000a_(ii) parity _x000a_(ii) sex _x000a_(iv) singleton _x000a_(v) maternal height _x000a_(vi) maternal BMI "/>
    <x v="0"/>
    <m/>
    <s v="MICS3"/>
  </r>
  <r>
    <s v="GUY"/>
    <n v="287"/>
    <s v="Guyana Multiple Indicator Cluster Survey 2014, Final Report. Georgetown, Guyana: Bureau of Statistics, Ministry of Public Health and UNICEF"/>
    <s v="Guyana"/>
    <x v="0"/>
    <n v="2014"/>
    <n v="2013"/>
    <n v="0.14796709999999999"/>
    <n v="1.40549E-2"/>
    <n v="0.1204194"/>
    <n v="0.1755147"/>
    <n v="0.1240585"/>
    <n v="1.3816169999999999E-2"/>
    <n v="9.6863779999999997E-2"/>
    <n v="0.15125315"/>
    <n v="1258"/>
    <n v="769.1822509765625"/>
    <n v="0.88816642761230469"/>
    <n v="0.88394278287887573"/>
    <n v="683"/>
    <n v="1112"/>
    <n v="679"/>
    <n v="1106"/>
    <n v="0.88296490907669067"/>
    <n v="0.87917327880859375"/>
    <n v="3000"/>
    <n v="119"/>
    <n v="3200"/>
    <n v="66"/>
    <n v="3500"/>
    <n v="54"/>
    <n v="8.9566253125667572E-2"/>
    <n v="0.19704289734363556"/>
    <n v="9.4764642417430878E-2"/>
    <n v="3.8076315075159073E-2"/>
    <n v="2.0980872213840485E-2"/>
    <n v="0"/>
    <n v="3000"/>
    <n v="119"/>
    <n v="3200"/>
    <n v="66"/>
    <n v="3500"/>
    <n v="54"/>
    <n v="0.10701438784599304"/>
    <n v="0.21492806077003479"/>
    <n v="8.0035969614982605E-2"/>
    <n v="3.1474821269512177E-2"/>
    <n v="1.5287769958376884E-2"/>
    <n v="0"/>
    <s v="yes"/>
    <s v="yes"/>
    <s v="yes"/>
    <s v="yes"/>
    <s v="yes"/>
    <n v="0"/>
    <x v="0"/>
    <s v="included"/>
    <x v="0"/>
    <x v="0"/>
    <s v="MI includes: _x000a_(i) size _x000a_(ii) parity "/>
    <x v="0"/>
    <m/>
    <s v=""/>
  </r>
  <r>
    <s v="HTI"/>
    <n v="289"/>
    <s v="Enquête mortalité, morbidité et utlisation des services (EMMUS-II) Haiti 1994/95. Demographic and Health Surveys. Pétionville, Haiti, 1995"/>
    <s v="Haiti"/>
    <x v="1"/>
    <s v="1994-95"/>
    <n v="1992"/>
    <m/>
    <m/>
    <m/>
    <m/>
    <m/>
    <m/>
    <m/>
    <m/>
    <n v="6530"/>
    <n v="6303"/>
    <n v="0.33524137735366821"/>
    <n v="0.30949464440345764"/>
    <n v="2113.163330078125"/>
    <n v="2021"/>
    <n v="2043.6048583984375"/>
    <n v="1968"/>
    <n v="0.32422733306884766"/>
    <n v="0.30137825012207031"/>
    <n v="3000"/>
    <n v="574"/>
    <n v="4000"/>
    <n v="250"/>
    <n v="2000"/>
    <n v="211"/>
    <n v="0.28242811560630798"/>
    <n v="0.50113755464553833"/>
    <n v="0.23073410987854004"/>
    <n v="9.8498567938804626E-2"/>
    <n v="7.9454675316810608E-2"/>
    <n v="2.5045613292604685E-3"/>
    <n v="3000"/>
    <n v="574"/>
    <n v="4000"/>
    <n v="250"/>
    <n v="2000"/>
    <n v="211"/>
    <n v="0.28401780128479004"/>
    <n v="0.51212269067764282"/>
    <n v="0.2370113879442215"/>
    <n v="9.7971297800540924E-2"/>
    <n v="7.8673921525478363E-2"/>
    <n v="3.4636319614946842E-3"/>
    <s v="yes"/>
    <s v="yes"/>
    <s v="yes"/>
    <s v="no"/>
    <s v="yes"/>
    <n v="1"/>
    <x v="1"/>
    <m/>
    <x v="4"/>
    <x v="1"/>
    <s v="No model fitted"/>
    <x v="3"/>
    <m/>
    <s v="MICS3"/>
  </r>
  <r>
    <s v="HTI"/>
    <n v="290"/>
    <s v="Enquête mortalité, morbidité et utilisation des services, Haiti 2000. Demographic and Health Surveys. Calverton, Maryland: Ministère de la Santé Publique et de la Population, Institut Haitien de l'Enfance et ORC Macro, 2001"/>
    <s v="Haiti"/>
    <x v="1"/>
    <n v="2000"/>
    <n v="1997"/>
    <m/>
    <m/>
    <m/>
    <m/>
    <m/>
    <m/>
    <m/>
    <m/>
    <n v="5850"/>
    <n v="5538"/>
    <n v="0.1049189418554306"/>
    <n v="0.10427350550889969"/>
    <n v="581.02752685546875"/>
    <n v="610"/>
    <n v="490.69329833984375"/>
    <n v="515"/>
    <n v="8.860478550195694E-2"/>
    <n v="8.8034190237522125E-2"/>
    <n v="2721"/>
    <n v="31"/>
    <n v="3000"/>
    <n v="30"/>
    <n v="3175"/>
    <n v="28"/>
    <n v="6.3419841229915619E-2"/>
    <n v="0.15926176309585571"/>
    <n v="0.41023048758506775"/>
    <n v="0.33458387851715088"/>
    <n v="0.2527540922164917"/>
    <n v="0"/>
    <n v="2721"/>
    <n v="31"/>
    <n v="3000"/>
    <n v="30"/>
    <n v="3175"/>
    <n v="28"/>
    <n v="5.0819672644138336E-2"/>
    <n v="0.1459016352891922"/>
    <n v="0.42131146788597107"/>
    <n v="0.3229508101940155"/>
    <n v="0.2360655665397644"/>
    <n v="0"/>
    <s v="no"/>
    <s v="yes"/>
    <s v="yes"/>
    <s v="no"/>
    <s v="no"/>
    <n v="3"/>
    <x v="1"/>
    <s v="excluded"/>
    <x v="2"/>
    <x v="1"/>
    <s v="No model fitted"/>
    <x v="3"/>
    <m/>
    <s v=""/>
  </r>
  <r>
    <s v="HTI"/>
    <n v="291"/>
    <s v="Enquête mortalité, morbidité et utilisation des services, Haïti, 2005-2006. DHS. Calverton, Maryland, USA: Ministère de la Santé Publique et de la Population, Institut Haïtien de l'Enfance et Macro International Inc., 2007"/>
    <s v="Haiti"/>
    <x v="1"/>
    <s v="2005-06"/>
    <n v="2003"/>
    <m/>
    <m/>
    <m/>
    <m/>
    <m/>
    <m/>
    <m/>
    <m/>
    <n v="6015"/>
    <n v="5727"/>
    <n v="0.20182351768016815"/>
    <n v="0.19085618853569031"/>
    <n v="1155.8922119140625"/>
    <n v="1148"/>
    <n v="1065.81005859375"/>
    <n v="1048"/>
    <n v="0.18610268831253052"/>
    <n v="0.17423108220100403"/>
    <n v="3000"/>
    <n v="126"/>
    <n v="4000"/>
    <n v="108"/>
    <n v="5000"/>
    <n v="79"/>
    <n v="0.10274887830018997"/>
    <n v="0.24876487255096436"/>
    <n v="0.39141586422920227"/>
    <n v="0.23199059069156647"/>
    <n v="0.18164059519767761"/>
    <n v="8.8841496035456657E-3"/>
    <n v="3000"/>
    <n v="126"/>
    <n v="4000"/>
    <n v="108"/>
    <n v="5000"/>
    <n v="79"/>
    <n v="0.10975609719753265"/>
    <n v="0.27264809608459473"/>
    <n v="0.40940767526626587"/>
    <n v="0.2482578456401825"/>
    <n v="0.19860626757144928"/>
    <n v="6.9686411879956722E-3"/>
    <s v="no"/>
    <s v="yes"/>
    <s v="yes"/>
    <s v="no"/>
    <s v="no"/>
    <n v="3"/>
    <x v="1"/>
    <s v="excluded"/>
    <x v="2"/>
    <x v="1"/>
    <s v="No model fitted"/>
    <x v="3"/>
    <m/>
    <s v="MICS2"/>
  </r>
  <r>
    <s v="HTI"/>
    <n v="292"/>
    <s v="Enquête mortalité, morbidité et utilisation des services, Haïti, 2012. Demographic and Health Surveys. Calverton, Maryland, USA : MSPP, IHE et ICF International, 2012"/>
    <s v="Haiti"/>
    <x v="1"/>
    <n v="2012"/>
    <n v="2009"/>
    <m/>
    <m/>
    <m/>
    <m/>
    <m/>
    <m/>
    <m/>
    <m/>
    <n v="7247"/>
    <n v="6893"/>
    <n v="0.23809331655502319"/>
    <n v="0.22864633798599243"/>
    <n v="1641.2054443359375"/>
    <n v="1657"/>
    <n v="1533.0361328125"/>
    <n v="1551"/>
    <n v="0.22240477800369263"/>
    <n v="0.21401959657669067"/>
    <n v="3000"/>
    <n v="290"/>
    <n v="4000"/>
    <n v="140"/>
    <n v="2000"/>
    <n v="131"/>
    <n v="0.15935555100440979"/>
    <n v="0.31346103549003601"/>
    <n v="0.28919866681098938"/>
    <n v="0.16310296952724457"/>
    <n v="0.12744992971420288"/>
    <n v="1.3444611104205251E-3"/>
    <n v="3000"/>
    <n v="290"/>
    <n v="4000"/>
    <n v="140"/>
    <n v="2000"/>
    <n v="131"/>
    <n v="0.17501509189605713"/>
    <n v="0.33856368064880371"/>
    <n v="0.3005431592464447"/>
    <n v="0.16958358883857727"/>
    <n v="0.12914906442165375"/>
    <n v="6.0350028797984123E-4"/>
    <s v="no"/>
    <s v="yes"/>
    <s v="yes"/>
    <s v="no"/>
    <s v="no"/>
    <n v="3"/>
    <x v="1"/>
    <s v="excluded"/>
    <x v="2"/>
    <x v="1"/>
    <s v="No model fitted"/>
    <x v="3"/>
    <m/>
    <s v=""/>
  </r>
  <r>
    <s v="HND"/>
    <n v="298"/>
    <s v="Encuesta nacional de salud y demografía 2005-2006. Demographic and Health Surveys. Tegucigalpa, Honduras: SS, INE y Macro International, 2006"/>
    <s v="Honduras"/>
    <x v="1"/>
    <s v="2005-06"/>
    <n v="2003"/>
    <n v="0.1128128"/>
    <n v="3.7588999999999999E-3"/>
    <n v="0.10544530000000001"/>
    <n v="0.1201802"/>
    <n v="8.2768499999999995E-2"/>
    <n v="4.02513E-3"/>
    <n v="7.4870110000000004E-2"/>
    <n v="9.0666910000000003E-2"/>
    <n v="10800"/>
    <n v="10167"/>
    <n v="0.6872248649597168"/>
    <n v="0.63787037134170532"/>
    <n v="6986.85009765625"/>
    <n v="6889"/>
    <n v="6962.26123046875"/>
    <n v="6862"/>
    <n v="0.68479013442993164"/>
    <n v="0.63537037372589111"/>
    <n v="3181"/>
    <n v="721"/>
    <n v="3409"/>
    <n v="563"/>
    <n v="3636"/>
    <n v="545"/>
    <n v="9.919033944606781E-2"/>
    <n v="0.2680613100528717"/>
    <n v="0.15335695445537567"/>
    <n v="5.1868822425603867E-2"/>
    <n v="1.4574656262993813E-2"/>
    <n v="0"/>
    <n v="3181"/>
    <n v="721"/>
    <n v="3409"/>
    <n v="563"/>
    <n v="3636"/>
    <n v="545"/>
    <n v="0.10465960204601288"/>
    <n v="0.26549571752548218"/>
    <n v="0.14951372146606445"/>
    <n v="5.0370156764984131E-2"/>
    <n v="1.5096530318260193E-2"/>
    <n v="0"/>
    <s v="yes"/>
    <s v="yes"/>
    <s v="yes"/>
    <s v="yes"/>
    <s v="yes"/>
    <n v="0"/>
    <x v="0"/>
    <s v="included"/>
    <x v="0"/>
    <x v="0"/>
    <s v="MI includes: _x000a_(i) size _x000a_(ii) parity _x000a_(ii) sex _x000a_(iv) singleton _x000a_(v) maternal height _x000a_(vi) maternal BMI "/>
    <x v="0"/>
    <m/>
    <s v=""/>
  </r>
  <r>
    <s v="HND"/>
    <n v="299"/>
    <s v="Encuesta nacional de salud y demografía 2011-2012. Demographic and Health Surveys. Tegucigalpa, Honduras: SS, INE e ICF International, 2013"/>
    <s v="Honduras"/>
    <x v="1"/>
    <s v="2011-12"/>
    <n v="2009"/>
    <n v="0.12013859301805496"/>
    <n v="3.7756802048534155E-3"/>
    <n v="0.11273825913667679"/>
    <n v="0.12753891944885254"/>
    <n v="9.3977972865104675E-2"/>
    <n v="3.9226766675710678E-3"/>
    <n v="8.6281485855579376E-2"/>
    <n v="0.10167446732521057"/>
    <n v="10888"/>
    <n v="10174"/>
    <n v="0.8303074836730957"/>
    <n v="0.79114621877670288"/>
    <n v="8447.2666015625"/>
    <n v="8614"/>
    <n v="8402.7490234375"/>
    <n v="8578"/>
    <n v="0.82590419054031372"/>
    <n v="0.78783982992172241"/>
    <n v="3181"/>
    <n v="1023"/>
    <n v="3636"/>
    <n v="701"/>
    <n v="2727"/>
    <n v="647"/>
    <n v="0.11951026320457458"/>
    <n v="0.27313727140426636"/>
    <n v="0.13465934991836548"/>
    <n v="4.1474826633930206E-2"/>
    <n v="1.7540141940116882E-2"/>
    <n v="5.5116327712312341E-4"/>
    <n v="3181"/>
    <n v="1023"/>
    <n v="3636"/>
    <n v="701"/>
    <n v="2727"/>
    <n v="647"/>
    <n v="0.11876016110181808"/>
    <n v="0.27524960041046143"/>
    <n v="0.12479684501886368"/>
    <n v="3.7148825824260712E-2"/>
    <n v="1.543998159468174E-2"/>
    <n v="4.6436034608632326E-4"/>
    <s v="yes"/>
    <s v="yes"/>
    <s v="yes"/>
    <s v="yes"/>
    <s v="yes"/>
    <n v="0"/>
    <x v="0"/>
    <s v="included"/>
    <x v="0"/>
    <x v="0"/>
    <s v="MI includes: _x000a_(i) size _x000a_(ii) parity _x000a_(ii) sex _x000a_(iv) singleton _x000a_(v) maternal height _x000a_(vi) maternal BMI "/>
    <x v="0"/>
    <m/>
    <s v=""/>
  </r>
  <r>
    <s v="IND"/>
    <n v="304"/>
    <s v="National family health survey (NFHS-2) 1998-99. Demographic and Health Surveys. Mumbai, India, 2000"/>
    <s v="India"/>
    <x v="1"/>
    <s v="1998-00"/>
    <n v="1997"/>
    <m/>
    <m/>
    <m/>
    <m/>
    <m/>
    <m/>
    <m/>
    <m/>
    <n v="32858"/>
    <n v="32596"/>
    <n v="0.25205084681510925"/>
    <n v="0.26325401663780212"/>
    <n v="8215.8203125"/>
    <n v="8650"/>
    <n v="8194.5556640625"/>
    <n v="8625"/>
    <n v="0.25139757990837097"/>
    <n v="0.26249316334724426"/>
    <n v="3000"/>
    <n v="1782"/>
    <n v="2500"/>
    <n v="1515"/>
    <n v="3500"/>
    <n v="908"/>
    <n v="0.21011151373386383"/>
    <n v="0.50078105926513672"/>
    <n v="5.091586709022522E-2"/>
    <n v="1.8858347088098526E-2"/>
    <n v="9.1532664373517036E-3"/>
    <n v="6.9130741758272052E-4"/>
    <n v="3000"/>
    <n v="1782"/>
    <n v="2500"/>
    <n v="1515"/>
    <n v="3500"/>
    <n v="908"/>
    <n v="0.206011563539505"/>
    <n v="0.48612716794013977"/>
    <n v="5.5953755974769592E-2"/>
    <n v="1.9653178751468658E-2"/>
    <n v="9.0173408389091492E-3"/>
    <n v="8.0924853682518005E-4"/>
    <s v="no"/>
    <s v="yes"/>
    <s v="yes"/>
    <s v="yes"/>
    <s v="yes"/>
    <n v="1"/>
    <x v="1"/>
    <s v="excluded"/>
    <x v="2"/>
    <x v="1"/>
    <s v="No model fitted"/>
    <x v="3"/>
    <m/>
    <s v=""/>
  </r>
  <r>
    <s v="IND"/>
    <n v="305"/>
    <s v="National family health survey (NFHS-3), 2005-06: India: Demographic and Health Surveys. Mumbai, India: IIPS, 2007"/>
    <s v="India"/>
    <x v="1"/>
    <s v="2005-06"/>
    <n v="2003"/>
    <n v="0.3290092"/>
    <n v="9.8911999999999993E-3"/>
    <n v="0.30962240000000002"/>
    <n v="0.34839599999999998"/>
    <n v="0.21577489999999999"/>
    <n v="4.5660199999999996E-3"/>
    <n v="0.20682242000000001"/>
    <n v="0.22472737000000001"/>
    <n v="51555"/>
    <n v="54025"/>
    <n v="0.36767849326133728"/>
    <n v="0.40628454089164734"/>
    <n v="19863.87890625"/>
    <n v="20946"/>
    <n v="19833.0546875"/>
    <n v="20918"/>
    <n v="0.36710882186889648"/>
    <n v="0.40574145317077637"/>
    <n v="3000"/>
    <n v="4218"/>
    <n v="2500"/>
    <n v="3640"/>
    <n v="3500"/>
    <n v="2408"/>
    <n v="0.20696333050727844"/>
    <n v="0.49504044651985168"/>
    <n v="6.2233641743659973E-2"/>
    <n v="2.3597979918122292E-2"/>
    <n v="1.0665269568562508E-2"/>
    <n v="1.672928046900779E-4"/>
    <n v="3000"/>
    <n v="4218"/>
    <n v="2500"/>
    <n v="3640"/>
    <n v="3500"/>
    <n v="2408"/>
    <n v="0.20137496292591095"/>
    <n v="0.49011743068695068"/>
    <n v="5.9534039348363876E-2"/>
    <n v="2.2343168035149574E-2"/>
    <n v="9.8825553432106972E-3"/>
    <n v="3.3419267856515944E-4"/>
    <s v="yes"/>
    <s v="yes"/>
    <s v="yes"/>
    <s v="yes"/>
    <s v="yes"/>
    <n v="0"/>
    <x v="0"/>
    <s v="included"/>
    <x v="0"/>
    <x v="0"/>
    <s v="MI includes: _x000a_(i) size _x000a_(ii) parity _x000a_(ii) sex _x000a_(iv) singleton _x000a_(v) maternal height _x000a_(vi) maternal BMI "/>
    <x v="0"/>
    <m/>
    <s v=""/>
  </r>
  <r>
    <s v="IRQ"/>
    <n v="327"/>
    <s v="Multiple indicator cluster survey (MICS) for the year 2000 (detailed report). Baghdad, Republic of Iraq: UNICEF, 2001"/>
    <s v="Iraq"/>
    <x v="0"/>
    <n v="2000"/>
    <n v="1999"/>
    <m/>
    <m/>
    <m/>
    <m/>
    <m/>
    <m/>
    <m/>
    <m/>
    <n v="3127"/>
    <n v="2938"/>
    <n v="0.35473793745040894"/>
    <n v="0.3137567937374115"/>
    <n v="1042"/>
    <n v="983"/>
    <n v="1042"/>
    <n v="983"/>
    <n v="0.35469260811805725"/>
    <n v="0.31435880064964294"/>
    <n v="3000"/>
    <n v="361"/>
    <n v="3500"/>
    <n v="162"/>
    <n v="2500"/>
    <n v="113"/>
    <n v="0.35014337301254272"/>
    <n v="0.61673098802566528"/>
    <n v="0.13488413393497467"/>
    <n v="2.4588132277131081E-2"/>
    <n v="0"/>
    <n v="0"/>
    <n v="3000"/>
    <n v="361"/>
    <n v="3500"/>
    <n v="162"/>
    <n v="2500"/>
    <n v="113"/>
    <n v="0.36724314093589783"/>
    <n v="0.64699900150299072"/>
    <n v="0.12004069238901138"/>
    <n v="2.3397762328386307E-2"/>
    <n v="0"/>
    <n v="0"/>
    <s v="yes"/>
    <s v="yes"/>
    <s v="no"/>
    <s v="yes"/>
    <s v="yes"/>
    <n v="1"/>
    <x v="1"/>
    <s v="excluded"/>
    <x v="4"/>
    <x v="1"/>
    <s v="No model fitted"/>
    <x v="3"/>
    <m/>
    <s v=""/>
  </r>
  <r>
    <s v="IRQ"/>
    <n v="330"/>
    <s v="Iraq multiple indicator cluster survey 2006, Final report. Iraq, 2007"/>
    <s v="Iraq"/>
    <x v="0"/>
    <n v="2006"/>
    <n v="2005"/>
    <m/>
    <m/>
    <m/>
    <m/>
    <m/>
    <m/>
    <m/>
    <m/>
    <n v="6535"/>
    <n v="6551"/>
    <n v="0.44893908500671387"/>
    <n v="0.41086456179618835"/>
    <n v="2941"/>
    <n v="2685"/>
    <n v="2924"/>
    <n v="2672"/>
    <n v="0.44634407758712769"/>
    <n v="0.40887528657913208"/>
    <n v="3000"/>
    <n v="790"/>
    <n v="3500"/>
    <n v="510"/>
    <n v="2500"/>
    <n v="298"/>
    <n v="0.2718690037727356"/>
    <n v="0.57986646890640259"/>
    <n v="0.14544159173965454"/>
    <n v="5.8582708239555359E-2"/>
    <n v="2.2246398031711578E-2"/>
    <n v="0"/>
    <n v="3000"/>
    <n v="790"/>
    <n v="3500"/>
    <n v="510"/>
    <n v="2500"/>
    <n v="298"/>
    <n v="0.29422718286514282"/>
    <n v="0.59515827894210815"/>
    <n v="0.14152699708938599"/>
    <n v="5.5865921080112457E-2"/>
    <n v="2.0856611430644989E-2"/>
    <n v="0"/>
    <s v="yes"/>
    <s v="yes"/>
    <s v="no"/>
    <s v="yes"/>
    <s v="yes"/>
    <n v="1"/>
    <x v="1"/>
    <s v="excluded"/>
    <x v="4"/>
    <x v="1"/>
    <s v="No model fitted"/>
    <x v="3"/>
    <m/>
    <s v="MICS5"/>
  </r>
  <r>
    <s v="IRQ"/>
    <n v="331"/>
    <s v="Iraq multiple indicator cluster survey (MICS) 2011: Final report. Baghdad, Iraq: The Central Statistics Organization and the Kurdistan Regional Statistics Office, 2012"/>
    <s v="Iraq"/>
    <x v="0"/>
    <n v="2011"/>
    <n v="2010"/>
    <m/>
    <m/>
    <m/>
    <m/>
    <m/>
    <m/>
    <m/>
    <m/>
    <n v="13994"/>
    <n v="13572.2939453125"/>
    <n v="0.52615678310394287"/>
    <n v="0.48863798379898071"/>
    <n v="7141"/>
    <n v="6838"/>
    <n v="7129"/>
    <n v="6820"/>
    <n v="0.52527260780334473"/>
    <n v="0.48735171556472778"/>
    <n v="3000"/>
    <n v="2454"/>
    <n v="3500"/>
    <n v="1117"/>
    <n v="2500"/>
    <n v="658"/>
    <n v="0.37158969044685364"/>
    <n v="0.61414051055908203"/>
    <n v="0.12226685136556625"/>
    <n v="3.6759801208972931E-2"/>
    <n v="1.3625445775687695E-2"/>
    <n v="1.2128880189266056E-4"/>
    <n v="3000"/>
    <n v="2454"/>
    <n v="3500"/>
    <n v="1117"/>
    <n v="2500"/>
    <n v="658"/>
    <n v="0.35887685418128967"/>
    <n v="0.61845570802688599"/>
    <n v="0.1243053525686264"/>
    <n v="3.6999121308326721E-2"/>
    <n v="1.4331676065921783E-2"/>
    <n v="1.4624159666709602E-4"/>
    <s v="yes"/>
    <s v="yes"/>
    <s v="no"/>
    <s v="yes"/>
    <s v="yes"/>
    <n v="1"/>
    <x v="1"/>
    <s v="excluded"/>
    <x v="4"/>
    <x v="1"/>
    <s v="No model fitted"/>
    <x v="3"/>
    <m/>
    <s v=""/>
  </r>
  <r>
    <s v="JAM"/>
    <n v="340"/>
    <s v="Jamaica survey of living conditions, 1998. Kingston: The Planning Institute of Jamaica (PIOJ)  and the Statistical Institute of Jamaica Statistical Institute of Jamaica (STATIN), 1999"/>
    <s v="Jamaica"/>
    <x v="5"/>
    <n v="1998"/>
    <n v="1995"/>
    <m/>
    <m/>
    <m/>
    <m/>
    <m/>
    <m/>
    <m/>
    <m/>
    <n v="2248"/>
    <m/>
    <m/>
    <n v="0.79848754448398573"/>
    <m/>
    <n v="1795"/>
    <m/>
    <m/>
    <m/>
    <m/>
    <m/>
    <m/>
    <m/>
    <m/>
    <m/>
    <m/>
    <m/>
    <m/>
    <m/>
    <m/>
    <m/>
    <m/>
    <m/>
    <m/>
    <m/>
    <m/>
    <m/>
    <m/>
    <m/>
    <m/>
    <m/>
    <m/>
    <m/>
    <m/>
    <m/>
    <m/>
    <m/>
    <m/>
    <m/>
    <m/>
    <x v="1"/>
    <m/>
    <x v="3"/>
    <x v="1"/>
    <s v="No model fitted"/>
    <x v="3"/>
    <m/>
    <s v="MICS6"/>
  </r>
  <r>
    <s v="JAM"/>
    <n v="341"/>
    <s v="Jamaica survey of living conditions, 1999. Kingston: The Planning Institute of Jamaica (PIOJ)  and the Statistical Institute of Jamaica Statistical Institute of Jamaica (STATIN), 2000"/>
    <s v="Jamaica"/>
    <x v="5"/>
    <n v="1999"/>
    <n v="1996"/>
    <m/>
    <m/>
    <m/>
    <m/>
    <m/>
    <m/>
    <m/>
    <m/>
    <n v="682"/>
    <m/>
    <m/>
    <n v="0.79765395894428148"/>
    <m/>
    <n v="544"/>
    <m/>
    <m/>
    <m/>
    <m/>
    <m/>
    <m/>
    <m/>
    <m/>
    <m/>
    <m/>
    <m/>
    <m/>
    <m/>
    <m/>
    <m/>
    <m/>
    <m/>
    <m/>
    <m/>
    <m/>
    <m/>
    <m/>
    <m/>
    <m/>
    <m/>
    <m/>
    <m/>
    <m/>
    <m/>
    <m/>
    <m/>
    <m/>
    <m/>
    <m/>
    <x v="1"/>
    <m/>
    <x v="3"/>
    <x v="1"/>
    <s v="No model fitted"/>
    <x v="3"/>
    <m/>
    <s v=""/>
  </r>
  <r>
    <s v="JAM"/>
    <n v="342"/>
    <s v="Jamaica survey of living conditions 2000. The Planning Institute of Jamaica (PIOJ)  and the Statistical Institute of Jamaica Statistical Institute of Jamaica (STATIN), 2001"/>
    <s v="Jamaica"/>
    <x v="5"/>
    <n v="2000"/>
    <n v="1997"/>
    <m/>
    <m/>
    <m/>
    <m/>
    <m/>
    <m/>
    <m/>
    <m/>
    <n v="640"/>
    <m/>
    <m/>
    <n v="0.828125"/>
    <m/>
    <n v="530"/>
    <m/>
    <m/>
    <m/>
    <m/>
    <m/>
    <m/>
    <m/>
    <m/>
    <m/>
    <m/>
    <m/>
    <m/>
    <m/>
    <m/>
    <m/>
    <m/>
    <m/>
    <m/>
    <m/>
    <m/>
    <m/>
    <m/>
    <m/>
    <m/>
    <m/>
    <m/>
    <m/>
    <m/>
    <m/>
    <m/>
    <m/>
    <m/>
    <m/>
    <m/>
    <x v="1"/>
    <m/>
    <x v="3"/>
    <x v="1"/>
    <s v="No model fitted"/>
    <x v="3"/>
    <m/>
    <s v="MICS6"/>
  </r>
  <r>
    <s v="JAM"/>
    <n v="343"/>
    <s v="Jamaica survey of living conditions 2001. The Planning Institute of Jamaica (PIOJ)  and the Statistical Institute of Jamaica Statistical Institute of Jamaica (STATIN), 2002"/>
    <s v="Jamaica"/>
    <x v="5"/>
    <n v="2001"/>
    <n v="1998"/>
    <m/>
    <m/>
    <m/>
    <m/>
    <m/>
    <m/>
    <m/>
    <m/>
    <n v="552"/>
    <m/>
    <m/>
    <n v="0.71920289855072461"/>
    <m/>
    <n v="397"/>
    <m/>
    <m/>
    <m/>
    <m/>
    <m/>
    <m/>
    <m/>
    <m/>
    <m/>
    <m/>
    <m/>
    <m/>
    <m/>
    <m/>
    <m/>
    <m/>
    <m/>
    <m/>
    <m/>
    <m/>
    <m/>
    <m/>
    <m/>
    <m/>
    <m/>
    <m/>
    <m/>
    <m/>
    <m/>
    <m/>
    <m/>
    <m/>
    <m/>
    <m/>
    <x v="1"/>
    <m/>
    <x v="3"/>
    <x v="1"/>
    <s v="No model fitted"/>
    <x v="3"/>
    <m/>
    <s v=""/>
  </r>
  <r>
    <s v="JAM"/>
    <n v="344"/>
    <s v="Jamaica survey of living conditions 2002. The Planning Institute of Jamaica (PIOJ)  and the Statistical Institute of Jamaica Statistical Institute of Jamaica (STATIN), 2003"/>
    <s v="Jamaica"/>
    <x v="5"/>
    <n v="2002"/>
    <n v="1999"/>
    <m/>
    <m/>
    <m/>
    <m/>
    <m/>
    <m/>
    <m/>
    <m/>
    <n v="2339"/>
    <m/>
    <m/>
    <n v="0.84352287302265927"/>
    <m/>
    <n v="1973"/>
    <m/>
    <m/>
    <m/>
    <m/>
    <m/>
    <m/>
    <m/>
    <m/>
    <m/>
    <m/>
    <m/>
    <m/>
    <m/>
    <m/>
    <m/>
    <m/>
    <m/>
    <m/>
    <m/>
    <m/>
    <m/>
    <m/>
    <m/>
    <m/>
    <m/>
    <m/>
    <m/>
    <m/>
    <m/>
    <m/>
    <m/>
    <m/>
    <m/>
    <m/>
    <x v="1"/>
    <m/>
    <x v="3"/>
    <x v="1"/>
    <s v="No model fitted"/>
    <x v="3"/>
    <m/>
    <s v="MICS6"/>
  </r>
  <r>
    <s v="JAM"/>
    <n v="345"/>
    <s v="Jamaica survey of living conditions 2004. The Planning Institute of Jamaica (PIOJ)  and the Statistical Institute of Jamaica Statistical Institute of Jamaica (STATIN), 2005"/>
    <s v="Jamaica"/>
    <x v="5"/>
    <n v="2004"/>
    <n v="2001"/>
    <m/>
    <m/>
    <m/>
    <m/>
    <m/>
    <m/>
    <m/>
    <m/>
    <n v="657"/>
    <m/>
    <m/>
    <n v="0.83257229832572299"/>
    <m/>
    <n v="547"/>
    <m/>
    <m/>
    <m/>
    <m/>
    <m/>
    <m/>
    <m/>
    <m/>
    <m/>
    <m/>
    <m/>
    <m/>
    <m/>
    <m/>
    <m/>
    <m/>
    <m/>
    <m/>
    <m/>
    <m/>
    <m/>
    <m/>
    <m/>
    <m/>
    <m/>
    <m/>
    <m/>
    <m/>
    <m/>
    <m/>
    <m/>
    <m/>
    <m/>
    <m/>
    <x v="1"/>
    <m/>
    <x v="3"/>
    <x v="1"/>
    <s v="No model fitted"/>
    <x v="3"/>
    <m/>
    <s v=""/>
  </r>
  <r>
    <s v="JAM"/>
    <n v="346"/>
    <s v="Jamaica survey of living conditions 2006. The Planning Institute of Jamaica (PIOJ)  and the Statistical Institute of Jamaica Statistical Institute of Jamaica (STATIN), 2013"/>
    <s v="Jamaica"/>
    <x v="3"/>
    <n v="2006"/>
    <n v="2003"/>
    <m/>
    <m/>
    <m/>
    <m/>
    <m/>
    <m/>
    <m/>
    <m/>
    <n v="545"/>
    <m/>
    <m/>
    <n v="0.78165137614678903"/>
    <m/>
    <n v="426"/>
    <m/>
    <m/>
    <m/>
    <m/>
    <m/>
    <m/>
    <m/>
    <m/>
    <m/>
    <m/>
    <m/>
    <m/>
    <m/>
    <m/>
    <m/>
    <m/>
    <m/>
    <m/>
    <m/>
    <m/>
    <m/>
    <m/>
    <m/>
    <m/>
    <m/>
    <m/>
    <m/>
    <m/>
    <m/>
    <m/>
    <m/>
    <m/>
    <m/>
    <m/>
    <x v="1"/>
    <m/>
    <x v="3"/>
    <x v="1"/>
    <s v="No model fitted"/>
    <x v="3"/>
    <m/>
    <s v=""/>
  </r>
  <r>
    <s v="JAM"/>
    <n v="347"/>
    <s v="Jamaica survey of living conditions 2007. The Planning Institute of Jamaica (PIOJ)  and the Statistical Institute of Jamaica Statistical Institute of Jamaica (STATIN), 2013"/>
    <s v="Jamaica"/>
    <x v="3"/>
    <n v="2007"/>
    <n v="2004"/>
    <m/>
    <m/>
    <m/>
    <m/>
    <m/>
    <m/>
    <m/>
    <m/>
    <n v="598"/>
    <s v=" "/>
    <m/>
    <n v="0.83779264214046822"/>
    <m/>
    <n v="501"/>
    <m/>
    <m/>
    <m/>
    <m/>
    <m/>
    <m/>
    <m/>
    <m/>
    <m/>
    <m/>
    <m/>
    <m/>
    <m/>
    <m/>
    <m/>
    <m/>
    <m/>
    <m/>
    <m/>
    <m/>
    <m/>
    <m/>
    <m/>
    <m/>
    <m/>
    <m/>
    <m/>
    <m/>
    <m/>
    <m/>
    <m/>
    <m/>
    <m/>
    <m/>
    <x v="1"/>
    <m/>
    <x v="3"/>
    <x v="1"/>
    <s v="No model fitted"/>
    <x v="3"/>
    <m/>
    <s v="MICS6"/>
  </r>
  <r>
    <s v="JAM"/>
    <n v="348"/>
    <s v="Jamaica survey of living conditions 2008. The Planning Institute of Jamaica (PIOJ)  and the Statistical Institute of Jamaica Statistical Institute of Jamaica (STATIN), 2013"/>
    <s v="Jamaica"/>
    <x v="3"/>
    <s v="2008-09"/>
    <n v="2006"/>
    <m/>
    <m/>
    <m/>
    <m/>
    <m/>
    <m/>
    <m/>
    <m/>
    <n v="1715"/>
    <m/>
    <m/>
    <n v="0.77317784256559763"/>
    <m/>
    <n v="1326"/>
    <m/>
    <m/>
    <m/>
    <m/>
    <m/>
    <m/>
    <m/>
    <m/>
    <m/>
    <m/>
    <m/>
    <m/>
    <m/>
    <m/>
    <m/>
    <m/>
    <m/>
    <m/>
    <m/>
    <m/>
    <m/>
    <m/>
    <m/>
    <m/>
    <m/>
    <m/>
    <m/>
    <m/>
    <m/>
    <m/>
    <m/>
    <m/>
    <m/>
    <m/>
    <x v="1"/>
    <m/>
    <x v="3"/>
    <x v="1"/>
    <s v="No model fitted"/>
    <x v="3"/>
    <s v=" "/>
    <s v=""/>
  </r>
  <r>
    <s v="JAM"/>
    <n v="349"/>
    <s v="Jamaica survey of living conditions 2010. The Planning Institute of Jamaica (PIOJ)  and the Statistical Institute of Jamaica Statistical Institute of Jamaica (STATIN), 2013"/>
    <s v="Jamaica"/>
    <x v="3"/>
    <n v="2010"/>
    <n v="2007"/>
    <m/>
    <m/>
    <m/>
    <m/>
    <m/>
    <m/>
    <m/>
    <m/>
    <n v="419"/>
    <m/>
    <m/>
    <n v="0.82577565632458239"/>
    <m/>
    <n v="346"/>
    <m/>
    <m/>
    <m/>
    <m/>
    <m/>
    <m/>
    <m/>
    <m/>
    <m/>
    <m/>
    <m/>
    <m/>
    <m/>
    <m/>
    <m/>
    <m/>
    <m/>
    <m/>
    <m/>
    <m/>
    <m/>
    <m/>
    <m/>
    <m/>
    <m/>
    <m/>
    <m/>
    <m/>
    <m/>
    <m/>
    <m/>
    <m/>
    <m/>
    <m/>
    <x v="1"/>
    <m/>
    <x v="3"/>
    <x v="1"/>
    <s v="No model fitted"/>
    <x v="3"/>
    <m/>
    <s v="MICS6"/>
  </r>
  <r>
    <s v="JAM"/>
    <n v="350"/>
    <s v="Jamaica survey of living conditions 2012. The Planning Institute of Jamaica (PIOJ)  and the Statistical Institute of Jamaica Statistical Institute of Jamaica (STATIN), 2015"/>
    <s v="Jamaica"/>
    <x v="3"/>
    <n v="2012"/>
    <n v="2010"/>
    <m/>
    <m/>
    <m/>
    <m/>
    <m/>
    <m/>
    <m/>
    <m/>
    <n v="1543"/>
    <m/>
    <m/>
    <n v="0.77576150356448481"/>
    <m/>
    <n v="1197"/>
    <m/>
    <m/>
    <m/>
    <m/>
    <m/>
    <m/>
    <m/>
    <m/>
    <m/>
    <m/>
    <m/>
    <m/>
    <m/>
    <m/>
    <m/>
    <m/>
    <m/>
    <m/>
    <m/>
    <m/>
    <m/>
    <m/>
    <m/>
    <m/>
    <m/>
    <m/>
    <m/>
    <m/>
    <m/>
    <m/>
    <m/>
    <m/>
    <m/>
    <m/>
    <x v="1"/>
    <m/>
    <x v="3"/>
    <x v="1"/>
    <s v="No model fitted"/>
    <x v="3"/>
    <m/>
    <e v="#N/A"/>
  </r>
  <r>
    <s v="JOR"/>
    <n v="353"/>
    <s v="Jordan population and family health survey 1997. Demographic and Health Surveys. Calverton, Maryland: DOS and MI, 1998"/>
    <s v="Jordan"/>
    <x v="1"/>
    <n v="1997"/>
    <n v="1995"/>
    <n v="0.13691264390945435"/>
    <n v="5.3962161764502525E-3"/>
    <n v="0.12633605301380157"/>
    <n v="0.14748921990394592"/>
    <n v="9.867125004529953E-2"/>
    <n v="4.8947636969387531E-3"/>
    <n v="8.9038699865341187E-2"/>
    <n v="0.10830380767583847"/>
    <n v="6490"/>
    <n v="6360"/>
    <n v="0.95477986335754395"/>
    <n v="0.94483822584152222"/>
    <n v="6072.369140625"/>
    <n v="6132"/>
    <n v="6062.7880859375"/>
    <n v="6123"/>
    <n v="0.95326858758926392"/>
    <n v="0.94345146417617798"/>
    <n v="3000"/>
    <n v="1320"/>
    <n v="3500"/>
    <n v="1110"/>
    <n v="2500"/>
    <n v="505"/>
    <n v="0.2107098400592804"/>
    <n v="0.47116941213607788"/>
    <n v="0.14750480651855469"/>
    <n v="4.7956094145774841E-2"/>
    <n v="1.2322583235800266E-2"/>
    <n v="0"/>
    <n v="3000"/>
    <n v="1320"/>
    <n v="3500"/>
    <n v="1110"/>
    <n v="2500"/>
    <n v="505"/>
    <n v="0.21526418626308441"/>
    <n v="0.47863665223121643"/>
    <n v="0.14758643507957458"/>
    <n v="4.76190485060215E-2"/>
    <n v="1.2067840434610844E-2"/>
    <n v="0"/>
    <s v="yes"/>
    <s v="yes"/>
    <s v="yes"/>
    <s v="yes"/>
    <s v="yes"/>
    <n v="0"/>
    <x v="0"/>
    <s v="included"/>
    <x v="0"/>
    <x v="0"/>
    <s v="MI includes: _x000a_(i) size _x000a_(ii) parity _x000a_(ii) sex _x000a_(iv) singleton _x000a_(v) maternal height _x000a_(vi) maternal BMI "/>
    <x v="0"/>
    <m/>
    <s v="MICS2"/>
  </r>
  <r>
    <s v="JOR"/>
    <n v="354"/>
    <s v="Jordan population and family health survey 2002. Demographic and Health Surveys. Calverton, Maryland, USA: Department of Statistics and ORC Macro, 2003"/>
    <s v="Jordan"/>
    <x v="1"/>
    <n v="2002"/>
    <n v="2000"/>
    <n v="0.13985496759414673"/>
    <n v="6.1444607563316822E-3"/>
    <n v="0.12781181931495667"/>
    <n v="0.15189811587333679"/>
    <n v="0.10409173369407654"/>
    <n v="6.1598434112966061E-3"/>
    <n v="9.1989129781723022E-2"/>
    <n v="0.11619433760643005"/>
    <n v="6073"/>
    <n v="5820"/>
    <n v="0.97894221544265747"/>
    <n v="0.96575003862380981"/>
    <n v="5697.08642578125"/>
    <n v="5865"/>
    <n v="5695.1435546875"/>
    <n v="5863"/>
    <n v="0.97854697704315186"/>
    <n v="0.96542072296142578"/>
    <n v="3000"/>
    <n v="1186"/>
    <n v="3500"/>
    <n v="1060"/>
    <n v="2500"/>
    <n v="470"/>
    <n v="0.18680331110954285"/>
    <n v="0.44392547011375427"/>
    <n v="0.12701714038848877"/>
    <n v="3.443591296672821E-2"/>
    <n v="6.5422696061432362E-3"/>
    <n v="0"/>
    <n v="3000"/>
    <n v="1186"/>
    <n v="3500"/>
    <n v="1060"/>
    <n v="2500"/>
    <n v="470"/>
    <n v="0.20221653580665588"/>
    <n v="0.46308609843254089"/>
    <n v="0.12566070258617401"/>
    <n v="3.3418584614992142E-2"/>
    <n v="8.0136405304074287E-3"/>
    <n v="0"/>
    <s v="yes"/>
    <s v="yes"/>
    <s v="yes"/>
    <s v="yes"/>
    <s v="yes"/>
    <n v="0"/>
    <x v="0"/>
    <s v="included"/>
    <x v="0"/>
    <x v="0"/>
    <s v="MI includes: _x000a_(i) size _x000a_(ii) parity _x000a_(ii) sex _x000a_(iv) singleton _x000a_(v) maternal height _x000a_(vi) maternal BMI "/>
    <x v="0"/>
    <m/>
    <s v="MICS3"/>
  </r>
  <r>
    <s v="JOR"/>
    <n v="355"/>
    <s v="Jordan population and family health survey 2009. Demographic and Health Surveys. Calverton, Maryland, USA: Department of Statistics and ICF Macro, 2010"/>
    <s v="Jordan"/>
    <x v="7"/>
    <n v="2009"/>
    <n v="2007"/>
    <n v="0.14685137569904327"/>
    <n v="6.2789213843643665E-3"/>
    <n v="0.13454468548297882"/>
    <n v="0.15915806591510773"/>
    <n v="0.11563590914011002"/>
    <n v="5.8151856064796448E-3"/>
    <n v="0.10422338545322418"/>
    <n v="0.12704843282699585"/>
    <n v="9650"/>
    <n v="9173"/>
    <n v="0.99393659830093384"/>
    <n v="0.98943006992340088"/>
    <n v="9117.33984375"/>
    <n v="9548"/>
    <n v="9100.0078125"/>
    <n v="9539"/>
    <n v="0.99204272031784058"/>
    <n v="0.98849743604660034"/>
    <n v="3000"/>
    <n v="1804"/>
    <n v="3500"/>
    <n v="1465"/>
    <n v="2500"/>
    <n v="782"/>
    <n v="0.15705689787864685"/>
    <n v="0.38928234577178955"/>
    <n v="0.1047016978263855"/>
    <n v="3.0223853886127472E-2"/>
    <n v="7.7248457819223404E-3"/>
    <n v="3.2249264768324792E-4"/>
    <n v="3000"/>
    <n v="1804"/>
    <n v="3500"/>
    <n v="1465"/>
    <n v="2500"/>
    <n v="782"/>
    <n v="0.18894009292125702"/>
    <n v="0.42427733540534973"/>
    <n v="0.10735232383012772"/>
    <n v="2.7545034885406494E-2"/>
    <n v="6.5982406958937645E-3"/>
    <n v="3.1420192681252956E-4"/>
    <s v="yes"/>
    <s v="yes"/>
    <s v="yes"/>
    <s v="yes"/>
    <s v="yes"/>
    <n v="0"/>
    <x v="0"/>
    <s v="included"/>
    <x v="0"/>
    <x v="0"/>
    <s v="MI includes: _x000a_(i) size _x000a_(ii) parity _x000a_(ii) sex _x000a_(iv) singleton _x000a_(v) maternal height _x000a_(vi) maternal BMI "/>
    <x v="0"/>
    <m/>
    <s v="MICS5"/>
  </r>
  <r>
    <s v="JOR"/>
    <n v="356"/>
    <s v="Jordan population and family health survey 2012. Demographic and Health Surveys. Calverton, Maryland, USA: Department of Statistics and ICF International, 2013"/>
    <s v="Jordan"/>
    <x v="1"/>
    <n v="2012"/>
    <n v="2010"/>
    <n v="0.16924539999999999"/>
    <n v="6.3442999999999998E-3"/>
    <n v="0.15681059999999999"/>
    <n v="0.18168010000000001"/>
    <n v="0.13863429999999999"/>
    <n v="6.7986000000000001E-3"/>
    <n v="0.12528918"/>
    <n v="0.15197939999999999"/>
    <n v="10360"/>
    <n v="9833"/>
    <n v="0.989890456199646"/>
    <n v="0.98918920755386353"/>
    <n v="9733.91015625"/>
    <n v="10248"/>
    <n v="9722.935546875"/>
    <n v="10241"/>
    <n v="0.98880660533905029"/>
    <n v="0.9885135293006897"/>
    <n v="3000"/>
    <n v="1984"/>
    <n v="3500"/>
    <n v="1485"/>
    <n v="2500"/>
    <n v="821"/>
    <n v="0.18129047751426697"/>
    <n v="0.3985583484172821"/>
    <n v="9.6046559512615204E-2"/>
    <n v="2.4437032639980316E-2"/>
    <n v="6.3075963407754898E-3"/>
    <n v="9.5036630227696151E-5"/>
    <n v="3000"/>
    <n v="1984"/>
    <n v="3500"/>
    <n v="1485"/>
    <n v="2500"/>
    <n v="821"/>
    <n v="0.19359874725341797"/>
    <n v="0.41861826181411743"/>
    <n v="0.1037275567650795"/>
    <n v="2.6541763916611671E-2"/>
    <n v="6.245120894163847E-3"/>
    <n v="2.9274003463797271E-4"/>
    <s v="yes"/>
    <s v="yes"/>
    <s v="yes"/>
    <s v="yes"/>
    <s v="yes"/>
    <n v="0"/>
    <x v="0"/>
    <s v="included"/>
    <x v="0"/>
    <x v="0"/>
    <s v="MI includes: _x000a_(i) size _x000a_(ii) parity _x000a_(ii) sex _x000a_(iv) singleton _x000a_(v) maternal height _x000a_(vi) maternal BMI "/>
    <x v="0"/>
    <m/>
    <s v="MICS4"/>
  </r>
  <r>
    <s v="KAZ"/>
    <n v="358"/>
    <s v="Kazakhstan demographic and health survey 1999. Demographic and Health Surveys. Calverton, Maryland: Academy of Preventive Medicine [Kazakhstan] and Macro International Inc., 1999"/>
    <s v="Kazakhstan"/>
    <x v="1"/>
    <n v="1999"/>
    <n v="1997"/>
    <n v="8.7887599999999996E-2"/>
    <n v="9.9051999999999994E-3"/>
    <n v="6.8473300000000001E-2"/>
    <n v="0.1073018"/>
    <n v="7.5200000000000003E-2"/>
    <n v="1.0394260000000001E-2"/>
    <n v="5.4723029999999999E-2"/>
    <n v="9.5676910000000004E-2"/>
    <n v="1345"/>
    <n v="1449"/>
    <n v="0.96997225284576416"/>
    <n v="0.97100371122360229"/>
    <n v="1405.1561279296875"/>
    <n v="1306"/>
    <n v="1405.1561279296875"/>
    <n v="1306"/>
    <n v="0.96974200010299683"/>
    <n v="0.97100371122360229"/>
    <n v="3000"/>
    <n v="115"/>
    <n v="3500"/>
    <n v="106"/>
    <n v="3200"/>
    <n v="105"/>
    <n v="8.9661546051502228E-2"/>
    <n v="0.24948802590370178"/>
    <n v="0.11157336086034775"/>
    <n v="2.5911755859851837E-2"/>
    <n v="4.5636999420821667E-3"/>
    <n v="0"/>
    <n v="3000"/>
    <n v="115"/>
    <n v="3500"/>
    <n v="106"/>
    <n v="3200"/>
    <n v="105"/>
    <n v="8.8055133819580078E-2"/>
    <n v="0.24961714446544647"/>
    <n v="0.10413476079702377"/>
    <n v="2.1439509466290474E-2"/>
    <n v="3.8284838665276766E-3"/>
    <n v="0"/>
    <s v="yes"/>
    <s v="yes"/>
    <s v="yes"/>
    <s v="yes"/>
    <s v="yes"/>
    <n v="0"/>
    <x v="0"/>
    <s v="included"/>
    <x v="0"/>
    <x v="0"/>
    <s v="MI includes: _x000a_(i) size _x000a_(ii) parity _x000a_(ii) sex _x000a_(iv) singleton _x000a_(v) maternal height _x000a_(vi) maternal BMI "/>
    <x v="0"/>
    <m/>
    <s v=""/>
  </r>
  <r>
    <s v="KAZ"/>
    <n v="359"/>
    <s v="Kazakhstan multiple indicator cluster survey 2006. Final report. Astana, Kazakhstan: UNICEF and Agency of the Republic of Kazakhstan on Statistic, 2007"/>
    <s v="Kazakhstan"/>
    <x v="0"/>
    <n v="2006"/>
    <n v="2005"/>
    <n v="5.80711E-2"/>
    <n v="5.8244000000000004E-3"/>
    <n v="4.6655200000000001E-2"/>
    <n v="6.9486999999999993E-2"/>
    <n v="5.4438E-2"/>
    <n v="6.0623700000000001E-3"/>
    <n v="4.2529650000000002E-2"/>
    <n v="6.63464E-2"/>
    <n v="1784"/>
    <n v="1719"/>
    <n v="0.99360090494155884"/>
    <n v="0.99327355623245239"/>
    <n v="1708"/>
    <n v="1772"/>
    <n v="1705"/>
    <n v="1769"/>
    <n v="0.99185574054718018"/>
    <n v="0.9915919303894043"/>
    <n v="3200"/>
    <n v="190"/>
    <n v="3500"/>
    <n v="137"/>
    <n v="3600"/>
    <n v="115"/>
    <n v="0.10909207165241241"/>
    <n v="0.25988671183586121"/>
    <n v="8.3230376243591309E-2"/>
    <n v="1.9784016534686089E-2"/>
    <n v="3.3366342540830374E-3"/>
    <n v="8.6510705295950174E-4"/>
    <n v="3200"/>
    <n v="190"/>
    <n v="3500"/>
    <n v="137"/>
    <n v="3600"/>
    <n v="115"/>
    <n v="0.10722347348928452"/>
    <n v="0.2494356632232666"/>
    <n v="8.5778780281543732E-2"/>
    <n v="2.0316027104854584E-2"/>
    <n v="3.3860045950859785E-3"/>
    <n v="5.6433409918099642E-4"/>
    <s v="yes"/>
    <s v="yes"/>
    <s v="yes"/>
    <s v="yes"/>
    <s v="yes"/>
    <n v="0"/>
    <x v="0"/>
    <s v="included"/>
    <x v="0"/>
    <x v="0"/>
    <s v="MI includes: _x000a_(i) size _x000a_(ii) parity "/>
    <x v="0"/>
    <m/>
    <s v=""/>
  </r>
  <r>
    <s v="KAZ"/>
    <n v="360"/>
    <s v="Multiple indicator cluster survey (MICS) in the Republic of Kazakhstan (RK), 2010-2011. Final report. Astana, Kazakhstan: the Agency of Statistics, RK and the Republican State Enterprise Information Computing Center, 2012"/>
    <s v="Kazakhstan"/>
    <x v="0"/>
    <s v="2010-11"/>
    <n v="2009"/>
    <n v="4.67102E-2"/>
    <n v="4.5491999999999998E-3"/>
    <n v="3.7793800000000002E-2"/>
    <n v="5.5626500000000002E-2"/>
    <n v="4.30947E-2"/>
    <n v="4.8936500000000003E-3"/>
    <n v="3.3485340000000002E-2"/>
    <n v="5.2704029999999999E-2"/>
    <n v="2027"/>
    <n v="1993.34033203125"/>
    <n v="0.97390866279602051"/>
    <n v="0.97631967067718506"/>
    <n v="1941"/>
    <n v="1979"/>
    <n v="1941"/>
    <n v="1979"/>
    <n v="0.97390866279602051"/>
    <n v="0.97631967067718506"/>
    <n v="3200"/>
    <n v="205"/>
    <n v="3500"/>
    <n v="137"/>
    <n v="3100"/>
    <n v="124"/>
    <n v="0.10128839313983917"/>
    <n v="0.23695148527622223"/>
    <n v="0.10593283921480179"/>
    <n v="2.0022183656692505E-2"/>
    <n v="1.6599779482930899E-3"/>
    <n v="0"/>
    <n v="3200"/>
    <n v="205"/>
    <n v="3500"/>
    <n v="137"/>
    <n v="3100"/>
    <n v="124"/>
    <n v="0.10358767211437225"/>
    <n v="0.23547245562076569"/>
    <n v="0.10763011872768402"/>
    <n v="1.8191006034612656E-2"/>
    <n v="1.5159171307459474E-3"/>
    <n v="0"/>
    <s v="yes"/>
    <s v="yes"/>
    <s v="yes"/>
    <s v="yes"/>
    <s v="yes"/>
    <n v="0"/>
    <x v="0"/>
    <s v="included"/>
    <x v="0"/>
    <x v="0"/>
    <s v="MI includes: _x000a_(i) size _x000a_(ii) parity "/>
    <x v="0"/>
    <m/>
    <s v=""/>
  </r>
  <r>
    <s v="KAZ"/>
    <n v="361"/>
    <s v="2015 Kazakhstan Multiple Indicator Cluster Survey, Final Report. Astana, Kazakhstan: The Statistics Committee of the Ministry of National Economy of the Republic of Kazakhstan, 2016."/>
    <s v="Kazakhstan"/>
    <x v="0"/>
    <n v="2015"/>
    <n v="2014"/>
    <n v="4.6045999999999997E-2"/>
    <n v="5.4243E-3"/>
    <n v="3.5414399999999999E-2"/>
    <n v="5.6677699999999998E-2"/>
    <n v="4.2340700000000002E-2"/>
    <n v="5.7118500000000001E-3"/>
    <n v="3.1126770000000002E-2"/>
    <n v="5.355468E-2"/>
    <n v="2106"/>
    <n v="2156.551025390625"/>
    <n v="0.98562818765640259"/>
    <n v="0.98243117332458496"/>
    <n v="2126"/>
    <n v="2069"/>
    <n v="2125"/>
    <n v="2068"/>
    <n v="0.9851645827293396"/>
    <n v="0.98195630311965942"/>
    <n v="3500"/>
    <n v="107"/>
    <n v="3100"/>
    <n v="96"/>
    <n v="3300"/>
    <n v="96"/>
    <n v="8.497948944568634E-2"/>
    <n v="0.24805709719657898"/>
    <n v="0.11859668791294098"/>
    <n v="1.9886618480086327E-2"/>
    <n v="2.5013163685798645E-3"/>
    <n v="0"/>
    <n v="3500"/>
    <n v="107"/>
    <n v="3300"/>
    <n v="96"/>
    <n v="3100"/>
    <n v="96"/>
    <n v="7.153213769197464E-2"/>
    <n v="0.21604639291763306"/>
    <n v="0.12904785573482513"/>
    <n v="2.5616239756345749E-2"/>
    <n v="3.3832769840955734E-3"/>
    <n v="0"/>
    <s v="yes"/>
    <s v="yes"/>
    <s v="yes"/>
    <s v="yes"/>
    <s v="yes"/>
    <n v="0"/>
    <x v="0"/>
    <s v="included"/>
    <x v="0"/>
    <x v="0"/>
    <s v="MI includes: _x000a_(i) size _x000a_(ii) parity "/>
    <x v="0"/>
    <m/>
    <s v="MICS3"/>
  </r>
  <r>
    <s v="KEN"/>
    <n v="365"/>
    <s v="Kenya demographic and health survey 1998. Demographic and Health Surveys. Central Bureau of Statistics. Calverton, Maryland: NDPD, CBS, and MI., 1999"/>
    <s v="Kenya"/>
    <x v="1"/>
    <n v="1998"/>
    <n v="1995"/>
    <n v="0.135546"/>
    <n v="9.6821000000000008E-3"/>
    <n v="0.11656900000000001"/>
    <n v="0.15452289999999999"/>
    <n v="8.3703799999999995E-2"/>
    <n v="8.0541199999999997E-3"/>
    <n v="6.7876759999999994E-2"/>
    <n v="9.953091E-2"/>
    <n v="3511"/>
    <n v="3449"/>
    <n v="0.4525102972984314"/>
    <n v="0.43377953767776489"/>
    <n v="1560.7557373046875"/>
    <n v="1523"/>
    <n v="1555.8197021484375"/>
    <n v="1515"/>
    <n v="0.45109298825263977"/>
    <n v="0.43150100111961365"/>
    <n v="3000"/>
    <n v="288"/>
    <n v="3500"/>
    <n v="230"/>
    <n v="4000"/>
    <n v="106"/>
    <n v="0.18915796279907227"/>
    <n v="0.40249970555305481"/>
    <n v="0.14596562087535858"/>
    <n v="6.2948286533355713E-2"/>
    <n v="2.8097134083509445E-2"/>
    <n v="1.2628560652956367E-3"/>
    <n v="3000"/>
    <n v="288"/>
    <n v="3500"/>
    <n v="230"/>
    <n v="4000"/>
    <n v="106"/>
    <n v="0.18910045921802521"/>
    <n v="0.40971764922142029"/>
    <n v="0.16021011769771576"/>
    <n v="6.8942874670028687E-2"/>
    <n v="3.2173343002796173E-2"/>
    <n v="1.969796372577548E-3"/>
    <s v="yes"/>
    <s v="yes"/>
    <s v="yes"/>
    <s v="yes"/>
    <s v="yes"/>
    <n v="0"/>
    <x v="0"/>
    <s v="included"/>
    <x v="0"/>
    <x v="0"/>
    <s v="MI includes: _x000a_(i) size _x000a_(ii) parity _x000a_(ii) sex _x000a_(iv) singleton _x000a_(v) maternal height _x000a_(vi) maternal BMI "/>
    <x v="0"/>
    <m/>
    <s v=""/>
  </r>
  <r>
    <s v="KEN"/>
    <n v="366"/>
    <s v="Kenya multiple indicator cluster survey 2000 (MICS). Government  of Kenya and Unicef. Nairobi, Kenya, 2002"/>
    <s v="Kenya"/>
    <x v="0"/>
    <n v="2000"/>
    <n v="1999"/>
    <m/>
    <m/>
    <m/>
    <m/>
    <m/>
    <m/>
    <m/>
    <m/>
    <n v="1815"/>
    <n v="1860"/>
    <n v="0.48531517386436462"/>
    <n v="0.45234158635139465"/>
    <n v="903"/>
    <n v="821"/>
    <n v="651"/>
    <n v="592"/>
    <n v="0.3498745858669281"/>
    <n v="0.32617080211639404"/>
    <n v="3000"/>
    <n v="310"/>
    <n v="4000"/>
    <n v="174"/>
    <n v="2000"/>
    <n v="47"/>
    <n v="0.51372963190078735"/>
    <n v="0.90343403816223145"/>
    <n v="0.32322925329208374"/>
    <n v="0"/>
    <n v="0"/>
    <n v="0"/>
    <n v="3000"/>
    <n v="310"/>
    <n v="4000"/>
    <n v="174"/>
    <n v="2000"/>
    <n v="47"/>
    <n v="0.52364861965179443"/>
    <n v="0.89695948362350464"/>
    <n v="0.29560810327529907"/>
    <n v="0"/>
    <n v="0"/>
    <n v="0"/>
    <s v="yes"/>
    <s v="yes"/>
    <s v="no"/>
    <s v="yes"/>
    <s v="yes"/>
    <n v="1"/>
    <x v="1"/>
    <s v="excluded"/>
    <x v="4"/>
    <x v="1"/>
    <s v="No model fitted"/>
    <x v="3"/>
    <m/>
    <s v=""/>
  </r>
  <r>
    <s v="KEN"/>
    <n v="367"/>
    <s v="Kenya demographic and health survey 2003. Demographic and Health Surveys. Calverton, Maryland: CBS, MOH, and ORC Macro, 2004"/>
    <s v="Kenya"/>
    <x v="1"/>
    <n v="2003"/>
    <n v="2000"/>
    <n v="0.12192720174789429"/>
    <n v="5.7814246974885464E-3"/>
    <n v="0.11059561371803284"/>
    <n v="0.13325878977775574"/>
    <n v="7.8980438411235809E-2"/>
    <n v="5.9803840704262257E-3"/>
    <n v="6.7220941185951233E-2"/>
    <n v="9.0739928185939789E-2"/>
    <n v="5949"/>
    <n v="6102"/>
    <n v="0.43861952424049377"/>
    <n v="0.4501596987247467"/>
    <n v="2676.509765625"/>
    <n v="2678"/>
    <n v="2662.337890625"/>
    <n v="2662"/>
    <n v="0.43630579113960266"/>
    <n v="0.44747015833854675"/>
    <n v="3000"/>
    <n v="433"/>
    <n v="3500"/>
    <n v="376"/>
    <n v="4000"/>
    <n v="233"/>
    <n v="0.16210789978504181"/>
    <n v="0.3939298689365387"/>
    <n v="0.19098493456840515"/>
    <n v="7.6410561800003052E-2"/>
    <n v="3.3072192221879959E-2"/>
    <n v="1.8863633158616722E-4"/>
    <n v="3000"/>
    <n v="433"/>
    <n v="3500"/>
    <n v="376"/>
    <n v="4000"/>
    <n v="233"/>
    <n v="0.16168782114982605"/>
    <n v="0.38909634947776794"/>
    <n v="0.1822255402803421"/>
    <n v="7.2442121803760529E-2"/>
    <n v="3.0619865283370018E-2"/>
    <n v="3.7341300048865378E-4"/>
    <s v="yes"/>
    <s v="yes"/>
    <s v="yes"/>
    <s v="yes"/>
    <s v="yes"/>
    <n v="0"/>
    <x v="0"/>
    <s v="included"/>
    <x v="0"/>
    <x v="0"/>
    <s v="MI includes: _x000a_(i) size _x000a_(ii) parity _x000a_(ii) sex _x000a_(iv) singleton _x000a_(v) maternal height _x000a_(vi) maternal BMI "/>
    <x v="0"/>
    <m/>
    <s v=""/>
  </r>
  <r>
    <s v="KEN"/>
    <n v="369"/>
    <s v="Kenya demographic and health survey 2008-09. Demographic and Health Surveys. Calverton, Maryland: KNBS and ICF Macro, 2010"/>
    <s v="Kenya"/>
    <x v="1"/>
    <s v="2008-09"/>
    <n v="2006"/>
    <n v="9.7750410437583923E-2"/>
    <n v="6.7967437207698822E-3"/>
    <n v="8.4428794682025909E-2"/>
    <n v="0.11107202619314194"/>
    <n v="5.5564451962709427E-2"/>
    <n v="6.2468023970723152E-3"/>
    <n v="4.3282132595777512E-2"/>
    <n v="6.7846775054931641E-2"/>
    <n v="6079"/>
    <n v="5852"/>
    <n v="0.46624606847763062"/>
    <n v="0.47376212477684021"/>
    <n v="2728.380126953125"/>
    <n v="2880"/>
    <n v="2703.126708984375"/>
    <n v="2855"/>
    <n v="0.46191501617431641"/>
    <n v="0.46964961290359497"/>
    <n v="3500"/>
    <n v="427"/>
    <n v="3000"/>
    <n v="410"/>
    <n v="2500"/>
    <n v="190"/>
    <n v="0.13354240357875824"/>
    <n v="0.34879636764526367"/>
    <n v="0.17889907956123352"/>
    <n v="6.9565773010253906E-2"/>
    <n v="3.4217558801174164E-2"/>
    <n v="0"/>
    <n v="3500"/>
    <n v="427"/>
    <n v="3000"/>
    <n v="410"/>
    <n v="2500"/>
    <n v="190"/>
    <n v="0.14826388657093048"/>
    <n v="0.35659721493721008"/>
    <n v="0.16215278208255768"/>
    <n v="6.701388955116272E-2"/>
    <n v="3.159722313284874E-2"/>
    <n v="0"/>
    <s v="yes"/>
    <s v="yes"/>
    <s v="yes"/>
    <s v="yes"/>
    <s v="yes"/>
    <n v="0"/>
    <x v="0"/>
    <m/>
    <x v="0"/>
    <x v="0"/>
    <s v="MI includes: _x000a_(i) size _x000a_(ii) parity _x000a_(ii) sex _x000a_(iv) singleton _x000a_(v) maternal height _x000a_(vi) maternal BMI "/>
    <x v="0"/>
    <s v="This was listed failed in on 55% top three weights 55% in 2019. I do not see this in the outputs for the 2019 DQA. The survey passes all DQA here both weighted and unweighted"/>
    <s v=""/>
  </r>
  <r>
    <s v="KEN"/>
    <n v="370"/>
    <s v="Kenya demographic and health Survey (2014 KDHS): Final Report. Demongraphic and Health Surveys. Nairobi, Kenya: KNBS, Ministry of Health, NACC, KEMRI, NCPD, 2015"/>
    <s v="Kenya"/>
    <x v="1"/>
    <n v="2014"/>
    <n v="2012"/>
    <n v="0.1046220138669014"/>
    <n v="4.4857226312160492E-3"/>
    <n v="9.5829993486404419E-2"/>
    <n v="0.11341402679681778"/>
    <n v="7.5813569128513336E-2"/>
    <n v="5.4481048136949539E-3"/>
    <n v="6.5126501023769379E-2"/>
    <n v="8.6500637233257294E-2"/>
    <n v="10048"/>
    <n v="9327"/>
    <n v="0.65891724824905396"/>
    <n v="0.58827626705169678"/>
    <n v="6145.5224609375"/>
    <n v="5911"/>
    <n v="6118.38037109375"/>
    <n v="5883"/>
    <n v="0.65598589181900024"/>
    <n v="0.58548963069915771"/>
    <n v="3000"/>
    <n v="840"/>
    <n v="3500"/>
    <n v="786"/>
    <n v="3200"/>
    <n v="444"/>
    <n v="0.12797500193119049"/>
    <n v="0.33710232377052307"/>
    <n v="0.13090513646602631"/>
    <n v="4.5720320194959641E-2"/>
    <n v="1.7346696928143501E-2"/>
    <n v="0"/>
    <n v="3000"/>
    <n v="840"/>
    <n v="3500"/>
    <n v="786"/>
    <n v="3200"/>
    <n v="444"/>
    <n v="0.14210793375968933"/>
    <n v="0.3501945436000824"/>
    <n v="0.13094231486320496"/>
    <n v="4.9568600952625275E-2"/>
    <n v="1.8440196290612221E-2"/>
    <n v="0"/>
    <s v="yes"/>
    <s v="yes"/>
    <s v="yes"/>
    <s v="yes"/>
    <s v="yes"/>
    <n v="0"/>
    <x v="0"/>
    <s v="included"/>
    <x v="0"/>
    <x v="0"/>
    <s v="MI includes: _x000a_(i) size _x000a_(ii) parity _x000a_(ii) sex _x000a_(iv) singleton _x000a_(v) maternal height _x000a_(vi) maternal BMI "/>
    <x v="0"/>
    <m/>
    <s v=""/>
  </r>
  <r>
    <s v="KIR"/>
    <n v="372"/>
    <s v="Kiribati demographic and health survey. Noumea, Kiribati: SPC, 2009."/>
    <s v="Kiribati"/>
    <x v="8"/>
    <n v="2009"/>
    <n v="2007"/>
    <n v="0.10245826095342636"/>
    <n v="1.8182622268795967E-2"/>
    <n v="6.6820323467254639E-2"/>
    <n v="0.13809619843959808"/>
    <n v="9.0109802782535553E-2"/>
    <n v="1.8853789195418358E-2"/>
    <n v="5.2159097045660019E-2"/>
    <n v="0.12806051969528198"/>
    <n v="1083"/>
    <n v="1099"/>
    <n v="0.79215323925018311"/>
    <n v="0.79963064193725586"/>
    <n v="870.361328125"/>
    <n v="866"/>
    <n v="858.61822509765625"/>
    <n v="854"/>
    <n v="0.781272292137146"/>
    <n v="0.78855031728744507"/>
    <n v="3491"/>
    <n v="38"/>
    <n v="3191"/>
    <n v="26"/>
    <n v="3355"/>
    <n v="23"/>
    <n v="4.5212425291538239E-2"/>
    <n v="0.10227187722921371"/>
    <n v="0.17850051820278168"/>
    <n v="5.5073916912078857E-2"/>
    <n v="2.8439370915293694E-2"/>
    <n v="0"/>
    <n v="3491"/>
    <n v="38"/>
    <n v="3191"/>
    <n v="26"/>
    <n v="3355"/>
    <n v="23"/>
    <n v="4.3879907578229904E-2"/>
    <n v="0.10046189278364182"/>
    <n v="0.18360276520252228"/>
    <n v="5.4272517561912537E-2"/>
    <n v="2.8868360444903374E-2"/>
    <n v="0"/>
    <s v="yes"/>
    <s v="yes"/>
    <s v="yes"/>
    <s v="yes"/>
    <s v="yes"/>
    <n v="0"/>
    <x v="0"/>
    <m/>
    <x v="0"/>
    <x v="0"/>
    <s v="MI includes: _x000a_(i) size _x000a_(ii) parity _x000a_(ii) sex _x000a_(iv) singleton "/>
    <x v="0"/>
    <m/>
    <s v=""/>
  </r>
  <r>
    <s v="UKR"/>
    <n v="384"/>
    <s v="Ukraine Demographic and Health Survey 2007. Calverton, Maryland, USA: UCSR and Macro International."/>
    <s v="Ukraine"/>
    <x v="1"/>
    <n v="2007"/>
    <n v="2006"/>
    <n v="4.427168145775795E-2"/>
    <n v="6.2120100483298302E-3"/>
    <n v="3.2096140086650848E-2"/>
    <n v="5.6447219103574753E-2"/>
    <n v="3.9185460656881332E-2"/>
    <n v="7.1626966819167137E-3"/>
    <n v="2.5106547400355339E-2"/>
    <n v="5.3264368325471878E-2"/>
    <n v="1221"/>
    <n v="1177"/>
    <n v="0.99179184436798096"/>
    <n v="0.99344801902770996"/>
    <n v="1167.497802734375"/>
    <n v="1213"/>
    <n v="1167.497802734375"/>
    <n v="1213"/>
    <n v="0.99192678928375244"/>
    <n v="0.99344801902770996"/>
    <n v="3200"/>
    <n v="85"/>
    <n v="3100"/>
    <n v="83"/>
    <n v="3500"/>
    <n v="63"/>
    <n v="6.9101914763450623E-2"/>
    <n v="0.18667635321617126"/>
    <n v="7.1883752942085266E-2"/>
    <n v="1.0305513627827168E-2"/>
    <n v="5.4724211804568768E-4"/>
    <n v="0"/>
    <n v="3200"/>
    <n v="85"/>
    <n v="3100"/>
    <n v="83"/>
    <n v="3500"/>
    <n v="63"/>
    <n v="7.0074193179607391E-2"/>
    <n v="0.19043692946434021"/>
    <n v="8.0791428685188293E-2"/>
    <n v="1.4839241281151772E-2"/>
    <n v="8.2440231926739216E-4"/>
    <n v="0"/>
    <s v="yes"/>
    <s v="yes"/>
    <s v="yes"/>
    <s v="yes"/>
    <s v="yes"/>
    <n v="0"/>
    <x v="0"/>
    <s v="included"/>
    <x v="0"/>
    <x v="0"/>
    <s v="MI includes: _x000a_(i) size _x000a_(ii) parity _x000a_(ii) sex _x000a_(iv) singleton "/>
    <x v="0"/>
    <m/>
    <s v="MICS5"/>
  </r>
  <r>
    <s v="KGZ"/>
    <n v="388"/>
    <s v="Kyrgyz Republic demographic and health survey 1997. Demographic and Health Surveys. Bishkek City, Kyrgyz Republic, 1998"/>
    <s v="Kyrgyzstan"/>
    <x v="1"/>
    <n v="1997"/>
    <n v="1995"/>
    <n v="7.9522371292114258E-2"/>
    <n v="9.7822360694408417E-3"/>
    <n v="6.0349185019731522E-2"/>
    <n v="9.8695546388626099E-2"/>
    <n v="5.8097008615732193E-2"/>
    <n v="9.3001425266265869E-3"/>
    <n v="3.972277045249939E-2"/>
    <n v="7.6471239328384399E-2"/>
    <n v="1127"/>
    <n v="1172"/>
    <n v="0.97403824329376221"/>
    <n v="0.97692990303039551"/>
    <n v="1141.92138671875"/>
    <n v="1101"/>
    <n v="1141.92138671875"/>
    <n v="1101"/>
    <n v="0.97433567047119141"/>
    <n v="0.97692990303039551"/>
    <n v="3000"/>
    <n v="132"/>
    <n v="3200"/>
    <n v="106"/>
    <n v="3100"/>
    <n v="81"/>
    <n v="0.11335960030555725"/>
    <n v="0.27596881985664368"/>
    <n v="9.0145915746688843E-2"/>
    <n v="1.4021935872733593E-2"/>
    <n v="3.2213774975389242E-3"/>
    <n v="0"/>
    <n v="3000"/>
    <n v="132"/>
    <n v="3200"/>
    <n v="106"/>
    <n v="3100"/>
    <n v="81"/>
    <n v="0.11989101022481918"/>
    <n v="0.28973659873008728"/>
    <n v="8.0835603177547455E-2"/>
    <n v="1.4532243832945824E-2"/>
    <n v="2.7247956022620201E-3"/>
    <n v="0"/>
    <s v="yes"/>
    <s v="yes"/>
    <s v="yes"/>
    <s v="yes"/>
    <s v="yes"/>
    <n v="0"/>
    <x v="0"/>
    <s v="included"/>
    <x v="0"/>
    <x v="0"/>
    <s v="MI includes: _x000a_(i) size _x000a_(ii) parity _x000a_(ii) sex _x000a_(iv) singleton _x000a_(v) maternal height _x000a_(vi) maternal BMI "/>
    <x v="0"/>
    <m/>
    <s v=""/>
  </r>
  <r>
    <s v="KGZ"/>
    <n v="389"/>
    <s v="Multiple indicator cluster survey 2006, Kyrgyz Republic. Final report. Bishkek, Kyrgyzstan: National Statistical Committee of the Kyrkyz Republic and United Nations Children's Fund, 2007"/>
    <s v="Kyrgyzstan"/>
    <x v="0"/>
    <s v="2005-06"/>
    <n v="2005"/>
    <n v="6.3118900000000006E-2"/>
    <n v="1.0326E-2"/>
    <n v="4.2879899999999999E-2"/>
    <n v="8.3357799999999996E-2"/>
    <n v="4.6686400000000003E-2"/>
    <n v="9.4866800000000008E-3"/>
    <n v="2.8032430000000001E-2"/>
    <n v="6.5340280000000001E-2"/>
    <n v="1152"/>
    <n v="1197"/>
    <n v="0.9682539701461792"/>
    <n v="0.97395831346511841"/>
    <n v="1159"/>
    <n v="1122"/>
    <n v="1159"/>
    <n v="1122"/>
    <n v="0.9682539701461792"/>
    <n v="0.97395831346511841"/>
    <n v="3100"/>
    <n v="98"/>
    <n v="3400"/>
    <n v="66"/>
    <n v="3500"/>
    <n v="66"/>
    <n v="8.627135306596756E-2"/>
    <n v="0.30598396062850952"/>
    <n v="7.3343254625797272E-2"/>
    <n v="1.6987435519695282E-2"/>
    <n v="1.8667873227968812E-3"/>
    <n v="0"/>
    <n v="3100"/>
    <n v="98"/>
    <n v="3400"/>
    <n v="66"/>
    <n v="3500"/>
    <n v="66"/>
    <n v="0.11319073289632797"/>
    <n v="0.31818181276321411"/>
    <n v="7.0409983396530151E-2"/>
    <n v="1.6042780131101608E-2"/>
    <n v="2.6737968437373638E-3"/>
    <n v="0"/>
    <s v="yes"/>
    <s v="yes"/>
    <s v="yes"/>
    <s v="yes"/>
    <s v="yes"/>
    <n v="0"/>
    <x v="0"/>
    <s v="included"/>
    <x v="0"/>
    <x v="0"/>
    <s v="MI includes: _x000a_(i) size _x000a_(ii) parity "/>
    <x v="0"/>
    <m/>
    <s v="MICS2"/>
  </r>
  <r>
    <s v="KGZ"/>
    <n v="391"/>
    <s v="Kyrgyz Republic demographic and health survey 2012. Demographic and Health Surveys. Bishkek, Kyrgyz Republic, and Calverton, Maryland, USA: NSC, MOH, and ICF International, 2013"/>
    <s v="Kyrgyzstan"/>
    <x v="1"/>
    <n v="2012"/>
    <n v="2010"/>
    <n v="6.9372266530990601E-2"/>
    <n v="4.9345004372298717E-3"/>
    <n v="5.9700649231672287E-2"/>
    <n v="7.9043887555599213E-2"/>
    <n v="6.0909144580364227E-2"/>
    <n v="5.026897881180048E-3"/>
    <n v="5.1018603146076202E-2"/>
    <n v="7.0799686014652252E-2"/>
    <n v="4339"/>
    <n v="4058"/>
    <n v="0.9947475790977478"/>
    <n v="0.99400782585144043"/>
    <n v="4036.972412109375"/>
    <n v="4313"/>
    <n v="4034.302490234375"/>
    <n v="4312"/>
    <n v="0.99416029453277588"/>
    <n v="0.99377739429473877"/>
    <n v="3200"/>
    <n v="344"/>
    <n v="3500"/>
    <n v="296"/>
    <n v="3000"/>
    <n v="294"/>
    <n v="8.0298677086830139E-2"/>
    <n v="0.21353250741958618"/>
    <n v="7.1578912436962128E-2"/>
    <n v="1.444600522518158E-2"/>
    <n v="1.7483235569670796E-3"/>
    <n v="0"/>
    <n v="3200"/>
    <n v="344"/>
    <n v="3500"/>
    <n v="296"/>
    <n v="3000"/>
    <n v="294"/>
    <n v="7.9758867621421814E-2"/>
    <n v="0.21655459702014923"/>
    <n v="7.0948295295238495E-2"/>
    <n v="1.3215859420597553E-2"/>
    <n v="1.159285893663764E-3"/>
    <n v="0"/>
    <s v="yes"/>
    <s v="yes"/>
    <s v="yes"/>
    <s v="yes"/>
    <s v="yes"/>
    <n v="0"/>
    <x v="0"/>
    <s v="included"/>
    <x v="0"/>
    <x v="0"/>
    <s v="MI includes: _x000a_(i) size _x000a_(ii) parity _x000a_(ii) sex _x000a_(iv) singleton _x000a_(v) maternal height _x000a_(vi) maternal BMI "/>
    <x v="0"/>
    <m/>
    <s v=""/>
  </r>
  <r>
    <s v="KGZ"/>
    <n v="392"/>
    <s v="Kyrgyzstan multiple indicator cluster survey 2014: Final Report (MICS). Bishkek, Kyrgyzstan: National Statistical Committee of the Kyrgyz Republic and UNICEF, 2014."/>
    <s v="Kyrgyzstan"/>
    <x v="0"/>
    <n v="2014"/>
    <n v="2013"/>
    <n v="5.5161799999999997E-2"/>
    <n v="5.6851000000000002E-3"/>
    <n v="4.4019000000000003E-2"/>
    <n v="6.6304699999999994E-2"/>
    <n v="5.0389999999999997E-2"/>
    <n v="6.2325699999999998E-3"/>
    <n v="3.8135479999999999E-2"/>
    <n v="6.2644560000000002E-2"/>
    <n v="1766"/>
    <n v="1675.248291015625"/>
    <n v="0.97492539882659912"/>
    <n v="0.97508496046066284"/>
    <n v="1633"/>
    <n v="1722"/>
    <n v="1633"/>
    <n v="1721"/>
    <n v="0.97492539882659912"/>
    <n v="0.97451865673065186"/>
    <n v="3200"/>
    <n v="175"/>
    <n v="3100"/>
    <n v="121"/>
    <n v="3500"/>
    <n v="118"/>
    <n v="9.9818862974643707E-2"/>
    <n v="0.2320082038640976"/>
    <n v="7.3198392987251282E-2"/>
    <n v="1.3941907323896885E-2"/>
    <n v="1.590037951245904E-3"/>
    <n v="0"/>
    <n v="3200"/>
    <n v="175"/>
    <n v="3100"/>
    <n v="121"/>
    <n v="3500"/>
    <n v="118"/>
    <n v="0.10162601619958878"/>
    <n v="0.24041812121868134"/>
    <n v="7.5493611395359039E-2"/>
    <n v="1.3937282375991344E-2"/>
    <n v="2.3228803183883429E-3"/>
    <n v="0"/>
    <s v="yes"/>
    <s v="yes"/>
    <s v="yes"/>
    <s v="yes"/>
    <s v="yes"/>
    <n v="0"/>
    <x v="0"/>
    <s v="included"/>
    <x v="0"/>
    <x v="0"/>
    <s v="MI includes: _x000a_(i) size _x000a_(ii) parity "/>
    <x v="0"/>
    <m/>
    <s v=""/>
  </r>
  <r>
    <s v="LAO"/>
    <n v="396"/>
    <s v="Lao PDR multiple indicator cluster survey 2006, final report. Vientiane, Lao PDR: Department of Statistics and UNICEF, 2008"/>
    <s v="Lao People's Democratic Republic"/>
    <x v="0"/>
    <n v="2006"/>
    <n v="2005"/>
    <m/>
    <m/>
    <m/>
    <m/>
    <m/>
    <m/>
    <m/>
    <m/>
    <n v="1623"/>
    <n v="1534"/>
    <n v="0.2209908664226532"/>
    <n v="0.19408503174781799"/>
    <n v="339"/>
    <n v="315"/>
    <n v="339"/>
    <n v="315"/>
    <n v="0.2209908664226532"/>
    <n v="0.19408503174781799"/>
    <n v="3000"/>
    <n v="64"/>
    <n v="3500"/>
    <n v="37"/>
    <n v="2800"/>
    <n v="27"/>
    <n v="0.19874733686447144"/>
    <n v="0.38947129249572754"/>
    <n v="3.9872940629720688E-2"/>
    <n v="5.3422995842993259E-3"/>
    <n v="0"/>
    <n v="0"/>
    <n v="3000"/>
    <n v="64"/>
    <n v="3500"/>
    <n v="37"/>
    <n v="2800"/>
    <n v="27"/>
    <n v="0.20317460596561432"/>
    <n v="0.40634921193122864"/>
    <n v="3.8095239549875259E-2"/>
    <n v="6.3492064364254475E-3"/>
    <n v="0"/>
    <n v="0"/>
    <s v="no"/>
    <s v="yes"/>
    <s v="yes"/>
    <s v="yes"/>
    <s v="yes"/>
    <n v="1"/>
    <x v="1"/>
    <s v="excluded"/>
    <x v="2"/>
    <x v="1"/>
    <s v="No model fitted"/>
    <x v="3"/>
    <m/>
    <s v="MICS4"/>
  </r>
  <r>
    <s v="LAO"/>
    <n v="397"/>
    <s v="Lao social indicator survey LSIS (MICS/DHS). Vientiane, Lao PDR: MoH and LSB, 2012"/>
    <s v="Lao People's Democratic Republic"/>
    <x v="9"/>
    <s v="2011-12"/>
    <n v="2010"/>
    <n v="0.19144040000000001"/>
    <n v="1.17132E-2"/>
    <n v="0.16848250000000001"/>
    <n v="0.21439839999999999"/>
    <n v="0.10769479999999999"/>
    <n v="8.5405900000000007E-3"/>
    <n v="9.0926950000000006E-2"/>
    <n v="0.12446269"/>
    <n v="4444"/>
    <n v="4305.9033203125"/>
    <n v="0.42498838901519775"/>
    <n v="0.38681367039680481"/>
    <n v="1830"/>
    <n v="1719"/>
    <n v="1830"/>
    <n v="1719"/>
    <n v="0.42498838901519775"/>
    <n v="0.38681367039680481"/>
    <n v="3000"/>
    <n v="294"/>
    <n v="3500"/>
    <n v="161"/>
    <n v="2500"/>
    <n v="156"/>
    <n v="0.1697612851858139"/>
    <n v="0.33829876780509949"/>
    <n v="4.0848169475793839E-2"/>
    <n v="6.3767358660697937E-3"/>
    <n v="9.1054069343954325E-4"/>
    <n v="0"/>
    <n v="3000"/>
    <n v="294"/>
    <n v="3500"/>
    <n v="161"/>
    <n v="2500"/>
    <n v="156"/>
    <n v="0.17102967202663422"/>
    <n v="0.35543921589851379"/>
    <n v="4.6538684517145157E-2"/>
    <n v="7.5625362806022167E-3"/>
    <n v="1.163467182777822E-3"/>
    <n v="0"/>
    <s v="yes"/>
    <s v="yes"/>
    <s v="yes"/>
    <s v="yes"/>
    <s v="yes"/>
    <n v="0"/>
    <x v="0"/>
    <s v="included"/>
    <x v="0"/>
    <x v="0"/>
    <s v="MI includes: _x000a_(i) size _x000a_(ii) parity _x000a_(ii) sex _x000a_(iv) singleton _x000a_(v) maternal height _x000a_(vi) maternal BMI "/>
    <x v="0"/>
    <m/>
    <s v=""/>
  </r>
  <r>
    <s v="LSO"/>
    <n v="402"/>
    <s v="Kingdom of Lesotho 2000 end decade multiple indicator cluster survey (EMICS). Maseru, Lesotho: Government of Lesotho, Bureau of Statistics and UNICEF, 2002"/>
    <s v="Lesotho"/>
    <x v="0"/>
    <n v="2000"/>
    <n v="1999"/>
    <n v="0.16630539999999999"/>
    <n v="1.4968800000000001E-2"/>
    <n v="0.13696649999999999"/>
    <n v="0.19564429999999999"/>
    <n v="0.11545619999999999"/>
    <n v="1.3816159999999999E-2"/>
    <n v="8.8258649999999994E-2"/>
    <n v="0.14265381999999999"/>
    <n v="851"/>
    <n v="851"/>
    <n v="0.63102233409881592"/>
    <n v="0.63102233409881592"/>
    <n v="537"/>
    <n v="537"/>
    <n v="537"/>
    <n v="537"/>
    <n v="0.63102233409881592"/>
    <n v="0.63102233409881592"/>
    <n v="3000"/>
    <n v="100"/>
    <n v="3500"/>
    <n v="62"/>
    <n v="3200"/>
    <n v="39"/>
    <n v="0.18621973693370819"/>
    <n v="0.37430167198181152"/>
    <n v="5.0279330462217331E-2"/>
    <n v="7.4487896636128426E-3"/>
    <n v="0"/>
    <n v="3.7243948318064213E-3"/>
    <n v="3000"/>
    <n v="100"/>
    <n v="3500"/>
    <n v="62"/>
    <n v="3200"/>
    <n v="39"/>
    <n v="0.18621973693370819"/>
    <n v="0.37430167198181152"/>
    <n v="5.0279330462217331E-2"/>
    <n v="7.4487896636128426E-3"/>
    <n v="0"/>
    <n v="3.7243948318064213E-3"/>
    <s v="yes"/>
    <s v="yes"/>
    <s v="yes"/>
    <s v="yes"/>
    <s v="yes"/>
    <n v="0"/>
    <x v="0"/>
    <s v="included"/>
    <x v="0"/>
    <x v="0"/>
    <s v="MI includes: _x000a_(i) size _x000a_(ii) parity "/>
    <x v="0"/>
    <m/>
    <s v=""/>
  </r>
  <r>
    <s v="LSO"/>
    <n v="403"/>
    <s v="Lesotho demographic and health survey 2004. Demographic and Health Surveys. Calverton, Maryland: MOH, BOS, and ORC Macro, 2005"/>
    <s v="Lesotho"/>
    <x v="1"/>
    <s v="2004-05"/>
    <n v="2002"/>
    <n v="0.14917638897895813"/>
    <n v="7.5930524617433548E-3"/>
    <n v="0.13429400324821472"/>
    <n v="0.16405877470970154"/>
    <n v="0.10354430973529816"/>
    <n v="7.2612082585692406E-3"/>
    <n v="8.9269086718559265E-2"/>
    <n v="0.11781953275203705"/>
    <n v="3658"/>
    <n v="3529"/>
    <n v="0.63229137659072876"/>
    <n v="0.63395297527313232"/>
    <n v="2231.069091796875"/>
    <n v="2319"/>
    <n v="2220.436279296875"/>
    <n v="2308"/>
    <n v="0.62919700145721436"/>
    <n v="0.63094586133956909"/>
    <n v="3000"/>
    <n v="275"/>
    <n v="3500"/>
    <n v="221"/>
    <n v="3200"/>
    <n v="179"/>
    <n v="0.11421141028404236"/>
    <n v="0.29184338450431824"/>
    <n v="8.9165791869163513E-2"/>
    <n v="3.055487759411335E-2"/>
    <n v="1.7106883227825165E-2"/>
    <n v="0"/>
    <n v="3000"/>
    <n v="275"/>
    <n v="3500"/>
    <n v="221"/>
    <n v="3200"/>
    <n v="179"/>
    <n v="0.11858559399843216"/>
    <n v="0.29107373952865601"/>
    <n v="8.0638207495212555E-2"/>
    <n v="3.0185425654053688E-2"/>
    <n v="1.5523932874202728E-2"/>
    <n v="0"/>
    <s v="yes"/>
    <s v="yes"/>
    <s v="yes"/>
    <s v="yes"/>
    <s v="yes"/>
    <n v="0"/>
    <x v="0"/>
    <s v="included"/>
    <x v="0"/>
    <x v="0"/>
    <s v="MI includes: _x000a_(i) size _x000a_(ii) parity _x000a_(ii) sex _x000a_(iv) singleton _x000a_(v) maternal height _x000a_(vi) maternal BMI "/>
    <x v="0"/>
    <m/>
    <s v=""/>
  </r>
  <r>
    <s v="LSO"/>
    <n v="404"/>
    <s v="Lesotho demographic and health survey 2009. Demographic and Health Surveys. Maseru, Lesotho: MOHSW and ICF Macro, 2010"/>
    <s v="Lesotho"/>
    <x v="1"/>
    <s v="2009-10"/>
    <n v="2007"/>
    <n v="0.15227477252483368"/>
    <n v="9.0769398957490921E-3"/>
    <n v="0.13448397815227509"/>
    <n v="0.17006558179855347"/>
    <n v="9.1797776520252228E-2"/>
    <n v="6.3773533329367638E-3"/>
    <n v="7.9260267317295074E-2"/>
    <n v="0.10433528572320938"/>
    <n v="3995"/>
    <n v="3730"/>
    <n v="0.7139887809753418"/>
    <n v="0.69962453842163086"/>
    <n v="2663.13232421875"/>
    <n v="2795"/>
    <n v="2650.424560546875"/>
    <n v="2783"/>
    <n v="0.71056956052780151"/>
    <n v="0.69662076234817505"/>
    <n v="3000"/>
    <n v="360"/>
    <n v="3500"/>
    <n v="286"/>
    <n v="3200"/>
    <n v="206"/>
    <n v="0.11774368584156036"/>
    <n v="0.29269608855247498"/>
    <n v="8.0398507416248322E-2"/>
    <n v="3.228079155087471E-2"/>
    <n v="1.1665139347314835E-2"/>
    <n v="2.3135765513870865E-4"/>
    <n v="3000"/>
    <n v="360"/>
    <n v="3500"/>
    <n v="286"/>
    <n v="3200"/>
    <n v="206"/>
    <n v="0.12880143523216248"/>
    <n v="0.30483004450798035"/>
    <n v="7.6923079788684845E-2"/>
    <n v="2.9695885255932808E-2"/>
    <n v="1.0733452625572681E-2"/>
    <n v="3.577817406039685E-4"/>
    <s v="yes"/>
    <s v="yes"/>
    <s v="yes"/>
    <s v="yes"/>
    <s v="yes"/>
    <n v="0"/>
    <x v="0"/>
    <s v="included"/>
    <x v="0"/>
    <x v="0"/>
    <s v="MI includes: _x000a_(i) size _x000a_(ii) parity _x000a_(ii) sex _x000a_(iv) singleton _x000a_(v) maternal height _x000a_(vi) maternal BMI "/>
    <x v="0"/>
    <m/>
    <s v=""/>
  </r>
  <r>
    <s v="LSO"/>
    <n v="405"/>
    <s v="Lesotho demographic and health survey (2014 LDHS): Key indicators. Demographic and Health Surveys. Maseru, Lesotho: Ministry of Health and ICF International, 2015"/>
    <s v="Lesotho"/>
    <x v="1"/>
    <n v="2014"/>
    <n v="2012"/>
    <n v="0.13893369999999999"/>
    <n v="7.3686000000000003E-3"/>
    <n v="0.1244913"/>
    <n v="0.15337619999999999"/>
    <n v="0.104143"/>
    <n v="8.1811200000000001E-3"/>
    <n v="8.8059100000000001E-2"/>
    <n v="0.12022681"/>
    <n v="3136"/>
    <n v="3110"/>
    <n v="0.83431190252304077"/>
    <n v="0.82908165454864502"/>
    <n v="2594.984619140625"/>
    <n v="2600"/>
    <n v="2593.368896484375"/>
    <n v="2597"/>
    <n v="0.83388066291809082"/>
    <n v="0.828125"/>
    <n v="3000"/>
    <n v="260"/>
    <n v="3500"/>
    <n v="214"/>
    <n v="3200"/>
    <n v="210"/>
    <n v="9.5492266118526459E-2"/>
    <n v="0.26131275296211243"/>
    <n v="5.9147998690605164E-2"/>
    <n v="1.9137503579258919E-2"/>
    <n v="6.3581722788512707E-3"/>
    <n v="4.7835311852395535E-4"/>
    <n v="3000"/>
    <n v="260"/>
    <n v="3500"/>
    <n v="214"/>
    <n v="3200"/>
    <n v="210"/>
    <n v="0.10000000149011612"/>
    <n v="0.26307693123817444"/>
    <n v="5.615384504199028E-2"/>
    <n v="1.7692307010293007E-2"/>
    <n v="6.1538461595773697E-3"/>
    <n v="7.6923076994717121E-4"/>
    <s v="yes"/>
    <s v="yes"/>
    <s v="yes"/>
    <s v="yes"/>
    <s v="yes"/>
    <n v="0"/>
    <x v="0"/>
    <s v="included"/>
    <x v="0"/>
    <x v="0"/>
    <s v="MI includes: _x000a_(i) size _x000a_(ii) parity _x000a_(ii) sex _x000a_(iv) singleton _x000a_(v) maternal height _x000a_(vi) maternal BMI "/>
    <x v="0"/>
    <m/>
    <s v=""/>
  </r>
  <r>
    <s v="LBR"/>
    <n v="407"/>
    <s v="Liberia demographic and health survey 2007. Demographic and Health Surveys. Monrovia, Liberia: Liberia Institute of Statistics and Geo-Information Services (LISGIS) and Macro International Inc., 2008"/>
    <s v="Liberia"/>
    <x v="1"/>
    <s v="2006-07"/>
    <n v="2004"/>
    <m/>
    <m/>
    <m/>
    <m/>
    <m/>
    <m/>
    <m/>
    <m/>
    <n v="5799"/>
    <n v="5594"/>
    <n v="0.16136381030082703"/>
    <n v="0.14485256373882294"/>
    <n v="902.58917236328125"/>
    <n v="840"/>
    <n v="779.8792724609375"/>
    <n v="738"/>
    <n v="0.13941352069377899"/>
    <n v="0.12726332247257233"/>
    <n v="3000"/>
    <n v="104"/>
    <n v="3500"/>
    <n v="65"/>
    <n v="3200"/>
    <n v="61"/>
    <n v="0.12045326083898544"/>
    <n v="0.26095524430274963"/>
    <n v="0.28170177340507507"/>
    <n v="0.19359920918941498"/>
    <n v="0.16170698404312134"/>
    <n v="9.3113241018727422E-4"/>
    <n v="3000"/>
    <n v="104"/>
    <n v="3500"/>
    <n v="65"/>
    <n v="3200"/>
    <n v="61"/>
    <n v="0.12380952388048172"/>
    <n v="0.2738095223903656"/>
    <n v="0.2678571343421936"/>
    <n v="0.18333333730697632"/>
    <n v="0.15238095819950104"/>
    <n v="1.1904762359336019E-3"/>
    <s v="no"/>
    <s v="yes"/>
    <s v="yes"/>
    <s v="no"/>
    <s v="no"/>
    <n v="3"/>
    <x v="1"/>
    <s v="excluded"/>
    <x v="2"/>
    <x v="1"/>
    <s v="No model fitted"/>
    <x v="3"/>
    <m/>
    <s v=""/>
  </r>
  <r>
    <s v="LBR"/>
    <n v="409"/>
    <s v="Demographic and health survey 2013. Demographic and Health Surveys. Monrovia, Liberia: Liberia Institute of Statistics and Geo-Information Services (LISGIS) and ICF International, 2014"/>
    <s v="Liberia"/>
    <x v="1"/>
    <n v="2013"/>
    <n v="2010"/>
    <m/>
    <m/>
    <m/>
    <m/>
    <m/>
    <m/>
    <m/>
    <m/>
    <n v="7606"/>
    <n v="6502"/>
    <n v="0.23179592192173004"/>
    <n v="0.20352353155612946"/>
    <n v="1507.1417236328125"/>
    <n v="1548"/>
    <n v="1467.3212890625"/>
    <n v="1502"/>
    <n v="0.22567230463027954"/>
    <n v="0.19747567176818848"/>
    <n v="3000"/>
    <n v="306"/>
    <n v="3500"/>
    <n v="128"/>
    <n v="2500"/>
    <n v="115"/>
    <n v="0.19464083015918732"/>
    <n v="0.34994259476661682"/>
    <n v="0.15465836226940155"/>
    <n v="7.9778313636779785E-2"/>
    <n v="4.5235227793455124E-2"/>
    <n v="4.5970195787958801E-4"/>
    <n v="3000"/>
    <n v="306"/>
    <n v="3500"/>
    <n v="128"/>
    <n v="2500"/>
    <n v="115"/>
    <n v="0.19767442345619202"/>
    <n v="0.35465115308761597"/>
    <n v="0.15439276397228241"/>
    <n v="8.1395350396633148E-2"/>
    <n v="4.9741603434085846E-2"/>
    <n v="1.2919896980747581E-3"/>
    <s v="no"/>
    <s v="yes"/>
    <s v="yes"/>
    <s v="no"/>
    <s v="yes"/>
    <n v="2"/>
    <x v="1"/>
    <s v="excluded"/>
    <x v="2"/>
    <x v="1"/>
    <s v="No model fitted"/>
    <x v="3"/>
    <m/>
    <s v=""/>
  </r>
  <r>
    <s v="MDG"/>
    <n v="415"/>
    <s v="Enquête démographique et de santé, Madagascar 1997. Demographic and Health Surveys. Institut Nacional de la Statistique. Antananarivo, Madgascar, 1998"/>
    <s v="Madagascar"/>
    <x v="1"/>
    <n v="1997"/>
    <n v="1995"/>
    <n v="0.22073566913604736"/>
    <n v="1.20571693405509E-2"/>
    <n v="0.19710361957550049"/>
    <n v="0.24436771869659424"/>
    <n v="0.13686887919902802"/>
    <n v="1.1093646287918091E-2"/>
    <n v="0.11501412838697433"/>
    <n v="0.1587236225605011"/>
    <n v="3651"/>
    <n v="3865"/>
    <n v="0.3372759222984314"/>
    <n v="0.34511092305183411"/>
    <n v="1303.541259765625"/>
    <n v="1260"/>
    <n v="1302.2879638671875"/>
    <n v="1259"/>
    <n v="0.33694383502006531"/>
    <n v="0.34483703970909119"/>
    <n v="3000"/>
    <n v="162"/>
    <n v="2500"/>
    <n v="138"/>
    <n v="3500"/>
    <n v="109"/>
    <n v="0.13121609389781952"/>
    <n v="0.33283230662345886"/>
    <n v="5.9407647699117661E-2"/>
    <n v="2.2020814940333366E-2"/>
    <n v="7.3149907402694225E-3"/>
    <n v="0"/>
    <n v="3000"/>
    <n v="162"/>
    <n v="2500"/>
    <n v="138"/>
    <n v="3500"/>
    <n v="109"/>
    <n v="0.12857143580913544"/>
    <n v="0.32460317015647888"/>
    <n v="6.2698416411876678E-2"/>
    <n v="2.301587350666523E-2"/>
    <n v="7.1428571827709675E-3"/>
    <n v="0"/>
    <s v="yes"/>
    <s v="yes"/>
    <s v="yes"/>
    <s v="yes"/>
    <s v="yes"/>
    <n v="0"/>
    <x v="0"/>
    <s v="included"/>
    <x v="0"/>
    <x v="0"/>
    <s v="MI includes: _x000a_(i) size _x000a_(ii) parity _x000a_(ii) sex _x000a_(iv) singleton _x000a_(v) maternal height _x000a_(vi) maternal BMI "/>
    <x v="0"/>
    <m/>
    <s v=""/>
  </r>
  <r>
    <s v="MDG"/>
    <n v="416"/>
    <s v="Enquête Démographique et de Santé de Madagascar 2003-2004. Demographic and Health Surveys. Calverton, Maryland, USA : INSTAT et ORC Macro, 2005"/>
    <s v="Madagascar"/>
    <x v="1"/>
    <s v="2003-04"/>
    <n v="2001"/>
    <n v="0.21316215395927429"/>
    <n v="1.5938842669129372E-2"/>
    <n v="0.18192201852798462"/>
    <n v="0.24440228939056396"/>
    <n v="0.13036949932575226"/>
    <n v="1.2779614888131618E-2"/>
    <n v="0.10521547496318817"/>
    <n v="0.15552353858947754"/>
    <n v="5266"/>
    <n v="6091"/>
    <n v="0.36743432283401489"/>
    <n v="0.45936194062232971"/>
    <n v="2238.197265625"/>
    <n v="2419"/>
    <n v="2238.197265625"/>
    <n v="2419"/>
    <n v="0.3674597442150116"/>
    <n v="0.45936194062232971"/>
    <n v="3000"/>
    <n v="292"/>
    <n v="3500"/>
    <n v="214"/>
    <n v="2500"/>
    <n v="181"/>
    <n v="0.13504466414451599"/>
    <n v="0.3159346878528595"/>
    <n v="6.8717204034328461E-2"/>
    <n v="2.241811528801918E-2"/>
    <n v="7.247725035995245E-3"/>
    <n v="0"/>
    <n v="3000"/>
    <n v="292"/>
    <n v="3500"/>
    <n v="214"/>
    <n v="2500"/>
    <n v="181"/>
    <n v="0.12071103602647781"/>
    <n v="0.28400164842605591"/>
    <n v="7.7718064188957214E-2"/>
    <n v="2.5630425661802292E-2"/>
    <n v="7.441091351211071E-3"/>
    <n v="0"/>
    <s v="yes"/>
    <s v="yes"/>
    <s v="yes"/>
    <s v="yes"/>
    <s v="yes"/>
    <n v="0"/>
    <x v="0"/>
    <s v="included"/>
    <x v="0"/>
    <x v="0"/>
    <s v="MI includes: _x000a_(i) size _x000a_(ii) parity _x000a_(ii) sex _x000a_(iv) singleton _x000a_(v) maternal height _x000a_(vi) maternal BMI "/>
    <x v="0"/>
    <m/>
    <s v=""/>
  </r>
  <r>
    <s v="MDG"/>
    <n v="417"/>
    <s v="Enquête démographique et de santé de Madagascar 2008-2009. Demographic and Health Surveys. Antananarivo, Madagascar: INSTAT et ICF Macro, 2010"/>
    <s v="Madagascar"/>
    <x v="1"/>
    <s v="2008-09"/>
    <n v="2006"/>
    <n v="0.1869739294052124"/>
    <e v="#N/A"/>
    <e v="#N/A"/>
    <e v="#N/A"/>
    <n v="0.12731319665908813"/>
    <n v="6.4087399999999996E-3"/>
    <n v="0.11472523"/>
    <n v="0.13990116999999999"/>
    <n v="12448"/>
    <n v="12686"/>
    <n v="0.39967724680900574"/>
    <n v="0.395163893699646"/>
    <n v="5070.42138671875"/>
    <n v="4919"/>
    <n v="5064.57470703125"/>
    <n v="4912"/>
    <n v="0.39922550320625305"/>
    <n v="0.39460155367851257"/>
    <n v="3000"/>
    <n v="516"/>
    <n v="3500"/>
    <n v="439"/>
    <n v="2500"/>
    <n v="332"/>
    <n v="0.10548614710569382"/>
    <n v="0.26161694526672363"/>
    <n v="8.5608750581741333E-2"/>
    <n v="2.8221044689416885E-2"/>
    <n v="1.1490873992443085E-2"/>
    <n v="0"/>
    <n v="3000"/>
    <n v="516"/>
    <n v="3500"/>
    <n v="439"/>
    <n v="2500"/>
    <n v="332"/>
    <n v="0.10489936918020248"/>
    <n v="0.26163855195045471"/>
    <n v="9.3311645090579987E-2"/>
    <n v="3.4763164818286896E-2"/>
    <n v="1.4637120999395847E-2"/>
    <n v="0"/>
    <s v="yes"/>
    <s v="yes"/>
    <s v="yes"/>
    <s v="yes"/>
    <s v="yes"/>
    <n v="0"/>
    <x v="0"/>
    <s v="included"/>
    <x v="0"/>
    <x v="0"/>
    <s v="MI includes: _x000a_(i) size _x000a_(ii) parity _x000a_(ii) sex _x000a_(iv) singleton _x000a_(v) maternal height _x000a_(vi) maternal BMI "/>
    <x v="0"/>
    <s v="No CI"/>
    <s v=""/>
  </r>
  <r>
    <s v="MWI"/>
    <n v="421"/>
    <s v="Malawi demographic and health survey 2000. Demographic and Health Surveys. Zomba, Malawi and Calverton, Maryland, USA: National Statistical Office and ORC Macro, 2001"/>
    <s v="Malawi"/>
    <x v="1"/>
    <n v="2000"/>
    <n v="1998"/>
    <n v="0.17728949999999999"/>
    <n v="4.2487000000000002E-3"/>
    <n v="0.1689621"/>
    <n v="0.1856169"/>
    <n v="0.1118537"/>
    <n v="5.4720699999999999E-3"/>
    <n v="0.10110484"/>
    <n v="0.12260253"/>
    <n v="11880"/>
    <n v="12152"/>
    <n v="0.44531387090682983"/>
    <n v="0.46119529008865356"/>
    <n v="5411.4091796875"/>
    <n v="5479"/>
    <n v="5393.23291015625"/>
    <n v="5455"/>
    <n v="0.44381442666053772"/>
    <n v="0.45917508006095886"/>
    <n v="3000"/>
    <n v="896"/>
    <n v="3500"/>
    <n v="738"/>
    <n v="2500"/>
    <n v="565"/>
    <n v="0.16386215388774872"/>
    <n v="0.40217271447181702"/>
    <n v="0.13796991109848022"/>
    <n v="4.3573517352342606E-2"/>
    <n v="1.7519623041152954E-2"/>
    <n v="0"/>
    <n v="3000"/>
    <n v="896"/>
    <n v="3500"/>
    <n v="738"/>
    <n v="2500"/>
    <n v="565"/>
    <n v="0.16353349387645721"/>
    <n v="0.40135061740875244"/>
    <n v="0.14327432215213776"/>
    <n v="4.6176310628652573E-2"/>
    <n v="1.989414170384407E-2"/>
    <n v="0"/>
    <s v="yes"/>
    <s v="yes"/>
    <s v="yes"/>
    <s v="yes"/>
    <s v="yes"/>
    <n v="0"/>
    <x v="0"/>
    <s v="included"/>
    <x v="0"/>
    <x v="0"/>
    <s v="MI includes: _x000a_(i) size _x000a_(ii) parity _x000a_(ii) sex _x000a_(iv) singleton _x000a_(v) maternal height _x000a_(vi) maternal BMI "/>
    <x v="0"/>
    <m/>
    <s v=""/>
  </r>
  <r>
    <s v="MWI"/>
    <n v="422"/>
    <s v="Malawi demographic and health survey 2004. Demographic and Health Surveys. Calverton, Maryland: NSO and ORC Macro, 2005"/>
    <s v="Malawi"/>
    <x v="1"/>
    <s v="2004-05"/>
    <n v="2002"/>
    <m/>
    <m/>
    <m/>
    <m/>
    <m/>
    <m/>
    <m/>
    <m/>
    <n v="10914"/>
    <n v="10771"/>
    <n v="0.48599246144294739"/>
    <n v="0.48066702485084534"/>
    <n v="5234.853515625"/>
    <n v="5246"/>
    <n v="5153.39453125"/>
    <n v="5167"/>
    <n v="0.47845089435577393"/>
    <n v="0.4734286367893219"/>
    <n v="3000"/>
    <n v="1065"/>
    <n v="3500"/>
    <n v="562"/>
    <n v="4000"/>
    <n v="480"/>
    <n v="0.20764262974262238"/>
    <n v="0.39958563446998596"/>
    <n v="0.21036289632320404"/>
    <n v="8.8171645998954773E-2"/>
    <n v="5.1737513393163681E-2"/>
    <n v="0"/>
    <n v="3000"/>
    <n v="1065"/>
    <n v="3500"/>
    <n v="562"/>
    <n v="4000"/>
    <n v="480"/>
    <n v="0.20301182568073273"/>
    <n v="0.40163934230804443"/>
    <n v="0.21292413771152496"/>
    <n v="8.9020207524299622E-2"/>
    <n v="5.3755242377519608E-2"/>
    <n v="0"/>
    <s v="yes"/>
    <s v="yes"/>
    <s v="yes"/>
    <s v="no"/>
    <s v="yes"/>
    <n v="1"/>
    <x v="1"/>
    <s v="included"/>
    <x v="4"/>
    <x v="1"/>
    <s v="No model fitted"/>
    <x v="3"/>
    <s v="Included in 2019 estimates. Excluded in 2020 on unweighted DQC"/>
    <s v="MICS4"/>
  </r>
  <r>
    <s v="MWI"/>
    <n v="423"/>
    <s v="Malawi multiple indicator cluster survey 2006, Final report. Lilongwe, Malawi: National Statistical Office and UNICEF, 2008."/>
    <s v="Malawi"/>
    <x v="0"/>
    <n v="2006"/>
    <n v="2005"/>
    <n v="0.15557889999999999"/>
    <n v="9.5844999999999993E-3"/>
    <n v="0.13679330000000001"/>
    <n v="0.17436460000000001"/>
    <n v="0.1076546"/>
    <n v="6.4460300000000002E-3"/>
    <n v="9.5005519999999996E-2"/>
    <n v="0.12030370999999999"/>
    <n v="10374"/>
    <n v="10552"/>
    <n v="0.47706595063209534"/>
    <n v="0.50048196315765381"/>
    <n v="5034"/>
    <n v="5192"/>
    <n v="4986"/>
    <n v="5140"/>
    <n v="0.47251707315444946"/>
    <n v="0.49546945095062256"/>
    <n v="3000"/>
    <n v="931"/>
    <n v="3500"/>
    <n v="587"/>
    <n v="3200"/>
    <n v="399"/>
    <n v="0.17789182066917419"/>
    <n v="0.35577148199081421"/>
    <n v="0.18963919579982758"/>
    <n v="7.9299189150333405E-2"/>
    <n v="4.2210590094327927E-2"/>
    <n v="6.3716193835716695E-5"/>
    <n v="3000"/>
    <n v="931"/>
    <n v="3500"/>
    <n v="587"/>
    <n v="3200"/>
    <n v="399"/>
    <n v="0.17931433022022247"/>
    <n v="0.36922186613082886"/>
    <n v="0.17565485835075378"/>
    <n v="7.0685669779777527E-2"/>
    <n v="3.7557780742645264E-2"/>
    <n v="1.9260401313658804E-4"/>
    <s v="yes"/>
    <s v="yes"/>
    <s v="yes"/>
    <s v="yes"/>
    <s v="yes"/>
    <n v="0"/>
    <x v="0"/>
    <s v="included"/>
    <x v="0"/>
    <x v="0"/>
    <s v="MI includes: _x000a_(i) size _x000a_(ii) parity "/>
    <x v="0"/>
    <m/>
    <s v="MICS2"/>
  </r>
  <r>
    <s v="MWI"/>
    <n v="425"/>
    <s v="Malawi demographic and health survey 2010. Demographic and Health Surveys. Zomba, Malawi, and Calverton, Maryland, USA: NSO and ICF Macro. 2011"/>
    <s v="Malawi"/>
    <x v="1"/>
    <n v="2010"/>
    <n v="2008"/>
    <n v="0.15289929999999999"/>
    <n v="7.5665999999999997E-3"/>
    <n v="0.13806869999999999"/>
    <n v="0.16772989999999999"/>
    <n v="0.1244662"/>
    <n v="4.09919E-3"/>
    <n v="0.11642042"/>
    <n v="0.13251193"/>
    <n v="19967"/>
    <n v="19697"/>
    <n v="0.66427803039550781"/>
    <n v="0.6548304557800293"/>
    <n v="13084.4775390625"/>
    <n v="13075"/>
    <n v="12948.779296875"/>
    <n v="12959"/>
    <n v="0.65739858150482178"/>
    <n v="0.64902091026306152"/>
    <n v="3000"/>
    <n v="2428"/>
    <n v="3500"/>
    <n v="1267"/>
    <n v="4000"/>
    <n v="1074"/>
    <n v="0.18292573094367981"/>
    <n v="0.35485714673995972"/>
    <n v="0.19596414268016815"/>
    <n v="7.9062901437282562E-2"/>
    <n v="4.4238641858100891E-2"/>
    <n v="3.9067247416824102E-4"/>
    <n v="3000"/>
    <n v="2428"/>
    <n v="3500"/>
    <n v="1267"/>
    <n v="4000"/>
    <n v="1074"/>
    <n v="0.18569789826869965"/>
    <n v="0.36474186182022095"/>
    <n v="0.20137667655944824"/>
    <n v="7.7552579343318939E-2"/>
    <n v="4.2523901909589767E-2"/>
    <n v="7.6481833821162581E-4"/>
    <s v="yes"/>
    <s v="yes"/>
    <s v="yes"/>
    <s v="yes"/>
    <s v="yes"/>
    <n v="0"/>
    <x v="0"/>
    <s v="included"/>
    <x v="0"/>
    <x v="0"/>
    <s v="MI includes: _x000a_(i) size _x000a_(ii) parity _x000a_(ii) sex _x000a_(iv) singleton _x000a_(v) maternal height _x000a_(vi) maternal BMI "/>
    <x v="0"/>
    <m/>
    <s v=""/>
  </r>
  <r>
    <s v="MWI"/>
    <n v="426"/>
    <s v="Malawi MDG endline survey 2014. Final Report. Zomba, Malawi: National Statistical Office, 2014."/>
    <s v="Malawi"/>
    <x v="0"/>
    <s v="2013-14"/>
    <n v="2013"/>
    <n v="0.1479241"/>
    <n v="5.3975000000000004E-3"/>
    <n v="0.13734499999999999"/>
    <n v="0.15850320000000001"/>
    <n v="0.11016239999999999"/>
    <n v="4.8882400000000003E-3"/>
    <n v="0.10057136999999999"/>
    <n v="0.11975346000000001"/>
    <n v="7576"/>
    <n v="7490.46728515625"/>
    <n v="0.83417892456054688"/>
    <n v="0.84635692834854126"/>
    <n v="6248"/>
    <n v="6412"/>
    <n v="6220"/>
    <n v="6386"/>
    <n v="0.83044058084487915"/>
    <n v="0.84292501211166382"/>
    <n v="3000"/>
    <n v="1271"/>
    <n v="3200"/>
    <n v="565"/>
    <n v="3500"/>
    <n v="497"/>
    <n v="0.1960042268037796"/>
    <n v="0.3583429753780365"/>
    <n v="0.12831863760948181"/>
    <n v="4.339970275759697E-2"/>
    <n v="2.1637242287397385E-2"/>
    <n v="5.3012737771496177E-4"/>
    <n v="3000"/>
    <n v="1271"/>
    <n v="3200"/>
    <n v="565"/>
    <n v="3500"/>
    <n v="497"/>
    <n v="0.1982220858335495"/>
    <n v="0.36384904384613037"/>
    <n v="0.11915159225463867"/>
    <n v="3.8833435624837875E-2"/>
    <n v="1.9026825204491615E-2"/>
    <n v="4.6787274186499417E-4"/>
    <s v="yes"/>
    <s v="yes"/>
    <s v="yes"/>
    <s v="yes"/>
    <s v="yes"/>
    <n v="0"/>
    <x v="0"/>
    <s v="included"/>
    <x v="0"/>
    <x v="0"/>
    <s v="MI includes: _x000a_(i) size _x000a_(ii) parity "/>
    <x v="0"/>
    <m/>
    <s v="MICS2"/>
  </r>
  <r>
    <s v="MDV"/>
    <n v="440"/>
    <s v="Maldives demographic and health survey 2009. Demographic and Health Surveys. Calverton, Maryland: MOHF and ICF Macro, 2010"/>
    <s v="Maldives"/>
    <x v="1"/>
    <n v="2009"/>
    <n v="2006"/>
    <n v="0.13559989631175995"/>
    <n v="7.0130499079823494E-3"/>
    <n v="0.12185432016849518"/>
    <n v="0.14934547245502472"/>
    <n v="0.10531807690858841"/>
    <n v="6.2697781249880791E-3"/>
    <n v="9.2974007129669189E-2"/>
    <n v="0.11766215413808823"/>
    <n v="3817"/>
    <n v="3736"/>
    <n v="0.98448348045349121"/>
    <n v="0.98559075593948364"/>
    <n v="3678.136962890625"/>
    <n v="3762"/>
    <n v="3677.085205078125"/>
    <n v="3760"/>
    <n v="0.98423051834106445"/>
    <n v="0.98506683111190796"/>
    <n v="3000"/>
    <n v="355"/>
    <n v="3200"/>
    <n v="212"/>
    <n v="2700"/>
    <n v="207"/>
    <n v="8.9936614036560059E-2"/>
    <n v="0.20306076109409332"/>
    <n v="3.8083594292402267E-2"/>
    <n v="8.8702524080872536E-3"/>
    <n v="3.169927978888154E-3"/>
    <n v="0"/>
    <n v="3000"/>
    <n v="355"/>
    <n v="3200"/>
    <n v="212"/>
    <n v="2700"/>
    <n v="207"/>
    <n v="9.4364702701568604E-2"/>
    <n v="0.20574162900447845"/>
    <n v="3.5619352012872696E-2"/>
    <n v="6.9112172350287437E-3"/>
    <n v="2.3923444095999002E-3"/>
    <n v="0"/>
    <s v="yes"/>
    <s v="yes"/>
    <s v="yes"/>
    <s v="yes"/>
    <s v="yes"/>
    <n v="0"/>
    <x v="0"/>
    <s v="included"/>
    <x v="0"/>
    <x v="0"/>
    <s v="MI includes: _x000a_(i) size _x000a_(ii) parity _x000a_(ii) sex _x000a_(iv) singleton _x000a_(v) maternal height _x000a_(vi) maternal BMI "/>
    <x v="0"/>
    <m/>
    <s v=""/>
  </r>
  <r>
    <s v="MLI"/>
    <n v="443"/>
    <s v="Enquête démographique et de santé au Mali 2001. Demographic and Health Surveys. Calverton, Maryland, USA: CPS/MS, DNSI et ORC Macro, 2002"/>
    <s v="Mali"/>
    <x v="1"/>
    <n v="2001"/>
    <n v="1998"/>
    <m/>
    <m/>
    <m/>
    <m/>
    <m/>
    <m/>
    <m/>
    <m/>
    <n v="12924"/>
    <n v="13040"/>
    <n v="0.20792339742183685"/>
    <n v="0.19011141359806061"/>
    <n v="2711.252685546875"/>
    <n v="2457"/>
    <n v="2700.230712890625"/>
    <n v="2446"/>
    <n v="0.207072913646698"/>
    <n v="0.18926028907299042"/>
    <n v="3000"/>
    <n v="383"/>
    <n v="4000"/>
    <n v="203"/>
    <n v="3500"/>
    <n v="201"/>
    <n v="0.14764489233493805"/>
    <n v="0.3176257312297821"/>
    <n v="0.18962956964969635"/>
    <n v="5.6433934718370438E-2"/>
    <n v="2.9858272522687912E-2"/>
    <n v="1.1347891268087551E-4"/>
    <n v="3000"/>
    <n v="383"/>
    <n v="4000"/>
    <n v="203"/>
    <n v="3500"/>
    <n v="201"/>
    <n v="0.15588115155696869"/>
    <n v="0.32030931115150452"/>
    <n v="0.17704518139362335"/>
    <n v="5.7387057691812515E-2"/>
    <n v="3.0118029564619064E-2"/>
    <n v="4.0700042154639959E-4"/>
    <s v="no"/>
    <s v="yes"/>
    <s v="yes"/>
    <s v="yes"/>
    <s v="yes"/>
    <n v="1"/>
    <x v="1"/>
    <s v="excluded"/>
    <x v="2"/>
    <x v="1"/>
    <s v="No model fitted"/>
    <x v="3"/>
    <m/>
    <s v=""/>
  </r>
  <r>
    <s v="MLI"/>
    <n v="444"/>
    <s v="Enquête démographique et de santé du Mali 2006. DHS. Calverton, Maryland, USA: CPS/DNSI et Macro International Inc., 2007"/>
    <s v="Mali"/>
    <x v="1"/>
    <n v="2006"/>
    <n v="2004"/>
    <m/>
    <m/>
    <m/>
    <m/>
    <m/>
    <m/>
    <m/>
    <m/>
    <n v="14144"/>
    <n v="14327"/>
    <n v="0.27160409092903137"/>
    <n v="0.27029129862785339"/>
    <n v="3891.29638671875"/>
    <n v="3823"/>
    <n v="3860.77001953125"/>
    <n v="3794"/>
    <n v="0.26947513222694397"/>
    <n v="0.26824095845222473"/>
    <n v="3000"/>
    <n v="900"/>
    <n v="4000"/>
    <n v="415"/>
    <n v="3500"/>
    <n v="353"/>
    <n v="0.24197685718536377"/>
    <n v="0.44316595792770386"/>
    <n v="0.22461260855197906"/>
    <n v="8.6738564074039459E-2"/>
    <n v="4.9199923872947693E-2"/>
    <n v="1.0209934553131461E-3"/>
    <n v="3000"/>
    <n v="900"/>
    <n v="4000"/>
    <n v="415"/>
    <n v="3500"/>
    <n v="353"/>
    <n v="0.23541721701622009"/>
    <n v="0.43630656599998474"/>
    <n v="0.22076903283596039"/>
    <n v="8.475019782781601E-2"/>
    <n v="4.9176041036844254E-2"/>
    <n v="5.2314938511699438E-4"/>
    <s v="no"/>
    <s v="yes"/>
    <s v="yes"/>
    <s v="yes"/>
    <s v="yes"/>
    <n v="1"/>
    <x v="1"/>
    <s v="excluded"/>
    <x v="2"/>
    <x v="1"/>
    <s v="No model fitted"/>
    <x v="3"/>
    <m/>
    <s v=""/>
  </r>
  <r>
    <s v="MRT"/>
    <n v="448"/>
    <s v="Enquête démographique et de santé Mauritanie 2000-2001. Demographic and Health Surveys. Calverton, Maryland, USA: ONS et ORC Macro, 2001"/>
    <s v="Mauritania"/>
    <x v="1"/>
    <n v="2000"/>
    <n v="1998"/>
    <n v="0.47788387537002563"/>
    <n v="2.141878753900528E-2"/>
    <n v="0.43590307235717773"/>
    <n v="0.51986473798751831"/>
    <n v="0.32111319899559021"/>
    <n v="2.2579509764909744E-2"/>
    <n v="0.27658739686012268"/>
    <n v="0.36563900113105774"/>
    <n v="4522"/>
    <n v="4855"/>
    <n v="0.29871717095375061"/>
    <n v="0.32817336916923523"/>
    <n v="1450.140625"/>
    <n v="1484"/>
    <n v="1448.209716796875"/>
    <n v="1482"/>
    <n v="0.29829242825508118"/>
    <n v="0.32773110270500183"/>
    <n v="3000"/>
    <n v="364"/>
    <n v="2000"/>
    <n v="197"/>
    <n v="2500"/>
    <n v="173"/>
    <n v="0.24326832592487335"/>
    <n v="0.50833266973495483"/>
    <n v="5.1872164011001587E-2"/>
    <n v="2.0075278356671333E-2"/>
    <n v="1.1067464016377926E-2"/>
    <n v="2.8721671551465988E-3"/>
    <n v="3000"/>
    <n v="364"/>
    <n v="2000"/>
    <n v="197"/>
    <n v="2500"/>
    <n v="173"/>
    <n v="0.24528302252292633"/>
    <n v="0.49460917711257935"/>
    <n v="5.1886793226003647E-2"/>
    <n v="2.0889487117528915E-2"/>
    <n v="1.1455525644123554E-2"/>
    <n v="3.3692722208797932E-3"/>
    <s v="yes"/>
    <s v="yes"/>
    <s v="yes"/>
    <s v="yes"/>
    <s v="yes"/>
    <n v="0"/>
    <x v="1"/>
    <m/>
    <x v="5"/>
    <x v="1"/>
    <s v="MI includes: _x000a_(i) size _x000a_(ii) parity _x000a_(ii) sex _x000a_(iv) singleton _x000a_(v) maternal height _x000a_(vi) maternal BMI "/>
    <x v="3"/>
    <s v="Very high LBW. Just makes it in on unweighted DQC"/>
    <s v="MICS2"/>
  </r>
  <r>
    <s v="MRT"/>
    <n v="449"/>
    <s v="Enquête par grappes à indicateurs multiples, Mauritanie 2007. Nouakchott, Mauritania: ONS and UNICEF, 2008"/>
    <s v="Mauritania"/>
    <x v="0"/>
    <n v="2007"/>
    <n v="2006"/>
    <m/>
    <s v=" "/>
    <m/>
    <m/>
    <m/>
    <m/>
    <m/>
    <m/>
    <n v="3539"/>
    <n v="3533"/>
    <n v="0.17378997802734375"/>
    <n v="0.16614863276481628"/>
    <n v="614"/>
    <n v="588"/>
    <n v="613"/>
    <n v="587"/>
    <n v="0.17350693047046661"/>
    <n v="0.16586606204509735"/>
    <n v="3000"/>
    <n v="125"/>
    <n v="2500"/>
    <n v="79"/>
    <n v="3500"/>
    <n v="58"/>
    <n v="0.21498966217041016"/>
    <n v="0.44688612222671509"/>
    <n v="6.6348448395729065E-2"/>
    <n v="2.6055580005049706E-2"/>
    <n v="1.5410740859806538E-2"/>
    <n v="2.3462059907615185E-3"/>
    <n v="3000"/>
    <n v="125"/>
    <n v="2500"/>
    <n v="79"/>
    <n v="3500"/>
    <n v="58"/>
    <n v="0.21258503198623657"/>
    <n v="0.44557821750640869"/>
    <n v="6.2925167381763458E-2"/>
    <n v="2.7210883796215057E-2"/>
    <n v="1.5306122601032257E-2"/>
    <n v="1.7006802372634411E-3"/>
    <s v="no"/>
    <s v="yes"/>
    <s v="yes"/>
    <s v="yes"/>
    <s v="yes"/>
    <n v="1"/>
    <x v="1"/>
    <s v="excluded"/>
    <x v="2"/>
    <x v="1"/>
    <s v="No model fitted"/>
    <x v="3"/>
    <m/>
    <s v="MICS3"/>
  </r>
  <r>
    <s v="MRT"/>
    <n v="451"/>
    <s v="Suivi de la situation des femmes et des enfants. Enquête par grappes à indicateurs multiples (MICS) 2011: Rapport final. Nouakchott, Mauritanie: ONS, 2012."/>
    <s v="Mauritania"/>
    <x v="0"/>
    <n v="2011"/>
    <n v="2010"/>
    <m/>
    <m/>
    <m/>
    <m/>
    <m/>
    <m/>
    <m/>
    <m/>
    <n v="3629"/>
    <n v="3570.84814453125"/>
    <n v="0.22122654318809509"/>
    <n v="0.2127307802438736"/>
    <n v="790"/>
    <n v="772"/>
    <n v="783"/>
    <n v="768"/>
    <n v="0.21926631033420563"/>
    <n v="0.21162854135036469"/>
    <n v="3000"/>
    <n v="170"/>
    <n v="2000"/>
    <n v="96"/>
    <n v="2500"/>
    <n v="68"/>
    <n v="0.21185033023357391"/>
    <n v="0.4275679886341095"/>
    <n v="8.6786560714244843E-2"/>
    <n v="5.2327383309602737E-2"/>
    <n v="3.4935664385557175E-2"/>
    <n v="7.4772033840417862E-3"/>
    <n v="3000"/>
    <n v="170"/>
    <n v="2000"/>
    <n v="96"/>
    <n v="2500"/>
    <n v="68"/>
    <n v="0.21963824331760406"/>
    <n v="0.43152454495429993"/>
    <n v="8.0103360116481781E-2"/>
    <n v="4.5219637453556061E-2"/>
    <n v="3.1007751822471619E-2"/>
    <n v="6.4599481411278248E-3"/>
    <s v="no"/>
    <s v="yes"/>
    <s v="yes"/>
    <s v="yes"/>
    <s v="yes"/>
    <n v="1"/>
    <x v="1"/>
    <s v="excluded"/>
    <x v="2"/>
    <x v="1"/>
    <s v="No model fitted"/>
    <x v="3"/>
    <m/>
    <s v=""/>
  </r>
  <r>
    <s v="MNG"/>
    <n v="463"/>
    <s v="Mongolia child and development survey - 2000 (MICS-2): National report 2001. Ulaanbaatar, Mongolia: National Statistics Office, 2001"/>
    <s v="Mongolia"/>
    <x v="0"/>
    <n v="2000"/>
    <n v="1997"/>
    <n v="6.5161399999999994E-2"/>
    <n v="5.6819000000000001E-3"/>
    <n v="5.4024900000000001E-2"/>
    <n v="7.6298000000000005E-2"/>
    <n v="5.6055399999999998E-2"/>
    <n v="6.0580699999999996E-3"/>
    <n v="4.4132680000000001E-2"/>
    <n v="6.7978040000000003E-2"/>
    <n v="1515"/>
    <n v="1515"/>
    <n v="0.95379537343978882"/>
    <n v="0.95379537343978882"/>
    <n v="1445"/>
    <n v="1445"/>
    <n v="1445"/>
    <n v="1445"/>
    <n v="0.95379537343978882"/>
    <n v="0.95379537343978882"/>
    <n v="3200"/>
    <n v="163"/>
    <n v="3500"/>
    <n v="158"/>
    <n v="3000"/>
    <n v="103"/>
    <n v="0.11280276626348495"/>
    <n v="0.29342561960220337"/>
    <n v="8.9965395629405975E-2"/>
    <n v="1.4532871544361115E-2"/>
    <n v="0"/>
    <n v="0"/>
    <n v="3200"/>
    <n v="163"/>
    <n v="3500"/>
    <n v="158"/>
    <n v="3000"/>
    <n v="103"/>
    <n v="0.11280276626348495"/>
    <n v="0.29342561960220337"/>
    <n v="8.9965395629405975E-2"/>
    <n v="1.4532871544361115E-2"/>
    <n v="0"/>
    <n v="0"/>
    <s v="yes"/>
    <s v="yes"/>
    <s v="yes"/>
    <s v="yes"/>
    <s v="yes"/>
    <n v="0"/>
    <x v="0"/>
    <s v="included"/>
    <x v="0"/>
    <x v="0"/>
    <s v="MI includes: _x000a_(i) size _x000a_(ii) parity "/>
    <x v="2"/>
    <m/>
    <s v=""/>
  </r>
  <r>
    <s v="MNG"/>
    <n v="465"/>
    <s v="Mongolia Child and Development 2005 survey (MICS-3), final report. Ulaanbaatar, Mongolia, 2007"/>
    <s v="Mongolia"/>
    <x v="0"/>
    <n v="2005"/>
    <n v="2004"/>
    <n v="5.9662300000000001E-2"/>
    <n v="6.2627000000000004E-3"/>
    <n v="4.73873E-2"/>
    <n v="7.1937299999999996E-2"/>
    <n v="4.8080100000000001E-2"/>
    <n v="5.9948400000000004E-3"/>
    <n v="3.6273519999999997E-2"/>
    <n v="5.9886729999999999E-2"/>
    <n v="1460"/>
    <n v="1457"/>
    <n v="0.98284143209457397"/>
    <n v="0.98287671804428101"/>
    <n v="1432"/>
    <n v="1435"/>
    <n v="1430"/>
    <n v="1433"/>
    <n v="0.9814687967300415"/>
    <n v="0.9815068244934082"/>
    <n v="3500"/>
    <n v="148"/>
    <n v="3200"/>
    <n v="147"/>
    <n v="3400"/>
    <n v="106"/>
    <n v="0.10273443907499313"/>
    <n v="0.27931103110313416"/>
    <n v="9.6688270568847656E-2"/>
    <n v="1.8524350598454475E-2"/>
    <n v="3.4217394422739744E-3"/>
    <n v="0"/>
    <n v="3500"/>
    <n v="148"/>
    <n v="3200"/>
    <n v="147"/>
    <n v="3400"/>
    <n v="106"/>
    <n v="0.10313589125871658"/>
    <n v="0.27944251894950867"/>
    <n v="9.7560971975326538E-2"/>
    <n v="1.8815331161022186E-2"/>
    <n v="3.4843205939978361E-3"/>
    <n v="0"/>
    <s v="yes"/>
    <s v="yes"/>
    <s v="yes"/>
    <s v="yes"/>
    <s v="yes"/>
    <n v="0"/>
    <x v="0"/>
    <s v="included"/>
    <x v="0"/>
    <x v="0"/>
    <s v="MI includes: _x000a_(i) size _x000a_(ii) parity "/>
    <x v="2"/>
    <m/>
    <s v="MICS5"/>
  </r>
  <r>
    <s v="MNG"/>
    <n v="466"/>
    <s v="Population nutrition status. Fourth national survey report. Ulaanbaatar, Mongolia: NTC, 2013"/>
    <s v="Mongolia"/>
    <x v="2"/>
    <n v="2010"/>
    <n v="2008"/>
    <n v="6.4879611134529114E-2"/>
    <n v="4.2098894715309143E-2"/>
    <n v="-1.7632709816098213E-2"/>
    <n v="0.14739193022251129"/>
    <n v="5.7269405573606491E-2"/>
    <n v="1.046630647033453E-2"/>
    <n v="3.6550305783748627E-2"/>
    <n v="7.7988505363464355E-2"/>
    <n v="706"/>
    <n v="2144"/>
    <n v="0.96680694818496704"/>
    <n v="0.9631727933883667"/>
    <n v="2073"/>
    <n v="680"/>
    <n v="2072"/>
    <n v="680"/>
    <n v="0.96680694818496704"/>
    <n v="0.9631727933883667"/>
    <n v="3500"/>
    <n v="75"/>
    <n v="3200"/>
    <n v="61"/>
    <n v="3400"/>
    <n v="43"/>
    <n v="9.8848685622215271E-2"/>
    <n v="0.24319538474082947"/>
    <n v="0.11280683428049088"/>
    <n v="1.1190878227353096E-2"/>
    <n v="0"/>
    <n v="0"/>
    <n v="3500"/>
    <n v="75"/>
    <n v="3200"/>
    <n v="61"/>
    <n v="3400"/>
    <n v="43"/>
    <n v="0.11029411852359772"/>
    <n v="0.26323530077934265"/>
    <n v="0.10882353037595749"/>
    <n v="1.3235294260084629E-2"/>
    <n v="0"/>
    <n v="0"/>
    <s v="yes"/>
    <s v="yes"/>
    <s v="yes"/>
    <s v="yes"/>
    <s v="yes"/>
    <n v="0"/>
    <x v="0"/>
    <m/>
    <x v="0"/>
    <x v="0"/>
    <s v="FMM Only"/>
    <x v="2"/>
    <m/>
    <s v="MICS3"/>
  </r>
  <r>
    <s v="MNG"/>
    <n v="467"/>
    <s v="Social indicator sample survey 2013 (MICS). Final Report.Ulaanbaatar, Mongolia: National Statistical Office, 2014."/>
    <s v="Mongolia"/>
    <x v="0"/>
    <n v="2013"/>
    <n v="2012"/>
    <n v="5.2579399999999998E-2"/>
    <n v="4.5367000000000003E-3"/>
    <n v="4.3687400000000001E-2"/>
    <n v="6.1471400000000002E-2"/>
    <n v="4.6720200000000003E-2"/>
    <n v="4.6730399999999998E-3"/>
    <n v="3.7542739999999998E-2"/>
    <n v="5.5897620000000002E-2"/>
    <n v="2375"/>
    <n v="2389.009765625"/>
    <n v="0.99162828922271729"/>
    <n v="0.9911578893661499"/>
    <n v="2369"/>
    <n v="2354"/>
    <n v="2368"/>
    <n v="2353"/>
    <n v="0.99120968580245972"/>
    <n v="0.99073684215545654"/>
    <n v="3500"/>
    <n v="230"/>
    <n v="3200"/>
    <n v="185"/>
    <n v="3600"/>
    <n v="154"/>
    <n v="9.5840834081172943E-2"/>
    <n v="0.23693805932998657"/>
    <n v="0.13781008124351501"/>
    <n v="2.714088186621666E-2"/>
    <n v="3.9025743026286364E-3"/>
    <n v="0"/>
    <n v="3500"/>
    <n v="230"/>
    <n v="3200"/>
    <n v="185"/>
    <n v="3600"/>
    <n v="154"/>
    <n v="9.7706034779548645E-2"/>
    <n v="0.24171622097492218"/>
    <n v="0.13678844273090363"/>
    <n v="2.8886999934911728E-2"/>
    <n v="3.8232796359807253E-3"/>
    <n v="0"/>
    <s v="yes"/>
    <s v="yes"/>
    <s v="yes"/>
    <s v="yes"/>
    <s v="yes"/>
    <n v="0"/>
    <x v="0"/>
    <s v="included"/>
    <x v="0"/>
    <x v="0"/>
    <s v="MI includes: _x000a_(i) size _x000a_(ii) parity _x000a_(ii) sex _x000a_(iv) singleton "/>
    <x v="0"/>
    <m/>
    <s v="MICS2"/>
  </r>
  <r>
    <s v="MNE"/>
    <n v="468"/>
    <s v="Montenegro multiple indicator cluster survey 2005, Final report. Podgorica, Montenegro: MONSTAT, SMMRI and UNICEF, 2006"/>
    <s v="Montenegro"/>
    <x v="0"/>
    <s v="2005-06"/>
    <n v="2004"/>
    <n v="3.977501392364502E-2"/>
    <e v="#N/A"/>
    <e v="#N/A"/>
    <e v="#N/A"/>
    <n v="3.9188455790281296E-2"/>
    <n v="1.010927E-2"/>
    <n v="1.918096E-2"/>
    <n v="5.9195949999999997E-2"/>
    <n v="351"/>
    <n v="212"/>
    <n v="0.96226418018341064"/>
    <n v="0.96581196784973145"/>
    <n v="204"/>
    <n v="339"/>
    <n v="204"/>
    <n v="338"/>
    <n v="0.96226418018341064"/>
    <n v="0.96296298503875732"/>
    <n v="3500"/>
    <n v="20"/>
    <n v="3600"/>
    <n v="18"/>
    <n v="3450"/>
    <n v="17"/>
    <n v="5.4118428379297256E-2"/>
    <n v="0.16158017516136169"/>
    <n v="0.13672791421413422"/>
    <n v="2.8541738167405128E-2"/>
    <n v="4.7664069570600986E-3"/>
    <n v="0"/>
    <n v="3500"/>
    <n v="20"/>
    <n v="3600"/>
    <n v="18"/>
    <n v="3450"/>
    <n v="17"/>
    <n v="5.8997049927711487E-2"/>
    <n v="0.16224189102649689"/>
    <n v="0.14159291982650757"/>
    <n v="2.9498524963855743E-2"/>
    <n v="5.8997049927711487E-3"/>
    <n v="0"/>
    <s v="yes"/>
    <s v="yes"/>
    <s v="yes"/>
    <s v="yes"/>
    <s v="yes"/>
    <n v="0"/>
    <x v="0"/>
    <s v="included"/>
    <x v="0"/>
    <x v="0"/>
    <s v="MI includes: _x000a_(i) size _x000a_(ii) parity "/>
    <x v="0"/>
    <s v="No CI"/>
    <s v="MICS5"/>
  </r>
  <r>
    <s v="MNE"/>
    <n v="469"/>
    <s v="2013 Montenegro multiple indicator cluster survey: Final report. Podgorica, Montenegro: MONSTAT and UNICEF, 2014."/>
    <s v="Montenegro"/>
    <x v="0"/>
    <n v="2013"/>
    <n v="2012"/>
    <n v="3.7297299999999999E-2"/>
    <n v="1.1550299999999999E-2"/>
    <n v="1.46587E-2"/>
    <n v="5.99359E-2"/>
    <n v="3.8629200000000002E-2"/>
    <n v="1.147947E-2"/>
    <n v="1.5982530000000002E-2"/>
    <n v="6.1275950000000003E-2"/>
    <n v="494"/>
    <n v="327.88217163085938"/>
    <n v="0.98475611209869385"/>
    <n v="0.98987853527069092"/>
    <n v="323"/>
    <n v="489"/>
    <n v="323"/>
    <n v="489"/>
    <n v="0.98475611209869385"/>
    <n v="0.98987853527069092"/>
    <n v="3500"/>
    <n v="24"/>
    <n v="3600"/>
    <n v="19"/>
    <n v="3650"/>
    <n v="18"/>
    <n v="5.2365045994520187E-2"/>
    <n v="0.12008505314588547"/>
    <n v="0.12439156323671341"/>
    <n v="3.2834742218255997E-2"/>
    <n v="1.2198184849694371E-3"/>
    <n v="0"/>
    <n v="3500"/>
    <n v="24"/>
    <n v="3600"/>
    <n v="19"/>
    <n v="3650"/>
    <n v="18"/>
    <n v="4.9079753458499908E-2"/>
    <n v="0.12474437803030014"/>
    <n v="0.12883435189723969"/>
    <n v="3.6809816956520081E-2"/>
    <n v="2.0449897274374962E-3"/>
    <n v="0"/>
    <s v="yes"/>
    <s v="yes"/>
    <s v="yes"/>
    <s v="yes"/>
    <s v="yes"/>
    <n v="0"/>
    <x v="0"/>
    <s v="included"/>
    <x v="0"/>
    <x v="0"/>
    <s v="MI includes: _x000a_(i) size _x000a_(ii) parity "/>
    <x v="0"/>
    <m/>
    <s v="MICS3"/>
  </r>
  <r>
    <s v="MAR"/>
    <n v="473"/>
    <s v="Enquête dur la population et la santé familiale (EPSF) 2003-2004. Demographic and Health Surveys. Calverton, Maryland, USA: Ministère de la Santé et ORC Macro, 2005"/>
    <s v="Morocco"/>
    <x v="1"/>
    <s v="2003-04"/>
    <n v="2001"/>
    <n v="0.19519069790840149"/>
    <n v="7.7503523789346218E-3"/>
    <n v="0.18000000715255737"/>
    <n v="0.21038138866424561"/>
    <n v="0.12183516472578049"/>
    <n v="6.8992674350738525E-3"/>
    <n v="0.10827597230672836"/>
    <n v="0.13539436459541321"/>
    <n v="6156"/>
    <n v="6019"/>
    <n v="0.48528718948364258"/>
    <n v="0.45451593399047852"/>
    <n v="2921.1796875"/>
    <n v="2798"/>
    <n v="2916.307373046875"/>
    <n v="2793"/>
    <n v="0.48451691865921021"/>
    <n v="0.45370370149612427"/>
    <n v="3000"/>
    <n v="579"/>
    <n v="3500"/>
    <n v="345"/>
    <n v="4000"/>
    <n v="272"/>
    <n v="0.2072790116071701"/>
    <n v="0.42754143476486206"/>
    <n v="0.1774238646030426"/>
    <n v="5.5391035974025726E-2"/>
    <n v="2.0799264311790466E-2"/>
    <n v="1.0208964813500643E-3"/>
    <n v="3000"/>
    <n v="579"/>
    <n v="3500"/>
    <n v="345"/>
    <n v="4000"/>
    <n v="272"/>
    <n v="0.20693352818489075"/>
    <n v="0.42744818329811096"/>
    <n v="0.174052894115448"/>
    <n v="5.360972136259079E-2"/>
    <n v="1.9299499690532684E-2"/>
    <n v="7.147963042370975E-4"/>
    <s v="yes"/>
    <s v="yes"/>
    <s v="yes"/>
    <s v="yes"/>
    <s v="yes"/>
    <n v="0"/>
    <x v="0"/>
    <s v="included"/>
    <x v="0"/>
    <x v="0"/>
    <s v="MI includes: _x000a_(i) size _x000a_(ii) parity _x000a_(ii) sex _x000a_(iv) singleton _x000a_(v) maternal height _x000a_(vi) maternal BMI "/>
    <x v="0"/>
    <m/>
    <s v=""/>
  </r>
  <r>
    <s v="MOZ"/>
    <n v="476"/>
    <s v="Moçambique inquérito demográfico e de saude 1997. Demographic and Health Surveys. Instituto Nacional de Estatistica. Maputo, Moçambique, 1998"/>
    <s v="Mozambique"/>
    <x v="1"/>
    <n v="1997"/>
    <n v="1994"/>
    <n v="0.20712737739086151"/>
    <n v="1.3945391401648521E-2"/>
    <n v="0.17979440093040466"/>
    <n v="0.23446033895015717"/>
    <n v="0.12518006563186646"/>
    <n v="1.2442613951861858E-2"/>
    <n v="0.10069771111011505"/>
    <n v="0.14966240525245667"/>
    <n v="3999"/>
    <n v="4105"/>
    <n v="0.40294134616851807"/>
    <n v="0.48687171936035156"/>
    <n v="1653.9012451171875"/>
    <n v="1947"/>
    <n v="1650.675048828125"/>
    <n v="1944"/>
    <n v="0.40211328864097595"/>
    <n v="0.4861215353012085"/>
    <n v="3000"/>
    <n v="189"/>
    <n v="2500"/>
    <n v="128"/>
    <n v="3500"/>
    <n v="127"/>
    <n v="0.11078929156064987"/>
    <n v="0.25923940539360046"/>
    <n v="4.1393604129552841E-2"/>
    <n v="1.2505359016358852E-2"/>
    <n v="3.7526939995586872E-3"/>
    <n v="1.3523781672120094E-4"/>
    <n v="3000"/>
    <n v="189"/>
    <n v="2500"/>
    <n v="128"/>
    <n v="3500"/>
    <n v="127"/>
    <n v="9.7072422504425049E-2"/>
    <n v="0.22804313898086548"/>
    <n v="4.2629685252904892E-2"/>
    <n v="1.4381099492311478E-2"/>
    <n v="4.6224961988627911E-3"/>
    <n v="5.1361066289246082E-4"/>
    <s v="yes"/>
    <s v="yes"/>
    <s v="yes"/>
    <s v="yes"/>
    <s v="yes"/>
    <n v="0"/>
    <x v="0"/>
    <s v="included"/>
    <x v="0"/>
    <x v="0"/>
    <s v="MI includes: _x000a_(i) size _x000a_(ii) parity _x000a_(ii) sex _x000a_(iv) singleton _x000a_(v) maternal height _x000a_(vi) maternal BMI "/>
    <x v="0"/>
    <m/>
    <s v="MICS4"/>
  </r>
  <r>
    <s v="MOZ"/>
    <n v="478"/>
    <s v="Moçambique inquérito demográfico e de saúde 2003. Demographic and Health Surveys. Calverton, Maryland, USA: Instituto Nacional de Estatística, Ministério da Saúde and ORC Macro, 2005"/>
    <s v="Mozambique"/>
    <x v="1"/>
    <s v="2003-04"/>
    <n v="2001"/>
    <n v="0.17953079999999999"/>
    <n v="6.7476999999999997E-3"/>
    <n v="0.16630539999999999"/>
    <n v="0.19275629999999999"/>
    <n v="0.13053999999999999"/>
    <n v="7.1831999999999998E-3"/>
    <n v="0.11643013000000001"/>
    <n v="0.14464998000000001"/>
    <n v="10275"/>
    <n v="10564"/>
    <n v="0.46493616700172424"/>
    <n v="0.5167883038520813"/>
    <n v="4911.52685546875"/>
    <n v="5310"/>
    <n v="4909.39697265625"/>
    <n v="5307"/>
    <n v="0.46472898125648499"/>
    <n v="0.51649636030197144"/>
    <n v="3000"/>
    <n v="679"/>
    <n v="3500"/>
    <n v="301"/>
    <n v="2500"/>
    <n v="298"/>
    <n v="0.13264526426792145"/>
    <n v="0.24384942650794983"/>
    <n v="5.0927508622407913E-2"/>
    <n v="1.2067477218806744E-2"/>
    <n v="4.0276180952787399E-3"/>
    <n v="0"/>
    <n v="3000"/>
    <n v="679"/>
    <n v="3500"/>
    <n v="301"/>
    <n v="2500"/>
    <n v="298"/>
    <n v="0.12787194550037384"/>
    <n v="0.24067796766757965"/>
    <n v="4.9717515707015991E-2"/>
    <n v="1.1299435049295425E-2"/>
    <n v="3.0131826642900705E-3"/>
    <n v="0"/>
    <s v="yes"/>
    <s v="yes"/>
    <s v="yes"/>
    <s v="yes"/>
    <s v="yes"/>
    <n v="0"/>
    <x v="0"/>
    <s v="included"/>
    <x v="0"/>
    <x v="0"/>
    <s v="MI includes: _x000a_(i) size _x000a_(ii) parity _x000a_(ii) sex _x000a_(iv) singleton _x000a_(v) maternal height _x000a_(vi) maternal BMI "/>
    <x v="0"/>
    <m/>
    <s v="MICS3"/>
  </r>
  <r>
    <s v="MOZ"/>
    <n v="479"/>
    <s v="Mozambique multiple indicator cluster survey 2008 (MICS). Maputo, Mozambique: INE, 2009"/>
    <s v="Mozambique"/>
    <x v="0"/>
    <n v="2008"/>
    <n v="2007"/>
    <n v="0.1962287425994873"/>
    <n v="9.8953358829021454E-3"/>
    <n v="0.17683388292789459"/>
    <n v="0.21562360227108002"/>
    <n v="0.13495749235153198"/>
    <n v="8.1556206569075584E-3"/>
    <n v="0.11894313991069794"/>
    <n v="0.15097185969352722"/>
    <n v="4904"/>
    <n v="5190.91796875"/>
    <n v="0.5621267557144165"/>
    <n v="0.61256116628646851"/>
    <n v="2918"/>
    <n v="3004"/>
    <n v="2906"/>
    <n v="2996"/>
    <n v="0.55981504917144775"/>
    <n v="0.61092984676361084"/>
    <n v="3000"/>
    <n v="410"/>
    <n v="3200"/>
    <n v="220"/>
    <n v="2800"/>
    <n v="210"/>
    <n v="0.14690546691417694"/>
    <n v="0.28234586119651794"/>
    <n v="4.5898571610450745E-2"/>
    <n v="7.9067591577768326E-3"/>
    <n v="2.706239465624094E-3"/>
    <n v="4.3624741956591606E-3"/>
    <n v="3000"/>
    <n v="410"/>
    <n v="3200"/>
    <n v="220"/>
    <n v="2800"/>
    <n v="210"/>
    <n v="0.13643926382064819"/>
    <n v="0.27953410148620605"/>
    <n v="4.126456007361412E-2"/>
    <n v="8.319467306137085E-3"/>
    <n v="2.6622295845299959E-3"/>
    <n v="2.9950083699077368E-3"/>
    <s v="yes"/>
    <s v="yes"/>
    <s v="yes"/>
    <s v="yes"/>
    <s v="yes"/>
    <n v="0"/>
    <x v="0"/>
    <s v="excluded"/>
    <x v="0"/>
    <x v="0"/>
    <s v="MI includes: _x000a_(i) size _x000a_(ii) parity "/>
    <x v="0"/>
    <s v="Excluded in 2019 estimates. Included in 2020 on unweighted DQC"/>
    <s v="MICS4"/>
  </r>
  <r>
    <s v="MOZ"/>
    <n v="480"/>
    <s v="Moçambique inquérito demográfico e de Saúde 2011. Demographic and Health Surveys. Calverton, Maryland, USA: MISAU, INE e ICFI, 2013"/>
    <s v="Mozambique"/>
    <x v="1"/>
    <n v="2011"/>
    <n v="2009"/>
    <n v="0.20617617666721344"/>
    <n v="7.1960887871682644E-3"/>
    <n v="0.19207184016704559"/>
    <n v="0.22028051316738129"/>
    <n v="0.14057336747646332"/>
    <n v="5.6998739019036293E-3"/>
    <n v="0.12937889993190765"/>
    <n v="0.15176784992218018"/>
    <n v="11102"/>
    <n v="11704"/>
    <n v="0.51247519254684448"/>
    <n v="0.57016754150390625"/>
    <n v="5998.2587890625"/>
    <n v="6330"/>
    <n v="5988.51220703125"/>
    <n v="6318"/>
    <n v="0.51166373491287231"/>
    <n v="0.56908667087554932"/>
    <n v="3000"/>
    <n v="992"/>
    <n v="3200"/>
    <n v="423"/>
    <n v="2800"/>
    <n v="421"/>
    <n v="0.16312339901924133"/>
    <n v="0.29620218276977539"/>
    <n v="5.2732955664396286E-2"/>
    <n v="1.4528806321322918E-2"/>
    <n v="6.9290800020098686E-3"/>
    <n v="0"/>
    <n v="3000"/>
    <n v="992"/>
    <n v="3200"/>
    <n v="423"/>
    <n v="2800"/>
    <n v="421"/>
    <n v="0.15671406686306"/>
    <n v="0.29004740715026855"/>
    <n v="5.5924169719219208E-2"/>
    <n v="1.5323854982852936E-2"/>
    <n v="6.3191154040396214E-3"/>
    <n v="0"/>
    <s v="yes"/>
    <s v="yes"/>
    <s v="yes"/>
    <s v="yes"/>
    <s v="yes"/>
    <n v="0"/>
    <x v="0"/>
    <s v="included"/>
    <x v="0"/>
    <x v="0"/>
    <s v="MI includes: _x000a_(i) size _x000a_(ii) parity _x000a_(ii) sex _x000a_(iv) singleton _x000a_(v) maternal height _x000a_(vi) maternal BMI "/>
    <x v="0"/>
    <m/>
    <s v=""/>
  </r>
  <r>
    <s v="NAM"/>
    <n v="490"/>
    <s v="Namibia demographic and health survey 2000 (Demographic and Health Surveys). Windhoek, Namibia: MOHSS, 2003"/>
    <s v="Namibia"/>
    <x v="1"/>
    <n v="2000"/>
    <n v="1998"/>
    <n v="0.15806780000000001"/>
    <n v="9.4642000000000007E-3"/>
    <n v="0.139518"/>
    <n v="0.17661750000000001"/>
    <n v="0.11978229999999999"/>
    <n v="8.8040600000000007E-3"/>
    <n v="0.1024441"/>
    <n v="0.13712058999999999"/>
    <n v="3911"/>
    <n v="3925"/>
    <n v="0.68055212497711182"/>
    <n v="0.65891075134277344"/>
    <n v="2670.906005859375"/>
    <n v="2577"/>
    <n v="2654.708740234375"/>
    <n v="2561"/>
    <n v="0.67635893821716309"/>
    <n v="0.65481972694396973"/>
    <n v="3000"/>
    <n v="250"/>
    <n v="3500"/>
    <n v="147"/>
    <n v="3200"/>
    <n v="126"/>
    <n v="0.11004366725683212"/>
    <n v="0.22722752392292023"/>
    <n v="8.4982447326183319E-2"/>
    <n v="3.1675048172473907E-2"/>
    <n v="1.3812017627060413E-2"/>
    <n v="1.2549561506602913E-4"/>
    <n v="3000"/>
    <n v="250"/>
    <n v="3500"/>
    <n v="147"/>
    <n v="3200"/>
    <n v="126"/>
    <n v="9.7012028098106384E-2"/>
    <n v="0.2029491662979126"/>
    <n v="8.886302262544632E-2"/>
    <n v="3.4924332052469254E-2"/>
    <n v="1.5133876353502274E-2"/>
    <n v="3.8804812356829643E-4"/>
    <s v="yes"/>
    <s v="yes"/>
    <s v="yes"/>
    <s v="yes"/>
    <s v="yes"/>
    <n v="0"/>
    <x v="0"/>
    <s v="included"/>
    <x v="0"/>
    <x v="0"/>
    <s v="MI includes: _x000a_(i) size _x000a_(ii) parity _x000a_(ii) sex _x000a_(iv) singleton "/>
    <x v="0"/>
    <m/>
    <s v="MICS3"/>
  </r>
  <r>
    <s v="NAM"/>
    <n v="491"/>
    <s v="Namibia demographic and health survey 2006-07. Demographic and Health Surveys. Windhoek, Namibia and Calverton, Maryland, USA: MoHSS and Macro International Inc., 2008"/>
    <s v="Namibia"/>
    <x v="1"/>
    <s v="2006-07"/>
    <n v="2004"/>
    <n v="0.16919439999999999"/>
    <n v="6.8538000000000002E-3"/>
    <n v="0.15576090000000001"/>
    <n v="0.18262780000000001"/>
    <n v="0.14159289999999999"/>
    <n v="8.1376999999999994E-3"/>
    <n v="0.12560393"/>
    <n v="0.15758179999999999"/>
    <n v="5064"/>
    <n v="4902"/>
    <n v="0.76561224460601807"/>
    <n v="0.75473934412002563"/>
    <n v="3753.03515625"/>
    <n v="3822"/>
    <n v="3722.35400390625"/>
    <n v="3798"/>
    <n v="0.7593541145324707"/>
    <n v="0.75"/>
    <n v="3000"/>
    <n v="267"/>
    <n v="3500"/>
    <n v="243"/>
    <n v="3200"/>
    <n v="169"/>
    <n v="7.0072539150714874E-2"/>
    <n v="0.1786896139383316"/>
    <n v="8.5816323757171631E-2"/>
    <n v="4.2339134961366653E-2"/>
    <n v="1.8808091059327126E-2"/>
    <n v="2.9537267982959747E-4"/>
    <n v="3000"/>
    <n v="267"/>
    <n v="3500"/>
    <n v="243"/>
    <n v="3200"/>
    <n v="169"/>
    <n v="6.9858714938163757E-2"/>
    <n v="0.17765568196773529"/>
    <n v="8.5557296872138977E-2"/>
    <n v="3.9246466010808945E-2"/>
    <n v="1.7530089244246483E-2"/>
    <n v="5.2328623132780194E-4"/>
    <s v="yes"/>
    <s v="yes"/>
    <s v="yes"/>
    <s v="yes"/>
    <s v="yes"/>
    <n v="0"/>
    <x v="0"/>
    <s v="included"/>
    <x v="0"/>
    <x v="0"/>
    <s v="MI includes: _x000a_(i) size _x000a_(ii) parity _x000a_(ii) sex _x000a_(iv) singleton _x000a_(v) maternal height _x000a_(vi) maternal BMI "/>
    <x v="0"/>
    <m/>
    <s v="MICS4"/>
  </r>
  <r>
    <s v="NAM"/>
    <n v="492"/>
    <s v="The Namibia demographic and health survey 2013. Demographic and Health Surveys. Windhoek, Namibia, and Rockville, Maryland, USA: MoHSS and ICF International, 2014"/>
    <s v="Namibia"/>
    <x v="1"/>
    <n v="2013"/>
    <n v="2011"/>
    <n v="0.16253190000000001"/>
    <n v="5.8450000000000004E-3"/>
    <n v="0.15107570000000001"/>
    <n v="0.173988"/>
    <n v="0.13059609999999999"/>
    <n v="6.3764700000000004E-3"/>
    <n v="0.11807007"/>
    <n v="0.14312216"/>
    <n v="5013"/>
    <n v="4765"/>
    <n v="0.86027878522872925"/>
    <n v="0.84340715408325195"/>
    <n v="4099.59814453125"/>
    <n v="4228"/>
    <n v="4084.795166015625"/>
    <n v="4210"/>
    <n v="0.85724979639053345"/>
    <n v="0.83981645107269287"/>
    <n v="3000"/>
    <n v="312"/>
    <n v="3500"/>
    <n v="295"/>
    <n v="3200"/>
    <n v="202"/>
    <n v="7.4953287839889526E-2"/>
    <n v="0.19618341326713562"/>
    <n v="7.0586174726486206E-2"/>
    <n v="2.7544822543859482E-2"/>
    <n v="1.0694203898310661E-2"/>
    <n v="2.5022696354426444E-4"/>
    <n v="3000"/>
    <n v="312"/>
    <n v="3500"/>
    <n v="295"/>
    <n v="3200"/>
    <n v="202"/>
    <n v="7.3793753981590271E-2"/>
    <n v="0.19134342670440674"/>
    <n v="7.2847679257392883E-2"/>
    <n v="2.8382213786244392E-2"/>
    <n v="1.0643330402672291E-2"/>
    <n v="2.3651844821870327E-4"/>
    <s v="yes"/>
    <s v="yes"/>
    <s v="yes"/>
    <s v="yes"/>
    <s v="yes"/>
    <n v="0"/>
    <x v="0"/>
    <s v="included"/>
    <x v="0"/>
    <x v="0"/>
    <s v="MI includes: _x000a_(i) size _x000a_(ii) parity _x000a_(ii) sex _x000a_(iv) singleton _x000a_(v) maternal height _x000a_(vi) maternal BMI "/>
    <x v="0"/>
    <m/>
    <s v=""/>
  </r>
  <r>
    <s v="NPL"/>
    <n v="498"/>
    <s v="Nepal demographic and health survey 2006. Demographic and Health Surveys. Kathmandu, Nepal: Ministry of Health and Population, New ERA, and Macro International Inc., 2007"/>
    <s v="Nepal"/>
    <x v="1"/>
    <n v="2006"/>
    <n v="2003"/>
    <m/>
    <m/>
    <m/>
    <m/>
    <m/>
    <m/>
    <m/>
    <m/>
    <n v="5783"/>
    <n v="5545"/>
    <n v="0.17239707708358765"/>
    <n v="0.16375583410263062"/>
    <n v="955.93682861328125"/>
    <n v="947"/>
    <n v="955.93682861328125"/>
    <n v="947"/>
    <n v="0.17239618301391602"/>
    <n v="0.16375583410263062"/>
    <n v="3000"/>
    <n v="194"/>
    <n v="2500"/>
    <n v="187"/>
    <n v="3500"/>
    <n v="167"/>
    <n v="0.20843403041362762"/>
    <n v="0.56527429819107056"/>
    <n v="8.0564029514789581E-2"/>
    <n v="4.1609209030866623E-2"/>
    <n v="8.9270872995257378E-3"/>
    <n v="0"/>
    <n v="3000"/>
    <n v="194"/>
    <n v="2500"/>
    <n v="187"/>
    <n v="3500"/>
    <n v="167"/>
    <n v="0.20485743880271912"/>
    <n v="0.57866948843002319"/>
    <n v="9.0813092887401581E-2"/>
    <n v="3.8014784455299377E-2"/>
    <n v="9.5036961138248444E-3"/>
    <n v="0"/>
    <s v="no"/>
    <s v="yes"/>
    <s v="no"/>
    <s v="yes"/>
    <s v="yes"/>
    <n v="2"/>
    <x v="1"/>
    <m/>
    <x v="2"/>
    <x v="1"/>
    <s v="No model fitted"/>
    <x v="3"/>
    <m/>
    <s v="MICS2"/>
  </r>
  <r>
    <s v="NPL"/>
    <n v="499"/>
    <s v="Nepal demographic and health survey 2011. Demographic and Health Surveys. Kathmandu, Nepal: Ministry of Health and Population, New ERA, and ICF International, Calverton, Maryland 2012"/>
    <s v="Nepal"/>
    <x v="1"/>
    <n v="2011"/>
    <n v="2008"/>
    <n v="0.1994774"/>
    <n v="1.09508E-2"/>
    <n v="0.1780138"/>
    <n v="0.2209411"/>
    <n v="0.1244219"/>
    <n v="1.040925E-2"/>
    <n v="0.10393193000000001"/>
    <n v="0.14491196000000001"/>
    <n v="5306"/>
    <n v="5391"/>
    <n v="0.36267572641372681"/>
    <n v="0.36920467019081116"/>
    <n v="1955.31982421875"/>
    <n v="1959"/>
    <n v="1955.31982421875"/>
    <n v="1959"/>
    <n v="0.36270076036453247"/>
    <n v="0.36920467019081116"/>
    <n v="3000"/>
    <n v="393"/>
    <n v="3500"/>
    <n v="361"/>
    <n v="2500"/>
    <n v="323"/>
    <n v="0.18847459554672241"/>
    <n v="0.535908043384552"/>
    <n v="0.1066332533955574"/>
    <n v="3.7197552621364594E-2"/>
    <n v="1.4606966637074947E-2"/>
    <n v="0"/>
    <n v="3000"/>
    <n v="393"/>
    <n v="3500"/>
    <n v="361"/>
    <n v="2500"/>
    <n v="323"/>
    <n v="0.20061255991458893"/>
    <n v="0.5497702956199646"/>
    <n v="8.7289430201053619E-2"/>
    <n v="2.960694208741188E-2"/>
    <n v="8.6778970435261726E-3"/>
    <n v="0"/>
    <s v="yes"/>
    <s v="yes"/>
    <s v="yes"/>
    <s v="yes"/>
    <s v="yes"/>
    <n v="0"/>
    <x v="0"/>
    <s v="included"/>
    <x v="0"/>
    <x v="0"/>
    <s v="MI includes: _x000a_(i) size _x000a_(ii) parity _x000a_(ii) sex _x000a_(iv) singleton _x000a_(v) maternal height _x000a_(vi) maternal BMI "/>
    <x v="0"/>
    <m/>
    <s v="MICS4"/>
  </r>
  <r>
    <s v="NPL"/>
    <n v="500"/>
    <s v="Nepal Multiple Indicator Cluster Survey 2014: Final Report"/>
    <s v="Nepal"/>
    <x v="0"/>
    <n v="2014"/>
    <n v="2013"/>
    <n v="0.28669489999999997"/>
    <n v="1.6679800000000002E-2"/>
    <n v="0.25400240000000002"/>
    <n v="0.31938729999999999"/>
    <n v="0.17118159999999999"/>
    <n v="1.3985539999999999E-2"/>
    <n v="0.14369129"/>
    <n v="0.19867202"/>
    <n v="2086"/>
    <n v="2048.087646484375"/>
    <n v="0.59130859375"/>
    <n v="0.54602110385894775"/>
    <n v="1211"/>
    <n v="1139"/>
    <n v="1211"/>
    <n v="1139"/>
    <n v="0.59130859375"/>
    <n v="0.54602110385894775"/>
    <n v="3000"/>
    <n v="243"/>
    <n v="3500"/>
    <n v="192"/>
    <n v="2500"/>
    <n v="187"/>
    <n v="0.21728415787220001"/>
    <n v="0.54675829410552979"/>
    <n v="5.130290612578392E-2"/>
    <n v="1.7530746757984161E-2"/>
    <n v="1.3614712515845895E-3"/>
    <n v="3.7718897219747305E-3"/>
    <n v="3000"/>
    <n v="243"/>
    <n v="3500"/>
    <n v="192"/>
    <n v="2500"/>
    <n v="187"/>
    <n v="0.21334503591060638"/>
    <n v="0.54609304666519165"/>
    <n v="5.7945568114519119E-2"/>
    <n v="1.5803337097167969E-2"/>
    <n v="2.6338894385844469E-3"/>
    <n v="4.3898154981434345E-3"/>
    <s v="yes"/>
    <s v="yes"/>
    <s v="yes"/>
    <s v="yes"/>
    <s v="yes"/>
    <n v="0"/>
    <x v="0"/>
    <s v="included"/>
    <x v="0"/>
    <x v="0"/>
    <s v="MI includes: _x000a_(i) size _x000a_(ii) parity "/>
    <x v="0"/>
    <m/>
    <s v=""/>
  </r>
  <r>
    <s v="NIC"/>
    <n v="502"/>
    <s v="Encuesta nicaragüense de demografia y salud 1998. Demographic and Health Surveys.Instituto Nacional de Estadisticas y Censos. Managua, Nicaragua, 1999"/>
    <s v="Nicaragua"/>
    <x v="1"/>
    <s v="1997-98"/>
    <n v="1995"/>
    <n v="0.1201889"/>
    <n v="4.5301999999999999E-3"/>
    <n v="0.1113098"/>
    <n v="0.12906799999999999"/>
    <n v="0.11779829999999999"/>
    <n v="5.20565E-3"/>
    <n v="0.10757419999999999"/>
    <n v="0.12802248999999999"/>
    <n v="8273"/>
    <n v="7791"/>
    <n v="0.75352287292480469"/>
    <n v="0.71425116062164307"/>
    <n v="5870.60107421875"/>
    <n v="5909"/>
    <n v="5857.3486328125"/>
    <n v="5894"/>
    <n v="0.75180959701538086"/>
    <n v="0.71243804693222046"/>
    <n v="3175"/>
    <n v="876"/>
    <n v="3401"/>
    <n v="645"/>
    <n v="3628"/>
    <n v="599"/>
    <n v="0.1383720338344574"/>
    <n v="0.33990797400474548"/>
    <n v="0.12334097921848297"/>
    <n v="3.8890436291694641E-2"/>
    <n v="7.903488352894783E-3"/>
    <n v="2.7490488719195127E-4"/>
    <n v="3175"/>
    <n v="876"/>
    <n v="3401"/>
    <n v="645"/>
    <n v="3628"/>
    <n v="599"/>
    <n v="0.14824843406677246"/>
    <n v="0.35877475142478943"/>
    <n v="0.12370959669351578"/>
    <n v="3.9939075708389282E-2"/>
    <n v="8.1232022494077682E-3"/>
    <n v="3.3846675069071352E-4"/>
    <s v="yes"/>
    <s v="yes"/>
    <s v="yes"/>
    <s v="yes"/>
    <s v="yes"/>
    <n v="0"/>
    <x v="0"/>
    <s v="included"/>
    <x v="0"/>
    <x v="0"/>
    <s v="MI includes: _x000a_(i) size _x000a_(ii) parity _x000a_(ii) sex _x000a_(iv) singleton _x000a_(v) maternal height _x000a_(vi) maternal BMI "/>
    <x v="0"/>
    <m/>
    <s v=""/>
  </r>
  <r>
    <s v="NIC"/>
    <n v="503"/>
    <s v="Encuesta nicaragüense de demografia y salud 2001. Demographic and Health Surveys. Calverton, Maryland, USA: INEC, MINSA, and ORC Macro, 2002"/>
    <s v="Nicaragua"/>
    <x v="1"/>
    <n v="2001"/>
    <n v="1999"/>
    <n v="0.1188037"/>
    <n v="4.9692E-3"/>
    <n v="0.1090641"/>
    <n v="0.1285433"/>
    <n v="0.1076086"/>
    <n v="5.7290600000000002E-3"/>
    <n v="9.6356570000000002E-2"/>
    <n v="0.11886062999999999"/>
    <n v="6918"/>
    <n v="6468"/>
    <n v="0.71087974309921265"/>
    <n v="0.66608846187591553"/>
    <n v="4598.041015625"/>
    <n v="4608"/>
    <n v="4582.349609375"/>
    <n v="4590"/>
    <n v="0.70846468210220337"/>
    <n v="0.6634865403175354"/>
    <n v="3175"/>
    <n v="603"/>
    <n v="3401"/>
    <n v="450"/>
    <n v="3628"/>
    <n v="442"/>
    <n v="0.12162782251834869"/>
    <n v="0.31649240851402283"/>
    <n v="0.11401991546154022"/>
    <n v="3.8102135062217712E-2"/>
    <n v="7.9200072214007378E-3"/>
    <n v="1.830536057241261E-4"/>
    <n v="3175"/>
    <n v="603"/>
    <n v="3401"/>
    <n v="450"/>
    <n v="3628"/>
    <n v="442"/>
    <n v="0.130859375"/>
    <n v="0.3244357705116272"/>
    <n v="0.1085069477558136"/>
    <n v="3.53732630610466E-2"/>
    <n v="8.8975690305233002E-3"/>
    <n v="2.1701389050576836E-4"/>
    <s v="yes"/>
    <s v="yes"/>
    <s v="yes"/>
    <s v="yes"/>
    <s v="yes"/>
    <n v="0"/>
    <x v="0"/>
    <s v="included"/>
    <x v="0"/>
    <x v="0"/>
    <s v="MI includes: _x000a_(i) size _x000a_(ii) parity _x000a_(ii) sex _x000a_(iv) singleton _x000a_(v) maternal height _x000a_(vi) maternal BMI "/>
    <x v="0"/>
    <m/>
    <s v="MICS3"/>
  </r>
  <r>
    <s v="NER"/>
    <n v="508"/>
    <s v="Enquête démographique et de santé, Niger 1998. Demographic and Health Surveys. Calverton, Maryland, U.S.A.: Care International/Niger et Macro International Inc., 1998"/>
    <s v="Niger"/>
    <x v="1"/>
    <n v="1998"/>
    <n v="1995"/>
    <m/>
    <m/>
    <m/>
    <m/>
    <m/>
    <m/>
    <m/>
    <m/>
    <n v="4769"/>
    <n v="4975"/>
    <n v="0.16698561608791351"/>
    <n v="0.22688195109367371"/>
    <n v="830.69549560546875"/>
    <n v="1082"/>
    <n v="830.69549560546875"/>
    <n v="1082"/>
    <n v="0.16697396337985992"/>
    <n v="0.22688195109367371"/>
    <n v="3200"/>
    <n v="55"/>
    <n v="2800"/>
    <n v="52"/>
    <n v="3100"/>
    <n v="52"/>
    <n v="8.9767217636108398E-2"/>
    <n v="0.23673932254314423"/>
    <n v="3.3066552132368088E-2"/>
    <n v="8.6893299594521523E-3"/>
    <n v="9.5404876628890634E-4"/>
    <n v="0"/>
    <n v="3200"/>
    <n v="55"/>
    <n v="2800"/>
    <n v="52"/>
    <n v="3100"/>
    <n v="52"/>
    <n v="8.3179295063018799E-2"/>
    <n v="0.23012939095497131"/>
    <n v="3.1423289328813553E-2"/>
    <n v="9.242144413292408E-3"/>
    <n v="9.2421442968770862E-4"/>
    <n v="0"/>
    <s v="no"/>
    <s v="yes"/>
    <s v="yes"/>
    <s v="yes"/>
    <s v="yes"/>
    <n v="1"/>
    <x v="1"/>
    <s v="excluded"/>
    <x v="2"/>
    <x v="1"/>
    <s v="No model fitted"/>
    <x v="3"/>
    <m/>
    <s v=""/>
  </r>
  <r>
    <s v="NER"/>
    <n v="509"/>
    <s v="Enquete a indicateurs multiples 2000 (MICS2). Niamey, Niger, 2000"/>
    <s v="Niger"/>
    <x v="0"/>
    <n v="2000"/>
    <n v="1999"/>
    <s v=" "/>
    <m/>
    <m/>
    <m/>
    <m/>
    <m/>
    <m/>
    <m/>
    <n v="1463"/>
    <n v="1663"/>
    <n v="0.14760595560073853"/>
    <n v="0.28366369009017944"/>
    <n v="245"/>
    <n v="415"/>
    <n v="245"/>
    <n v="415"/>
    <n v="0.14756302535533905"/>
    <n v="0.28366369009017944"/>
    <n v="2800"/>
    <n v="22"/>
    <n v="3100"/>
    <n v="22"/>
    <n v="3200"/>
    <n v="22"/>
    <n v="7.9386904835700989E-2"/>
    <n v="0.28409489989280701"/>
    <n v="2.9170939698815346E-2"/>
    <n v="1.3543396256864071E-2"/>
    <n v="0"/>
    <n v="0"/>
    <n v="2800"/>
    <n v="22"/>
    <n v="3100"/>
    <n v="22"/>
    <n v="3200"/>
    <n v="22"/>
    <n v="7.4698798358440399E-2"/>
    <n v="0.28915661573410034"/>
    <n v="2.4096384644508362E-2"/>
    <n v="7.2289155796170235E-3"/>
    <n v="0"/>
    <n v="0"/>
    <s v="no"/>
    <s v="yes"/>
    <s v="yes"/>
    <s v="yes"/>
    <s v="yes"/>
    <n v="1"/>
    <x v="1"/>
    <s v="excluded"/>
    <x v="2"/>
    <x v="1"/>
    <s v="No model fitted"/>
    <x v="3"/>
    <m/>
    <s v=""/>
  </r>
  <r>
    <s v="NER"/>
    <n v="511"/>
    <s v="Enquête démographique et de santé et indicateurs multiples du Niger 2012. Demographic and Health Surveys and MICS. Calverton, Maryland, USA: INS et ICF International, 2013"/>
    <s v="Niger"/>
    <x v="1"/>
    <n v="2012"/>
    <n v="2009"/>
    <m/>
    <m/>
    <m/>
    <m/>
    <m/>
    <m/>
    <m/>
    <m/>
    <n v="12558"/>
    <n v="13347"/>
    <n v="0.23161521553993225"/>
    <n v="0.29256251454353333"/>
    <n v="3091.32568359375"/>
    <n v="3674"/>
    <n v="3085.939453125"/>
    <n v="3671"/>
    <n v="0.23120847344398499"/>
    <n v="0.29232361912727356"/>
    <n v="3000"/>
    <n v="515"/>
    <n v="2500"/>
    <n v="297"/>
    <n v="3500"/>
    <n v="261"/>
    <n v="0.15705262124538422"/>
    <n v="0.29864132404327393"/>
    <n v="5.7390391826629639E-2"/>
    <n v="1.5028875321149826E-2"/>
    <n v="6.376044824719429E-3"/>
    <n v="0"/>
    <n v="3000"/>
    <n v="515"/>
    <n v="2500"/>
    <n v="297"/>
    <n v="3500"/>
    <n v="261"/>
    <n v="0.14017419517040253"/>
    <n v="0.29205226898193359"/>
    <n v="5.8247141540050507E-2"/>
    <n v="1.3881328515708447E-2"/>
    <n v="5.7158409617841244E-3"/>
    <n v="0"/>
    <s v="no"/>
    <s v="yes"/>
    <s v="yes"/>
    <s v="yes"/>
    <s v="yes"/>
    <n v="1"/>
    <x v="1"/>
    <s v="excluded"/>
    <x v="2"/>
    <x v="1"/>
    <s v="No model fitted"/>
    <x v="3"/>
    <m/>
    <s v=""/>
  </r>
  <r>
    <s v="NGA"/>
    <n v="514"/>
    <s v="Nigeria demographic and health survey 2003. Demographic and Health Surveys. Calverton, Maryland: National Population Commission and ORC Macro, 2004"/>
    <s v="Nigeria"/>
    <x v="1"/>
    <n v="2003"/>
    <n v="2000"/>
    <m/>
    <m/>
    <m/>
    <m/>
    <m/>
    <m/>
    <m/>
    <m/>
    <n v="28254"/>
    <n v="27703"/>
    <n v="0.18405303359031677"/>
    <n v="0.14974871277809143"/>
    <n v="5098.759765625"/>
    <n v="4231"/>
    <n v="5058.51123046875"/>
    <n v="4191"/>
    <n v="0.18259796500205994"/>
    <n v="0.14833298325538635"/>
    <n v="3000"/>
    <n v="519"/>
    <n v="3500"/>
    <n v="471"/>
    <n v="3200"/>
    <n v="320"/>
    <n v="0.11502862721681595"/>
    <n v="0.30157166719436646"/>
    <n v="0.18109004199504852"/>
    <n v="6.6198341548442841E-2"/>
    <n v="2.343459241092205E-2"/>
    <n v="1.9152305321767926E-4"/>
    <n v="3000"/>
    <n v="519"/>
    <n v="3500"/>
    <n v="471"/>
    <n v="3200"/>
    <n v="320"/>
    <n v="0.12266603857278824"/>
    <n v="0.3096194863319397"/>
    <n v="0.17891751229763031"/>
    <n v="6.7832663655281067E-2"/>
    <n v="2.6234932243824005E-2"/>
    <n v="4.7270147479139268E-4"/>
    <s v="no"/>
    <s v="yes"/>
    <s v="yes"/>
    <s v="yes"/>
    <s v="yes"/>
    <n v="1"/>
    <x v="1"/>
    <s v="excluded"/>
    <x v="2"/>
    <x v="1"/>
    <s v="No model fitted"/>
    <x v="3"/>
    <m/>
    <s v=""/>
  </r>
  <r>
    <s v="NGA"/>
    <n v="515"/>
    <s v="Nigeria multiple indicator cluster survey 2007: Final report (MICS). Abuja, Nigeria: NBS, 2007"/>
    <s v="Nigeria"/>
    <x v="0"/>
    <n v="2007"/>
    <n v="2004"/>
    <m/>
    <m/>
    <m/>
    <m/>
    <m/>
    <m/>
    <m/>
    <m/>
    <n v="10036"/>
    <n v="9878.8408203125"/>
    <n v="0.2569085955619812"/>
    <n v="0.20615783333778381"/>
    <n v="2538"/>
    <n v="2069"/>
    <n v="2518"/>
    <n v="2046"/>
    <n v="0.25488409399986267"/>
    <n v="0.20386607944965363"/>
    <n v="3500"/>
    <n v="305"/>
    <n v="3000"/>
    <n v="222"/>
    <n v="3200"/>
    <n v="159"/>
    <n v="0.13646890223026276"/>
    <n v="0.32245030999183655"/>
    <n v="0.17173115909099579"/>
    <n v="5.7415429502725601E-2"/>
    <n v="2.482452429831028E-2"/>
    <n v="2.2414905834011734E-4"/>
    <n v="3500"/>
    <n v="305"/>
    <n v="3000"/>
    <n v="222"/>
    <n v="3200"/>
    <n v="159"/>
    <n v="0.14741420745849609"/>
    <n v="0.33156114816665649"/>
    <n v="0.16384726762771606"/>
    <n v="6.1865635216236115E-2"/>
    <n v="2.8999516740441322E-2"/>
    <n v="4.8332527512684464E-4"/>
    <s v="no"/>
    <s v="yes"/>
    <s v="yes"/>
    <s v="yes"/>
    <s v="yes"/>
    <n v="1"/>
    <x v="1"/>
    <s v="excluded"/>
    <x v="2"/>
    <x v="1"/>
    <s v="No model fitted"/>
    <x v="3"/>
    <m/>
    <s v=""/>
  </r>
  <r>
    <s v="NGA"/>
    <n v="516"/>
    <s v="Nigeria demographic and health survey 2008. Demographic and Health Surveys. Abuja, Nigeria: National Population Commission and ICF Macro, 2009"/>
    <s v="Nigeria"/>
    <x v="1"/>
    <n v="2008"/>
    <n v="2005"/>
    <m/>
    <m/>
    <m/>
    <m/>
    <m/>
    <m/>
    <m/>
    <m/>
    <n v="31482"/>
    <n v="31828"/>
    <n v="0.1639704555273056"/>
    <n v="0.16479258239269257"/>
    <n v="5218.89990234375"/>
    <n v="5188"/>
    <n v="5188.53857421875"/>
    <n v="5147"/>
    <n v="0.16301804780960083"/>
    <n v="0.16349025070667267"/>
    <n v="3000"/>
    <n v="730"/>
    <n v="3500"/>
    <n v="721"/>
    <n v="3200"/>
    <n v="385"/>
    <n v="0.14978653192520142"/>
    <n v="0.3656260073184967"/>
    <n v="0.17764794826507568"/>
    <n v="7.224002480506897E-2"/>
    <n v="3.2083805650472641E-2"/>
    <n v="0"/>
    <n v="3000"/>
    <n v="730"/>
    <n v="3500"/>
    <n v="721"/>
    <n v="3200"/>
    <n v="385"/>
    <n v="0.14070932567119598"/>
    <n v="0.35389360785484314"/>
    <n v="0.18504241108894348"/>
    <n v="7.8450269997119904E-2"/>
    <n v="3.2575175166130066E-2"/>
    <n v="0"/>
    <s v="no"/>
    <s v="yes"/>
    <s v="yes"/>
    <s v="yes"/>
    <s v="yes"/>
    <n v="1"/>
    <x v="1"/>
    <s v="excluded"/>
    <x v="2"/>
    <x v="1"/>
    <s v="No model fitted"/>
    <x v="3"/>
    <m/>
    <s v=""/>
  </r>
  <r>
    <s v="NGA"/>
    <n v="517"/>
    <s v="Nigeria multiple indicator cluster survey 2011 (MICS): Monitoring the situation of children and women. Abuja, Nigeria, 2011"/>
    <s v="Nigeria"/>
    <x v="0"/>
    <n v="2011"/>
    <n v="2010"/>
    <m/>
    <m/>
    <m/>
    <m/>
    <m/>
    <m/>
    <m/>
    <m/>
    <n v="5951"/>
    <n v="6160"/>
    <n v="0.13369792699813843"/>
    <n v="0.1394723504781723"/>
    <n v="823.61248779296875"/>
    <n v="830"/>
    <n v="813.345947265625"/>
    <n v="822"/>
    <n v="0.13203668594360352"/>
    <n v="0.13812804222106934"/>
    <n v="3000"/>
    <n v="112"/>
    <n v="3500"/>
    <n v="108"/>
    <n v="3200"/>
    <n v="87"/>
    <n v="0.12756974995136261"/>
    <n v="0.35464018583297729"/>
    <n v="0.16712850332260132"/>
    <n v="7.7059142291545868E-2"/>
    <n v="2.7854828163981438E-2"/>
    <n v="0"/>
    <n v="3000"/>
    <n v="112"/>
    <n v="3500"/>
    <n v="108"/>
    <n v="3200"/>
    <n v="87"/>
    <n v="0.1349397599697113"/>
    <n v="0.36987951397895813"/>
    <n v="0.15783132612705231"/>
    <n v="5.5421687662601471E-2"/>
    <n v="2.0481927320361137E-2"/>
    <n v="0"/>
    <s v="no"/>
    <s v="yes"/>
    <s v="yes"/>
    <s v="yes"/>
    <s v="yes"/>
    <n v="1"/>
    <x v="1"/>
    <s v="excluded"/>
    <x v="2"/>
    <x v="1"/>
    <s v="No model fitted"/>
    <x v="3"/>
    <m/>
    <s v="MICS3"/>
  </r>
  <r>
    <s v="NGA"/>
    <n v="518"/>
    <s v="Nigeria demographic and health survey 2013. Demographic and Health Surveys. Abuja, Nigeria, and Rockville, Maryland, USA: NPC and ICF International, 2014"/>
    <s v="Nigeria"/>
    <x v="1"/>
    <n v="2013"/>
    <n v="2012"/>
    <m/>
    <m/>
    <m/>
    <m/>
    <m/>
    <m/>
    <m/>
    <m/>
    <n v="6307"/>
    <n v="6427"/>
    <n v="0.24054768681526184"/>
    <n v="0.19961947202682495"/>
    <n v="1546"/>
    <n v="1259"/>
    <n v="1532"/>
    <n v="1244"/>
    <n v="0.23836937546730042"/>
    <n v="0.1972411572933197"/>
    <n v="3000"/>
    <n v="208"/>
    <n v="3500"/>
    <n v="168"/>
    <n v="2500"/>
    <n v="88"/>
    <n v="0.1792389452457428"/>
    <n v="0.34858524799346924"/>
    <n v="0.16387152671813965"/>
    <n v="6.5287314355373383E-2"/>
    <n v="2.6115722954273224E-2"/>
    <n v="2.1449208725243807E-3"/>
    <n v="3000"/>
    <n v="208"/>
    <n v="3500"/>
    <n v="168"/>
    <n v="2500"/>
    <n v="88"/>
    <n v="0.16507937014102936"/>
    <n v="0.36825397610664368"/>
    <n v="0.17619048058986664"/>
    <n v="7.6190479099750519E-2"/>
    <n v="3.4126985818147659E-2"/>
    <n v="3.1746032182127237E-3"/>
    <s v="no"/>
    <s v="yes"/>
    <s v="yes"/>
    <s v="yes"/>
    <s v="yes"/>
    <n v="1"/>
    <x v="1"/>
    <s v="excluded"/>
    <x v="2"/>
    <x v="1"/>
    <s v="No model fitted"/>
    <x v="3"/>
    <m/>
    <s v="MICS3"/>
  </r>
  <r>
    <s v="PAK"/>
    <n v="531"/>
    <s v="Pakistan demographic and health survey 2012-13. Demographic and Health Surveys. Islamabad, Pakistan, and Calverton, Maryland, USA: NIPS and ICF International, 2013"/>
    <s v="Pakistan"/>
    <x v="1"/>
    <s v="2012-13"/>
    <n v="2010"/>
    <m/>
    <m/>
    <m/>
    <m/>
    <m/>
    <m/>
    <m/>
    <m/>
    <n v="9177"/>
    <n v="9121"/>
    <n v="0.10090985149145126"/>
    <n v="9.6654683351516724E-2"/>
    <n v="920.411376953125"/>
    <n v="887"/>
    <n v="917.7313232421875"/>
    <n v="884"/>
    <n v="0.10061740130186081"/>
    <n v="9.6327774226665497E-2"/>
    <n v="3000"/>
    <n v="123"/>
    <n v="2500"/>
    <n v="84"/>
    <n v="3500"/>
    <n v="63"/>
    <n v="0.12913148105144501"/>
    <n v="0.28522858023643494"/>
    <n v="0.15128238499164581"/>
    <n v="7.0208534598350525E-2"/>
    <n v="2.7942871674895287E-2"/>
    <n v="2.1877868566662073E-3"/>
    <n v="3000"/>
    <n v="123"/>
    <n v="2500"/>
    <n v="84"/>
    <n v="3500"/>
    <n v="63"/>
    <n v="0.13866966962814331"/>
    <n v="0.30439683794975281"/>
    <n v="0.13077791035175323"/>
    <n v="5.6369785219430923E-2"/>
    <n v="2.0293122157454491E-2"/>
    <n v="3.3821871038526297E-3"/>
    <s v="no"/>
    <s v="yes"/>
    <s v="yes"/>
    <s v="yes"/>
    <s v="yes"/>
    <n v="1"/>
    <x v="1"/>
    <s v="excluded"/>
    <x v="2"/>
    <x v="1"/>
    <s v="No model fitted"/>
    <x v="3"/>
    <m/>
    <s v="MICS4"/>
  </r>
  <r>
    <s v="PRY"/>
    <n v="539"/>
    <s v="Encuesta Permanente de Hogares, Paraguay 2005. Asunción, Paraguay: Department of Statistics, Surveys and Censuses (Paraguay)."/>
    <s v="Paraguay"/>
    <x v="3"/>
    <n v="2005"/>
    <n v="2003"/>
    <m/>
    <m/>
    <m/>
    <m/>
    <m/>
    <m/>
    <m/>
    <m/>
    <n v="1608"/>
    <m/>
    <m/>
    <n v="0.90609452736318408"/>
    <m/>
    <n v="1457"/>
    <m/>
    <m/>
    <m/>
    <m/>
    <m/>
    <m/>
    <m/>
    <m/>
    <m/>
    <m/>
    <m/>
    <m/>
    <m/>
    <m/>
    <m/>
    <m/>
    <m/>
    <m/>
    <m/>
    <m/>
    <m/>
    <m/>
    <m/>
    <m/>
    <m/>
    <m/>
    <m/>
    <m/>
    <m/>
    <m/>
    <m/>
    <m/>
    <m/>
    <m/>
    <x v="1"/>
    <m/>
    <x v="3"/>
    <x v="1"/>
    <s v="No model fitted"/>
    <x v="3"/>
    <m/>
    <s v="MICS6"/>
  </r>
  <r>
    <s v="PER"/>
    <n v="543"/>
    <s v="Encuesta demografica y de salud familiar 2000. Demographic and Health Surveys. Lima, Peru and Calverton, Maryland, USA: Instituto Nacional de Estadistica e Informacion y ORC Macro, 2001"/>
    <s v="Peru"/>
    <x v="1"/>
    <n v="2000"/>
    <n v="1998"/>
    <m/>
    <m/>
    <m/>
    <m/>
    <m/>
    <m/>
    <m/>
    <m/>
    <n v="13658"/>
    <m/>
    <m/>
    <n v="0.68018746376037598"/>
    <m/>
    <n v="9290"/>
    <m/>
    <m/>
    <m/>
    <m/>
    <m/>
    <m/>
    <m/>
    <m/>
    <m/>
    <m/>
    <m/>
    <m/>
    <m/>
    <m/>
    <m/>
    <m/>
    <m/>
    <m/>
    <m/>
    <m/>
    <m/>
    <m/>
    <m/>
    <m/>
    <m/>
    <m/>
    <m/>
    <m/>
    <m/>
    <m/>
    <m/>
    <m/>
    <m/>
    <m/>
    <x v="1"/>
    <s v="included"/>
    <x v="3"/>
    <x v="1"/>
    <s v="No model fitted"/>
    <x v="3"/>
    <s v="no size. Included in 2019"/>
    <s v="MICS6"/>
  </r>
  <r>
    <s v="PER"/>
    <n v="545"/>
    <s v="Encuesta demografica y de salud familiar. Informe principal: ENDES continua 2007-2008.  Demographic and Health Surveys. Lima, Peru: INEI, USAID y ORC Macro, 2009"/>
    <s v="Peru"/>
    <x v="10"/>
    <s v="2007-08"/>
    <n v="2005"/>
    <n v="8.8617421686649323E-2"/>
    <n v="3.8360690232366323E-3"/>
    <n v="8.1098727881908417E-2"/>
    <n v="9.6136122941970825E-2"/>
    <n v="7.0885904133319855E-2"/>
    <n v="3.9903675206005573E-3"/>
    <n v="6.305791437625885E-2"/>
    <n v="7.8713893890380859E-2"/>
    <n v="10419"/>
    <n v="9968"/>
    <n v="0.86385542154312134"/>
    <n v="0.8562241792678833"/>
    <n v="8611.0107421875"/>
    <n v="8921"/>
    <n v="8605.958984375"/>
    <n v="8918"/>
    <n v="0.86335861682891846"/>
    <n v="0.85593628883361816"/>
    <n v="3000"/>
    <n v="877"/>
    <n v="3500"/>
    <n v="656"/>
    <n v="3200"/>
    <n v="516"/>
    <n v="9.0602144598960876E-2"/>
    <n v="0.21926525235176086"/>
    <n v="7.561146467924118E-2"/>
    <n v="1.5480539761483669E-2"/>
    <n v="1.8245250685140491E-3"/>
    <n v="1.3890053378418088E-4"/>
    <n v="3000"/>
    <n v="877"/>
    <n v="3500"/>
    <n v="656"/>
    <n v="3200"/>
    <n v="516"/>
    <n v="9.830736368894577E-2"/>
    <n v="0.22968277335166931"/>
    <n v="7.2637595236301422E-2"/>
    <n v="1.4908642508089542E-2"/>
    <n v="1.681425841525197E-3"/>
    <n v="2.2419010929297656E-4"/>
    <s v="yes"/>
    <s v="yes"/>
    <s v="yes"/>
    <s v="yes"/>
    <s v="yes"/>
    <n v="0"/>
    <x v="0"/>
    <s v="included"/>
    <x v="0"/>
    <x v="0"/>
    <s v="MI includes: _x000a_(i) size _x000a_(ii) parity _x000a_(ii) sex _x000a_(iv) singleton "/>
    <x v="0"/>
    <m/>
    <s v="MICS3"/>
  </r>
  <r>
    <s v="PER"/>
    <n v="546"/>
    <s v="Encuesta demografica y de salud familiar - ENDES continua 2009.  Demographic and Health Surveys. Lima, Peru: INEI, USAID y ORC Macro, 2010"/>
    <s v="Peru"/>
    <x v="10"/>
    <n v="2009"/>
    <n v="2007"/>
    <n v="9.3960100000000005E-2"/>
    <n v="3.8609999999999998E-3"/>
    <n v="8.6392499999999997E-2"/>
    <n v="0.1015276"/>
    <n v="7.1417300000000003E-2"/>
    <n v="3.9319100000000003E-3"/>
    <n v="6.3702599999999998E-2"/>
    <n v="7.9132019999999997E-2"/>
    <n v="10289"/>
    <n v="9305"/>
    <n v="0.89624506235122681"/>
    <n v="0.87812227010726929"/>
    <n v="8339.8203125"/>
    <n v="9035"/>
    <n v="8339.33203125"/>
    <n v="9034"/>
    <n v="0.89622050523757935"/>
    <n v="0.87802505493164063"/>
    <n v="3000"/>
    <n v="820"/>
    <n v="3500"/>
    <n v="650"/>
    <n v="2800"/>
    <n v="533"/>
    <n v="7.9924851655960083E-2"/>
    <n v="0.20183810591697693"/>
    <n v="7.6546810567378998E-2"/>
    <n v="1.8271634355187416E-2"/>
    <n v="1.7648022621870041E-3"/>
    <n v="6.0434635088313371E-5"/>
    <n v="3000"/>
    <n v="820"/>
    <n v="3500"/>
    <n v="650"/>
    <n v="2800"/>
    <n v="533"/>
    <n v="9.0758159756660461E-2"/>
    <n v="0.22169341146945953"/>
    <n v="7.0835642516613007E-2"/>
    <n v="1.7266187816858292E-2"/>
    <n v="2.2136138286441565E-3"/>
    <n v="1.1068068852182478E-4"/>
    <s v="yes"/>
    <s v="yes"/>
    <s v="yes"/>
    <s v="yes"/>
    <s v="yes"/>
    <n v="0"/>
    <x v="0"/>
    <s v="included"/>
    <x v="0"/>
    <x v="0"/>
    <s v="MI includes: _x000a_(i) size _x000a_(ii) parity _x000a_(ii) sex _x000a_(iv) singleton _x000a_(v) maternal height _x000a_(vi) maternal BMI "/>
    <x v="0"/>
    <m/>
    <s v=""/>
  </r>
  <r>
    <s v="PER"/>
    <n v="547"/>
    <s v="Encuesta demografica y de salud familiar - ENDES continua 2010.  Demographic and Health Surveys. Lima, Peru: INEI, USAID y ORC Macro, 2011"/>
    <s v="Peru"/>
    <x v="10"/>
    <n v="2010"/>
    <n v="2008"/>
    <n v="0.1005655"/>
    <n v="4.1167E-3"/>
    <n v="9.2496800000000004E-2"/>
    <n v="0.1086342"/>
    <n v="8.0527299999999996E-2"/>
    <n v="4.2790099999999998E-3"/>
    <n v="7.2131520000000005E-2"/>
    <n v="8.892303E-2"/>
    <n v="9281"/>
    <n v="8484"/>
    <n v="0.90040016174316406"/>
    <n v="0.89203751087188721"/>
    <n v="7639.283203125"/>
    <n v="8279"/>
    <n v="7636.5537109375"/>
    <n v="8277"/>
    <n v="0.90011239051818848"/>
    <n v="0.89182198047637939"/>
    <n v="3000"/>
    <n v="749"/>
    <n v="3500"/>
    <n v="613"/>
    <n v="2800"/>
    <n v="506"/>
    <n v="8.2321569323539734E-2"/>
    <n v="0.2094666063785553"/>
    <n v="7.2941213846206665E-2"/>
    <n v="1.8667180091142654E-2"/>
    <n v="2.3228588979691267E-3"/>
    <n v="0"/>
    <n v="3000"/>
    <n v="749"/>
    <n v="3500"/>
    <n v="613"/>
    <n v="2800"/>
    <n v="506"/>
    <n v="9.0469866991043091E-2"/>
    <n v="0.22563111782073975"/>
    <n v="7.2472520172595978E-2"/>
    <n v="1.8963642418384552E-2"/>
    <n v="2.5365382898598909E-3"/>
    <n v="0"/>
    <s v="yes"/>
    <s v="yes"/>
    <s v="yes"/>
    <s v="yes"/>
    <s v="yes"/>
    <n v="0"/>
    <x v="0"/>
    <s v="included"/>
    <x v="0"/>
    <x v="0"/>
    <s v="MI includes: _x000a_(i) size _x000a_(ii) parity _x000a_(ii) sex _x000a_(iv) singleton _x000a_(v) maternal height _x000a_(vi) maternal BMI "/>
    <x v="0"/>
    <m/>
    <s v="MICS5"/>
  </r>
  <r>
    <s v="PER"/>
    <n v="548"/>
    <s v="Encuesta demografica y de salud familiar - ENDES continua 2011. Demographic and Health Surveys. Lima, Peru: INEI, USAID y ORC Macro, 2012"/>
    <s v="Peru"/>
    <x v="10"/>
    <n v="2011"/>
    <n v="2009"/>
    <n v="8.7785299999999997E-2"/>
    <n v="3.8344999999999998E-3"/>
    <n v="8.0269800000000002E-2"/>
    <n v="9.5300899999999994E-2"/>
    <n v="7.0676699999999995E-2"/>
    <n v="4.0537100000000003E-3"/>
    <n v="6.272295E-2"/>
    <n v="7.8630400000000003E-2"/>
    <n v="9146"/>
    <n v="8426"/>
    <n v="0.91346043348312378"/>
    <n v="0.89667612314224243"/>
    <n v="7696.39306640625"/>
    <n v="8201"/>
    <n v="7695.5859375"/>
    <n v="8199"/>
    <n v="0.91331428289413452"/>
    <n v="0.8964574933052063"/>
    <n v="3000"/>
    <n v="754"/>
    <n v="3500"/>
    <n v="549"/>
    <n v="2800"/>
    <n v="450"/>
    <n v="8.2494147121906281E-2"/>
    <n v="0.19262208044528961"/>
    <n v="6.9643184542655945E-2"/>
    <n v="1.351496484130621E-2"/>
    <n v="1.4948627213016152E-3"/>
    <n v="6.334895733743906E-4"/>
    <n v="3000"/>
    <n v="754"/>
    <n v="3500"/>
    <n v="549"/>
    <n v="2800"/>
    <n v="450"/>
    <n v="9.1940008103847504E-2"/>
    <n v="0.21375441551208496"/>
    <n v="7.023533433675766E-2"/>
    <n v="1.4266552403569221E-2"/>
    <n v="1.8290452426299453E-3"/>
    <n v="3.6580904270522296E-4"/>
    <s v="yes"/>
    <s v="yes"/>
    <s v="yes"/>
    <s v="yes"/>
    <s v="yes"/>
    <n v="0"/>
    <x v="0"/>
    <s v="included"/>
    <x v="0"/>
    <x v="0"/>
    <s v="MI includes: _x000a_(i) size _x000a_(ii) parity _x000a_(ii) sex _x000a_(iv) singleton "/>
    <x v="0"/>
    <m/>
    <s v=""/>
  </r>
  <r>
    <s v="PER"/>
    <n v="549"/>
    <s v="Encuesta demografica y de salud familiar - ENDES continua 2012. Demographic and Health Surveys. Lima, Peru: INEI, USAID y ORC Macro, 2013"/>
    <s v="Peru"/>
    <x v="10"/>
    <n v="2012"/>
    <n v="2010"/>
    <n v="9.2822399999999999E-2"/>
    <n v="4.3873000000000002E-3"/>
    <n v="8.4223199999999998E-2"/>
    <n v="0.1014215"/>
    <n v="7.3950199999999994E-2"/>
    <n v="4.4117599999999998E-3"/>
    <n v="6.5295820000000004E-2"/>
    <n v="8.2604590000000006E-2"/>
    <n v="9620"/>
    <n v="8804"/>
    <n v="0.93093252182006836"/>
    <n v="0.91985446214675903"/>
    <n v="8195.8603515625"/>
    <n v="8849"/>
    <n v="8189.51708984375"/>
    <n v="8843"/>
    <n v="0.93020409345626831"/>
    <n v="0.91923075914382935"/>
    <n v="3000"/>
    <n v="635"/>
    <n v="3500"/>
    <n v="596"/>
    <n v="2800"/>
    <n v="492"/>
    <n v="6.4131118357181549E-2"/>
    <n v="0.18663915991783142"/>
    <n v="7.830096036195755E-2"/>
    <n v="1.908508688211441E-2"/>
    <n v="3.1908408273011446E-3"/>
    <n v="3.6114215617999434E-4"/>
    <n v="3000"/>
    <n v="635"/>
    <n v="3500"/>
    <n v="596"/>
    <n v="2800"/>
    <n v="492"/>
    <n v="7.1759521961212158E-2"/>
    <n v="0.19471126794815063"/>
    <n v="7.4923716485500336E-2"/>
    <n v="1.7855124548077583E-2"/>
    <n v="2.8251779731363058E-3"/>
    <n v="2.2601423552259803E-4"/>
    <s v="yes"/>
    <s v="yes"/>
    <s v="yes"/>
    <s v="yes"/>
    <s v="yes"/>
    <n v="0"/>
    <x v="0"/>
    <s v="included"/>
    <x v="0"/>
    <x v="0"/>
    <s v="MI includes: _x000a_(i) size _x000a_(ii) parity _x000a_(ii) sex _x000a_(iv) singleton "/>
    <x v="0"/>
    <m/>
    <s v="MICS5"/>
  </r>
  <r>
    <s v="PER"/>
    <n v="551"/>
    <s v="Perú Encuesta Demográfica y de Salud Familiar - ENDES 2014. Lima, Perú: INEI/Perú."/>
    <s v="Peru"/>
    <x v="10"/>
    <n v="2014"/>
    <n v="2012"/>
    <n v="7.6568745076656342E-2"/>
    <n v="3.2402295619249344E-3"/>
    <n v="7.0217892527580261E-2"/>
    <n v="8.2919590175151825E-2"/>
    <n v="6.3763990998268127E-2"/>
    <n v="3.438456216827035E-3"/>
    <n v="5.7019378989934921E-2"/>
    <n v="7.0508606731891632E-2"/>
    <n v="9610"/>
    <n v="8981"/>
    <n v="0.93546360731124878"/>
    <n v="0.92403745651245117"/>
    <n v="8401.5322265625"/>
    <n v="8880"/>
    <n v="8397.6123046875"/>
    <n v="8876"/>
    <n v="0.93504202365875244"/>
    <n v="0.92362123727798462"/>
    <n v="3000"/>
    <n v="527"/>
    <n v="3500"/>
    <n v="497"/>
    <n v="3200"/>
    <n v="457"/>
    <n v="5.2004441618919373E-2"/>
    <n v="0.15451598167419434"/>
    <n v="8.5020840167999268E-2"/>
    <n v="1.84671301394701E-2"/>
    <n v="2.7428120374679565E-3"/>
    <n v="3.4819351276382804E-4"/>
    <n v="3000"/>
    <n v="527"/>
    <n v="3500"/>
    <n v="497"/>
    <n v="3200"/>
    <n v="457"/>
    <n v="5.9346847236156464E-2"/>
    <n v="0.1667792797088623"/>
    <n v="7.7139638364315033E-2"/>
    <n v="1.7342342063784599E-2"/>
    <n v="2.5900900363922119E-3"/>
    <n v="2.2522523067891598E-4"/>
    <s v="yes"/>
    <s v="yes"/>
    <s v="yes"/>
    <s v="yes"/>
    <s v="yes"/>
    <n v="0"/>
    <x v="0"/>
    <m/>
    <x v="0"/>
    <x v="0"/>
    <s v="MI includes: _x000a_(i) size _x000a_(ii) parity _x000a_(ii) sex _x000a_(iv) singleton "/>
    <x v="0"/>
    <m/>
    <s v=""/>
  </r>
  <r>
    <s v="MDA"/>
    <n v="564"/>
    <s v="Moldova demographic and health survey 2005. Demographic and Health Surveys. Calverton, Maryland: NCPM of the Ministry of Health and Social Protection and ORC Macro, 2006"/>
    <s v="Republic of Moldova"/>
    <x v="1"/>
    <n v="2005"/>
    <n v="2003"/>
    <n v="6.4621210098266602E-2"/>
    <n v="6.3729570247232914E-3"/>
    <n v="5.2130211144685745E-2"/>
    <n v="7.7112205326557159E-2"/>
    <n v="5.5328477174043655E-2"/>
    <n v="6.4625097438693047E-3"/>
    <n v="4.2622245848178864E-2"/>
    <n v="6.8034708499908447E-2"/>
    <n v="1552"/>
    <n v="1591"/>
    <n v="0.99167776107788086"/>
    <n v="0.99162369966506958"/>
    <n v="1577.8179931640625"/>
    <n v="1539"/>
    <n v="1577.8179931640625"/>
    <n v="1539"/>
    <n v="0.99171465635299683"/>
    <n v="0.99162369966506958"/>
    <n v="3200"/>
    <n v="134"/>
    <n v="3500"/>
    <n v="113"/>
    <n v="3600"/>
    <n v="95"/>
    <n v="8.7195843458175659E-2"/>
    <n v="0.22177211940288544"/>
    <n v="8.903270959854126E-2"/>
    <n v="1.4831837266683578E-2"/>
    <n v="1.0587855940684676E-3"/>
    <n v="0"/>
    <n v="3200"/>
    <n v="134"/>
    <n v="3500"/>
    <n v="113"/>
    <n v="3600"/>
    <n v="95"/>
    <n v="8.7069526314735413E-2"/>
    <n v="0.2222222238779068"/>
    <n v="8.8369071483612061E-2"/>
    <n v="1.4944769442081451E-2"/>
    <n v="1.2995451688766479E-3"/>
    <n v="0"/>
    <s v="yes"/>
    <s v="yes"/>
    <s v="yes"/>
    <s v="yes"/>
    <s v="yes"/>
    <n v="0"/>
    <x v="0"/>
    <s v="included"/>
    <x v="0"/>
    <x v="0"/>
    <s v="MI includes: _x000a_(i) size _x000a_(ii) parity _x000a_(ii) sex _x000a_(iv) singleton _x000a_(v) maternal height _x000a_(vi) maternal BMI "/>
    <x v="0"/>
    <m/>
    <s v=""/>
  </r>
  <r>
    <s v="MDA"/>
    <n v="565"/>
    <s v="2012 Republic of Moldova multiple indicator cluster survey. Final report (MICS4). Chisinau, Republic of Moldova, 2014."/>
    <s v="Republic of Moldova"/>
    <x v="0"/>
    <n v="2012"/>
    <n v="2011"/>
    <n v="5.8465354144573212E-2"/>
    <n v="9.0222163125872612E-3"/>
    <n v="4.0781810879707336E-2"/>
    <n v="7.6148897409439087E-2"/>
    <n v="5.4184813052415848E-2"/>
    <n v="9.6366088837385178E-3"/>
    <n v="3.5231109708547592E-2"/>
    <n v="7.3138520121574402E-2"/>
    <n v="723"/>
    <n v="750.33074951171875"/>
    <n v="0.99199998378753662"/>
    <n v="0.9930843710899353"/>
    <n v="744"/>
    <n v="718"/>
    <n v="744"/>
    <n v="718"/>
    <n v="0.99199998378753662"/>
    <n v="0.9930843710899353"/>
    <n v="3500"/>
    <n v="43"/>
    <n v="3200"/>
    <n v="37"/>
    <n v="3600"/>
    <n v="35"/>
    <n v="5.7462308555841446E-2"/>
    <n v="0.14664715528488159"/>
    <n v="9.769168496131897E-2"/>
    <n v="9.0546365827322006E-3"/>
    <n v="8.0774672096595168E-4"/>
    <n v="0"/>
    <n v="3500"/>
    <n v="43"/>
    <n v="3200"/>
    <n v="37"/>
    <n v="3600"/>
    <n v="35"/>
    <n v="5.9888578951358795E-2"/>
    <n v="0.16016712784767151"/>
    <n v="9.4707518815994263E-2"/>
    <n v="9.7493035718798637E-3"/>
    <n v="1.3927576364949346E-3"/>
    <n v="0"/>
    <s v="yes"/>
    <s v="yes"/>
    <s v="yes"/>
    <s v="yes"/>
    <s v="yes"/>
    <n v="0"/>
    <x v="0"/>
    <s v="included"/>
    <x v="0"/>
    <x v="0"/>
    <s v="MI includes: _x000a_(i) size _x000a_(ii) parity "/>
    <x v="0"/>
    <m/>
    <s v=""/>
  </r>
  <r>
    <s v="RWA"/>
    <n v="573"/>
    <s v="Enquête démographique et de santé, Rwanda 2000. Demographic and Health Surveys. Kigali, Rwanda et Calverton, Maryland, USA: Ministère de la Santé, Office National de la Population et ORC Macro, 2001"/>
    <s v="Rwanda"/>
    <x v="1"/>
    <n v="2000"/>
    <n v="1998"/>
    <n v="0.11362037062644958"/>
    <n v="1.0192164219915867E-2"/>
    <n v="9.3643724918365479E-2"/>
    <n v="0.13359701633453369"/>
    <n v="8.2969069480895996E-2"/>
    <n v="6.7661874927580357E-3"/>
    <n v="6.9664649665355682E-2"/>
    <n v="9.6273496747016907E-2"/>
    <n v="7880"/>
    <n v="8142"/>
    <n v="0.26816123723983765"/>
    <n v="0.31408628821372986"/>
    <n v="2183.3515625"/>
    <n v="2475"/>
    <n v="2183.010986328125"/>
    <n v="2474"/>
    <n v="0.2681172788143158"/>
    <n v="0.31395938992500305"/>
    <n v="3000"/>
    <n v="315"/>
    <n v="3500"/>
    <n v="270"/>
    <n v="4000"/>
    <n v="211"/>
    <n v="0.13355804979801178"/>
    <n v="0.32446813583374023"/>
    <n v="0.19636215269565582"/>
    <n v="6.2667444348335266E-2"/>
    <n v="2.4992521852254868E-2"/>
    <n v="0"/>
    <n v="3000"/>
    <n v="315"/>
    <n v="3500"/>
    <n v="270"/>
    <n v="4000"/>
    <n v="211"/>
    <n v="0.12727272510528564"/>
    <n v="0.32161617279052734"/>
    <n v="0.19595959782600403"/>
    <n v="6.1818182468414307E-2"/>
    <n v="2.3838384076952934E-2"/>
    <n v="0"/>
    <s v="yes"/>
    <s v="yes"/>
    <s v="yes"/>
    <s v="yes"/>
    <s v="yes"/>
    <n v="0"/>
    <x v="0"/>
    <s v="excluded"/>
    <x v="0"/>
    <x v="0"/>
    <s v="MI includes: _x000a_(i) size _x000a_(ii) parity _x000a_(ii) sex _x000a_(iv) singleton "/>
    <x v="0"/>
    <s v="Excluded in 2019 estimates. Included in 2020 on unweighted DQC"/>
    <s v=""/>
  </r>
  <r>
    <s v="RWA"/>
    <n v="574"/>
    <s v="Rwanda demographic and health survey 2005. Demographic and Health Surveys. Calverton, Maryland, U.S.A.: INSR and ORC Macro, 2006"/>
    <s v="Rwanda"/>
    <x v="1"/>
    <n v="2005"/>
    <n v="2002"/>
    <n v="8.2097053527832031E-2"/>
    <n v="4.3587661348283291E-3"/>
    <n v="7.3553875088691711E-2"/>
    <n v="9.0640239417552948E-2"/>
    <n v="5.5694267153739929E-2"/>
    <n v="5.7732509449124336E-3"/>
    <n v="4.4347185641527176E-2"/>
    <n v="6.7041352391242981E-2"/>
    <n v="8649"/>
    <n v="8715"/>
    <n v="0.30195519328117371"/>
    <n v="0.31679964065551758"/>
    <n v="2631.4833984375"/>
    <n v="2740"/>
    <n v="2614.474609375"/>
    <n v="2724"/>
    <n v="0.29999709129333496"/>
    <n v="0.31494969129562378"/>
    <n v="3000"/>
    <n v="304"/>
    <n v="3500"/>
    <n v="291"/>
    <n v="4000"/>
    <n v="259"/>
    <n v="0.11184760183095932"/>
    <n v="0.31521749496459961"/>
    <n v="0.2382453978061676"/>
    <n v="8.1491962075233459E-2"/>
    <n v="3.4311626106500626E-2"/>
    <n v="0"/>
    <n v="3000"/>
    <n v="304"/>
    <n v="3500"/>
    <n v="291"/>
    <n v="4000"/>
    <n v="259"/>
    <n v="0.11094890534877777"/>
    <n v="0.31167882680892944"/>
    <n v="0.23941606283187866"/>
    <n v="8.5036493837833405E-2"/>
    <n v="3.3211678266525269E-2"/>
    <n v="0"/>
    <s v="yes"/>
    <s v="yes"/>
    <s v="yes"/>
    <s v="yes"/>
    <s v="yes"/>
    <n v="0"/>
    <x v="0"/>
    <s v="included"/>
    <x v="0"/>
    <x v="0"/>
    <s v="MI includes: _x000a_(i) size _x000a_(ii) parity _x000a_(ii) sex _x000a_(iv) singleton _x000a_(v) maternal height _x000a_(vi) maternal BMI "/>
    <x v="0"/>
    <m/>
    <s v="MICS4"/>
  </r>
  <r>
    <s v="RWA"/>
    <n v="575"/>
    <s v="Rwanda demographic and health survey 2010. Demographic and Health Surveys. Calverton, Maryland, USA: NISR, MOH, and ICF International, 2012"/>
    <s v="Rwanda"/>
    <x v="1"/>
    <s v="2010-11"/>
    <n v="2008"/>
    <n v="8.7486300000000003E-2"/>
    <n v="3.7496000000000001E-3"/>
    <n v="8.0137E-2"/>
    <n v="9.4835500000000003E-2"/>
    <n v="6.2473399999999998E-2"/>
    <n v="3.4010099999999999E-3"/>
    <n v="5.579112E-2"/>
    <n v="6.915578E-2"/>
    <n v="9002"/>
    <n v="9137"/>
    <n v="0.67813628911972046"/>
    <n v="0.67973780632019043"/>
    <n v="6196.0908203125"/>
    <n v="6119"/>
    <n v="6175.09228515625"/>
    <n v="6098"/>
    <n v="0.67583370208740234"/>
    <n v="0.67740499973297119"/>
    <n v="3000"/>
    <n v="890"/>
    <n v="3500"/>
    <n v="599"/>
    <n v="4000"/>
    <n v="534"/>
    <n v="0.14476983249187469"/>
    <n v="0.33187291026115417"/>
    <n v="0.22873510420322418"/>
    <n v="9.2933103442192078E-2"/>
    <n v="3.6048334091901779E-2"/>
    <n v="3.5981443943455815E-4"/>
    <n v="3000"/>
    <n v="890"/>
    <n v="3500"/>
    <n v="599"/>
    <n v="4000"/>
    <n v="534"/>
    <n v="0.14544859528541565"/>
    <n v="0.33060958981513977"/>
    <n v="0.22487334907054901"/>
    <n v="8.9720539748668671E-2"/>
    <n v="3.6117013543844223E-2"/>
    <n v="3.2685080077499151E-4"/>
    <s v="yes"/>
    <s v="yes"/>
    <s v="yes"/>
    <s v="yes"/>
    <s v="yes"/>
    <n v="0"/>
    <x v="0"/>
    <s v="included"/>
    <x v="0"/>
    <x v="0"/>
    <s v="MI includes: _x000a_(i) size _x000a_(ii) parity _x000a_(ii) sex _x000a_(iv) singleton _x000a_(v) maternal height _x000a_(vi) maternal BMI "/>
    <x v="0"/>
    <m/>
    <s v=""/>
  </r>
  <r>
    <s v="RWA"/>
    <n v="576"/>
    <s v="Rwanda Demographic and Health Survey 2014-15. Kigali, Rwanda: National Institute of Statistics of Rwanda, Ministry of Finance and Economic Planning/Rwanda, Ministry of Health/Rwanda, and ICF International"/>
    <s v="Rwanda"/>
    <x v="1"/>
    <s v="2014-15"/>
    <n v="2012"/>
    <n v="8.8990055024623871E-2"/>
    <n v="3.7542253267019987E-3"/>
    <n v="8.1631772220134735E-2"/>
    <n v="9.6348337829113007E-2"/>
    <n v="6.305212527513504E-2"/>
    <n v="3.6312129814177752E-3"/>
    <n v="5.5917490273714066E-2"/>
    <n v="7.0186756551265717E-2"/>
    <n v="7848"/>
    <n v="7993"/>
    <n v="0.92349666357040405"/>
    <n v="0.92749744653701782"/>
    <n v="7381.615234375"/>
    <n v="7279"/>
    <n v="7358.13720703125"/>
    <n v="7257"/>
    <n v="0.92057263851165771"/>
    <n v="0.92469418048858643"/>
    <n v="3000"/>
    <n v="997"/>
    <n v="3500"/>
    <n v="716"/>
    <n v="3200"/>
    <n v="547"/>
    <n v="0.13760033249855042"/>
    <n v="0.3128674328327179"/>
    <n v="0.18676899373531342"/>
    <n v="6.876557320356369E-2"/>
    <n v="2.2191336378455162E-2"/>
    <n v="0"/>
    <n v="3000"/>
    <n v="997"/>
    <n v="3500"/>
    <n v="716"/>
    <n v="3200"/>
    <n v="547"/>
    <n v="0.13696935772895813"/>
    <n v="0.3104822039604187"/>
    <n v="0.18258002400398254"/>
    <n v="6.6767409443855286E-2"/>
    <n v="2.1019371226429939E-2"/>
    <n v="0"/>
    <s v="yes"/>
    <s v="yes"/>
    <s v="yes"/>
    <s v="yes"/>
    <s v="yes"/>
    <n v="0"/>
    <x v="0"/>
    <s v="included"/>
    <x v="0"/>
    <x v="0"/>
    <s v="MI includes: _x000a_(i) size _x000a_(ii) parity _x000a_(ii) sex _x000a_(iv) singleton _x000a_(v) maternal height _x000a_(vi) maternal BMI "/>
    <x v="0"/>
    <m/>
    <s v="MICS5"/>
  </r>
  <r>
    <s v="LCA"/>
    <n v="577"/>
    <s v="Saint Lucia multiple indicator cluster survey 2012: Final report. MICS. Castries, Saint Lucia, 2014."/>
    <s v="Saint Lucia"/>
    <x v="0"/>
    <n v="2012"/>
    <n v="2011"/>
    <m/>
    <m/>
    <m/>
    <m/>
    <m/>
    <m/>
    <m/>
    <m/>
    <n v="98"/>
    <n v="100.67129516601563"/>
    <n v="0.98019802570343018"/>
    <n v="0.98979592323303223"/>
    <n v="99"/>
    <n v="97"/>
    <n v="99"/>
    <n v="97"/>
    <n v="0.98019802570343018"/>
    <n v="0.98979592323303223"/>
    <n v="2722"/>
    <n v="6"/>
    <n v="3202"/>
    <n v="3"/>
    <n v="2268"/>
    <n v="3"/>
    <n v="0.10860193520784378"/>
    <n v="0.19312582910060883"/>
    <n v="0.13509298861026764"/>
    <n v="1.6805211082100868E-2"/>
    <n v="1.2389015406370163E-2"/>
    <n v="0"/>
    <n v="2722"/>
    <n v="6"/>
    <n v="2268"/>
    <n v="3"/>
    <n v="3202"/>
    <n v="3"/>
    <n v="0.12371134012937546"/>
    <n v="0.18556700646877289"/>
    <n v="0.12371134012937546"/>
    <n v="2.0618556067347527E-2"/>
    <n v="1.0309278033673763E-2"/>
    <n v="0"/>
    <s v="yes"/>
    <s v="no"/>
    <s v="yes"/>
    <s v="yes"/>
    <s v="yes"/>
    <n v="1"/>
    <x v="1"/>
    <s v="excluded"/>
    <x v="6"/>
    <x v="1"/>
    <s v="No model fitted"/>
    <x v="3"/>
    <m/>
    <s v="MICS2"/>
  </r>
  <r>
    <s v="STP"/>
    <n v="580"/>
    <s v="Enquête de grappes à indicateurs multiples MICS - rapport d'analyse (projet, 14 juillet 2000). Sao Tome, République Démocratique de Sao Tome et Principe, 2000."/>
    <s v="Sao Tome and Principe"/>
    <x v="0"/>
    <n v="2000"/>
    <n v="1999"/>
    <m/>
    <m/>
    <m/>
    <m/>
    <m/>
    <m/>
    <m/>
    <m/>
    <n v="65"/>
    <n v="67"/>
    <n v="0.80256134271621704"/>
    <n v="0.80000001192092896"/>
    <n v="54"/>
    <n v="52"/>
    <n v="54"/>
    <n v="52"/>
    <n v="0.80445671081542969"/>
    <n v="0.80000001192092896"/>
    <n v="3500"/>
    <n v="6"/>
    <n v="2950"/>
    <n v="4"/>
    <n v="2100"/>
    <n v="4"/>
    <n v="0.11527927964925766"/>
    <n v="0.2711159884929657"/>
    <n v="1.7541049048304558E-2"/>
    <n v="1.7541049048304558E-2"/>
    <n v="0"/>
    <n v="0"/>
    <n v="3500"/>
    <n v="6"/>
    <n v="2950"/>
    <n v="4"/>
    <n v="2100"/>
    <n v="4"/>
    <n v="0.11538461595773697"/>
    <n v="0.26923078298568726"/>
    <n v="1.9230769947171211E-2"/>
    <n v="1.9230769947171211E-2"/>
    <n v="0"/>
    <n v="0"/>
    <s v="yes"/>
    <s v="no"/>
    <s v="yes"/>
    <s v="yes"/>
    <s v="yes"/>
    <n v="1"/>
    <x v="1"/>
    <s v="excluded"/>
    <x v="6"/>
    <x v="1"/>
    <s v="No model fitted"/>
    <x v="3"/>
    <m/>
    <s v="MICS3"/>
  </r>
  <r>
    <s v="STP"/>
    <n v="582"/>
    <s v="Enquête démographique et de santé à Sao Tomé e Príncipe (EDS-STP) 2008-2009. Rapport préliminaire. Sao Tomé: INE et le Ministre de la Santé, 2009"/>
    <s v="Sao Tome and Principe"/>
    <x v="1"/>
    <s v="2008-09"/>
    <n v="2006"/>
    <n v="8.8068099999999996E-2"/>
    <n v="7.8670093789696693E-3"/>
    <n v="7.2649456560611725E-2"/>
    <n v="0.10348813235759735"/>
    <n v="8.4910489618778229E-2"/>
    <n v="9.3697598204016685E-3"/>
    <n v="6.6327787935733795E-2"/>
    <n v="0.10349319875240326"/>
    <n v="1931"/>
    <n v="1834"/>
    <n v="0.82072824239730835"/>
    <n v="0.80476438999176025"/>
    <n v="1505.0374755859375"/>
    <n v="1554"/>
    <n v="1504.4345703125"/>
    <n v="1553"/>
    <n v="0.82030236721038818"/>
    <n v="0.80424648523330688"/>
    <n v="3000"/>
    <n v="105"/>
    <n v="3200"/>
    <n v="89"/>
    <n v="3100"/>
    <n v="70"/>
    <n v="5.6393474340438843E-2"/>
    <n v="0.14948302507400513"/>
    <n v="5.1410581916570663E-2"/>
    <n v="8.1198057159781456E-3"/>
    <n v="1.1841711821034551E-3"/>
    <n v="0"/>
    <n v="3000"/>
    <n v="105"/>
    <n v="3200"/>
    <n v="89"/>
    <n v="3100"/>
    <n v="70"/>
    <n v="6.756756454706192E-2"/>
    <n v="0.16988417506217957"/>
    <n v="5.3410552442073822E-2"/>
    <n v="9.6525093540549278E-3"/>
    <n v="1.9305018940940499E-3"/>
    <n v="0"/>
    <s v="yes"/>
    <s v="yes"/>
    <s v="yes"/>
    <s v="yes"/>
    <s v="yes"/>
    <n v="0"/>
    <x v="0"/>
    <s v="included"/>
    <x v="0"/>
    <x v="0"/>
    <s v="MI includes: _x000a_(i) size _x000a_(ii) parity _x000a_(ii) sex _x000a_(iv) singleton _x000a_(v) maternal height _x000a_(vi) maternal BMI "/>
    <x v="0"/>
    <m/>
    <s v="MICS4"/>
  </r>
  <r>
    <s v="STP"/>
    <n v="583"/>
    <s v="Sao Tome and Principe Multiple Indicator Cluster Survey 2014, Final Report. São Tomé, Sao Tome and Principe, 2016."/>
    <s v="Sao Tome and Principe"/>
    <x v="0"/>
    <n v="2014"/>
    <n v="2013"/>
    <n v="8.6415916681289673E-2"/>
    <n v="1.0477376170456409E-2"/>
    <n v="6.5880253911018372E-2"/>
    <n v="0.10695157200098038"/>
    <n v="8.0013155937194824E-2"/>
    <n v="1.2427909299731255E-2"/>
    <n v="5.542423203587532E-2"/>
    <n v="0.10460207611322403"/>
    <n v="758"/>
    <n v="755.6236572265625"/>
    <n v="0.92989420890808105"/>
    <n v="0.91820579767227173"/>
    <n v="703"/>
    <n v="696"/>
    <n v="703"/>
    <n v="696"/>
    <n v="0.92989420890808105"/>
    <n v="0.91820579767227173"/>
    <n v="3200"/>
    <n v="30"/>
    <n v="3400"/>
    <n v="30"/>
    <n v="3500"/>
    <n v="30"/>
    <n v="5.3052715957164764E-2"/>
    <n v="0.22045175731182098"/>
    <n v="5.4453503340482712E-2"/>
    <n v="1.5105647966265678E-2"/>
    <n v="3.2038637436926365E-3"/>
    <n v="1.9543550442904234E-3"/>
    <n v="3200"/>
    <n v="30"/>
    <n v="3400"/>
    <n v="30"/>
    <n v="3500"/>
    <n v="30"/>
    <n v="5.6034483015537262E-2"/>
    <n v="0.23132184147834778"/>
    <n v="5.3160920739173889E-2"/>
    <n v="1.4367816038429737E-2"/>
    <n v="2.8735632076859474E-3"/>
    <n v="1.4367816038429737E-3"/>
    <s v="yes"/>
    <s v="yes"/>
    <s v="yes"/>
    <s v="yes"/>
    <s v="yes"/>
    <n v="0"/>
    <x v="0"/>
    <s v="included"/>
    <x v="0"/>
    <x v="0"/>
    <s v="MI includes: _x000a_(i) size _x000a_(ii) parity "/>
    <x v="0"/>
    <m/>
    <s v="MICS3"/>
  </r>
  <r>
    <s v="SEN"/>
    <n v="590"/>
    <s v="Rapport de l'enquête sur les objectives de la fin de decennie sur l'enfance (MICS-II-2000). Dakar, Senegal, Novembre 2000"/>
    <s v="Senegal"/>
    <x v="0"/>
    <n v="2000"/>
    <n v="1999"/>
    <m/>
    <m/>
    <m/>
    <m/>
    <m/>
    <m/>
    <m/>
    <m/>
    <n v="2111"/>
    <n v="303847"/>
    <n v="0.44529999999999997"/>
    <n v="0.28754144906997681"/>
    <n v="97513.90625"/>
    <n v="607"/>
    <n v="97513.90625"/>
    <n v="607"/>
    <n v="0.32062387466430664"/>
    <n v="0.28754144906997681"/>
    <n v="3000"/>
    <n v="97"/>
    <n v="3500"/>
    <n v="68"/>
    <n v="2500"/>
    <n v="54"/>
    <n v="0.14163848757743835"/>
    <n v="0.34776294231414795"/>
    <n v="8.1551022827625275E-2"/>
    <n v="3.6309156566858292E-2"/>
    <n v="0"/>
    <n v="2.4148155935108662E-3"/>
    <n v="3000"/>
    <n v="97"/>
    <n v="3500"/>
    <n v="68"/>
    <n v="2500"/>
    <n v="54"/>
    <n v="0.15980230271816254"/>
    <n v="0.36079078912734985"/>
    <n v="9.2257000505924225E-2"/>
    <n v="4.2833607643842697E-2"/>
    <n v="0"/>
    <n v="3.2948928419500589E-3"/>
    <s v="no"/>
    <s v="yes"/>
    <s v="yes"/>
    <s v="yes"/>
    <s v="yes"/>
    <n v="1"/>
    <x v="1"/>
    <s v="included"/>
    <x v="2"/>
    <x v="1"/>
    <s v="No model fitted"/>
    <x v="3"/>
    <s v="Included in 2019 estimates. Excluded in 2020 on unweighted DQC. Sample weights are not normalized."/>
    <s v="MICS2"/>
  </r>
  <r>
    <s v="SEN"/>
    <n v="591"/>
    <s v="Enquête démographique et de santé au Sénégal 2005. Demographic and Health Surveys. Calverton, Maryland, USA : Centre de Recherche pour le Développement Humain [Sénégal] et ORC Macro, 2006"/>
    <s v="Senegal"/>
    <x v="1"/>
    <n v="2005"/>
    <n v="2002"/>
    <n v="0.2294301"/>
    <n v="8.6478000000000006E-3"/>
    <n v="0.21248040000000001"/>
    <n v="0.24637980000000001"/>
    <n v="0.1369042"/>
    <n v="7.0728199999999996E-3"/>
    <n v="0.12299599"/>
    <n v="0.15081240000000001"/>
    <n v="10887"/>
    <n v="10457"/>
    <n v="0.46582496166229248"/>
    <n v="0.43648388981819153"/>
    <n v="4871.1611328125"/>
    <n v="4752"/>
    <n v="4848.16064453125"/>
    <n v="4732"/>
    <n v="0.46362826228141785"/>
    <n v="0.43464681506156921"/>
    <n v="3000"/>
    <n v="870"/>
    <n v="3500"/>
    <n v="452"/>
    <n v="2500"/>
    <n v="428"/>
    <n v="0.16967591643333435"/>
    <n v="0.35895323753356934"/>
    <n v="0.13360953330993652"/>
    <n v="5.5168945342302322E-2"/>
    <n v="2.9567010700702667E-2"/>
    <n v="7.4163899989798665E-4"/>
    <n v="3000"/>
    <n v="870"/>
    <n v="3500"/>
    <n v="452"/>
    <n v="2500"/>
    <n v="428"/>
    <n v="0.18308080732822418"/>
    <n v="0.36826598644256592"/>
    <n v="0.13510100543498993"/>
    <n v="5.4292928427457809E-2"/>
    <n v="3.0092593282461166E-2"/>
    <n v="1.0521885706111789E-3"/>
    <s v="yes"/>
    <s v="yes"/>
    <s v="yes"/>
    <s v="yes"/>
    <s v="yes"/>
    <n v="0"/>
    <x v="0"/>
    <s v="included"/>
    <x v="0"/>
    <x v="0"/>
    <s v="MI includes: _x000a_(i) size _x000a_(ii) parity _x000a_(ii) sex _x000a_(iv) singleton _x000a_(v) maternal height _x000a_(vi) maternal BMI "/>
    <x v="0"/>
    <m/>
    <s v="MICS2"/>
  </r>
  <r>
    <s v="SEN"/>
    <n v="592"/>
    <s v="Enquête démographique et de santé à indicateurs multiples au Sénégal (EDS-MICS) 2010-2011. Demographic and Health Surveys and MICS. Calverton, Maryland, USA: ANSD et ICF International, 2012"/>
    <s v="Senegal"/>
    <x v="9"/>
    <s v="2010-11"/>
    <n v="2008"/>
    <n v="0.21972910000000001"/>
    <n v="1.0248E-2"/>
    <n v="0.19964299999999999"/>
    <n v="0.2398151"/>
    <n v="0.15975639999999999"/>
    <n v="8.8112699999999995E-3"/>
    <n v="0.14243159999999999"/>
    <n v="0.17708119"/>
    <n v="12326"/>
    <n v="11479"/>
    <n v="0.60665792226791382"/>
    <n v="0.53107255697250366"/>
    <n v="6963.93603515625"/>
    <n v="6546"/>
    <n v="6909.48095703125"/>
    <n v="6494"/>
    <n v="0.60192358493804932"/>
    <n v="0.52685379981994629"/>
    <n v="3000"/>
    <n v="1362"/>
    <n v="3500"/>
    <n v="661"/>
    <n v="2500"/>
    <n v="574"/>
    <n v="0.19905412197113037"/>
    <n v="0.37605232000350952"/>
    <n v="0.11890521645545959"/>
    <n v="5.1161017268896103E-2"/>
    <n v="3.3716745674610138E-2"/>
    <n v="5.6863445788621902E-3"/>
    <n v="3000"/>
    <n v="1362"/>
    <n v="3500"/>
    <n v="661"/>
    <n v="2500"/>
    <n v="574"/>
    <n v="0.20806600153446198"/>
    <n v="0.39673084020614624"/>
    <n v="0.1353498250246048"/>
    <n v="5.8814544230699539E-2"/>
    <n v="3.8802322000265121E-2"/>
    <n v="3.0553010292351246E-3"/>
    <s v="yes"/>
    <s v="yes"/>
    <s v="yes"/>
    <s v="yes"/>
    <s v="yes"/>
    <n v="0"/>
    <x v="0"/>
    <s v="included"/>
    <x v="0"/>
    <x v="0"/>
    <s v="MI includes: _x000a_(i) size _x000a_(ii) parity _x000a_(ii) sex _x000a_(iv) singleton "/>
    <x v="0"/>
    <m/>
    <s v=""/>
  </r>
  <r>
    <s v="SEN"/>
    <n v="594"/>
    <s v="Enquête démographique et de santé continue (EDS-Continue 2012-2013). Demographic and Health Surveys. Calverton, Maryland, USA: ANSD et ICF International., 2013"/>
    <s v="Senegal"/>
    <x v="10"/>
    <s v="2012-13"/>
    <n v="2010"/>
    <n v="0.20601649999999999"/>
    <n v="1.5757299999999998E-2"/>
    <n v="0.17513219999999999"/>
    <n v="0.2369009"/>
    <n v="0.14066339999999999"/>
    <n v="8.6323300000000006E-3"/>
    <n v="0.12364077"/>
    <n v="0.15768594999999999"/>
    <n v="6862"/>
    <n v="6391"/>
    <n v="0.53633725643157959"/>
    <n v="0.49635675549507141"/>
    <n v="3427.912353515625"/>
    <n v="3406"/>
    <n v="3407.52001953125"/>
    <n v="3382"/>
    <n v="0.53317475318908691"/>
    <n v="0.49285921454429626"/>
    <n v="3000"/>
    <n v="719"/>
    <n v="3500"/>
    <n v="330"/>
    <n v="2500"/>
    <n v="263"/>
    <n v="0.20727340877056122"/>
    <n v="0.37678596377372742"/>
    <n v="0.10479380190372467"/>
    <n v="4.0559545159339905E-2"/>
    <n v="2.3263068869709969E-2"/>
    <n v="1.1149817873956636E-4"/>
    <n v="3000"/>
    <n v="719"/>
    <n v="3500"/>
    <n v="330"/>
    <n v="2500"/>
    <n v="263"/>
    <n v="0.21109806001186371"/>
    <n v="0.38520258665084839"/>
    <n v="0.1265413910150528"/>
    <n v="4.5801527798175812E-2"/>
    <n v="2.6717556640505791E-2"/>
    <n v="2.9359952895902097E-4"/>
    <s v="yes"/>
    <s v="yes"/>
    <s v="yes"/>
    <s v="yes"/>
    <s v="yes"/>
    <n v="0"/>
    <x v="0"/>
    <s v="included"/>
    <x v="0"/>
    <x v="0"/>
    <s v="MI includes: _x000a_(i) size _x000a_(ii) parity _x000a_(ii) sex _x000a_(iv) singleton "/>
    <x v="0"/>
    <m/>
    <s v=""/>
  </r>
  <r>
    <s v="SEN"/>
    <n v="595"/>
    <s v="Sénégal : Enquête Démographique et de Santé Continue (EDS-Continue 2014). Rockville, Maryland, USA : ANSD et ICF International, 2015."/>
    <s v="Senegal"/>
    <x v="10"/>
    <n v="2014"/>
    <n v="2011"/>
    <n v="0.1942624"/>
    <n v="1.043E-2"/>
    <n v="0.17381959999999999"/>
    <n v="0.21470529999999999"/>
    <n v="0.1328491"/>
    <n v="1.018253E-2"/>
    <n v="0.11276644"/>
    <n v="0.15293176999999999"/>
    <n v="6842"/>
    <n v="6187"/>
    <n v="0.522513687610626"/>
    <n v="0.45133000612258911"/>
    <n v="3232.734619140625"/>
    <n v="3088"/>
    <n v="3220.712646484375"/>
    <n v="3073"/>
    <n v="0.52056127786636353"/>
    <n v="0.44913768768310547"/>
    <n v="3000"/>
    <n v="665"/>
    <n v="3500"/>
    <n v="226"/>
    <n v="2500"/>
    <n v="212"/>
    <n v="0.19667783379554749"/>
    <n v="0.33630168437957764"/>
    <n v="0.1074618324637413"/>
    <n v="3.2341267913579941E-2"/>
    <n v="2.0398948341608047E-2"/>
    <n v="2.3337204474955797E-3"/>
    <n v="3000"/>
    <n v="665"/>
    <n v="3500"/>
    <n v="226"/>
    <n v="2500"/>
    <n v="212"/>
    <n v="0.21534973382949829"/>
    <n v="0.3571891188621521"/>
    <n v="0.11722797900438309"/>
    <n v="3.659326583147049E-2"/>
    <n v="2.3963730782270432E-2"/>
    <n v="1.9430051324889064E-3"/>
    <s v="yes"/>
    <s v="yes"/>
    <s v="yes"/>
    <s v="yes"/>
    <s v="yes"/>
    <n v="0"/>
    <x v="0"/>
    <s v="included"/>
    <x v="0"/>
    <x v="0"/>
    <s v="MI includes: _x000a_(i) size _x000a_(ii) parity _x000a_(ii) sex _x000a_(iv) singleton "/>
    <x v="0"/>
    <m/>
    <s v=""/>
  </r>
  <r>
    <s v="SRB"/>
    <n v="596"/>
    <s v="Republic of Serbia multiple indicator cluster survey 2005, final report. Belgrade, Republic of Serbia: Statistical Office of the Republic of Serbia and Strategic Marketing Research Agency, 2006"/>
    <s v="Serbia"/>
    <x v="0"/>
    <s v="2005-06"/>
    <n v="2004"/>
    <n v="4.9133400000000001E-2"/>
    <n v="6.3759999999999997E-3"/>
    <n v="3.6636299999999997E-2"/>
    <n v="6.1630400000000002E-2"/>
    <n v="4.7074900000000003E-2"/>
    <n v="7.3334300000000002E-3"/>
    <n v="3.2661259999999998E-2"/>
    <n v="6.1488519999999998E-2"/>
    <n v="1445"/>
    <n v="662"/>
    <n v="0.97885197401046753"/>
    <n v="0.95709341764450073"/>
    <n v="648"/>
    <n v="1383"/>
    <n v="647"/>
    <n v="1382"/>
    <n v="0.9773414134979248"/>
    <n v="0.95640140771865845"/>
    <n v="3200"/>
    <n v="69"/>
    <n v="3500"/>
    <n v="66"/>
    <n v="3000"/>
    <n v="56"/>
    <n v="4.9144115298986435E-2"/>
    <n v="0.13320425152778625"/>
    <n v="0.10793168842792511"/>
    <n v="2.3803515359759331E-2"/>
    <n v="4.8578879795968533E-3"/>
    <n v="0"/>
    <n v="3200"/>
    <n v="69"/>
    <n v="3500"/>
    <n v="66"/>
    <n v="3000"/>
    <n v="56"/>
    <n v="4.9891538918018341E-2"/>
    <n v="0.13810557126998901"/>
    <n v="8.6767897009849548E-2"/>
    <n v="1.9522776827216148E-2"/>
    <n v="3.6153290420770645E-3"/>
    <n v="0"/>
    <s v="yes"/>
    <s v="yes"/>
    <s v="yes"/>
    <s v="yes"/>
    <s v="yes"/>
    <n v="0"/>
    <x v="0"/>
    <s v="included"/>
    <x v="0"/>
    <x v="0"/>
    <s v="MI includes: _x000a_(i) size _x000a_(ii) parity "/>
    <x v="0"/>
    <m/>
    <s v=""/>
  </r>
  <r>
    <s v="SRB"/>
    <n v="597"/>
    <s v="Serbia multiple indicator cluster survey 2010 (MICS). Belgrade, Republic of Serbia: Statistical Office of the Republic of Serbia, 2011"/>
    <s v="Serbia"/>
    <x v="0"/>
    <n v="2010"/>
    <n v="2009"/>
    <n v="5.8745199999999997E-2"/>
    <n v="1.13308E-2"/>
    <n v="3.6536899999999997E-2"/>
    <n v="8.0953499999999998E-2"/>
    <n v="4.34914E-2"/>
    <n v="9.4729399999999991E-3"/>
    <n v="2.4863639999999999E-2"/>
    <n v="6.2119090000000002E-2"/>
    <n v="1187"/>
    <n v="543.22265625"/>
    <n v="0.99631673097610474"/>
    <n v="0.99410277605056763"/>
    <n v="541"/>
    <n v="1180"/>
    <n v="541"/>
    <n v="1180"/>
    <n v="0.99631673097610474"/>
    <n v="0.99410277605056763"/>
    <n v="3450"/>
    <n v="55"/>
    <n v="3400"/>
    <n v="47"/>
    <n v="3250"/>
    <n v="47"/>
    <n v="5.3731679916381836E-2"/>
    <n v="0.19139072299003601"/>
    <n v="8.4338411688804626E-2"/>
    <n v="1.9691957160830498E-2"/>
    <n v="5.4319098126143217E-4"/>
    <n v="0"/>
    <n v="3450"/>
    <n v="55"/>
    <n v="3400"/>
    <n v="47"/>
    <n v="3250"/>
    <n v="47"/>
    <n v="5.2542373538017273E-2"/>
    <n v="0.17881356179714203"/>
    <n v="9.3220338225364685E-2"/>
    <n v="1.6101695597171783E-2"/>
    <n v="8.4745761705562472E-4"/>
    <n v="0"/>
    <s v="yes"/>
    <s v="yes"/>
    <s v="yes"/>
    <s v="yes"/>
    <s v="yes"/>
    <n v="0"/>
    <x v="0"/>
    <s v="included"/>
    <x v="0"/>
    <x v="0"/>
    <s v="MI includes: _x000a_(i) size _x000a_(ii) parity "/>
    <x v="0"/>
    <m/>
    <s v=""/>
  </r>
  <r>
    <s v="SRB"/>
    <n v="598"/>
    <s v="2014 Serbia multiple indicator cluster survey and 2014 Serbia Roma Settlements multiple indicator cluster survey (MICS). Final Report. Belgrade, Serbia: Statistical Office of the Republic of Serbia and UNICEF, 2014."/>
    <s v="Serbia"/>
    <x v="0"/>
    <n v="2014"/>
    <n v="2013"/>
    <n v="5.2049100000000001E-2"/>
    <n v="1.6320899999999999E-2"/>
    <n v="2.0060100000000001E-2"/>
    <n v="8.4038100000000004E-2"/>
    <n v="4.9875500000000003E-2"/>
    <n v="1.4659139999999999E-2"/>
    <n v="2.1041529999999999E-2"/>
    <n v="7.8709570000000006E-2"/>
    <n v="959"/>
    <n v="384.1611328125"/>
    <n v="0.984375"/>
    <n v="0.98957246541976929"/>
    <n v="378"/>
    <n v="949"/>
    <n v="378"/>
    <n v="948"/>
    <n v="0.984375"/>
    <n v="0.9885297417640686"/>
    <n v="3350"/>
    <n v="39"/>
    <n v="3300"/>
    <n v="39"/>
    <n v="3250"/>
    <n v="39"/>
    <n v="5.0810009241104126E-2"/>
    <n v="0.1584223210811615"/>
    <n v="0.10535677522420883"/>
    <n v="1.9952850416302681E-2"/>
    <n v="1.226377091370523E-3"/>
    <n v="0"/>
    <n v="3350"/>
    <n v="39"/>
    <n v="3300"/>
    <n v="39"/>
    <n v="3250"/>
    <n v="39"/>
    <n v="5.0579559057950974E-2"/>
    <n v="0.17386722564697266"/>
    <n v="0.10642781853675842"/>
    <n v="1.6859851777553558E-2"/>
    <n v="2.1074814721941948E-3"/>
    <n v="0"/>
    <s v="yes"/>
    <s v="yes"/>
    <s v="yes"/>
    <s v="yes"/>
    <s v="yes"/>
    <n v="0"/>
    <x v="0"/>
    <s v="included"/>
    <x v="0"/>
    <x v="0"/>
    <s v="MI includes: _x000a_(i) size _x000a_(ii) parity "/>
    <x v="0"/>
    <m/>
    <s v=""/>
  </r>
  <r>
    <s v="SLE"/>
    <n v="603"/>
    <s v="The status of women and children in Sierra Leone. A household survey report (MICS-2). Central Statistics Office, Ministry of Development and Economic Planning, November 2000"/>
    <s v="Sierra Leone"/>
    <x v="0"/>
    <n v="2000"/>
    <n v="1999"/>
    <m/>
    <m/>
    <m/>
    <m/>
    <m/>
    <m/>
    <m/>
    <m/>
    <n v="911"/>
    <n v="966"/>
    <n v="6.0733430087566376E-2"/>
    <n v="7.3545552790164948E-2"/>
    <n v="59"/>
    <n v="67"/>
    <n v="59"/>
    <n v="67"/>
    <n v="6.0724064707756042E-2"/>
    <n v="7.3545552790164948E-2"/>
    <n v="4500"/>
    <n v="4"/>
    <n v="500"/>
    <n v="4"/>
    <n v="2800"/>
    <n v="4"/>
    <n v="9.5111705362796783E-2"/>
    <n v="0.26944839954376221"/>
    <n v="0.23588176071643829"/>
    <n v="0.11516729742288589"/>
    <n v="0"/>
    <n v="5.3980022668838501E-2"/>
    <n v="500"/>
    <n v="4"/>
    <n v="4500"/>
    <n v="4"/>
    <n v="2800"/>
    <n v="4"/>
    <n v="8.9552238583564758E-2"/>
    <n v="0.26865673065185547"/>
    <n v="0.23880596458911896"/>
    <n v="0.11940298229455948"/>
    <n v="0"/>
    <n v="5.9701491147279739E-2"/>
    <s v="no"/>
    <s v="no"/>
    <s v="yes"/>
    <s v="no"/>
    <s v="no"/>
    <n v="4"/>
    <x v="1"/>
    <s v="excluded"/>
    <x v="2"/>
    <x v="1"/>
    <s v="No model fitted"/>
    <x v="3"/>
    <m/>
    <s v=""/>
  </r>
  <r>
    <s v="SLE"/>
    <n v="604"/>
    <s v="Sierra Leone multiple indicator cluster survey 2005: Final Report. Freetown, Sierra Leone: Statistics Sierra Leone and UNICEF-Sierra Leone, 2007"/>
    <s v="Sierra Leone"/>
    <x v="0"/>
    <n v="2005"/>
    <n v="2003"/>
    <m/>
    <m/>
    <m/>
    <m/>
    <m/>
    <m/>
    <m/>
    <m/>
    <n v="2356"/>
    <n v="2377"/>
    <n v="0.29406815767288208"/>
    <n v="0.29286926984786987"/>
    <n v="699"/>
    <n v="690"/>
    <n v="685"/>
    <n v="678"/>
    <n v="0.28817838430404663"/>
    <n v="0.28777590394020081"/>
    <n v="2500"/>
    <n v="81"/>
    <n v="3000"/>
    <n v="60"/>
    <n v="3200"/>
    <n v="48"/>
    <n v="0.11918385326862335"/>
    <n v="0.27490642666816711"/>
    <n v="0.14930263161659241"/>
    <n v="7.4773266911506653E-2"/>
    <n v="3.693559393286705E-2"/>
    <n v="9.912833571434021E-3"/>
    <n v="2500"/>
    <n v="81"/>
    <n v="3000"/>
    <n v="60"/>
    <n v="3200"/>
    <n v="48"/>
    <n v="0.11739130318164825"/>
    <n v="0.27391305565834045"/>
    <n v="0.14637681841850281"/>
    <n v="7.2463765740394592E-2"/>
    <n v="3.4782607108354568E-2"/>
    <n v="1.014492753893137E-2"/>
    <s v="no"/>
    <s v="yes"/>
    <s v="yes"/>
    <s v="yes"/>
    <s v="yes"/>
    <n v="1"/>
    <x v="1"/>
    <s v="excluded"/>
    <x v="2"/>
    <x v="1"/>
    <s v="No model fitted"/>
    <x v="3"/>
    <m/>
    <s v=""/>
  </r>
  <r>
    <s v="SLE"/>
    <n v="605"/>
    <s v="Sierra Leone demographic and health survey 2008. Demographic and Health Surveys. Calverton, Maryland, USA: Statistics Sierra Leone (SSL) and ICF Macro, 2009"/>
    <s v="Sierra Leone"/>
    <x v="1"/>
    <n v="2008"/>
    <n v="2007"/>
    <m/>
    <m/>
    <m/>
    <m/>
    <m/>
    <m/>
    <m/>
    <m/>
    <n v="5631"/>
    <n v="5811"/>
    <n v="0.3289225697517395"/>
    <n v="0.36014917492866516"/>
    <n v="1911.405517578125"/>
    <n v="2028"/>
    <n v="1870.072998046875"/>
    <n v="1983"/>
    <n v="0.32181602716445923"/>
    <n v="0.35215771198272705"/>
    <n v="3000"/>
    <n v="253"/>
    <n v="3500"/>
    <n v="186"/>
    <n v="2500"/>
    <n v="141"/>
    <n v="0.12409376353025436"/>
    <n v="0.28578874468803406"/>
    <n v="0.17783580720424652"/>
    <n v="8.66265669465065E-2"/>
    <n v="5.2419133484363556E-2"/>
    <n v="1.4924996066838503E-3"/>
    <n v="3000"/>
    <n v="253"/>
    <n v="3500"/>
    <n v="186"/>
    <n v="2500"/>
    <n v="141"/>
    <n v="0.12475345283746719"/>
    <n v="0.28599604964256287"/>
    <n v="0.18096646666526794"/>
    <n v="8.7771199643611908E-2"/>
    <n v="5.2268244326114655E-2"/>
    <n v="1.479289960116148E-3"/>
    <s v="yes"/>
    <s v="yes"/>
    <s v="yes"/>
    <s v="no"/>
    <s v="yes"/>
    <n v="1"/>
    <x v="1"/>
    <s v="included"/>
    <x v="4"/>
    <x v="1"/>
    <s v="No model fitted"/>
    <x v="3"/>
    <s v="Included in 2019 estimates. Excluded in 2020 on unweighted DQC"/>
    <s v="MICS4"/>
  </r>
  <r>
    <s v="SLE"/>
    <n v="606"/>
    <s v="Sierra Leone multiple indicator cluster survey 2010, Final report (MICS). Freetown, Sierra Leone: Statistics Sierra Leone and UNICEF-Sierra Leone, 2011"/>
    <s v="Sierra Leone"/>
    <x v="0"/>
    <n v="2010"/>
    <n v="2009"/>
    <n v="0.1428152"/>
    <n v="1.00587E-2"/>
    <n v="0.1231001"/>
    <n v="0.16253029999999999"/>
    <n v="8.7889700000000001E-2"/>
    <n v="1.000205E-2"/>
    <n v="6.8228819999999996E-2"/>
    <n v="0.10755054999999999"/>
    <n v="3415"/>
    <n v="3461.804443359375"/>
    <n v="0.39861351251602173"/>
    <n v="0.40761345624923706"/>
    <n v="1380"/>
    <n v="1392"/>
    <n v="1363"/>
    <n v="1378"/>
    <n v="0.39370307326316833"/>
    <n v="0.40351390838623047"/>
    <n v="3000"/>
    <n v="226"/>
    <n v="3500"/>
    <n v="145"/>
    <n v="3200"/>
    <n v="109"/>
    <n v="0.17677047848701477"/>
    <n v="0.34518712759017944"/>
    <n v="0.129855677485466"/>
    <n v="6.2671422958374023E-2"/>
    <n v="2.8535632416605949E-2"/>
    <n v="8.7402021745219827E-4"/>
    <n v="3000"/>
    <n v="226"/>
    <n v="3500"/>
    <n v="145"/>
    <n v="3200"/>
    <n v="109"/>
    <n v="0.16235631704330444"/>
    <n v="0.34482759237289429"/>
    <n v="0.1257183849811554"/>
    <n v="5.8189656585454941E-2"/>
    <n v="2.5862069800496101E-2"/>
    <n v="7.1839080192148685E-4"/>
    <s v="yes"/>
    <s v="yes"/>
    <s v="yes"/>
    <s v="yes"/>
    <s v="yes"/>
    <n v="0"/>
    <x v="0"/>
    <s v="included"/>
    <x v="0"/>
    <x v="0"/>
    <s v="MI includes: _x000a_(i) size _x000a_(ii) parity "/>
    <x v="0"/>
    <m/>
    <s v=""/>
  </r>
  <r>
    <s v="SLE"/>
    <n v="607"/>
    <s v="Sierra Leone demographic and health survey 2013. Demographic and Health Surveys. Freetown, Sierra Leone and Rockville, Maryland, USA: SSL and ICF International, 2014"/>
    <s v="Sierra Leone"/>
    <x v="1"/>
    <n v="2013"/>
    <n v="2010"/>
    <n v="0.1351572573184967"/>
    <n v="7.5668026693165302E-3"/>
    <n v="0.12032631784677505"/>
    <n v="0.14998818933963776"/>
    <n v="7.0962339639663696E-2"/>
    <n v="6.2270378693938255E-3"/>
    <n v="5.8722954243421555E-2"/>
    <n v="8.3201713860034943E-2"/>
    <n v="11938"/>
    <n v="12198"/>
    <n v="0.47613677382469177"/>
    <n v="0.49003183841705322"/>
    <n v="5808.04833984375"/>
    <n v="5850"/>
    <n v="5740.14208984375"/>
    <n v="5777"/>
    <n v="0.47058060765266418"/>
    <n v="0.48391690850257874"/>
    <n v="3000"/>
    <n v="1138"/>
    <n v="3500"/>
    <n v="717"/>
    <n v="3200"/>
    <n v="655"/>
    <n v="0.19639946520328522"/>
    <n v="0.43038788437843323"/>
    <n v="9.9689379334449768E-2"/>
    <n v="4.4969473034143448E-2"/>
    <n v="2.1578704938292503E-2"/>
    <n v="1.4159886632114649E-3"/>
    <n v="3000"/>
    <n v="1138"/>
    <n v="3500"/>
    <n v="717"/>
    <n v="3200"/>
    <n v="655"/>
    <n v="0.19452992081642151"/>
    <n v="0.42905983328819275"/>
    <n v="0.10752137005329132"/>
    <n v="4.6495728194713593E-2"/>
    <n v="2.3076923564076424E-2"/>
    <n v="1.025640987791121E-3"/>
    <s v="yes"/>
    <s v="yes"/>
    <s v="yes"/>
    <s v="yes"/>
    <s v="yes"/>
    <n v="0"/>
    <x v="0"/>
    <s v="included"/>
    <x v="0"/>
    <x v="0"/>
    <s v="MI includes: _x000a_(i) size _x000a_(ii) parity _x000a_(ii) sex _x000a_(iv) singleton _x000a_(v) maternal height _x000a_(vi) maternal BMI "/>
    <x v="0"/>
    <m/>
    <s v=""/>
  </r>
  <r>
    <s v="SOM"/>
    <n v="612"/>
    <s v="Monitoring the situation of women and children. Somalia multiple indicator cluster survey 2006. New York: UNICEF, 2007."/>
    <s v="Somalia"/>
    <x v="0"/>
    <n v="2006"/>
    <n v="2005"/>
    <m/>
    <m/>
    <m/>
    <m/>
    <m/>
    <m/>
    <m/>
    <m/>
    <n v="2326"/>
    <n v="2325"/>
    <n v="4.516129195690155E-2"/>
    <n v="4.4282030314207077E-2"/>
    <n v="105"/>
    <n v="103"/>
    <n v="102"/>
    <n v="99"/>
    <n v="4.3870966881513596E-2"/>
    <n v="4.2562339454889297E-2"/>
    <n v="4000"/>
    <n v="25"/>
    <n v="3500"/>
    <n v="18"/>
    <n v="3000"/>
    <n v="12"/>
    <n v="0.25385081768035889"/>
    <n v="0.53687125444412231"/>
    <n v="0.49051257967948914"/>
    <n v="0.21346242725849152"/>
    <n v="0.13020509481430054"/>
    <n v="0"/>
    <n v="4000"/>
    <n v="25"/>
    <n v="3500"/>
    <n v="18"/>
    <n v="3000"/>
    <n v="12"/>
    <n v="0.24271844327449799"/>
    <n v="0.5339806079864502"/>
    <n v="0.48543688654899597"/>
    <n v="0.22330096364021301"/>
    <n v="0.14563107490539551"/>
    <n v="0"/>
    <s v="no"/>
    <s v="no"/>
    <s v="yes"/>
    <s v="no"/>
    <s v="no"/>
    <n v="4"/>
    <x v="1"/>
    <s v="excluded"/>
    <x v="2"/>
    <x v="1"/>
    <s v="No model fitted"/>
    <x v="3"/>
    <m/>
    <s v="MICS3"/>
  </r>
  <r>
    <s v="ZAF"/>
    <n v="617"/>
    <s v="South Africa demographic and health survey 2003 (SADHS). Demographic and Health Surveys. Pretoria: Department of Health, 2007"/>
    <s v="South Africa"/>
    <x v="1"/>
    <s v="2003-04"/>
    <n v="2001"/>
    <m/>
    <m/>
    <m/>
    <m/>
    <m/>
    <m/>
    <m/>
    <m/>
    <n v="2112"/>
    <n v="1972"/>
    <n v="0.73389524221420288"/>
    <n v="0.77272725105285645"/>
    <n v="1447.299072265625"/>
    <n v="1632"/>
    <n v="1445.07666015625"/>
    <n v="1631"/>
    <n v="0.73279750347137451"/>
    <n v="0.77225381135940552"/>
    <n v="3500"/>
    <n v="104"/>
    <n v="3200"/>
    <n v="100"/>
    <n v="3000"/>
    <n v="97"/>
    <n v="6.4666323363780975E-2"/>
    <n v="0.18645250797271729"/>
    <n v="5.9836145490407944E-2"/>
    <n v="2.2494953125715256E-2"/>
    <n v="3.3319725189357996E-3"/>
    <n v="8.9609605493023992E-4"/>
    <n v="3500"/>
    <n v="104"/>
    <n v="3200"/>
    <n v="100"/>
    <n v="3000"/>
    <n v="97"/>
    <n v="6.3725493848323822E-2"/>
    <n v="0.18443627655506134"/>
    <n v="5.3921569138765335E-2"/>
    <n v="2.1446079015731812E-2"/>
    <n v="3.0637255404144526E-3"/>
    <n v="6.1274511972442269E-4"/>
    <s v="yes"/>
    <s v="yes"/>
    <s v="yes"/>
    <s v="yes"/>
    <s v="yes"/>
    <n v="0"/>
    <x v="0"/>
    <m/>
    <x v="1"/>
    <x v="1"/>
    <s v="No model fitted"/>
    <x v="1"/>
    <m/>
    <s v=""/>
  </r>
  <r>
    <s v="ZAF"/>
    <n v="618"/>
    <s v="South Africa 2008 National Income Dynamics Survey"/>
    <s v="South Africa"/>
    <x v="3"/>
    <n v="2008"/>
    <n v="2005"/>
    <m/>
    <m/>
    <m/>
    <m/>
    <m/>
    <m/>
    <m/>
    <m/>
    <n v="3163"/>
    <m/>
    <m/>
    <n v="0.36926968068289601"/>
    <m/>
    <n v="1168"/>
    <m/>
    <m/>
    <m/>
    <m/>
    <m/>
    <m/>
    <m/>
    <m/>
    <m/>
    <m/>
    <m/>
    <m/>
    <m/>
    <m/>
    <m/>
    <m/>
    <m/>
    <m/>
    <m/>
    <m/>
    <m/>
    <m/>
    <m/>
    <m/>
    <m/>
    <m/>
    <m/>
    <m/>
    <m/>
    <m/>
    <m/>
    <m/>
    <m/>
    <m/>
    <x v="1"/>
    <m/>
    <x v="3"/>
    <x v="1"/>
    <s v="No model fitted"/>
    <x v="3"/>
    <m/>
    <s v=""/>
  </r>
  <r>
    <s v="LKA"/>
    <n v="624"/>
    <s v="Sri Lanka demographic and health survey 2000. Colombo, Sri Lanka, 2001"/>
    <s v="Sri Lanka"/>
    <x v="8"/>
    <n v="2000"/>
    <n v="1997"/>
    <m/>
    <m/>
    <m/>
    <m/>
    <m/>
    <m/>
    <m/>
    <m/>
    <n v="2576"/>
    <m/>
    <m/>
    <n v="0.8788819875776398"/>
    <m/>
    <n v="2264"/>
    <m/>
    <m/>
    <m/>
    <m/>
    <m/>
    <m/>
    <m/>
    <m/>
    <m/>
    <m/>
    <m/>
    <m/>
    <m/>
    <m/>
    <m/>
    <m/>
    <m/>
    <m/>
    <m/>
    <m/>
    <m/>
    <m/>
    <m/>
    <m/>
    <m/>
    <m/>
    <m/>
    <m/>
    <m/>
    <m/>
    <m/>
    <m/>
    <m/>
    <s v=" "/>
    <x v="1"/>
    <m/>
    <x v="3"/>
    <x v="1"/>
    <s v="No model fitted"/>
    <x v="3"/>
    <m/>
    <s v=""/>
  </r>
  <r>
    <s v="SDN"/>
    <n v="630"/>
    <s v="Multiple Indicator Cluster Survey 2014 of Sudan, Final Report. Khartoum, Sudan: UNICEF and Central Bureau of Statistics (CBS), February 2016."/>
    <s v="Sudan"/>
    <x v="0"/>
    <n v="2014"/>
    <n v="2013"/>
    <m/>
    <m/>
    <m/>
    <m/>
    <m/>
    <m/>
    <m/>
    <m/>
    <n v="5684"/>
    <n v="5621.56640625"/>
    <n v="0.10725720226764679"/>
    <n v="8.3743840456008911E-2"/>
    <n v="603"/>
    <n v="476"/>
    <n v="589"/>
    <n v="462"/>
    <n v="0.10476698726415634"/>
    <n v="8.1280790269374847E-2"/>
    <n v="3000"/>
    <n v="154"/>
    <n v="2000"/>
    <n v="58"/>
    <n v="2500"/>
    <n v="55"/>
    <n v="0.29400789737701416"/>
    <n v="0.52501362562179565"/>
    <n v="0.13120004534721375"/>
    <n v="6.1599653214216232E-2"/>
    <n v="5.2389640361070633E-2"/>
    <n v="4.0879636071622372E-3"/>
    <n v="3000"/>
    <n v="154"/>
    <n v="2000"/>
    <n v="58"/>
    <n v="2500"/>
    <n v="55"/>
    <n v="0.32352942228317261"/>
    <n v="0.56092435121536255"/>
    <n v="0.15546219050884247"/>
    <n v="7.1428574621677399E-2"/>
    <n v="6.3025213778018951E-2"/>
    <n v="6.3025210984051228E-3"/>
    <s v="no"/>
    <s v="yes"/>
    <s v="no"/>
    <s v="no"/>
    <s v="yes"/>
    <n v="3"/>
    <x v="1"/>
    <s v="excluded"/>
    <x v="2"/>
    <x v="1"/>
    <s v="No model fitted"/>
    <x v="3"/>
    <m/>
    <s v=""/>
  </r>
  <r>
    <s v="SUR"/>
    <n v="631"/>
    <s v="Suriname multiple indicator cluster survey (MICS) 2000. Paramaribo, Suriname, March 2001"/>
    <s v="Suriname"/>
    <x v="0"/>
    <s v="1999-00"/>
    <n v="1999"/>
    <n v="0.14486489999999999"/>
    <n v="1.5955299999999999E-2"/>
    <n v="0.1135925"/>
    <n v="0.1761373"/>
    <n v="0.1140589"/>
    <n v="1.9329280000000001E-2"/>
    <n v="7.575279E-2"/>
    <n v="0.15236499000000001"/>
    <n v="408"/>
    <n v="429"/>
    <n v="0.7754175066947937"/>
    <n v="0.79166668653488159"/>
    <n v="333"/>
    <n v="323"/>
    <n v="333"/>
    <n v="323"/>
    <n v="0.7751888632774353"/>
    <n v="0.79166668653488159"/>
    <n v="3000"/>
    <n v="18"/>
    <n v="2800"/>
    <n v="11"/>
    <n v="3500"/>
    <n v="11"/>
    <n v="5.6897696107625961E-2"/>
    <n v="0.12978027760982513"/>
    <n v="6.1502926051616669E-2"/>
    <n v="3.1429633498191833E-2"/>
    <n v="0"/>
    <n v="2.9807835817337036E-3"/>
    <n v="3000"/>
    <n v="18"/>
    <n v="3500"/>
    <n v="11"/>
    <n v="2800"/>
    <n v="11"/>
    <n v="5.5727552622556686E-2"/>
    <n v="0.12383900582790375"/>
    <n v="6.1919502913951874E-2"/>
    <n v="3.0959751456975937E-2"/>
    <n v="0"/>
    <n v="3.0959751456975937E-3"/>
    <s v="yes"/>
    <s v="yes"/>
    <s v="yes"/>
    <s v="yes"/>
    <s v="yes"/>
    <n v="0"/>
    <x v="0"/>
    <s v="included"/>
    <x v="0"/>
    <x v="0"/>
    <s v="MI includes: _x000a_(i) size _x000a_(ii) parity _x000a_(ii) sex _x000a_(iv) singleton "/>
    <x v="0"/>
    <m/>
    <s v=""/>
  </r>
  <r>
    <s v="SUR"/>
    <n v="632"/>
    <s v="Suriname multiple indicator cluster survey 2006, Final Report (MICS3). Paramaribo, Suriname, 2009"/>
    <s v="Suriname"/>
    <x v="0"/>
    <n v="2006"/>
    <n v="2005"/>
    <n v="0.119056"/>
    <n v="1.31307E-2"/>
    <n v="9.3319899999999997E-2"/>
    <n v="0.14479210000000001"/>
    <n v="0.1073151"/>
    <n v="1.3597379999999999E-2"/>
    <n v="8.0509559999999994E-2"/>
    <n v="0.13412073999999999"/>
    <n v="798"/>
    <n v="776"/>
    <n v="0.73840206861495972"/>
    <n v="0.73308271169662476"/>
    <n v="573"/>
    <n v="585"/>
    <n v="568"/>
    <n v="581"/>
    <n v="0.73195874691009521"/>
    <n v="0.72807019948959351"/>
    <n v="2800"/>
    <n v="13"/>
    <n v="3100"/>
    <n v="13"/>
    <n v="3300"/>
    <n v="13"/>
    <n v="2.647574245929718E-2"/>
    <n v="0.11878910660743713"/>
    <n v="6.719488650560379E-2"/>
    <n v="1.7425967380404472E-2"/>
    <n v="1.0584666393697262E-2"/>
    <n v="0"/>
    <n v="3100"/>
    <n v="13"/>
    <n v="3300"/>
    <n v="13"/>
    <n v="2800"/>
    <n v="13"/>
    <n v="2.7350427582859993E-2"/>
    <n v="0.11965811997652054"/>
    <n v="6.6666670143604279E-2"/>
    <n v="1.7094017937779427E-2"/>
    <n v="1.0256410576403141E-2"/>
    <n v="0"/>
    <s v="yes"/>
    <s v="yes"/>
    <s v="yes"/>
    <s v="yes"/>
    <s v="yes"/>
    <n v="0"/>
    <x v="0"/>
    <s v="included"/>
    <x v="0"/>
    <x v="0"/>
    <s v="MI includes: _x000a_(i) size _x000a_(ii) parity "/>
    <x v="0"/>
    <s v=" "/>
    <s v=""/>
  </r>
  <r>
    <s v="SUR"/>
    <n v="633"/>
    <s v="Suriname multiple indicator cluster survey 2010, Final Report (MICS). Paramaribo, Suriname, 2012"/>
    <s v="Suriname"/>
    <x v="0"/>
    <n v="2010"/>
    <n v="2009"/>
    <n v="0.1556709"/>
    <n v="1.2082499999999999E-2"/>
    <n v="0.1319892"/>
    <n v="0.1793527"/>
    <n v="0.13348640000000001"/>
    <n v="1.3439939999999999E-2"/>
    <n v="0.10705674"/>
    <n v="0.15991611"/>
    <n v="1265"/>
    <n v="1060.0863037109375"/>
    <n v="0.80566036701202393"/>
    <n v="0.77470356225967407"/>
    <n v="854"/>
    <n v="980"/>
    <n v="850"/>
    <n v="976"/>
    <n v="0.80188679695129395"/>
    <n v="0.77154147624969482"/>
    <n v="3000"/>
    <n v="44"/>
    <n v="3500"/>
    <n v="31"/>
    <n v="2500"/>
    <n v="23"/>
    <n v="4.1991788893938065E-2"/>
    <n v="8.6705364286899567E-2"/>
    <n v="5.812622606754303E-2"/>
    <n v="1.8532266840338707E-2"/>
    <n v="8.7144486606121063E-3"/>
    <n v="0"/>
    <n v="3000"/>
    <n v="44"/>
    <n v="3500"/>
    <n v="31"/>
    <n v="2500"/>
    <n v="23"/>
    <n v="4.4897958636283875E-2"/>
    <n v="0.10000000149011612"/>
    <n v="5.6122448295354843E-2"/>
    <n v="1.8367346376180649E-2"/>
    <n v="8.1632649526000023E-3"/>
    <n v="0"/>
    <s v="yes"/>
    <s v="yes"/>
    <s v="yes"/>
    <s v="yes"/>
    <s v="yes"/>
    <n v="0"/>
    <x v="0"/>
    <s v="included"/>
    <x v="0"/>
    <x v="0"/>
    <s v="MI includes: _x000a_(i) size "/>
    <x v="0"/>
    <m/>
    <s v=""/>
  </r>
  <r>
    <s v="SWZ"/>
    <n v="634"/>
    <s v="Multiple indicator cluster survey (MICS): Model full report. Maseru, Swaziland: Central Statistical Office, 2002"/>
    <s v="Eswatini"/>
    <x v="0"/>
    <n v="2000"/>
    <n v="1999"/>
    <n v="0.13824320000000001"/>
    <n v="1.3970700000000001E-2"/>
    <n v="0.1108606"/>
    <n v="0.16562579999999999"/>
    <n v="7.1486099999999997E-2"/>
    <n v="1.0915630000000001E-2"/>
    <n v="4.9982470000000001E-2"/>
    <n v="9.2989660000000002E-2"/>
    <n v="807"/>
    <n v="865"/>
    <n v="0.72342491149902344"/>
    <n v="0.72614622116088867"/>
    <n v="626"/>
    <n v="586"/>
    <n v="600"/>
    <n v="562"/>
    <n v="0.6938251256942749"/>
    <n v="0.69640642404556274"/>
    <n v="3000"/>
    <n v="63"/>
    <n v="3500"/>
    <n v="60"/>
    <n v="3200"/>
    <n v="43"/>
    <n v="0.10759594291448593"/>
    <n v="0.28359010815620422"/>
    <n v="0.12258446216583252"/>
    <n v="5.63996322453022E-2"/>
    <n v="4.081600159406662E-2"/>
    <n v="0"/>
    <n v="3000"/>
    <n v="63"/>
    <n v="3500"/>
    <n v="60"/>
    <n v="3200"/>
    <n v="43"/>
    <n v="0.10750853270292282"/>
    <n v="0.28327643871307373"/>
    <n v="0.12286689132452011"/>
    <n v="5.6313991546630859E-2"/>
    <n v="4.0955632925033569E-2"/>
    <n v="0"/>
    <s v="yes"/>
    <s v="yes"/>
    <s v="yes"/>
    <s v="yes"/>
    <s v="yes"/>
    <n v="0"/>
    <x v="0"/>
    <s v="included"/>
    <x v="0"/>
    <x v="0"/>
    <s v="MI includes: _x000a_(i) size _x000a_(ii) parity "/>
    <x v="0"/>
    <m/>
    <s v="MICS3"/>
  </r>
  <r>
    <s v="SWZ"/>
    <n v="635"/>
    <s v="Swaziland demographic and health survey 2006-07. Demographic and Health Surveys. Mbabane, Swaziland: Central Statistical Office and Macro International Inc., 2008"/>
    <s v="Eswatini"/>
    <x v="1"/>
    <s v="2006-07"/>
    <n v="2004"/>
    <n v="0.10208109999999999"/>
    <n v="1.3136E-2"/>
    <n v="7.6334399999999997E-2"/>
    <n v="0.12782769999999999"/>
    <n v="7.8156500000000004E-2"/>
    <n v="7.5097799999999998E-3"/>
    <n v="6.3371789999999997E-2"/>
    <n v="9.294115E-2"/>
    <n v="2812"/>
    <n v="2829"/>
    <n v="0.83689647912979126"/>
    <n v="0.83214795589447021"/>
    <n v="2367.615966796875"/>
    <n v="2340"/>
    <n v="2357.89697265625"/>
    <n v="2330"/>
    <n v="0.83347368240356445"/>
    <n v="0.82859176397323608"/>
    <n v="3500"/>
    <n v="285"/>
    <n v="3000"/>
    <n v="190"/>
    <n v="3200"/>
    <n v="169"/>
    <n v="0.12166185677051544"/>
    <n v="0.27693399786949158"/>
    <n v="7.8035309910774231E-2"/>
    <n v="2.5815080851316452E-2"/>
    <n v="9.591701440513134E-3"/>
    <n v="0"/>
    <n v="3500"/>
    <n v="285"/>
    <n v="3000"/>
    <n v="190"/>
    <n v="3200"/>
    <n v="169"/>
    <n v="0.12179487198591232"/>
    <n v="0.27521368861198425"/>
    <n v="8.1623934209346771E-2"/>
    <n v="2.7350427582859993E-2"/>
    <n v="1.0256410576403141E-2"/>
    <n v="0"/>
    <s v="yes"/>
    <s v="yes"/>
    <s v="yes"/>
    <s v="yes"/>
    <s v="yes"/>
    <n v="0"/>
    <x v="0"/>
    <s v="included"/>
    <x v="0"/>
    <x v="0"/>
    <s v="MI includes: _x000a_(i) size _x000a_(ii) parity _x000a_(ii) sex _x000a_(iv) singleton _x000a_(v) maternal height _x000a_(vi) maternal BMI "/>
    <x v="0"/>
    <m/>
    <s v=""/>
  </r>
  <r>
    <s v="SWZ"/>
    <n v="637"/>
    <s v="Swaziland multiple indicator cluster survey 2010 (MICS): Final report. Mbabane, Swaziland, Central Statistical Office and UNICEF, 2011"/>
    <s v="Eswatini"/>
    <x v="0"/>
    <n v="2010"/>
    <n v="2009"/>
    <n v="0.104822"/>
    <n v="9.5829000000000001E-3"/>
    <n v="8.6039400000000002E-2"/>
    <n v="0.1236046"/>
    <n v="7.1295700000000004E-2"/>
    <n v="9.9998399999999994E-3"/>
    <n v="5.1621500000000001E-2"/>
    <n v="9.0969889999999998E-2"/>
    <n v="1018"/>
    <n v="1030.7738037109375"/>
    <n v="0.91270613670349121"/>
    <n v="0.91159135103225708"/>
    <n v="941"/>
    <n v="928"/>
    <n v="941"/>
    <n v="928"/>
    <n v="0.91270613670349121"/>
    <n v="0.91159135103225708"/>
    <n v="3500"/>
    <n v="109"/>
    <n v="3000"/>
    <n v="83"/>
    <n v="3200"/>
    <n v="76"/>
    <n v="0.10734786838293076"/>
    <n v="0.27177461981773376"/>
    <n v="6.0875702649354935E-2"/>
    <n v="1.5014044940471649E-2"/>
    <n v="4.3766936287283897E-3"/>
    <n v="0"/>
    <n v="3500"/>
    <n v="109"/>
    <n v="3000"/>
    <n v="83"/>
    <n v="3200"/>
    <n v="76"/>
    <n v="0.11745689809322357"/>
    <n v="0.28879311680793762"/>
    <n v="6.142241507768631E-2"/>
    <n v="1.508620660752058E-2"/>
    <n v="4.3103448115289211E-3"/>
    <n v="0"/>
    <s v="yes"/>
    <s v="yes"/>
    <s v="yes"/>
    <s v="yes"/>
    <s v="yes"/>
    <n v="0"/>
    <x v="0"/>
    <s v="included"/>
    <x v="0"/>
    <x v="0"/>
    <s v="MI includes: _x000a_(i) size _x000a_(ii) parity "/>
    <x v="0"/>
    <m/>
    <s v="MICS5"/>
  </r>
  <r>
    <s v="SWZ"/>
    <n v="638"/>
    <s v="Swaziland Multiple Indicator Cluster Survey 2014. Final Report. Mbabane, Swaziland, Central Statistical Office and UNICEF"/>
    <s v="Eswatini"/>
    <x v="0"/>
    <n v="2014"/>
    <n v="2013"/>
    <n v="8.7997421622276306E-2"/>
    <n v="9.3154842033982277E-3"/>
    <n v="6.9739073514938354E-2"/>
    <n v="0.10625576972961426"/>
    <n v="6.5605379641056061E-2"/>
    <n v="8.5928793996572495E-3"/>
    <n v="4.8696987330913544E-2"/>
    <n v="8.2513771951198578E-2"/>
    <n v="987"/>
    <n v="959.4859619140625"/>
    <n v="0.91240876913070679"/>
    <n v="0.89766973257064819"/>
    <n v="875"/>
    <n v="886"/>
    <n v="875"/>
    <n v="886"/>
    <n v="0.91240876913070679"/>
    <n v="0.89766973257064819"/>
    <n v="3500"/>
    <n v="96"/>
    <n v="3000"/>
    <n v="70"/>
    <n v="3200"/>
    <n v="59"/>
    <n v="0.10832717269659042"/>
    <n v="0.24830633401870728"/>
    <n v="6.855185329914093E-2"/>
    <n v="1.1474414728581905E-2"/>
    <n v="5.1520150154829025E-3"/>
    <n v="0"/>
    <n v="3500"/>
    <n v="96"/>
    <n v="3000"/>
    <n v="70"/>
    <n v="3200"/>
    <n v="59"/>
    <n v="0.10835214704275131"/>
    <n v="0.2539503276348114"/>
    <n v="7.2234764695167542E-2"/>
    <n v="1.5801355242729187E-2"/>
    <n v="6.772009190171957E-3"/>
    <n v="0"/>
    <s v="yes"/>
    <s v="yes"/>
    <s v="yes"/>
    <s v="yes"/>
    <s v="yes"/>
    <n v="0"/>
    <x v="0"/>
    <s v="included"/>
    <x v="0"/>
    <x v="0"/>
    <s v="MI includes: _x000a_(i) size _x000a_(ii) parity "/>
    <x v="0"/>
    <m/>
    <s v=""/>
  </r>
  <r>
    <s v="SYR"/>
    <n v="643"/>
    <s v="Syrian Arab Republic multiple indicator cluster survey 2006. February 2008."/>
    <s v="Syrian Arab Republic"/>
    <x v="0"/>
    <n v="2006"/>
    <n v="2005"/>
    <m/>
    <m/>
    <m/>
    <m/>
    <m/>
    <m/>
    <m/>
    <m/>
    <n v="3957"/>
    <n v="3957"/>
    <n v="0.47839272022247314"/>
    <n v="0.47839272022247314"/>
    <n v="1893"/>
    <n v="1893"/>
    <n v="1889"/>
    <n v="1889"/>
    <n v="0.47738185524940491"/>
    <n v="0.47738185524940491"/>
    <n v="3000"/>
    <n v="404"/>
    <n v="3500"/>
    <n v="305"/>
    <n v="4000"/>
    <n v="153"/>
    <n v="0.21338777244091034"/>
    <n v="0.45531976222991943"/>
    <n v="0.14367154240608215"/>
    <n v="3.9085861295461655E-2"/>
    <n v="1.4788292348384857E-2"/>
    <n v="0"/>
    <n v="3000"/>
    <n v="404"/>
    <n v="3500"/>
    <n v="305"/>
    <n v="4000"/>
    <n v="153"/>
    <n v="0.21341785788536072"/>
    <n v="0.45536187291145325"/>
    <n v="0.14368726313114166"/>
    <n v="3.9091389626264572E-2"/>
    <n v="1.4791336841881275E-2"/>
    <n v="0"/>
    <s v="yes"/>
    <s v="yes"/>
    <s v="yes"/>
    <s v="yes"/>
    <s v="yes"/>
    <n v="0"/>
    <x v="0"/>
    <s v="excluded"/>
    <x v="1"/>
    <x v="1"/>
    <s v="No model fitted"/>
    <x v="1"/>
    <m/>
    <s v=""/>
  </r>
  <r>
    <s v="TJK"/>
    <n v="650"/>
    <s v="Tajikistan multiple indicator cluster survey 2005, Final Report. Dushanbe, Tajikistan: State Committee on Statistics of the Republic of Tajikistan, 2007"/>
    <s v="Tajikistan"/>
    <x v="0"/>
    <n v="2005"/>
    <n v="2004"/>
    <n v="0.1097069"/>
    <n v="1.1808000000000001E-2"/>
    <n v="8.6563200000000007E-2"/>
    <n v="0.13285060000000001"/>
    <n v="7.4913099999999996E-2"/>
    <n v="9.8595000000000002E-3"/>
    <n v="5.5497379999999999E-2"/>
    <n v="9.4328780000000001E-2"/>
    <n v="1622"/>
    <n v="1711"/>
    <n v="0.65575689077377319"/>
    <n v="0.66337853670120239"/>
    <n v="1122"/>
    <n v="1076"/>
    <n v="1118"/>
    <n v="1073"/>
    <n v="0.65341907739639282"/>
    <n v="0.66152900457382202"/>
    <n v="3500"/>
    <n v="127"/>
    <n v="3000"/>
    <n v="109"/>
    <n v="3200"/>
    <n v="94"/>
    <n v="0.11724419891834259"/>
    <n v="0.3054015040397644"/>
    <n v="0.10077615082263947"/>
    <n v="3.1232874840497971E-2"/>
    <n v="1.3294571079313755E-2"/>
    <n v="1.5528814401477575E-4"/>
    <n v="3500"/>
    <n v="127"/>
    <n v="3000"/>
    <n v="109"/>
    <n v="3200"/>
    <n v="94"/>
    <n v="0.11770157516002655"/>
    <n v="0.30583873391151428"/>
    <n v="9.9165894091129303E-2"/>
    <n v="2.9657090082764626E-2"/>
    <n v="1.1121409013867378E-2"/>
    <n v="9.2678406508639455E-4"/>
    <s v="yes"/>
    <s v="yes"/>
    <s v="yes"/>
    <s v="yes"/>
    <s v="yes"/>
    <n v="0"/>
    <x v="0"/>
    <s v="included"/>
    <x v="0"/>
    <x v="0"/>
    <s v="MI includes: _x000a_(i) size _x000a_(ii) parity "/>
    <x v="0"/>
    <m/>
    <s v="MICS5"/>
  </r>
  <r>
    <s v="TJK"/>
    <n v="653"/>
    <s v="Tajikistan demographic and health survey 2012. Demographic and Health Surveys. Dushanbe, Tajikistan, and Calverton, Maryland, USA: SA, MOH, and ICF International, 2013"/>
    <s v="Tajikistan"/>
    <x v="1"/>
    <n v="2012"/>
    <n v="2010"/>
    <n v="8.8234893977642059E-2"/>
    <n v="4.5641371980309486E-3"/>
    <n v="7.9289183020591736E-2"/>
    <n v="9.7180597484111786E-2"/>
    <n v="7.187218964099884E-2"/>
    <n v="4.8212618567049503E-3"/>
    <n v="6.2390178442001343E-2"/>
    <n v="8.1354193389415741E-2"/>
    <n v="4963"/>
    <n v="5178"/>
    <n v="0.84060096740722656"/>
    <n v="0.85371750593185425"/>
    <n v="4352.77978515625"/>
    <n v="4237"/>
    <n v="4349.9111328125"/>
    <n v="4233"/>
    <n v="0.84007555246353149"/>
    <n v="0.85291153192520142"/>
    <n v="3500"/>
    <n v="424"/>
    <n v="3000"/>
    <n v="372"/>
    <n v="3200"/>
    <n v="317"/>
    <n v="9.5638953149318695E-2"/>
    <n v="0.25961503386497498"/>
    <n v="0.11719100922346115"/>
    <n v="4.3337322771549225E-2"/>
    <n v="1.2752700597047806E-2"/>
    <n v="0"/>
    <n v="3500"/>
    <n v="424"/>
    <n v="3000"/>
    <n v="372"/>
    <n v="3200"/>
    <n v="317"/>
    <n v="0.10007080435752869"/>
    <n v="0.2626858651638031"/>
    <n v="0.11116355657577515"/>
    <n v="4.0122728794813156E-2"/>
    <n v="1.1564786545932293E-2"/>
    <n v="0"/>
    <s v="yes"/>
    <s v="yes"/>
    <s v="yes"/>
    <s v="yes"/>
    <s v="yes"/>
    <n v="0"/>
    <x v="0"/>
    <s v="included"/>
    <x v="0"/>
    <x v="0"/>
    <s v="MI includes: _x000a_(i) size _x000a_(ii) parity _x000a_(ii) sex _x000a_(iv) singleton _x000a_(v) maternal height _x000a_(vi) maternal BMI "/>
    <x v="0"/>
    <m/>
    <s v="MICS2"/>
  </r>
  <r>
    <s v="THA"/>
    <n v="657"/>
    <s v="Thailand multiple indicator cluster survey December 2005 - February 2006, Final report. Bangkok, Thailand: National Statistical Office, 2006"/>
    <s v="Thailand"/>
    <x v="0"/>
    <s v="2005-06"/>
    <n v="2005"/>
    <n v="0.101553"/>
    <n v="6.4564000000000002E-3"/>
    <n v="8.8898400000000002E-2"/>
    <n v="0.11420760000000001"/>
    <n v="8.2982200000000006E-2"/>
    <n v="7.0518400000000002E-3"/>
    <n v="6.9147529999999999E-2"/>
    <n v="9.6816869999999999E-2"/>
    <n v="3365"/>
    <n v="1848778"/>
    <n v="0.98731106519699097"/>
    <n v="0.98573553562164307"/>
    <n v="1825319"/>
    <n v="3317"/>
    <n v="1825319"/>
    <n v="3317"/>
    <n v="0.98731106519699097"/>
    <n v="0.98573553562164307"/>
    <n v="3000"/>
    <n v="192"/>
    <n v="3200"/>
    <n v="185"/>
    <n v="2900"/>
    <n v="166"/>
    <n v="5.9536125510931015E-2"/>
    <n v="0.16811493039131165"/>
    <n v="2.3459842428565025E-2"/>
    <n v="2.588213887065649E-3"/>
    <n v="3.4956631134264171E-4"/>
    <n v="1.8305151024833322E-4"/>
    <n v="3000"/>
    <n v="192"/>
    <n v="3200"/>
    <n v="185"/>
    <n v="2900"/>
    <n v="166"/>
    <n v="5.7883631438016891E-2"/>
    <n v="0.16370214521884918"/>
    <n v="2.5625566020607948E-2"/>
    <n v="2.7132951654493809E-3"/>
    <n v="3.0147723737172782E-4"/>
    <n v="3.0147723737172782E-4"/>
    <s v="yes"/>
    <s v="yes"/>
    <s v="yes"/>
    <s v="yes"/>
    <s v="yes"/>
    <n v="0"/>
    <x v="0"/>
    <s v="included"/>
    <x v="0"/>
    <x v="0"/>
    <s v="MI includes: _x000a_(i) size _x000a_(ii) parity "/>
    <x v="0"/>
    <s v="Sample weights are not normalized"/>
    <s v=""/>
  </r>
  <r>
    <s v="THA"/>
    <n v="658"/>
    <s v="Thailand multiple indicator cluster survey 2012.  MICS. Bangkok, Thailand: NSO, UNICEF, MOPH, NHSO, THPF, IHPP, 2013."/>
    <s v="Thailand"/>
    <x v="0"/>
    <s v="2012-13"/>
    <n v="2011"/>
    <n v="9.2067499999999997E-2"/>
    <n v="7.8478999999999997E-3"/>
    <n v="7.6685500000000004E-2"/>
    <n v="0.1074495"/>
    <n v="6.9872500000000004E-2"/>
    <n v="8.3659700000000004E-3"/>
    <n v="5.3458279999999997E-2"/>
    <n v="8.6286799999999997E-2"/>
    <n v="2762"/>
    <n v="1913.5435791015625"/>
    <n v="0.99007314443588257"/>
    <n v="0.98696595430374146"/>
    <n v="1895"/>
    <n v="2726"/>
    <n v="1894"/>
    <n v="2725"/>
    <n v="0.98955065011978149"/>
    <n v="0.98660391569137573"/>
    <n v="2800"/>
    <n v="187"/>
    <n v="2900"/>
    <n v="164"/>
    <n v="3200"/>
    <n v="159"/>
    <n v="6.9902136921882629E-2"/>
    <n v="0.18836960196495056"/>
    <n v="2.4590892717242241E-2"/>
    <n v="5.7480009272694588E-3"/>
    <n v="2.1655193995684385E-3"/>
    <n v="0"/>
    <n v="2800"/>
    <n v="187"/>
    <n v="2900"/>
    <n v="164"/>
    <n v="3200"/>
    <n v="159"/>
    <n v="6.8598680198192596E-2"/>
    <n v="0.18708731234073639"/>
    <n v="2.3844460025429726E-2"/>
    <n v="6.969919428229332E-3"/>
    <n v="1.834189286455512E-3"/>
    <n v="0"/>
    <s v="yes"/>
    <s v="yes"/>
    <s v="yes"/>
    <s v="yes"/>
    <s v="yes"/>
    <n v="0"/>
    <x v="0"/>
    <s v="included"/>
    <x v="0"/>
    <x v="0"/>
    <s v="MI includes: _x000a_(i) size _x000a_(ii) parity "/>
    <x v="0"/>
    <m/>
    <s v="MICS3"/>
  </r>
  <r>
    <s v="MKD"/>
    <n v="660"/>
    <s v="Republic of North Macedonia - multiple indicator cluster survey 2005-06. Final report. Skopje: State Statistical Office of the Republic of North Macedonia, 2007"/>
    <s v="North Macedonia"/>
    <x v="0"/>
    <n v="2005"/>
    <n v="2004"/>
    <n v="6.8302385509014102E-2"/>
    <e v="#N/A"/>
    <e v="#N/A"/>
    <e v="#N/A"/>
    <n v="5.8392960578203201E-2"/>
    <n v="2.5923680000000001E-2"/>
    <n v="7.3952999999999996E-3"/>
    <n v="0.10939061999999999"/>
    <n v="1440"/>
    <n v="566"/>
    <n v="0.92756181955337524"/>
    <n v="0.90625"/>
    <n v="525"/>
    <n v="1305"/>
    <n v="525"/>
    <n v="1305"/>
    <n v="0.92756181955337524"/>
    <n v="0.90625"/>
    <n v="3500"/>
    <n v="103"/>
    <n v="3100"/>
    <n v="84"/>
    <n v="3200"/>
    <n v="80"/>
    <n v="9.22069251537323E-2"/>
    <n v="0.24673479795455933"/>
    <n v="8.8586397469043732E-2"/>
    <n v="1.924523152410984E-2"/>
    <n v="0"/>
    <n v="0"/>
    <n v="3500"/>
    <n v="103"/>
    <n v="3100"/>
    <n v="84"/>
    <n v="3200"/>
    <n v="80"/>
    <n v="7.8927204012870789E-2"/>
    <n v="0.20459769666194916"/>
    <n v="8.0459773540496826E-2"/>
    <n v="1.6091953963041306E-2"/>
    <n v="0"/>
    <n v="0"/>
    <s v="yes"/>
    <s v="yes"/>
    <s v="yes"/>
    <s v="yes"/>
    <s v="yes"/>
    <n v="0"/>
    <x v="0"/>
    <s v="included"/>
    <x v="0"/>
    <x v="0"/>
    <s v="MI includes: _x000a_(i) size _x000a_(ii) parity "/>
    <x v="0"/>
    <s v="No CI"/>
    <s v="MICS2"/>
  </r>
  <r>
    <s v="MKD"/>
    <n v="661"/>
    <s v="Multiple indicator cluster survey 2011 (MICS). Skopje, North Macedonia: Ministry of Health, Ministry of Education and Science,  Ministry of Labour and Social Policy, 2012."/>
    <s v="North Macedonia"/>
    <x v="0"/>
    <n v="2011"/>
    <n v="2010"/>
    <n v="6.7822099999999996E-2"/>
    <n v="1.02568E-2"/>
    <n v="4.7718700000000003E-2"/>
    <n v="8.7925400000000001E-2"/>
    <n v="5.1607399999999998E-2"/>
    <n v="1.079433E-2"/>
    <n v="3.0345400000000002E-2"/>
    <n v="7.2869310000000007E-2"/>
    <n v="503"/>
    <n v="361.51974487304688"/>
    <n v="0.96132594347000122"/>
    <n v="0.97017890214920044"/>
    <n v="348"/>
    <n v="488"/>
    <n v="348"/>
    <n v="488"/>
    <n v="0.96132594347000122"/>
    <n v="0.97017890214920044"/>
    <n v="3500"/>
    <n v="31"/>
    <n v="3400"/>
    <n v="25"/>
    <n v="3600"/>
    <n v="22"/>
    <n v="5.7617001235485077E-2"/>
    <n v="0.15658237040042877"/>
    <n v="8.9039959013462067E-2"/>
    <n v="1.242802944034338E-2"/>
    <n v="4.2949607595801353E-3"/>
    <n v="0"/>
    <n v="3500"/>
    <n v="31"/>
    <n v="3400"/>
    <n v="25"/>
    <n v="3600"/>
    <n v="22"/>
    <n v="6.3524588942527771E-2"/>
    <n v="0.1598360687494278"/>
    <n v="9.2213116586208344E-2"/>
    <n v="1.2295082211494446E-2"/>
    <n v="4.0983604267239571E-3"/>
    <n v="0"/>
    <s v="yes"/>
    <s v="yes"/>
    <s v="yes"/>
    <s v="yes"/>
    <s v="yes"/>
    <n v="0"/>
    <x v="0"/>
    <s v="included"/>
    <x v="0"/>
    <x v="0"/>
    <s v="MI includes: _x000a_(i) size _x000a_(ii) parity "/>
    <x v="0"/>
    <m/>
    <s v="MICS4"/>
  </r>
  <r>
    <s v="TLS"/>
    <n v="665"/>
    <s v="Timor-Leste demographic and health survey 2009-10. Demographic and Health Surveys. Dili, Timor-Leste: NSD [Timor-Leste] and ICF Macro, 2010"/>
    <s v="Timor-Leste"/>
    <x v="1"/>
    <s v="2009-10"/>
    <n v="2007"/>
    <m/>
    <m/>
    <m/>
    <m/>
    <m/>
    <m/>
    <m/>
    <m/>
    <n v="9806"/>
    <n v="9828"/>
    <n v="0.2630946934223175"/>
    <n v="0.23832347989082336"/>
    <n v="2585.7177734375"/>
    <n v="2337"/>
    <n v="2583.80322265625"/>
    <n v="2335"/>
    <n v="0.26290223002433777"/>
    <n v="0.23811951279640198"/>
    <n v="3000"/>
    <n v="390"/>
    <n v="3500"/>
    <n v="248"/>
    <n v="2500"/>
    <n v="238"/>
    <n v="0.16742169857025146"/>
    <n v="0.36388936638832092"/>
    <n v="0.10496139526367188"/>
    <n v="3.0913403257727623E-2"/>
    <n v="1.5702443197369576E-2"/>
    <n v="1.7750389815773815E-4"/>
    <n v="3000"/>
    <n v="390"/>
    <n v="3500"/>
    <n v="248"/>
    <n v="2500"/>
    <n v="238"/>
    <n v="0.16688062250614166"/>
    <n v="0.37483954429626465"/>
    <n v="0.10141206532716751"/>
    <n v="3.1236628070473671E-2"/>
    <n v="1.5832263976335526E-2"/>
    <n v="4.2789900908246636E-4"/>
    <s v="no"/>
    <s v="yes"/>
    <s v="yes"/>
    <s v="yes"/>
    <s v="yes"/>
    <n v="1"/>
    <x v="1"/>
    <s v="excluded"/>
    <x v="2"/>
    <x v="1"/>
    <s v="No model fitted"/>
    <x v="3"/>
    <m/>
    <s v=""/>
  </r>
  <r>
    <s v="TGO"/>
    <n v="669"/>
    <s v="Enquete démographique et de santé, Togo 1998. Demographic and Health Surveys. Ministère de la Planification et du Développement Economique, Direction de la Statistique. Lomé, Togo, 1999"/>
    <s v="Togo"/>
    <x v="1"/>
    <n v="1998"/>
    <n v="1997"/>
    <m/>
    <m/>
    <m/>
    <m/>
    <m/>
    <m/>
    <m/>
    <m/>
    <n v="4133"/>
    <n v="3942"/>
    <n v="0.26296940445899963"/>
    <n v="0.25453665852546692"/>
    <n v="1036.62451171875"/>
    <n v="1052"/>
    <n v="1028.147705078125"/>
    <n v="1044"/>
    <n v="0.26081880927085876"/>
    <n v="0.2526010274887085"/>
    <n v="3000"/>
    <n v="97"/>
    <n v="2500"/>
    <n v="68"/>
    <n v="2800"/>
    <n v="66"/>
    <n v="9.4305865466594696E-2"/>
    <n v="0.22018535435199738"/>
    <n v="0.10331697016954422"/>
    <n v="4.2381148785352707E-2"/>
    <n v="2.6627013459801674E-2"/>
    <n v="0"/>
    <n v="3000"/>
    <n v="97"/>
    <n v="2500"/>
    <n v="68"/>
    <n v="2800"/>
    <n v="66"/>
    <n v="9.2205323278903961E-2"/>
    <n v="0.21958175301551819"/>
    <n v="9.3155890703201294E-2"/>
    <n v="3.8022812455892563E-2"/>
    <n v="2.5665398687124252E-2"/>
    <n v="0"/>
    <s v="no"/>
    <s v="yes"/>
    <s v="yes"/>
    <s v="yes"/>
    <s v="yes"/>
    <n v="1"/>
    <x v="1"/>
    <s v="excluded"/>
    <x v="2"/>
    <x v="1"/>
    <s v="No model fitted"/>
    <x v="3"/>
    <m/>
    <s v=""/>
  </r>
  <r>
    <s v="TGO"/>
    <n v="670"/>
    <s v="Résultats de l'enquête nationale à indicateurs multiples, Togo 2006. Rapport final, aôut 2007"/>
    <s v="Togo"/>
    <x v="0"/>
    <n v="2006"/>
    <n v="2005"/>
    <n v="0.14890600000000001"/>
    <n v="1.01507E-2"/>
    <n v="0.1290106"/>
    <n v="0.16880139999999999"/>
    <n v="9.3268100000000007E-2"/>
    <n v="1.212886E-2"/>
    <n v="6.9371290000000002E-2"/>
    <n v="0.11716488999999999"/>
    <n v="1751"/>
    <n v="1627"/>
    <n v="0.43638598918914795"/>
    <n v="0.39006280899047852"/>
    <n v="710"/>
    <n v="683"/>
    <n v="709"/>
    <n v="681"/>
    <n v="0.43577134609222412"/>
    <n v="0.38892060518264771"/>
    <n v="3000"/>
    <n v="64"/>
    <n v="3500"/>
    <n v="45"/>
    <n v="3100"/>
    <n v="43"/>
    <n v="9.4342105090618134E-2"/>
    <n v="0.23593565821647644"/>
    <n v="9.6418179571628571E-2"/>
    <n v="3.7357509136199951E-2"/>
    <n v="1.1794348247349262E-2"/>
    <n v="0"/>
    <n v="3000"/>
    <n v="64"/>
    <n v="3500"/>
    <n v="45"/>
    <n v="3100"/>
    <n v="43"/>
    <n v="9.3704245984554291E-2"/>
    <n v="0.22254759073257446"/>
    <n v="8.9311860501766205E-2"/>
    <n v="3.660321980714798E-2"/>
    <n v="1.6105417162179947E-2"/>
    <n v="0"/>
    <s v="yes"/>
    <s v="yes"/>
    <s v="yes"/>
    <s v="yes"/>
    <s v="yes"/>
    <n v="0"/>
    <x v="0"/>
    <s v="included"/>
    <x v="0"/>
    <x v="0"/>
    <s v="MI includes: _x000a_(i) size _x000a_(ii) parity "/>
    <x v="0"/>
    <m/>
    <s v=""/>
  </r>
  <r>
    <s v="TGO"/>
    <n v="672"/>
    <s v="Enquête par grappes à indicateurs multiples MICS Togo, 2010: Rapport final. Lomé, Togo: DGSCN, 2010"/>
    <s v="Togo"/>
    <x v="0"/>
    <n v="2010"/>
    <n v="2009"/>
    <n v="0.15425668656826019"/>
    <n v="1.0151850059628487E-2"/>
    <n v="0.13435906171798706"/>
    <n v="0.17415431141853333"/>
    <n v="9.4049999999999995E-2"/>
    <n v="1.053715E-2"/>
    <n v="7.3331359999999998E-2"/>
    <n v="0.11477835"/>
    <n v="1961"/>
    <n v="1791.920166015625"/>
    <n v="0.51841515302658081"/>
    <n v="0.46965834498405457"/>
    <n v="929"/>
    <n v="921"/>
    <n v="922"/>
    <n v="915"/>
    <n v="0.51450890302658081"/>
    <n v="0.46659865975379944"/>
    <n v="3000"/>
    <n v="117"/>
    <n v="3500"/>
    <n v="70"/>
    <n v="3200"/>
    <n v="65"/>
    <n v="0.11968536674976349"/>
    <n v="0.27386048436164856"/>
    <n v="0.11232297867536545"/>
    <n v="5.1915459334850311E-2"/>
    <n v="2.4580815806984901E-2"/>
    <n v="0"/>
    <n v="3000"/>
    <n v="117"/>
    <n v="3500"/>
    <n v="70"/>
    <n v="3200"/>
    <n v="65"/>
    <n v="0.12703582644462585"/>
    <n v="0.27361562848091125"/>
    <n v="9.9891424179077148E-2"/>
    <n v="4.8859935253858566E-2"/>
    <n v="2.3887079209089279E-2"/>
    <n v="0"/>
    <s v="yes"/>
    <s v="yes"/>
    <s v="yes"/>
    <s v="yes"/>
    <s v="yes"/>
    <n v="0"/>
    <x v="0"/>
    <m/>
    <x v="0"/>
    <x v="0"/>
    <s v="MI includes: _x000a_(i) size _x000a_(ii) parity _x000a_(ii) sex _x000a_(iv) singleton "/>
    <x v="0"/>
    <m/>
    <s v=""/>
  </r>
  <r>
    <s v="TGO"/>
    <n v="673"/>
    <s v="Enquête démographique et de santé au Togo 2013-2014. Demographic and Health Surveys. Rockville, Maryland, USA : MPDAT, MS et ICF International, 2015."/>
    <s v="Togo"/>
    <x v="1"/>
    <s v="2013-14"/>
    <n v="2011"/>
    <n v="0.14306911826133728"/>
    <n v="6.2251323834061623E-3"/>
    <n v="0.1308678537607193"/>
    <n v="0.15527036786079407"/>
    <n v="9.4810225069522858E-2"/>
    <n v="5.3158127702772617E-3"/>
    <n v="8.4352836012840271E-2"/>
    <n v="0.10526761412620544"/>
    <n v="6947"/>
    <n v="6674"/>
    <n v="0.6006588339805603"/>
    <n v="0.57909888029098511"/>
    <n v="4008.843994140625"/>
    <n v="4023"/>
    <n v="3997.31396484375"/>
    <n v="4013"/>
    <n v="0.59893828630447388"/>
    <n v="0.57765942811965942"/>
    <n v="3000"/>
    <n v="468"/>
    <n v="3500"/>
    <n v="316"/>
    <n v="3200"/>
    <n v="296"/>
    <n v="0.11964326351881027"/>
    <n v="0.27265527844429016"/>
    <n v="9.5135703682899475E-2"/>
    <n v="3.6278136074542999E-2"/>
    <n v="1.8413849174976349E-2"/>
    <n v="2.902113483287394E-4"/>
    <n v="3000"/>
    <n v="468"/>
    <n v="3500"/>
    <n v="316"/>
    <n v="3200"/>
    <n v="296"/>
    <n v="0.11633109301328659"/>
    <n v="0.26845636963844299"/>
    <n v="8.7745465338230133E-2"/>
    <n v="3.3557046204805374E-2"/>
    <n v="1.6654238104820251E-2"/>
    <n v="2.4857072276063263E-4"/>
    <s v="yes"/>
    <s v="yes"/>
    <s v="yes"/>
    <s v="yes"/>
    <s v="yes"/>
    <n v="0"/>
    <x v="0"/>
    <s v="included"/>
    <x v="0"/>
    <x v="0"/>
    <s v="MI includes: _x000a_(i) size _x000a_(ii) parity _x000a_(ii) sex _x000a_(iv) singleton _x000a_(v) maternal height _x000a_(vi) maternal BMI "/>
    <x v="0"/>
    <m/>
    <s v=""/>
  </r>
  <r>
    <s v="TTO"/>
    <n v="677"/>
    <s v="Trinidad and Tobago Multiple Indicator Cluster Survey 2000. New York, United States: United Nations Children's Fund (UNICEF)"/>
    <s v="Trinidad and Tobago"/>
    <x v="0"/>
    <n v="2000"/>
    <n v="1999"/>
    <m/>
    <m/>
    <m/>
    <m/>
    <m/>
    <m/>
    <m/>
    <m/>
    <n v="223"/>
    <n v="223"/>
    <n v="0.86098653078079224"/>
    <n v="0.86098653078079224"/>
    <n v="192"/>
    <n v="192"/>
    <n v="186"/>
    <n v="186"/>
    <n v="0.83408069610595703"/>
    <n v="0.83408069610595703"/>
    <n v="3175.1298828125"/>
    <n v="25"/>
    <n v="2721.5400390625"/>
    <n v="14"/>
    <n v="3628.719970703125"/>
    <n v="11"/>
    <n v="0.1302083283662796"/>
    <n v="0.2604166567325592"/>
    <n v="7.8125E-2"/>
    <n v="5.2083332091569901E-2"/>
    <n v="3.125E-2"/>
    <n v="0"/>
    <n v="3175"/>
    <n v="25"/>
    <n v="2722"/>
    <n v="14"/>
    <n v="3629"/>
    <n v="11"/>
    <n v="0.1315789520740509"/>
    <n v="0.26315790414810181"/>
    <n v="6.8421050906181335E-2"/>
    <n v="4.2105264961719513E-2"/>
    <n v="2.1052632480859756E-2"/>
    <n v="0"/>
    <s v="yes"/>
    <s v="no"/>
    <s v="yes"/>
    <s v="yes"/>
    <s v="yes"/>
    <n v="1"/>
    <x v="1"/>
    <s v="excluded"/>
    <x v="6"/>
    <x v="1"/>
    <s v="No model fitted"/>
    <x v="3"/>
    <m/>
    <s v=""/>
  </r>
  <r>
    <s v="TUN"/>
    <n v="682"/>
    <s v="Suivi de la situation des enfants et des femmes en Tunisie- Enquête par grappes à indicateurs multiples 2011-2012: Rapport Final. MICS. Tunis, Tunisie: MDCI, INS, UNICEF, 2013."/>
    <s v="Tunisia"/>
    <x v="0"/>
    <s v="2011-12"/>
    <n v="2011"/>
    <n v="7.1883600000000006E-2"/>
    <n v="8.7119999999999993E-3"/>
    <n v="5.4808099999999998E-2"/>
    <n v="8.8959099999999999E-2"/>
    <n v="6.5473500000000004E-2"/>
    <n v="8.6115700000000007E-3"/>
    <n v="4.8546260000000001E-2"/>
    <n v="8.2400780000000007E-2"/>
    <n v="1135"/>
    <n v="1163.589599609375"/>
    <n v="0.97422683238983154"/>
    <n v="0.95859032869338989"/>
    <n v="1134"/>
    <n v="1088"/>
    <n v="1134"/>
    <n v="1088"/>
    <n v="0.97422683238983154"/>
    <n v="0.95859032869338989"/>
    <n v="3200"/>
    <n v="283"/>
    <n v="3500"/>
    <n v="78"/>
    <n v="3000"/>
    <n v="62"/>
    <n v="0.22906221449375153"/>
    <n v="0.3663998544216156"/>
    <n v="8.3136148750782013E-2"/>
    <n v="1.0751254856586456E-2"/>
    <n v="1.7414807807654142E-3"/>
    <n v="0"/>
    <n v="3200"/>
    <n v="283"/>
    <n v="3500"/>
    <n v="78"/>
    <n v="3000"/>
    <n v="62"/>
    <n v="0.2601102888584137"/>
    <n v="0.38878676295280457"/>
    <n v="8.272058516740799E-2"/>
    <n v="1.1948529630899429E-2"/>
    <n v="1.8382353009656072E-3"/>
    <n v="0"/>
    <s v="yes"/>
    <s v="yes"/>
    <s v="yes"/>
    <s v="yes"/>
    <s v="yes"/>
    <n v="0"/>
    <x v="0"/>
    <s v="included"/>
    <x v="0"/>
    <x v="0"/>
    <s v="MI includes: _x000a_(i) size _x000a_(ii) parity "/>
    <x v="0"/>
    <m/>
    <s v=""/>
  </r>
  <r>
    <s v="TUR"/>
    <n v="685"/>
    <s v="Turkish demographic and health survey 1998. Demographic and Health Surveys. Hacettepe University, Institute of Population Studies. Ankara, Turkey, 1999"/>
    <s v="Turkey"/>
    <x v="1"/>
    <n v="1998"/>
    <n v="1996"/>
    <n v="0.1739899"/>
    <n v="9.4289999999999999E-3"/>
    <n v="0.15550910000000001"/>
    <n v="0.1924708"/>
    <n v="0.12388639999999999"/>
    <n v="9.13864E-3"/>
    <n v="0.10592501"/>
    <n v="0.14184777000000001"/>
    <n v="3543"/>
    <n v="3435"/>
    <n v="0.64541709423065186"/>
    <n v="0.61783796548843384"/>
    <n v="2217.20166015625"/>
    <n v="2189"/>
    <n v="2202.689697265625"/>
    <n v="2178"/>
    <n v="0.64124882221221924"/>
    <n v="0.61473327875137329"/>
    <n v="3500"/>
    <n v="326"/>
    <n v="3000"/>
    <n v="244"/>
    <n v="4000"/>
    <n v="119"/>
    <n v="0.14117246866226196"/>
    <n v="0.2987179160118103"/>
    <n v="0.16627481579780579"/>
    <n v="7.2911873459815979E-2"/>
    <n v="2.0904261618852615E-2"/>
    <n v="5.0772604299709201E-4"/>
    <n v="3500"/>
    <n v="326"/>
    <n v="3000"/>
    <n v="244"/>
    <n v="4000"/>
    <n v="119"/>
    <n v="0.14892645180225372"/>
    <n v="0.31475558876991272"/>
    <n v="0.17222476005554199"/>
    <n v="7.7661029994487762E-2"/>
    <n v="2.0557332783937454E-2"/>
    <n v="9.1365922708064318E-4"/>
    <s v="yes"/>
    <s v="yes"/>
    <s v="yes"/>
    <s v="yes"/>
    <s v="yes"/>
    <n v="0"/>
    <x v="0"/>
    <s v="included"/>
    <x v="0"/>
    <x v="0"/>
    <s v="MI includes: _x000a_(i) size _x000a_(ii) parity _x000a_(ii) sex _x000a_(iv) singleton _x000a_(v) maternal height _x000a_(vi) maternal BMI "/>
    <x v="0"/>
    <m/>
    <s v=""/>
  </r>
  <r>
    <s v="TUR"/>
    <n v="686"/>
    <s v="Demographic and health survey, 2003.  Ankara, Turkey: Hacettepe University Institute of Population Studies, MoH General Directorate of Mother and Child Health and Family Planning, State Planning Organization and the EU, 2004"/>
    <s v="Turkey"/>
    <x v="1"/>
    <s v="2003-04"/>
    <n v="2001"/>
    <n v="0.1699677"/>
    <n v="8.8047000000000004E-3"/>
    <n v="0.1527105"/>
    <n v="0.1872248"/>
    <n v="0.1122075"/>
    <n v="8.5890700000000007E-3"/>
    <n v="9.5340499999999995E-2"/>
    <n v="0.12907458999999999"/>
    <n v="4492"/>
    <n v="4098"/>
    <n v="0.70762240886688232"/>
    <n v="0.63112199306488037"/>
    <n v="2899.646240234375"/>
    <n v="2835"/>
    <n v="2893.729248046875"/>
    <n v="2827"/>
    <n v="0.70613205432891846"/>
    <n v="0.62934106588363647"/>
    <n v="3500"/>
    <n v="384"/>
    <n v="3000"/>
    <n v="353"/>
    <n v="4000"/>
    <n v="149"/>
    <n v="0.12815822660923004"/>
    <n v="0.29673820734024048"/>
    <n v="0.1235368475317955"/>
    <n v="4.3881636112928391E-2"/>
    <n v="1.1705354787409306E-2"/>
    <n v="0"/>
    <n v="3500"/>
    <n v="384"/>
    <n v="3000"/>
    <n v="353"/>
    <n v="4000"/>
    <n v="149"/>
    <n v="0.13544973731040955"/>
    <n v="0.31252205371856689"/>
    <n v="0.12910053133964539"/>
    <n v="4.7266315668821335E-2"/>
    <n v="1.4109347015619278E-2"/>
    <n v="0"/>
    <s v="yes"/>
    <s v="yes"/>
    <s v="yes"/>
    <s v="yes"/>
    <s v="yes"/>
    <n v="0"/>
    <x v="0"/>
    <s v="included"/>
    <x v="0"/>
    <x v="0"/>
    <s v="MI includes: _x000a_(i) size _x000a_(ii) parity _x000a_(ii) sex _x000a_(iv) singleton _x000a_(v) maternal height _x000a_(vi) maternal BMI "/>
    <x v="0"/>
    <m/>
    <s v=""/>
  </r>
  <r>
    <s v="TUR"/>
    <n v="687"/>
    <s v="Turkey Demographic and Health Survey 2008. Ankara, Turkey: Institute of Population Studies, Hacettepe University."/>
    <s v="Turkey"/>
    <x v="1"/>
    <n v="2008"/>
    <n v="2006"/>
    <n v="0.1331171840429306"/>
    <n v="7.1602608077228069E-3"/>
    <n v="0.11908306926488876"/>
    <n v="0.14715129137039185"/>
    <n v="0.1007002517580986"/>
    <n v="7.1014282293617725E-3"/>
    <n v="8.6753100156784058E-2"/>
    <n v="0.11464741080999374"/>
    <n v="2984"/>
    <n v="2768"/>
    <n v="0.87899994850158691"/>
    <n v="0.82439678907394409"/>
    <n v="2433.240478515625"/>
    <n v="2460"/>
    <n v="2427.58935546875"/>
    <n v="2451"/>
    <n v="0.87701928615570068"/>
    <n v="0.82138067483901978"/>
    <n v="3500"/>
    <n v="281"/>
    <n v="3000"/>
    <n v="249"/>
    <n v="4000"/>
    <n v="104"/>
    <n v="0.10497494041919708"/>
    <n v="0.23773452639579773"/>
    <n v="0.10663594305515289"/>
    <n v="3.8021031767129898E-2"/>
    <n v="9.9432989954948425E-3"/>
    <n v="0"/>
    <n v="3500"/>
    <n v="281"/>
    <n v="3000"/>
    <n v="249"/>
    <n v="4000"/>
    <n v="104"/>
    <n v="0.11422764509916306"/>
    <n v="0.25772356986999512"/>
    <n v="0.12113821506500244"/>
    <n v="4.471544548869133E-2"/>
    <n v="1.1382114142179489E-2"/>
    <n v="0"/>
    <s v="yes"/>
    <s v="yes"/>
    <s v="yes"/>
    <s v="yes"/>
    <s v="yes"/>
    <n v="0"/>
    <x v="0"/>
    <m/>
    <x v="0"/>
    <x v="0"/>
    <s v="MI includes: _x000a_(i) size _x000a_(ii) parity _x000a_(ii) sex _x000a_(iv) singleton _x000a_(v) maternal height _x000a_(vi) maternal BMI "/>
    <x v="0"/>
    <m/>
    <s v="MICS5"/>
  </r>
  <r>
    <s v="TUR"/>
    <n v="688"/>
    <s v="2013 Turkey Demographic and Health Survey Ankara, Turkey: Hacettepe University Institute of Population Studies, T.R. Ministry of Development and TÜBYTAK, 2014."/>
    <s v="Turkey"/>
    <x v="1"/>
    <s v="2013-14"/>
    <n v="2011"/>
    <n v="0.1291365921497345"/>
    <n v="7.1765421889722347E-3"/>
    <n v="0.11507056653499603"/>
    <n v="0.14320261776447296"/>
    <n v="0.10401800274848938"/>
    <n v="6.9068032316863537E-3"/>
    <n v="9.0452514588832855E-2"/>
    <n v="0.1175834909081459"/>
    <n v="3629"/>
    <n v="3314"/>
    <n v="0.95154130458831787"/>
    <n v="0.93469274044036865"/>
    <n v="3153.74560546875"/>
    <n v="3392"/>
    <n v="3151.442626953125"/>
    <n v="3387"/>
    <n v="0.95094829797744751"/>
    <n v="0.9333149790763855"/>
    <n v="3000"/>
    <n v="364"/>
    <n v="3500"/>
    <n v="347"/>
    <n v="2500"/>
    <n v="164"/>
    <n v="9.4243988394737244E-2"/>
    <n v="0.22850552201271057"/>
    <n v="8.2357779145240784E-2"/>
    <n v="2.5691593065857887E-2"/>
    <n v="4.1314796544611454E-3"/>
    <n v="2.0775170996785164E-3"/>
    <n v="3000"/>
    <n v="364"/>
    <n v="3500"/>
    <n v="347"/>
    <n v="2500"/>
    <n v="164"/>
    <n v="0.10731132328510284"/>
    <n v="0.25795990228652954"/>
    <n v="9.0507075190544128E-2"/>
    <n v="3.0070755630731583E-2"/>
    <n v="6.4858491532504559E-3"/>
    <n v="1.768867950886488E-3"/>
    <s v="yes"/>
    <s v="yes"/>
    <s v="yes"/>
    <s v="yes"/>
    <s v="yes"/>
    <n v="0"/>
    <x v="0"/>
    <m/>
    <x v="0"/>
    <x v="0"/>
    <s v="MI includes: _x000a_(i) size _x000a_(ii) parity _x000a_(ii) sex _x000a_(iv) singleton _x000a_(v) maternal height _x000a_(vi) maternal BMI "/>
    <x v="0"/>
    <m/>
    <s v=""/>
  </r>
  <r>
    <s v="TKM"/>
    <n v="690"/>
    <s v="Turkmenistan multiple indicator cluster survey 2006, Final Report. Ashgabat, Turkmenistan: Turkmenmillihasabat, 2006"/>
    <s v="Turkmenistan"/>
    <x v="0"/>
    <n v="2006"/>
    <n v="2005"/>
    <n v="4.3047118932008743E-2"/>
    <n v="8.4632532671093941E-3"/>
    <n v="2.6459142565727234E-2"/>
    <n v="5.9635095298290253E-2"/>
    <n v="3.8314454257488251E-2"/>
    <n v="8.38647E-3"/>
    <n v="2.1791459999999999E-2"/>
    <n v="5.4837450000000003E-2"/>
    <n v="846"/>
    <n v="869"/>
    <n v="0.97583431005477905"/>
    <n v="0.96926712989807129"/>
    <n v="848"/>
    <n v="820"/>
    <n v="848"/>
    <n v="820"/>
    <n v="0.97583431005477905"/>
    <n v="0.96926712989807129"/>
    <n v="3200"/>
    <n v="115"/>
    <n v="3300"/>
    <n v="73"/>
    <n v="3100"/>
    <n v="67"/>
    <n v="0.14418964087963104"/>
    <n v="0.31239029765129089"/>
    <n v="7.2508364915847778E-2"/>
    <n v="1.5187800861895084E-2"/>
    <n v="2.2323755547404289E-3"/>
    <n v="0"/>
    <n v="3200"/>
    <n v="115"/>
    <n v="3300"/>
    <n v="73"/>
    <n v="3100"/>
    <n v="67"/>
    <n v="0.14024390280246735"/>
    <n v="0.31097561120986938"/>
    <n v="7.3170728981494904E-2"/>
    <n v="1.5853658318519592E-2"/>
    <n v="2.4390243925154209E-3"/>
    <n v="0"/>
    <s v="yes"/>
    <s v="yes"/>
    <s v="yes"/>
    <s v="yes"/>
    <s v="yes"/>
    <n v="0"/>
    <x v="0"/>
    <s v="included"/>
    <x v="0"/>
    <x v="0"/>
    <s v="MI includes: _x000a_(i) size _x000a_(ii) parity _x000a_(ii) sex _x000a_(iv) singleton "/>
    <x v="0"/>
    <m/>
    <s v="MICS6"/>
  </r>
  <r>
    <s v="UGA"/>
    <n v="694"/>
    <s v="Uganda demographic and health survey 2000-2001. Demographic and Health Surveys. Calverton, Maryland, USA: UBOS and ORC Macro, 2001"/>
    <s v="Uganda"/>
    <x v="1"/>
    <s v="2000-01"/>
    <n v="1998"/>
    <m/>
    <m/>
    <m/>
    <m/>
    <m/>
    <m/>
    <m/>
    <m/>
    <n v="7085"/>
    <n v="7640"/>
    <n v="0.28243297338485718"/>
    <n v="0.33027523756027222"/>
    <n v="2157.779541015625"/>
    <n v="2340"/>
    <n v="2127.899169921875"/>
    <n v="2308"/>
    <n v="0.27852082252502441"/>
    <n v="0.32575863599777222"/>
    <n v="3000"/>
    <n v="470"/>
    <n v="3500"/>
    <n v="362"/>
    <n v="4000"/>
    <n v="252"/>
    <n v="0.19792385399341583"/>
    <n v="0.45967391133308411"/>
    <n v="0.25152415037155151"/>
    <n v="0.11465940624475479"/>
    <n v="5.8558989316225052E-2"/>
    <n v="3.1314704101532698E-3"/>
    <n v="3000"/>
    <n v="470"/>
    <n v="3500"/>
    <n v="362"/>
    <n v="4000"/>
    <n v="252"/>
    <n v="0.20085470378398895"/>
    <n v="0.4632478654384613"/>
    <n v="0.25"/>
    <n v="0.11666666716337204"/>
    <n v="6.0256410390138626E-2"/>
    <n v="3.4188034478574991E-3"/>
    <s v="yes"/>
    <s v="yes"/>
    <s v="yes"/>
    <s v="no"/>
    <s v="no"/>
    <n v="2"/>
    <x v="1"/>
    <s v="excluded"/>
    <x v="4"/>
    <x v="1"/>
    <s v="No model fitted"/>
    <x v="3"/>
    <m/>
    <s v=""/>
  </r>
  <r>
    <s v="UGA"/>
    <n v="695"/>
    <s v="Uganda demographic and health survey 2006. Demographic and Health Surveys. Calverton, Maryland, USA: UBOS and Macro International Inc., 2007"/>
    <s v="Uganda"/>
    <x v="1"/>
    <n v="2006"/>
    <n v="2004"/>
    <m/>
    <m/>
    <m/>
    <m/>
    <m/>
    <m/>
    <m/>
    <m/>
    <n v="8369"/>
    <n v="8423"/>
    <n v="0.34912458062171936"/>
    <n v="0.34938463568687439"/>
    <n v="2940.67724609375"/>
    <n v="2924"/>
    <n v="2874.271240234375"/>
    <n v="2859"/>
    <n v="0.34124079346656799"/>
    <n v="0.3416178822517395"/>
    <n v="3000"/>
    <n v="520"/>
    <n v="3500"/>
    <n v="424"/>
    <n v="4000"/>
    <n v="309"/>
    <n v="0.17958030104637146"/>
    <n v="0.42708152532577515"/>
    <n v="0.25907555222511292"/>
    <n v="0.1268361508846283"/>
    <n v="7.429206371307373E-2"/>
    <n v="0"/>
    <n v="3000"/>
    <n v="520"/>
    <n v="3500"/>
    <n v="424"/>
    <n v="4000"/>
    <n v="309"/>
    <n v="0.17783857882022858"/>
    <n v="0.42852255702018738"/>
    <n v="0.25957593321800232"/>
    <n v="0.12688098847866058"/>
    <n v="7.4555404484272003E-2"/>
    <n v="0"/>
    <s v="yes"/>
    <s v="yes"/>
    <s v="yes"/>
    <s v="no"/>
    <s v="no"/>
    <n v="2"/>
    <x v="1"/>
    <s v="excluded"/>
    <x v="4"/>
    <x v="1"/>
    <s v="No model fitted"/>
    <x v="3"/>
    <m/>
    <s v=""/>
  </r>
  <r>
    <s v="UGA"/>
    <n v="696"/>
    <s v="Uganda demographic and health survey 2011. Demographic and Health Surveys. Kampala, Uganda: UBOS and Calverton, Maryland: ICF International Inc., 2012"/>
    <s v="Uganda"/>
    <x v="1"/>
    <n v="2011"/>
    <n v="2009"/>
    <m/>
    <m/>
    <m/>
    <m/>
    <m/>
    <m/>
    <m/>
    <m/>
    <n v="7878"/>
    <n v="8076"/>
    <n v="0.504555344581604"/>
    <n v="0.52538716793060303"/>
    <n v="4074.54931640625"/>
    <n v="4139"/>
    <n v="3958.03466796875"/>
    <n v="4041"/>
    <n v="0.49009838700294495"/>
    <n v="0.5129474401473999"/>
    <n v="3000"/>
    <n v="822"/>
    <n v="3500"/>
    <n v="479"/>
    <n v="4000"/>
    <n v="390"/>
    <n v="0.20750540494918823"/>
    <n v="0.4307134747505188"/>
    <n v="0.25999462604522705"/>
    <n v="0.1308797299861908"/>
    <n v="8.5671953856945038E-2"/>
    <n v="5.0481193466112018E-4"/>
    <n v="3000"/>
    <n v="822"/>
    <n v="3500"/>
    <n v="479"/>
    <n v="4000"/>
    <n v="390"/>
    <n v="0.19859869778156281"/>
    <n v="0.40855279564857483"/>
    <n v="0.24136264622211456"/>
    <n v="0.12056051939725876"/>
    <n v="7.707175612449646E-2"/>
    <n v="4.8320851055905223E-4"/>
    <s v="yes"/>
    <s v="yes"/>
    <s v="yes"/>
    <s v="no"/>
    <s v="no"/>
    <n v="2"/>
    <x v="1"/>
    <s v="excluded"/>
    <x v="4"/>
    <x v="1"/>
    <s v="No model fitted"/>
    <x v="3"/>
    <m/>
    <s v="MICS5"/>
  </r>
  <r>
    <s v="TZA"/>
    <n v="702"/>
    <s v="Tanzania reproductive and child health survey 1999. Demographic and Health Surveys. Calverton, Maryland: National Bureau of Statistics [Tanzania] and Macro International Inc., 2000"/>
    <s v="United Republic of Tanzania"/>
    <x v="1"/>
    <n v="1999"/>
    <n v="1997"/>
    <n v="0.15360923111438751"/>
    <n v="1.0150068439543247E-2"/>
    <n v="0.13371509313583374"/>
    <n v="0.17350336909294128"/>
    <n v="8.5778482258319855E-2"/>
    <n v="8.5072647780179977E-3"/>
    <n v="6.8986393511295319E-2"/>
    <n v="0.10257056355476379"/>
    <n v="3206"/>
    <n v="3280"/>
    <n v="0.44102105498313904"/>
    <n v="0.4410480260848999"/>
    <n v="1446.4326171875"/>
    <n v="1414"/>
    <n v="1444.3758544921875"/>
    <n v="1412"/>
    <n v="0.4403584897518158"/>
    <n v="0.44042420387268066"/>
    <n v="3000"/>
    <n v="265"/>
    <n v="3500"/>
    <n v="209"/>
    <n v="2500"/>
    <n v="120"/>
    <n v="0.18616880476474762"/>
    <n v="0.42599403858184814"/>
    <n v="0.12028513848781586"/>
    <n v="3.6527618765830994E-2"/>
    <n v="1.1468966491520405E-2"/>
    <n v="0"/>
    <n v="3000"/>
    <n v="265"/>
    <n v="3500"/>
    <n v="209"/>
    <n v="2500"/>
    <n v="120"/>
    <n v="0.1874115914106369"/>
    <n v="0.42008486390113831"/>
    <n v="0.10183875262737274"/>
    <n v="3.2531823962926865E-2"/>
    <n v="7.0721358060836792E-3"/>
    <n v="0"/>
    <s v="yes"/>
    <s v="yes"/>
    <s v="yes"/>
    <s v="yes"/>
    <s v="yes"/>
    <n v="0"/>
    <x v="0"/>
    <s v="included"/>
    <x v="0"/>
    <x v="0"/>
    <s v="MI includes: _x000a_(i) size _x000a_(ii) parity _x000a_(ii) sex _x000a_(iv) singleton "/>
    <x v="0"/>
    <m/>
    <s v="MICS5"/>
  </r>
  <r>
    <s v="TZA"/>
    <n v="703"/>
    <s v="Tanzania demographic and health survey  2004-05. Demographic and Health Surveys. Dar es Salaam, Tanzania: National Bureau of Statistics and ORC Macro, 2005"/>
    <s v="United Republic of Tanzania"/>
    <x v="1"/>
    <s v="2004-05"/>
    <n v="2002"/>
    <n v="0.10949286073446274"/>
    <n v="4.4686384499073029E-3"/>
    <n v="0.10073433071374893"/>
    <n v="0.11825139075517654"/>
    <n v="7.5336284935474396E-2"/>
    <n v="5.3443065844476223E-3"/>
    <n v="6.483381986618042E-2"/>
    <n v="8.5838750004768372E-2"/>
    <n v="8564"/>
    <n v="8725"/>
    <n v="0.4966733455657959"/>
    <n v="0.48283511400222778"/>
    <n v="4333.337890625"/>
    <n v="4135"/>
    <n v="4330.26708984375"/>
    <n v="4132"/>
    <n v="0.4963056743144989"/>
    <n v="0.48248481750488281"/>
    <n v="3000"/>
    <n v="914"/>
    <n v="3500"/>
    <n v="662"/>
    <n v="2500"/>
    <n v="288"/>
    <n v="0.2193685919046402"/>
    <n v="0.45235326886177063"/>
    <n v="0.12057733535766602"/>
    <n v="3.6818962544202805E-2"/>
    <n v="1.1933591216802597E-2"/>
    <n v="0"/>
    <n v="3000"/>
    <n v="914"/>
    <n v="3500"/>
    <n v="662"/>
    <n v="2500"/>
    <n v="288"/>
    <n v="0.22103990614414215"/>
    <n v="0.45078596472740173"/>
    <n v="0.11293832957744598"/>
    <n v="3.3615477383136749E-2"/>
    <n v="9.1898432001471519E-3"/>
    <n v="0"/>
    <s v="yes"/>
    <s v="yes"/>
    <s v="yes"/>
    <s v="yes"/>
    <s v="yes"/>
    <n v="0"/>
    <x v="0"/>
    <s v="included"/>
    <x v="0"/>
    <x v="0"/>
    <s v="MI includes: _x000a_(i) size _x000a_(ii) parity _x000a_(ii) sex _x000a_(iv) singleton _x000a_(v) maternal height _x000a_(vi) maternal BMI "/>
    <x v="0"/>
    <m/>
    <s v="MICS5"/>
  </r>
  <r>
    <s v="TZA"/>
    <n v="705"/>
    <s v="Tanzania demographic and health survey  2010. Demographic and Health Surveys. Dar es Salaam, Tanzania: NBS and ICF Macro, 2011"/>
    <s v="United Republic of Tanzania"/>
    <x v="1"/>
    <s v="2009-10"/>
    <n v="2007"/>
    <n v="0.1006554439663887"/>
    <n v="4.3765348382294178E-3"/>
    <n v="9.2077441513538361E-2"/>
    <n v="0.10923345386981964"/>
    <n v="6.8686984479427338E-2"/>
    <n v="5.7938587851822376E-3"/>
    <n v="5.7301335036754608E-2"/>
    <n v="8.007262647151947E-2"/>
    <n v="8023"/>
    <n v="8176"/>
    <n v="0.52896744012832642"/>
    <n v="0.51663964986801147"/>
    <n v="4324.68505859375"/>
    <n v="4145"/>
    <n v="4318.16162109375"/>
    <n v="4140"/>
    <n v="0.52815085649490356"/>
    <n v="0.51601642370223999"/>
    <n v="3000"/>
    <n v="951"/>
    <n v="3500"/>
    <n v="648"/>
    <n v="2500"/>
    <n v="284"/>
    <n v="0.22476376593112946"/>
    <n v="0.44868803024291992"/>
    <n v="0.12085575610399246"/>
    <n v="4.0789637714624405E-2"/>
    <n v="1.4043606817722321E-2"/>
    <n v="0"/>
    <n v="3000"/>
    <n v="951"/>
    <n v="3500"/>
    <n v="648"/>
    <n v="2500"/>
    <n v="284"/>
    <n v="0.22943304479122162"/>
    <n v="0.4542822539806366"/>
    <n v="0.11942099034786224"/>
    <n v="3.763570636510849E-2"/>
    <n v="1.278648991137743E-2"/>
    <n v="0"/>
    <s v="yes"/>
    <s v="yes"/>
    <s v="yes"/>
    <s v="yes"/>
    <s v="yes"/>
    <n v="0"/>
    <x v="0"/>
    <s v="included"/>
    <x v="0"/>
    <x v="0"/>
    <s v="MI includes: _x000a_(i) size _x000a_(ii) parity _x000a_(ii) sex _x000a_(iv) singleton _x000a_(v) maternal height _x000a_(vi) maternal BMI "/>
    <x v="0"/>
    <m/>
    <s v=""/>
  </r>
  <r>
    <s v="TZA"/>
    <n v="709"/>
    <s v="Tanzania demographic and health survey  2015-16. Demographic and Health Surveys. Dar es Salaam, Tanzania: NBS and ICF International, 2016"/>
    <s v="United Republic of Tanzania"/>
    <x v="1"/>
    <s v="2015-16"/>
    <n v="2013"/>
    <n v="0.10562898218631744"/>
    <n v="3.9389622397720814E-3"/>
    <n v="9.7908616065979004E-2"/>
    <n v="0.11334934830665588"/>
    <n v="6.9135263562202454E-2"/>
    <n v="4.3168817646801472E-3"/>
    <n v="6.0657229274511337E-2"/>
    <n v="7.7613294124603271E-2"/>
    <n v="10143"/>
    <n v="9976"/>
    <n v="0.63587898015975952"/>
    <n v="0.62161093950271606"/>
    <n v="6343.2451171875"/>
    <n v="6305"/>
    <n v="6336.81494140625"/>
    <n v="6299"/>
    <n v="0.63520598411560059"/>
    <n v="0.62101942300796509"/>
    <n v="3000"/>
    <n v="1338"/>
    <n v="3500"/>
    <n v="1004"/>
    <n v="2500"/>
    <n v="418"/>
    <n v="0.20884925127029419"/>
    <n v="0.44112667441368103"/>
    <n v="0.12888181209564209"/>
    <n v="4.6129342168569565E-2"/>
    <n v="1.7547564581036568E-2"/>
    <n v="0"/>
    <n v="3000"/>
    <n v="1338"/>
    <n v="3500"/>
    <n v="1004"/>
    <n v="2500"/>
    <n v="418"/>
    <n v="0.21221253275871277"/>
    <n v="0.43774780631065369"/>
    <n v="0.12878668308258057"/>
    <n v="4.3140362948179245E-2"/>
    <n v="1.5860429033637047E-2"/>
    <n v="0"/>
    <s v="yes"/>
    <s v="yes"/>
    <s v="yes"/>
    <s v="yes"/>
    <s v="yes"/>
    <n v="0"/>
    <x v="0"/>
    <s v="included"/>
    <x v="0"/>
    <x v="0"/>
    <s v="MI includes: _x000a_(i) size _x000a_(ii) parity _x000a_(ii) sex _x000a_(iv) singleton _x000a_(v) maternal height _x000a_(vi) maternal BMI "/>
    <x v="0"/>
    <m/>
    <s v=""/>
  </r>
  <r>
    <s v="UZB"/>
    <n v="724"/>
    <s v="Uzbekistan multiple indicator cluster survey 2006, Final report. Tashkent, Uzbekistan: UNICEF, 2007"/>
    <s v="Uzbekistan"/>
    <x v="0"/>
    <n v="2006"/>
    <n v="2005"/>
    <n v="5.3960099999999997E-2"/>
    <n v="5.7317999999999996E-3"/>
    <n v="4.2725699999999998E-2"/>
    <n v="6.5194500000000002E-2"/>
    <n v="4.1276800000000002E-2"/>
    <n v="5.5640799999999999E-3"/>
    <n v="3.0334799999999999E-2"/>
    <n v="5.2218769999999998E-2"/>
    <n v="2095"/>
    <n v="2072"/>
    <n v="0.99227797985076904"/>
    <n v="0.9894987940788269"/>
    <n v="2056"/>
    <n v="2073"/>
    <n v="2056"/>
    <n v="2073"/>
    <n v="0.99227797985076904"/>
    <n v="0.9894987940788269"/>
    <n v="3200"/>
    <n v="222"/>
    <n v="3500"/>
    <n v="202"/>
    <n v="3300"/>
    <n v="174"/>
    <n v="0.10243349522352219"/>
    <n v="0.27503803372383118"/>
    <n v="0.11121856421232224"/>
    <n v="2.4163739755749702E-2"/>
    <n v="5.4170526564121246E-3"/>
    <n v="0"/>
    <n v="3200"/>
    <n v="222"/>
    <n v="3500"/>
    <n v="202"/>
    <n v="3300"/>
    <n v="174"/>
    <n v="0.10693641752004623"/>
    <n v="0.288053959608078"/>
    <n v="0.1160886287689209"/>
    <n v="2.5048170238733292E-2"/>
    <n v="4.3352600187063217E-3"/>
    <n v="0"/>
    <s v="yes"/>
    <s v="yes"/>
    <s v="yes"/>
    <s v="yes"/>
    <s v="yes"/>
    <n v="0"/>
    <x v="0"/>
    <s v="included"/>
    <x v="0"/>
    <x v="0"/>
    <s v="MI includes: _x000a_(i) size _x000a_(ii) parity "/>
    <x v="0"/>
    <m/>
    <s v=""/>
  </r>
  <r>
    <s v="VUT"/>
    <n v="726"/>
    <s v="Vanuatu multiple indicator cluster survey 2007 (MICS). Final Report. Port Vila, Vanuatu: Ministry of Health, Government of Vanuatu, 2008"/>
    <s v="Vanuatu"/>
    <x v="0"/>
    <s v="2007-08"/>
    <n v="2007"/>
    <n v="0.11363860964775085"/>
    <e v="#N/A"/>
    <e v="#N/A"/>
    <e v="#N/A"/>
    <n v="8.6055122315883636E-2"/>
    <n v="1.49421E-2"/>
    <n v="5.6460410000000003E-2"/>
    <n v="0.11564983"/>
    <n v="680"/>
    <n v="755"/>
    <n v="0.7920529842376709"/>
    <n v="0.76029413938522339"/>
    <n v="598"/>
    <n v="517"/>
    <n v="598"/>
    <n v="517"/>
    <n v="0.7920529842376709"/>
    <n v="0.76029413938522339"/>
    <n v="3000"/>
    <n v="47"/>
    <n v="3100"/>
    <n v="29"/>
    <n v="3600"/>
    <n v="29"/>
    <n v="0.1033794954419136"/>
    <n v="0.19959351420402527"/>
    <n v="3.778684139251709E-2"/>
    <n v="4.5518269762396812E-3"/>
    <n v="0"/>
    <n v="0"/>
    <n v="3000"/>
    <n v="47"/>
    <n v="3100"/>
    <n v="29"/>
    <n v="3600"/>
    <n v="29"/>
    <n v="9.0909093618392944E-2"/>
    <n v="0.20309478044509888"/>
    <n v="3.8684718310832977E-2"/>
    <n v="3.8684720639139414E-3"/>
    <n v="0"/>
    <n v="0"/>
    <s v="yes"/>
    <s v="yes"/>
    <s v="yes"/>
    <s v="yes"/>
    <s v="yes"/>
    <n v="0"/>
    <x v="0"/>
    <s v="included"/>
    <x v="0"/>
    <x v="0"/>
    <s v="MI includes: _x000a_(i) size _x000a_(ii) parity "/>
    <x v="0"/>
    <s v="No CI"/>
    <s v=""/>
  </r>
  <r>
    <s v="VUT"/>
    <n v="727"/>
    <s v="Vanuatu demographic and health survey 2013. Port Vila, Vanuatu, 2014."/>
    <s v="Vanuatu"/>
    <x v="8"/>
    <n v="2013"/>
    <n v="2011"/>
    <n v="0.1263977438211441"/>
    <n v="1.7506983131170273E-2"/>
    <n v="9.2084050178527832E-2"/>
    <n v="0.16071142256259918"/>
    <n v="0.10564166307449341"/>
    <n v="1.4918217435479164E-2"/>
    <n v="7.6012797653675079E-2"/>
    <n v="0.13527053594589233"/>
    <n v="1111"/>
    <n v="1139"/>
    <n v="0.89867621660232544"/>
    <n v="0.92259228229522705"/>
    <n v="1023.7572021484375"/>
    <n v="1025"/>
    <n v="1019.6516723632813"/>
    <n v="1021"/>
    <n v="0.89521658420562744"/>
    <n v="0.91899192333221436"/>
    <n v="3000"/>
    <n v="77"/>
    <n v="3200"/>
    <n v="63"/>
    <n v="3400"/>
    <n v="54"/>
    <n v="9.9767699837684631E-2"/>
    <n v="0.21812582015991211"/>
    <n v="6.0413744300603867E-2"/>
    <n v="2.0047686994075775E-2"/>
    <n v="6.8466449156403542E-3"/>
    <n v="0"/>
    <n v="3000"/>
    <n v="77"/>
    <n v="3200"/>
    <n v="63"/>
    <n v="3400"/>
    <n v="54"/>
    <n v="7.5121954083442688E-2"/>
    <n v="0.18926829099655151"/>
    <n v="5.0731707364320755E-2"/>
    <n v="1.8536584451794624E-2"/>
    <n v="5.8536585420370102E-3"/>
    <n v="0"/>
    <s v="yes"/>
    <s v="yes"/>
    <s v="yes"/>
    <s v="yes"/>
    <s v="yes"/>
    <n v="0"/>
    <x v="0"/>
    <m/>
    <x v="0"/>
    <x v="0"/>
    <s v="MI includes: _x000a_(i) size _x000a_(ii) parity _x000a_(ii) sex _x000a_(iv) singleton _x000a_(v) maternal height _x000a_(vi) maternal BMI "/>
    <x v="0"/>
    <m/>
    <s v=""/>
  </r>
  <r>
    <s v="UGA"/>
    <n v="731"/>
    <s v="The Uganda National Panel Survey (UNPS) 2013/14"/>
    <s v="Uganda"/>
    <x v="5"/>
    <s v="2013-14"/>
    <n v="2011"/>
    <m/>
    <m/>
    <m/>
    <m/>
    <m/>
    <m/>
    <m/>
    <m/>
    <n v="1029"/>
    <m/>
    <m/>
    <n v="0.55296404275996114"/>
    <m/>
    <n v="569"/>
    <m/>
    <m/>
    <m/>
    <m/>
    <m/>
    <m/>
    <m/>
    <m/>
    <m/>
    <m/>
    <m/>
    <m/>
    <m/>
    <m/>
    <m/>
    <m/>
    <m/>
    <m/>
    <m/>
    <m/>
    <m/>
    <m/>
    <m/>
    <m/>
    <m/>
    <m/>
    <m/>
    <m/>
    <m/>
    <m/>
    <m/>
    <m/>
    <m/>
    <m/>
    <x v="1"/>
    <m/>
    <x v="3"/>
    <x v="1"/>
    <s v="No model fitted"/>
    <x v="3"/>
    <m/>
    <s v=""/>
  </r>
  <r>
    <s v="VNM"/>
    <n v="754"/>
    <s v="Multiple indicator cluster survey Viet Nam, 2000. New York: UNICEF, 2004. Standard tables"/>
    <s v="Viet Nam"/>
    <x v="0"/>
    <n v="2000"/>
    <n v="1999"/>
    <n v="0.11640655994415283"/>
    <e v="#N/A"/>
    <e v="#N/A"/>
    <e v="#N/A"/>
    <n v="5.7174600660800934E-2"/>
    <n v="2.9063800000000001E-3"/>
    <n v="5.0062959999999997E-2"/>
    <n v="6.4286239999999994E-2"/>
    <n v="551"/>
    <n v="515"/>
    <n v="0.70316118001937866"/>
    <n v="0.58257710933685303"/>
    <n v="362"/>
    <n v="321"/>
    <n v="362"/>
    <n v="321"/>
    <n v="0.70275074243545532"/>
    <n v="0.58257710933685303"/>
    <n v="3000"/>
    <n v="50"/>
    <n v="3200"/>
    <n v="38"/>
    <n v="3500"/>
    <n v="28"/>
    <n v="0.15421609580516815"/>
    <n v="0.34621319174766541"/>
    <n v="3.3491112291812897E-2"/>
    <n v="4.5616296119987965E-3"/>
    <n v="0"/>
    <n v="0"/>
    <n v="3000"/>
    <n v="50"/>
    <n v="3200"/>
    <n v="38"/>
    <n v="3500"/>
    <n v="28"/>
    <n v="0.15576323866844177"/>
    <n v="0.36137071251869202"/>
    <n v="3.4267913550138474E-2"/>
    <n v="3.1152646988630295E-3"/>
    <n v="0"/>
    <n v="0"/>
    <s v="yes"/>
    <s v="yes"/>
    <s v="yes"/>
    <s v="yes"/>
    <s v="yes"/>
    <n v="0"/>
    <x v="0"/>
    <s v="included"/>
    <x v="0"/>
    <x v="0"/>
    <s v="MI includes: _x000a_(i) size _x000a_(ii) parity "/>
    <x v="0"/>
    <s v="No CI"/>
    <s v=""/>
  </r>
  <r>
    <s v="VNM"/>
    <n v="763"/>
    <s v="Viet Nam multiple indicator cluster survey 2011 (MICS), final report. Ha Noi, Viet Nam, 2011"/>
    <s v="Viet Nam"/>
    <x v="0"/>
    <s v="2010-11"/>
    <n v="2009"/>
    <n v="7.0201899999999998E-2"/>
    <n v="7.6813999999999997E-3"/>
    <n v="5.5146300000000002E-2"/>
    <n v="8.52575E-2"/>
    <n v="3.9466599999999998E-2"/>
    <n v="7.7827399999999998E-3"/>
    <n v="2.4175729999999999E-2"/>
    <n v="5.4757529999999999E-2"/>
    <n v="1363"/>
    <n v="1382.52197265625"/>
    <n v="0.93203181028366089"/>
    <n v="0.90608948469161987"/>
    <n v="1289"/>
    <n v="1235"/>
    <n v="1289"/>
    <n v="1235"/>
    <n v="0.93203181028366089"/>
    <n v="0.90608948469161987"/>
    <n v="3200"/>
    <n v="165"/>
    <n v="3000"/>
    <n v="165"/>
    <n v="2800"/>
    <n v="101"/>
    <n v="0.27177631855010986"/>
    <n v="0.35133567452430725"/>
    <n v="3.071916475892067E-2"/>
    <n v="2.7202684432268143E-3"/>
    <n v="7.0384424179792404E-4"/>
    <n v="0"/>
    <n v="3200"/>
    <n v="165"/>
    <n v="3000"/>
    <n v="165"/>
    <n v="2800"/>
    <n v="101"/>
    <n v="0.26720649003982544"/>
    <n v="0.34898784756660461"/>
    <n v="3.1578946858644485E-2"/>
    <n v="3.238866338506341E-3"/>
    <n v="8.0971658462658525E-4"/>
    <n v="0"/>
    <s v="yes"/>
    <s v="yes"/>
    <s v="yes"/>
    <s v="yes"/>
    <s v="yes"/>
    <n v="0"/>
    <x v="0"/>
    <s v="included"/>
    <x v="0"/>
    <x v="0"/>
    <s v="MI includes: _x000a_(i) size _x000a_(ii) parity "/>
    <x v="0"/>
    <m/>
    <s v=""/>
  </r>
  <r>
    <s v="PSE"/>
    <n v="768"/>
    <s v="Palestinian family health survey, 2006: Final report. Ramallah, Palestine, 2007"/>
    <s v="State of Palestine"/>
    <x v="11"/>
    <s v="2006-07"/>
    <n v="2004"/>
    <n v="8.5938632488250732E-2"/>
    <n v="3.2669026404619217E-3"/>
    <n v="7.9535618424415588E-2"/>
    <n v="9.2341646552085876E-2"/>
    <n v="6.5966740250587463E-2"/>
    <n v="3.1881153117865324E-3"/>
    <n v="5.9716898947954178E-2"/>
    <n v="7.221657782793045E-2"/>
    <n v="5977"/>
    <n v="6078"/>
    <n v="0.99759870767593384"/>
    <n v="0.99765771627426147"/>
    <n v="6063.04736328125"/>
    <n v="5963"/>
    <n v="6063.04736328125"/>
    <n v="5963"/>
    <n v="0.99753987789154053"/>
    <n v="0.99765771627426147"/>
    <n v="3000"/>
    <n v="1137"/>
    <n v="3500"/>
    <n v="1021"/>
    <n v="4000"/>
    <n v="417"/>
    <n v="0.1869778037071228"/>
    <n v="0.42637604475021362"/>
    <n v="0.12418314814567566"/>
    <n v="3.0296515673398972E-2"/>
    <n v="7.31697678565979E-3"/>
    <n v="3.4159986535087228E-4"/>
    <n v="3000"/>
    <n v="1137"/>
    <n v="3500"/>
    <n v="1021"/>
    <n v="4000"/>
    <n v="417"/>
    <n v="0.19067583978176117"/>
    <n v="0.43182960152626038"/>
    <n v="0.12460170686244965"/>
    <n v="3.085695207118988E-2"/>
    <n v="7.5465370900928974E-3"/>
    <n v="3.3540165168233216E-4"/>
    <s v="yes"/>
    <s v="yes"/>
    <s v="yes"/>
    <s v="yes"/>
    <s v="yes"/>
    <n v="0"/>
    <x v="0"/>
    <m/>
    <x v="0"/>
    <x v="0"/>
    <s v="FMM Only"/>
    <x v="2"/>
    <m/>
    <s v="MICS4"/>
  </r>
  <r>
    <s v="PSE"/>
    <n v="769"/>
    <s v="Final report of the Palestinian family survey 2010 (MICS). Ramallah, State of Palestine: Palestinian Central Bureau of Statistics, 2013."/>
    <s v="State of Palestine"/>
    <x v="0"/>
    <n v="2010"/>
    <n v="2009"/>
    <n v="9.6437424421310425E-2"/>
    <n v="4.5911748893558979E-3"/>
    <n v="8.7438888847827911E-2"/>
    <n v="0.10543595999479294"/>
    <n v="8.1980861723423004E-2"/>
    <n v="4.6074371784925461E-3"/>
    <n v="7.2933264076709747E-2"/>
    <n v="9.1028466820716858E-2"/>
    <n v="4295"/>
    <n v="4559"/>
    <n v="0.99508458375930786"/>
    <n v="0.99487775564193726"/>
    <n v="4536.19189453125"/>
    <n v="4273"/>
    <n v="4534.0205078125"/>
    <n v="4271"/>
    <n v="0.99452084302902222"/>
    <n v="0.9944121241569519"/>
    <n v="3000"/>
    <n v="832"/>
    <n v="3500"/>
    <n v="535"/>
    <n v="3200"/>
    <n v="348"/>
    <n v="0.19292308390140533"/>
    <n v="0.39994305372238159"/>
    <n v="0.10389938950538635"/>
    <n v="2.111947163939476E-2"/>
    <n v="5.471695214509964E-3"/>
    <n v="0"/>
    <n v="3000"/>
    <n v="832"/>
    <n v="3500"/>
    <n v="535"/>
    <n v="3200"/>
    <n v="348"/>
    <n v="0.19471096992492676"/>
    <n v="0.40135735273361206"/>
    <n v="0.10718464851379395"/>
    <n v="2.1296512335538864E-2"/>
    <n v="5.6166625581681728E-3"/>
    <n v="0"/>
    <s v="yes"/>
    <s v="yes"/>
    <s v="yes"/>
    <s v="yes"/>
    <s v="yes"/>
    <n v="0"/>
    <x v="0"/>
    <m/>
    <x v="0"/>
    <x v="0"/>
    <s v="MI includes: _x000a_(i) size _x000a_(ii) parity "/>
    <x v="0"/>
    <s v="Inclduded on DQC in 2019, but &quot;2NCM no MI but don’t use as so few weighed&quot;. When restricted to last births only, % weighed are over 95%, now included"/>
    <s v="MICS2"/>
  </r>
  <r>
    <s v="PSE"/>
    <n v="770"/>
    <s v="Palestinian Multiple Indicator Cluster Survey 2014,  Final Report, Ramallah, Palestine"/>
    <s v="State of Palestine"/>
    <x v="0"/>
    <n v="2014"/>
    <n v="2013"/>
    <n v="8.9477000000000001E-2"/>
    <n v="4.9255000000000002E-3"/>
    <n v="7.9823099999999994E-2"/>
    <n v="9.9130899999999994E-2"/>
    <n v="7.3607699999999998E-2"/>
    <n v="5.2187500000000003E-3"/>
    <n v="6.3350799999999999E-2"/>
    <n v="8.3864610000000006E-2"/>
    <n v="2891"/>
    <n v="2941.0703125"/>
    <n v="0.99659979343414307"/>
    <n v="0.99688690900802612"/>
    <n v="2931"/>
    <n v="2882"/>
    <n v="2931"/>
    <n v="2882"/>
    <n v="0.99659979343414307"/>
    <n v="0.99688690900802612"/>
    <n v="3000"/>
    <n v="422"/>
    <n v="3500"/>
    <n v="324"/>
    <n v="3200"/>
    <n v="247"/>
    <n v="0.14865681529045105"/>
    <n v="0.34578746557235718"/>
    <n v="9.6487760543823242E-2"/>
    <n v="2.1743815392255783E-2"/>
    <n v="3.7444848567247391E-3"/>
    <n v="3.9026967715471983E-4"/>
    <n v="3000"/>
    <n v="422"/>
    <n v="3500"/>
    <n v="324"/>
    <n v="3200"/>
    <n v="247"/>
    <n v="0.14642609655857086"/>
    <n v="0.34455239772796631"/>
    <n v="9.5419846475124359E-2"/>
    <n v="2.1859819069504738E-2"/>
    <n v="3.8167939055711031E-3"/>
    <n v="3.4698125091381371E-4"/>
    <s v="yes"/>
    <s v="yes"/>
    <s v="yes"/>
    <s v="yes"/>
    <s v="yes"/>
    <n v="0"/>
    <x v="0"/>
    <s v="included"/>
    <x v="0"/>
    <x v="0"/>
    <s v="MI includes: _x000a_(i) size _x000a_(ii) parity "/>
    <x v="0"/>
    <s v=" "/>
    <s v=""/>
  </r>
  <r>
    <s v="YEM"/>
    <n v="773"/>
    <s v="Yemen demographic and maternal and child health survey 1997. Demographic and Health Surveys. Central Statistical Organization. Sana'a, Yemen, 1998"/>
    <s v="Yemen"/>
    <x v="1"/>
    <n v="1997"/>
    <n v="1995"/>
    <m/>
    <m/>
    <m/>
    <m/>
    <m/>
    <m/>
    <m/>
    <m/>
    <n v="12408"/>
    <n v="12645"/>
    <n v="3.5311400890350342E-2"/>
    <n v="4.5776918530464172E-2"/>
    <n v="446.50927734375"/>
    <n v="568"/>
    <n v="445.88604736328125"/>
    <n v="567"/>
    <n v="3.5261847078800201E-2"/>
    <n v="4.5696325600147247E-2"/>
    <n v="3000"/>
    <n v="173"/>
    <n v="2500"/>
    <n v="83"/>
    <n v="2000"/>
    <n v="79"/>
    <n v="0.30471768975257874"/>
    <n v="0.60076749324798584"/>
    <n v="0.10068116337060928"/>
    <n v="4.8287369310855865E-2"/>
    <n v="3.1638778746128082E-2"/>
    <n v="0"/>
    <n v="3000"/>
    <n v="173"/>
    <n v="2500"/>
    <n v="83"/>
    <n v="2000"/>
    <n v="79"/>
    <n v="0.30457746982574463"/>
    <n v="0.58978873491287231"/>
    <n v="0.10035211592912674"/>
    <n v="4.7535210847854614E-2"/>
    <n v="2.6408450677990913E-2"/>
    <n v="0"/>
    <s v="no"/>
    <s v="yes"/>
    <s v="no"/>
    <s v="yes"/>
    <s v="yes"/>
    <n v="2"/>
    <x v="1"/>
    <m/>
    <x v="2"/>
    <x v="1"/>
    <s v="No model fitted"/>
    <x v="3"/>
    <m/>
    <s v=""/>
  </r>
  <r>
    <s v="YEM"/>
    <n v="776"/>
    <s v="Yemen National Health and Demographic Survey 2013. Rockville, Maryland, USA: MOPHP, CSO, PAPFAM, and ICF International, 2014."/>
    <s v="Yemen"/>
    <x v="1"/>
    <n v="2013"/>
    <n v="2011"/>
    <m/>
    <s v=" "/>
    <m/>
    <m/>
    <m/>
    <m/>
    <m/>
    <m/>
    <n v="1585"/>
    <n v="1610"/>
    <n v="7.8260868787765503E-2"/>
    <n v="7.760252058506012E-2"/>
    <n v="126"/>
    <n v="123"/>
    <n v="124"/>
    <n v="122"/>
    <n v="7.7018633484840393E-2"/>
    <n v="7.697160542011261E-2"/>
    <n v="2000"/>
    <n v="23"/>
    <n v="2500"/>
    <n v="11"/>
    <n v="4000"/>
    <n v="11"/>
    <n v="0.2465735524892807"/>
    <n v="0.63351035118103027"/>
    <n v="0.19061471521854401"/>
    <n v="7.1143694221973419E-2"/>
    <n v="5.4762475192546844E-2"/>
    <n v="0"/>
    <n v="2000"/>
    <n v="23"/>
    <n v="4000"/>
    <n v="11"/>
    <n v="2500"/>
    <n v="11"/>
    <n v="0.2601625919342041"/>
    <n v="0.62601625919342041"/>
    <n v="0.17073170840740204"/>
    <n v="7.3170728981494904E-2"/>
    <n v="5.6910570710897446E-2"/>
    <n v="0"/>
    <s v="no"/>
    <s v="no"/>
    <s v="no"/>
    <s v="no"/>
    <s v="yes"/>
    <n v="4"/>
    <x v="1"/>
    <s v="excluded"/>
    <x v="2"/>
    <x v="1"/>
    <s v="No model fitted"/>
    <x v="3"/>
    <s v=" "/>
    <s v=""/>
  </r>
  <r>
    <s v="ZMB"/>
    <n v="780"/>
    <s v="Zambia 1999 multiple indicator cluster survey report: Report on the monitoring of the end of decade goals. Lusaka, Zambia, 2000"/>
    <s v="Zambia"/>
    <x v="0"/>
    <n v="1999"/>
    <n v="1999"/>
    <n v="0.13144169999999999"/>
    <n v="2.0148800000000001E-2"/>
    <n v="9.1950100000000007E-2"/>
    <n v="0.17093340000000001"/>
    <n v="7.7831300000000006E-2"/>
    <n v="1.3336570000000001E-2"/>
    <n v="5.1578209999999999E-2"/>
    <n v="0.10408437"/>
    <n v="1381"/>
    <n v="3676"/>
    <n v="0.56498098373413086"/>
    <n v="0.63070237636566162"/>
    <n v="2077"/>
    <n v="871"/>
    <n v="2027"/>
    <n v="851"/>
    <n v="0.55142396688461304"/>
    <n v="0.61622011661529541"/>
    <n v="3000"/>
    <n v="95"/>
    <n v="3200"/>
    <n v="75"/>
    <n v="3500"/>
    <n v="73"/>
    <n v="0.10849139094352722"/>
    <n v="0.28835779428482056"/>
    <n v="0.1470942497253418"/>
    <n v="6.7038215696811676E-2"/>
    <n v="2.7856657281517982E-2"/>
    <n v="0"/>
    <n v="3000"/>
    <n v="95"/>
    <n v="3200"/>
    <n v="75"/>
    <n v="3500"/>
    <n v="73"/>
    <n v="0.11085180938243866"/>
    <n v="0.28354725241661072"/>
    <n v="0.1470244973897934"/>
    <n v="6.4177364110946655E-2"/>
    <n v="2.6837807148694992E-2"/>
    <n v="0"/>
    <s v="yes"/>
    <s v="yes"/>
    <s v="yes"/>
    <s v="yes"/>
    <s v="yes"/>
    <n v="0"/>
    <x v="0"/>
    <s v="included"/>
    <x v="0"/>
    <x v="0"/>
    <s v="MI includes: _x000a_(i) size "/>
    <x v="0"/>
    <m/>
    <s v=""/>
  </r>
  <r>
    <s v="ZMB"/>
    <n v="781"/>
    <s v="Zambia demographic and health survey 2001-2002. Demographic and Health Surveys. Calverton, Maryland, USA: Central Statistical Office, Central Board of Health, and ORC Macro, 2003"/>
    <s v="Zambia"/>
    <x v="1"/>
    <s v="2001-02"/>
    <n v="1999"/>
    <n v="0.14463116228580475"/>
    <n v="6.0116774402558804E-3"/>
    <n v="0.13284827768802643"/>
    <n v="0.15641404688358307"/>
    <n v="0.10838272422552109"/>
    <n v="7.8281862661242485E-3"/>
    <n v="9.2977404594421387E-2"/>
    <n v="0.12378804385662079"/>
    <n v="6857"/>
    <n v="6627"/>
    <n v="0.42433509230613708"/>
    <n v="0.39302903413772583"/>
    <n v="2812.169677734375"/>
    <n v="2695"/>
    <n v="2810.906494140625"/>
    <n v="2694"/>
    <n v="0.42415973544120789"/>
    <n v="0.39288318157196045"/>
    <n v="3000"/>
    <n v="320"/>
    <n v="3500"/>
    <n v="256"/>
    <n v="3200"/>
    <n v="202"/>
    <n v="0.10797825455665588"/>
    <n v="0.27876174449920654"/>
    <n v="0.1115235909819603"/>
    <n v="3.0260534957051277E-2"/>
    <n v="9.8615437746047974E-3"/>
    <n v="0"/>
    <n v="3000"/>
    <n v="320"/>
    <n v="3500"/>
    <n v="256"/>
    <n v="3200"/>
    <n v="202"/>
    <n v="0.11873840540647507"/>
    <n v="0.28868275880813599"/>
    <n v="0.11539888381958008"/>
    <n v="3.1168831512331963E-2"/>
    <n v="9.2764375731348991E-3"/>
    <n v="0"/>
    <s v="yes"/>
    <s v="yes"/>
    <s v="yes"/>
    <s v="yes"/>
    <s v="yes"/>
    <n v="0"/>
    <x v="0"/>
    <s v="included"/>
    <x v="0"/>
    <x v="0"/>
    <s v="MI includes: _x000a_(i) size _x000a_(ii) parity _x000a_(ii) sex _x000a_(iv) singleton _x000a_(v) maternal height _x000a_(vi) maternal BMI "/>
    <x v="0"/>
    <m/>
    <s v="MICS6"/>
  </r>
  <r>
    <s v="ZMB"/>
    <n v="782"/>
    <s v="Zambia demographic and health survey 2007. Demographic and Health Surveys. Calverton, Maryland, USA: CSO and Macro International Inc., 2009"/>
    <s v="Zambia"/>
    <x v="1"/>
    <n v="2007"/>
    <n v="2005"/>
    <n v="0.12202590000000001"/>
    <n v="5.7580000000000001E-3"/>
    <n v="0.1107402"/>
    <n v="0.1333115"/>
    <n v="9.3112100000000003E-2"/>
    <n v="6.1435999999999999E-3"/>
    <n v="8.1023239999999996E-2"/>
    <n v="0.10520102000000001"/>
    <n v="6401"/>
    <n v="6435"/>
    <n v="0.47823917865753174"/>
    <n v="0.50179660320281982"/>
    <n v="3077.6591796875"/>
    <n v="3212"/>
    <n v="3067.424072265625"/>
    <n v="3202"/>
    <n v="0.47667816281318665"/>
    <n v="0.50023436546325684"/>
    <n v="3500"/>
    <n v="378"/>
    <n v="3000"/>
    <n v="375"/>
    <n v="3200"/>
    <n v="325"/>
    <n v="0.11228456348180771"/>
    <n v="0.33021262288093567"/>
    <n v="0.13248310983181"/>
    <n v="4.7409664839506149E-2"/>
    <n v="1.5210456214845181E-2"/>
    <n v="0"/>
    <n v="3500"/>
    <n v="378"/>
    <n v="3000"/>
    <n v="375"/>
    <n v="3200"/>
    <n v="325"/>
    <n v="0.11768368631601334"/>
    <n v="0.33561643958091736"/>
    <n v="0.1357409656047821"/>
    <n v="4.8879202455282211E-2"/>
    <n v="1.5255292877554893E-2"/>
    <n v="0"/>
    <s v="yes"/>
    <s v="yes"/>
    <s v="yes"/>
    <s v="yes"/>
    <s v="yes"/>
    <n v="0"/>
    <x v="0"/>
    <s v="included"/>
    <x v="0"/>
    <x v="0"/>
    <s v="MI includes: _x000a_(i) size _x000a_(ii) parity _x000a_(ii) sex _x000a_(iv) singleton _x000a_(v) maternal height _x000a_(vi) maternal BMI "/>
    <x v="0"/>
    <m/>
    <s v="MICS6"/>
  </r>
  <r>
    <s v="ZMB"/>
    <n v="783"/>
    <s v="Zambia demographic and health Survey 2013-14. Demographic and Health Surveys. Rockville, Maryland, USA: Central Statistical Office, Ministry of Health, and ICF International, 2014."/>
    <s v="Zambia"/>
    <x v="1"/>
    <s v="2013-14"/>
    <n v="2011"/>
    <n v="0.117313"/>
    <n v="3.7751E-3"/>
    <n v="0.10991389999999999"/>
    <n v="0.1247122"/>
    <n v="9.2407100000000006E-2"/>
    <n v="3.87791E-3"/>
    <n v="8.4793670000000002E-2"/>
    <n v="0.10002054"/>
    <n v="13399"/>
    <n v="13329"/>
    <n v="0.66402214765548706"/>
    <n v="0.6684080958366394"/>
    <n v="8850.755859375"/>
    <n v="8956"/>
    <n v="8836.814453125"/>
    <n v="8944"/>
    <n v="0.66297656297683716"/>
    <n v="0.66751247644424438"/>
    <n v="3000"/>
    <n v="1214"/>
    <n v="3200"/>
    <n v="911"/>
    <n v="3500"/>
    <n v="871"/>
    <n v="0.13223749399185181"/>
    <n v="0.32825034856796265"/>
    <n v="0.11399707943201065"/>
    <n v="3.4254185855388641E-2"/>
    <n v="1.4028173871338367E-2"/>
    <n v="0"/>
    <n v="3000"/>
    <n v="1214"/>
    <n v="3200"/>
    <n v="911"/>
    <n v="3500"/>
    <n v="871"/>
    <n v="0.13555158674716949"/>
    <n v="0.33452433347702026"/>
    <n v="0.1148950457572937"/>
    <n v="3.3720411360263824E-2"/>
    <n v="1.2617239728569984E-2"/>
    <n v="0"/>
    <s v="yes"/>
    <s v="yes"/>
    <s v="yes"/>
    <s v="yes"/>
    <s v="yes"/>
    <n v="0"/>
    <x v="0"/>
    <s v="included"/>
    <x v="0"/>
    <x v="0"/>
    <s v="MI includes: _x000a_(i) size _x000a_(ii) parity _x000a_(ii) sex _x000a_(iv) singleton _x000a_(v) maternal height _x000a_(vi) maternal BMI "/>
    <x v="0"/>
    <m/>
    <s v=""/>
  </r>
  <r>
    <s v="ZWE"/>
    <n v="787"/>
    <s v="Zimbabwe demographic and health survey 1999. Demographic and Health Surveys. Calverton, Maryland: Central Statistical Office and Macro International Inc., 2000"/>
    <s v="Zimbabwe"/>
    <x v="1"/>
    <n v="1999"/>
    <n v="1997"/>
    <n v="0.13231915235519409"/>
    <n v="6.3591422513127327E-3"/>
    <n v="0.11985523998737335"/>
    <n v="0.14478307962417603"/>
    <n v="9.6769914031028748E-2"/>
    <n v="7.1464786306023598E-3"/>
    <n v="8.2687996327877045E-2"/>
    <n v="0.11085183173418045"/>
    <n v="3643"/>
    <n v="3559"/>
    <n v="0.75565254688262939"/>
    <n v="0.74883335828781128"/>
    <n v="2689.67626953125"/>
    <n v="2728"/>
    <n v="2689.67626953125"/>
    <n v="2728"/>
    <n v="0.75573933124542236"/>
    <n v="0.74883335828781128"/>
    <n v="3000"/>
    <n v="268"/>
    <n v="3500"/>
    <n v="214"/>
    <n v="3200"/>
    <n v="160"/>
    <n v="0.10096016526222229"/>
    <n v="0.2416176050901413"/>
    <n v="7.3280230164527893E-2"/>
    <n v="2.0948121324181557E-2"/>
    <n v="5.2053593099117279E-3"/>
    <n v="3.6968427593819797E-4"/>
    <n v="3000"/>
    <n v="268"/>
    <n v="3500"/>
    <n v="214"/>
    <n v="3200"/>
    <n v="160"/>
    <n v="9.8240472376346588E-2"/>
    <n v="0.23533724248409271"/>
    <n v="6.8914957344532013E-2"/>
    <n v="1.9061584025621414E-2"/>
    <n v="4.3988269753754139E-3"/>
    <n v="3.6656891461461782E-4"/>
    <s v="yes"/>
    <s v="yes"/>
    <s v="yes"/>
    <s v="yes"/>
    <s v="yes"/>
    <n v="0"/>
    <x v="0"/>
    <s v="included"/>
    <x v="0"/>
    <x v="0"/>
    <s v="MI includes: _x000a_(i) size _x000a_(ii) parity _x000a_(ii) sex _x000a_(iv) singleton _x000a_(v) maternal height _x000a_(vi) maternal BMI "/>
    <x v="0"/>
    <m/>
    <s v=""/>
  </r>
  <r>
    <s v="ZWE"/>
    <n v="788"/>
    <s v="Zimbabwe demographic and health survey 2005-06. Demographic and Health Surveys. Calverton, Maryland: CSO and Macro International Inc., 2007"/>
    <s v="Zimbabwe"/>
    <x v="1"/>
    <s v="2005-06"/>
    <n v="2003"/>
    <n v="0.12741920000000001"/>
    <n v="6.5465000000000002E-3"/>
    <n v="0.1145881"/>
    <n v="0.14025029999999999"/>
    <n v="9.8134399999999997E-2"/>
    <n v="6.31111E-3"/>
    <n v="8.5726930000000007E-2"/>
    <n v="0.11054189"/>
    <n v="5225"/>
    <n v="5211"/>
    <n v="0.71916788816452026"/>
    <n v="0.70736843347549438"/>
    <n v="3747.69580078125"/>
    <n v="3696"/>
    <n v="3744.288818359375"/>
    <n v="3693"/>
    <n v="0.71853554248809814"/>
    <n v="0.70679426193237305"/>
    <n v="3000"/>
    <n v="371"/>
    <n v="3500"/>
    <n v="361"/>
    <n v="3200"/>
    <n v="247"/>
    <n v="0.10160926729440689"/>
    <n v="0.27166685461997986"/>
    <n v="5.267130583524704E-2"/>
    <n v="1.6834260895848274E-2"/>
    <n v="5.5255554616451263E-3"/>
    <n v="0"/>
    <n v="3000"/>
    <n v="371"/>
    <n v="3500"/>
    <n v="361"/>
    <n v="3200"/>
    <n v="247"/>
    <n v="0.10037878900766373"/>
    <n v="0.2648809552192688"/>
    <n v="5.35714291036129E-2"/>
    <n v="1.8127705901861191E-2"/>
    <n v="5.4112556390464306E-3"/>
    <n v="0"/>
    <s v="yes"/>
    <s v="yes"/>
    <s v="yes"/>
    <s v="yes"/>
    <s v="yes"/>
    <n v="0"/>
    <x v="0"/>
    <s v="included"/>
    <x v="0"/>
    <x v="0"/>
    <s v="MI includes: _x000a_(i) size _x000a_(ii) parity _x000a_(ii) sex _x000a_(iv) singleton _x000a_(v) maternal height _x000a_(vi) maternal BMI "/>
    <x v="0"/>
    <m/>
    <s v=""/>
  </r>
  <r>
    <s v="ZWE"/>
    <n v="789"/>
    <s v="Zimbabwe multiple indicator monitoring survey (MIMS), 2009. Report August 2010. Harare, Zimbabwe: ZIMSTAT, 2010"/>
    <s v="Zimbabwe"/>
    <x v="0"/>
    <n v="2009"/>
    <n v="2008"/>
    <n v="0.1245227"/>
    <n v="7.0521000000000004E-3"/>
    <n v="0.11070049999999999"/>
    <n v="0.13834479999999999"/>
    <n v="9.5166700000000007E-2"/>
    <n v="8.3732500000000005E-3"/>
    <n v="7.8713740000000004E-2"/>
    <n v="0.11161958"/>
    <n v="2850"/>
    <n v="2799"/>
    <n v="0.65844947099685669"/>
    <n v="0.6417543888092041"/>
    <n v="1843"/>
    <n v="1829"/>
    <n v="1840"/>
    <n v="1827"/>
    <n v="0.65737766027450562"/>
    <n v="0.64105260372161865"/>
    <n v="3000"/>
    <n v="189"/>
    <n v="3500"/>
    <n v="172"/>
    <n v="3200"/>
    <n v="123"/>
    <n v="9.9317990243434906E-2"/>
    <n v="0.25858548283576965"/>
    <n v="5.51445372402668E-2"/>
    <n v="2.1000655367970467E-2"/>
    <n v="4.2527015320956707E-3"/>
    <n v="1.3580502709373832E-3"/>
    <n v="3000"/>
    <n v="189"/>
    <n v="3500"/>
    <n v="172"/>
    <n v="3200"/>
    <n v="123"/>
    <n v="0.10333515703678131"/>
    <n v="0.26462548971176147"/>
    <n v="5.5768180638551712E-2"/>
    <n v="1.9682886078953743E-2"/>
    <n v="3.8272279780358076E-3"/>
    <n v="5.4674682905897498E-4"/>
    <s v="yes"/>
    <s v="yes"/>
    <s v="yes"/>
    <s v="yes"/>
    <s v="yes"/>
    <n v="0"/>
    <x v="0"/>
    <s v="included"/>
    <x v="0"/>
    <x v="0"/>
    <s v="MI includes: _x000a_(i) size _x000a_(ii) parity _x000a_(ii) sex _x000a_(iv) singleton "/>
    <x v="0"/>
    <m/>
    <s v=""/>
  </r>
  <r>
    <s v="ZWE"/>
    <n v="790"/>
    <s v="Zimbabwe demographic and health survey 2010-11. Demographic and Health Surveys. Calverton, Maryland: ZIMSTAT and ICF International Inc., 2012"/>
    <s v="Zimbabwe"/>
    <x v="1"/>
    <s v="2010-11"/>
    <n v="2008"/>
    <n v="0.13321684300899506"/>
    <n v="5.3412867709994316E-3"/>
    <n v="0.12274792045354843"/>
    <n v="0.14368575811386108"/>
    <n v="9.4671227037906647E-2"/>
    <n v="6.087904330343008E-3"/>
    <n v="8.2703389227390289E-2"/>
    <n v="0.106639064848423"/>
    <n v="5563"/>
    <n v="5596"/>
    <n v="0.69016999006271362"/>
    <n v="0.69746541976928711"/>
    <n v="3861.893798828125"/>
    <n v="3880"/>
    <n v="3860.138916015625"/>
    <n v="3878"/>
    <n v="0.68980324268341064"/>
    <n v="0.69710588455200195"/>
    <n v="3500"/>
    <n v="412"/>
    <n v="3000"/>
    <n v="380"/>
    <n v="3200"/>
    <n v="273"/>
    <n v="0.11024430394172668"/>
    <n v="0.28279036283493042"/>
    <n v="6.0975540429353714E-2"/>
    <n v="1.960187591612339E-2"/>
    <n v="2.8079156763851643E-3"/>
    <n v="5.2949850214645267E-4"/>
    <n v="3500"/>
    <n v="412"/>
    <n v="3000"/>
    <n v="380"/>
    <n v="3200"/>
    <n v="273"/>
    <n v="0.10618557035923004"/>
    <n v="0.2744845449924469"/>
    <n v="6.2628865242004395E-2"/>
    <n v="2.1134020760655403E-2"/>
    <n v="3.3505153842270374E-3"/>
    <n v="5.1546393660828471E-4"/>
    <s v="yes"/>
    <s v="yes"/>
    <s v="yes"/>
    <s v="yes"/>
    <s v="yes"/>
    <n v="0"/>
    <x v="0"/>
    <s v="included"/>
    <x v="0"/>
    <x v="0"/>
    <s v="MI includes: _x000a_(i) size _x000a_(ii) parity _x000a_(ii) sex _x000a_(iv) singleton _x000a_(v) maternal height _x000a_(vi) maternal BMI "/>
    <x v="0"/>
    <m/>
    <s v="MICS6"/>
  </r>
  <r>
    <s v="ZWE"/>
    <n v="791"/>
    <s v="Zimbabwe Multiple Indicator Cluster Survey 2014, Final Report. Harare, Zimbabwe"/>
    <s v="Zimbabwe"/>
    <x v="0"/>
    <n v="2014"/>
    <n v="2013"/>
    <n v="0.1142191"/>
    <n v="5.3969999999999999E-3"/>
    <n v="0.1036411"/>
    <n v="0.12479709999999999"/>
    <n v="8.7248000000000006E-2"/>
    <n v="5.5031799999999999E-3"/>
    <n v="7.6442469999999998E-2"/>
    <n v="9.8053570000000007E-2"/>
    <n v="3913"/>
    <n v="3902.312255859375"/>
    <n v="0.82598668336868286"/>
    <n v="0.82366472482681274"/>
    <n v="3223"/>
    <n v="3223"/>
    <n v="3221"/>
    <n v="3222"/>
    <n v="0.82547414302825928"/>
    <n v="0.82340914011001587"/>
    <n v="3000"/>
    <n v="282"/>
    <n v="3500"/>
    <n v="263"/>
    <n v="3200"/>
    <n v="257"/>
    <n v="8.7836422026157379E-2"/>
    <n v="0.2494717538356781"/>
    <n v="4.9391772598028183E-2"/>
    <n v="1.3831104151904583E-2"/>
    <n v="2.7926466427743435E-3"/>
    <n v="2.1941392333246768E-4"/>
    <n v="3000"/>
    <n v="282"/>
    <n v="3500"/>
    <n v="263"/>
    <n v="3200"/>
    <n v="257"/>
    <n v="8.749612420797348E-2"/>
    <n v="0.24883648753166199"/>
    <n v="5.0574000924825668E-2"/>
    <n v="1.3651876710355282E-2"/>
    <n v="2.4821595288813114E-3"/>
    <n v="3.1026994111016393E-4"/>
    <s v="yes"/>
    <s v="yes"/>
    <s v="yes"/>
    <s v="yes"/>
    <s v="yes"/>
    <n v="0"/>
    <x v="0"/>
    <s v="included"/>
    <x v="0"/>
    <x v="0"/>
    <s v="MI includes: _x000a_(i) size _x000a_(ii) parity "/>
    <x v="0"/>
    <m/>
    <s v=""/>
  </r>
  <r>
    <s v="ARM"/>
    <n v="792"/>
    <s v="Armenia Demographic and Health Survey 2015-16. Rockville, Maryland, USA: National Statistical Service, Ministry of Health, and ICF"/>
    <s v="Armenia"/>
    <x v="1"/>
    <s v="2015-16"/>
    <n v="2013"/>
    <n v="7.0901237428188324E-2"/>
    <n v="7.1775536052882671E-3"/>
    <n v="5.6833229959011078E-2"/>
    <n v="8.4969237446784973E-2"/>
    <n v="6.1798404902219772E-2"/>
    <n v="7.14374E-3"/>
    <n v="4.7741150000000003E-2"/>
    <n v="7.5855660000000005E-2"/>
    <n v="1706"/>
    <n v="1654"/>
    <n v="0.99635434150695801"/>
    <n v="0.99472451210021973"/>
    <n v="1648.29150390625"/>
    <n v="1697"/>
    <n v="1648.29150390625"/>
    <n v="1697"/>
    <n v="0.99654865264892578"/>
    <n v="0.99472451210021973"/>
    <n v="3100"/>
    <n v="183"/>
    <n v="3200"/>
    <n v="173"/>
    <n v="3000"/>
    <n v="171"/>
    <n v="0.11069808155298233"/>
    <n v="0.30840751528739929"/>
    <n v="3.6459043622016907E-2"/>
    <n v="5.8818114921450615E-3"/>
    <n v="0"/>
    <n v="0"/>
    <n v="3100"/>
    <n v="183"/>
    <n v="3200"/>
    <n v="173"/>
    <n v="3000"/>
    <n v="171"/>
    <n v="0.10783735662698746"/>
    <n v="0.31054803729057312"/>
    <n v="3.8892161101102829E-2"/>
    <n v="5.3034769371151924E-3"/>
    <n v="0"/>
    <n v="0"/>
    <s v="yes"/>
    <s v="yes"/>
    <s v="yes"/>
    <s v="yes"/>
    <s v="yes"/>
    <n v="0"/>
    <x v="0"/>
    <s v="included"/>
    <x v="0"/>
    <x v="0"/>
    <s v="MI includes: _x000a_(i) size _x000a_(ii) parity _x000a_(ii) sex _x000a_(iv) singleton _x000a_(v) maternal height _x000a_(vi) maternal BMI "/>
    <x v="0"/>
    <m/>
    <s v="MICS4"/>
  </r>
  <r>
    <s v="BLZ"/>
    <n v="794"/>
    <s v="Belize Multiple Indicator Cluster Survey, 2015-2016, Final Report. Belmopan, Belize: Statistical Institute of Belize and UNICEF Belize."/>
    <s v="Belize"/>
    <x v="0"/>
    <s v="2015-16"/>
    <n v="2014"/>
    <n v="0.11295215785503387"/>
    <n v="1.5496621839702129E-2"/>
    <n v="8.2578778266906738E-2"/>
    <n v="0.14332553744316101"/>
    <n v="0.12713797390460968"/>
    <n v="1.5877313911914825E-2"/>
    <n v="9.5842026174068451E-2"/>
    <n v="0.15843392908573151"/>
    <n v="916"/>
    <n v="743.05499267578125"/>
    <n v="0.98115748167037964"/>
    <n v="0.97489082813262939"/>
    <n v="729"/>
    <n v="893"/>
    <n v="729"/>
    <n v="893"/>
    <n v="0.98115748167037964"/>
    <n v="0.97489082813262939"/>
    <n v="3175"/>
    <n v="76"/>
    <n v="2722"/>
    <n v="56"/>
    <n v="3629"/>
    <n v="34"/>
    <n v="9.8376162350177765E-2"/>
    <n v="0.19262437522411346"/>
    <n v="8.1827253103256226E-2"/>
    <n v="2.3555824533104897E-2"/>
    <n v="9.5106204971671104E-3"/>
    <n v="0"/>
    <n v="3175"/>
    <n v="76"/>
    <n v="2722"/>
    <n v="56"/>
    <n v="3629"/>
    <n v="34"/>
    <n v="8.4444440901279449E-2"/>
    <n v="0.18444444239139557"/>
    <n v="8.4444440901279449E-2"/>
    <n v="2.3333333432674408E-2"/>
    <n v="1.1111111380159855E-2"/>
    <n v="0"/>
    <s v="yes"/>
    <s v="yes"/>
    <s v="yes"/>
    <s v="yes"/>
    <s v="yes"/>
    <n v="0"/>
    <x v="0"/>
    <m/>
    <x v="0"/>
    <x v="0"/>
    <s v="MI includes: _x000a_(i) size _x000a_(ii) parity _x000a_(ii) sex _x000a_(iv) singleton "/>
    <x v="0"/>
    <m/>
    <s v=""/>
  </r>
  <r>
    <s v="ECU"/>
    <n v="801"/>
    <s v="Informe de Resultados Encuesta de Condiciones de Vida (ECV) 2013-2014, Instituto Nacional de Estadística Y Censos, 2015"/>
    <s v="Ecuador"/>
    <x v="5"/>
    <s v="2013-14"/>
    <n v="2011"/>
    <m/>
    <m/>
    <m/>
    <m/>
    <m/>
    <m/>
    <m/>
    <m/>
    <n v="11473"/>
    <m/>
    <m/>
    <n v="0.9331473895232284"/>
    <m/>
    <n v="10706"/>
    <m/>
    <m/>
    <m/>
    <m/>
    <m/>
    <m/>
    <m/>
    <m/>
    <m/>
    <m/>
    <m/>
    <m/>
    <m/>
    <m/>
    <m/>
    <m/>
    <m/>
    <m/>
    <m/>
    <m/>
    <m/>
    <m/>
    <m/>
    <m/>
    <m/>
    <m/>
    <m/>
    <m/>
    <m/>
    <m/>
    <m/>
    <m/>
    <m/>
    <m/>
    <x v="1"/>
    <m/>
    <x v="3"/>
    <x v="1"/>
    <s v="No model fitted"/>
    <x v="3"/>
    <m/>
    <s v="MICS6"/>
  </r>
  <r>
    <s v="MRT"/>
    <n v="806"/>
    <s v="Mauritanie Enquête par Grappes à Indicateurs Multiples (MICS) 2015 - Rapport Final, Mars 2017"/>
    <s v="Mauritania"/>
    <x v="0"/>
    <n v="2015"/>
    <n v="2014"/>
    <m/>
    <m/>
    <m/>
    <m/>
    <m/>
    <m/>
    <m/>
    <m/>
    <n v="4172"/>
    <n v="4150.10888671875"/>
    <n v="0.23879517614841461"/>
    <n v="0.23945349454879761"/>
    <n v="991"/>
    <n v="999"/>
    <n v="987"/>
    <n v="996"/>
    <n v="0.23783132433891296"/>
    <n v="0.23873442411422729"/>
    <n v="3000"/>
    <n v="271"/>
    <n v="2500"/>
    <n v="94"/>
    <n v="500"/>
    <n v="81"/>
    <n v="0.26039409637451172"/>
    <n v="0.4455534815788269"/>
    <n v="6.4161784946918488E-2"/>
    <n v="1.8214810639619827E-2"/>
    <n v="1.3729206286370754E-2"/>
    <n v="9.9857069551944733E-2"/>
    <n v="3000"/>
    <n v="271"/>
    <n v="2500"/>
    <n v="94"/>
    <n v="500"/>
    <n v="81"/>
    <n v="0.27127125859260559"/>
    <n v="0.44644644856452942"/>
    <n v="6.2062062323093414E-2"/>
    <n v="1.4014014042913914E-2"/>
    <n v="1.0010009631514549E-2"/>
    <n v="8.1081077456474304E-2"/>
    <s v="no"/>
    <s v="yes"/>
    <s v="yes"/>
    <s v="no"/>
    <s v="yes"/>
    <n v="2"/>
    <x v="1"/>
    <m/>
    <x v="2"/>
    <x v="1"/>
    <s v="No model fitted"/>
    <x v="3"/>
    <m/>
    <s v="MICS4"/>
  </r>
  <r>
    <s v="MEX"/>
    <n v="809"/>
    <s v="Encuesta Nacional de Niños, Niñas y Mujeres en México 2015 - Encuesta de Indicadores Múltiples por Conglomerados 2015, Resultados Principales, 2016"/>
    <s v="Mexico"/>
    <x v="0"/>
    <n v="2015"/>
    <n v="2014"/>
    <n v="0.10286868363618851"/>
    <n v="1.0470992885529995E-2"/>
    <n v="8.2345537841320038E-2"/>
    <n v="0.12339182943105698"/>
    <n v="0.10083448141813278"/>
    <n v="1.2871265411376953E-2"/>
    <n v="7.5544670224189758E-2"/>
    <n v="0.12612429261207581"/>
    <n v="3032"/>
    <n v="1731.9293212890625"/>
    <n v="0.97921478748321533"/>
    <n v="0.98218995332717896"/>
    <n v="1696"/>
    <n v="2978"/>
    <n v="1695"/>
    <n v="2977"/>
    <n v="0.97863739728927612"/>
    <n v="0.98186016082763672"/>
    <n v="3000"/>
    <n v="188"/>
    <n v="3500"/>
    <n v="180"/>
    <n v="3200"/>
    <n v="169"/>
    <n v="5.0579816102981567E-2"/>
    <n v="0.1712774783372879"/>
    <n v="4.2924724519252777E-2"/>
    <n v="1.075874175876379E-2"/>
    <n v="7.6334888581186533E-4"/>
    <n v="2.0457457867451012E-4"/>
    <n v="3000"/>
    <n v="188"/>
    <n v="3500"/>
    <n v="180"/>
    <n v="3200"/>
    <n v="169"/>
    <n v="6.3129618763923645E-2"/>
    <n v="0.18032236397266388"/>
    <n v="5.1712557673454285E-2"/>
    <n v="1.1417058296501637E-2"/>
    <n v="6.7159166792407632E-4"/>
    <n v="3.3579583396203816E-4"/>
    <s v="yes"/>
    <s v="yes"/>
    <s v="yes"/>
    <s v="yes"/>
    <s v="yes"/>
    <n v="0"/>
    <x v="0"/>
    <s v="included"/>
    <x v="0"/>
    <x v="0"/>
    <s v="MI includes: _x000a_(i) size _x000a_(ii) parity "/>
    <x v="0"/>
    <m/>
    <s v="MICS3"/>
  </r>
  <r>
    <s v="MMR"/>
    <n v="811"/>
    <s v="Myanmar Demographic and Health Survey 2015-16: Final Report. 2016"/>
    <s v="Myanmar"/>
    <x v="1"/>
    <s v="2015-16"/>
    <n v="2013"/>
    <n v="0.12657108902931213"/>
    <n v="1.4234690926969051E-2"/>
    <n v="9.8671093583106995E-2"/>
    <n v="0.15447106957435608"/>
    <n v="8.0963753163814545E-2"/>
    <n v="7.789976429194212E-3"/>
    <n v="6.5648987889289856E-2"/>
    <n v="9.6278510987758636E-2"/>
    <n v="4813"/>
    <n v="4284"/>
    <n v="0.45407265424728394"/>
    <n v="0.42426761984825134"/>
    <n v="1945.436767578125"/>
    <n v="2042"/>
    <n v="1945.436767578125"/>
    <n v="2042"/>
    <n v="0.45411688089370728"/>
    <n v="0.42426761984825134"/>
    <n v="3181"/>
    <n v="202"/>
    <n v="3636"/>
    <n v="165"/>
    <n v="2727"/>
    <n v="159"/>
    <n v="0.10081292688846588"/>
    <n v="0.26728969812393188"/>
    <n v="0.13134086132049561"/>
    <n v="2.8015835210680962E-2"/>
    <n v="3.0582905746996403E-3"/>
    <n v="0"/>
    <n v="3181"/>
    <n v="202"/>
    <n v="3636"/>
    <n v="165"/>
    <n v="2727"/>
    <n v="159"/>
    <n v="9.8922625184059143E-2"/>
    <n v="0.25759059190750122"/>
    <n v="0.13222330808639526"/>
    <n v="3.0852105468511581E-2"/>
    <n v="4.4074435718357563E-3"/>
    <n v="0"/>
    <s v="yes"/>
    <s v="yes"/>
    <s v="yes"/>
    <s v="yes"/>
    <s v="yes"/>
    <n v="0"/>
    <x v="0"/>
    <s v="included"/>
    <x v="0"/>
    <x v="0"/>
    <s v="MI includes: _x000a_(i) size _x000a_(ii) parity _x000a_(ii) sex _x000a_(iv) singleton _x000a_(v) maternal height _x000a_(vi) maternal BMI "/>
    <x v="0"/>
    <m/>
    <s v=""/>
  </r>
  <r>
    <s v="TKM"/>
    <n v="820"/>
    <s v="Turkmenistan 2015-16 Multiple Indicator Cluster Survey"/>
    <s v="Turkmenistan"/>
    <x v="0"/>
    <s v="2015-16"/>
    <n v="2014"/>
    <n v="3.6244499999999999E-2"/>
    <n v="4.9839000000000003E-3"/>
    <n v="2.64759E-2"/>
    <n v="4.6012999999999998E-2"/>
    <n v="2.9503600000000001E-2"/>
    <n v="5.30424E-3"/>
    <n v="1.906422E-2"/>
    <n v="3.9942989999999998E-2"/>
    <n v="1467"/>
    <n v="1475.818603515625"/>
    <n v="0.99254745244979858"/>
    <n v="0.99386501312255859"/>
    <n v="1465"/>
    <n v="1458"/>
    <n v="1463"/>
    <n v="1456"/>
    <n v="0.99119240045547485"/>
    <n v="0.99250167608261108"/>
    <n v="3200"/>
    <n v="128"/>
    <n v="3100"/>
    <n v="98"/>
    <n v="3800"/>
    <n v="84"/>
    <n v="8.897767961025238E-2"/>
    <n v="0.21233630180358887"/>
    <n v="0.1014033630490303"/>
    <n v="2.7839325368404388E-2"/>
    <n v="6.8994127213954926E-3"/>
    <n v="0"/>
    <n v="3200"/>
    <n v="128"/>
    <n v="3100"/>
    <n v="98"/>
    <n v="3800"/>
    <n v="84"/>
    <n v="8.7791495025157928E-2"/>
    <n v="0.21262003481388092"/>
    <n v="0.10150891542434692"/>
    <n v="2.5377228856086731E-2"/>
    <n v="6.1728395521640778E-3"/>
    <n v="0"/>
    <s v="yes"/>
    <s v="yes"/>
    <s v="yes"/>
    <s v="yes"/>
    <s v="yes"/>
    <n v="0"/>
    <x v="0"/>
    <m/>
    <x v="0"/>
    <x v="0"/>
    <s v="MI includes: _x000a_(i) size _x000a_(ii) parity "/>
    <x v="0"/>
    <m/>
    <s v="MICS3"/>
  </r>
  <r>
    <s v="ZWE"/>
    <n v="822"/>
    <s v="Zimbabwe Demographic and Health Survey 2015: Final Report. Rockville, Maryland, USA: Zimbabwe National Statistics Agency (ZIMSTAT) and ICF International."/>
    <s v="Zimbabwe"/>
    <x v="1"/>
    <n v="2015"/>
    <n v="2013"/>
    <n v="0.12814780000000001"/>
    <n v="5.3591999999999997E-3"/>
    <n v="0.1176436"/>
    <n v="0.13865189999999999"/>
    <n v="9.5478499999999994E-2"/>
    <n v="5.8415000000000003E-3"/>
    <n v="8.3994429999999995E-2"/>
    <n v="0.10696251"/>
    <n v="6075"/>
    <n v="6357"/>
    <n v="0.82136571407318115"/>
    <n v="0.84888887405395508"/>
    <n v="5221.189453125"/>
    <n v="5157"/>
    <n v="5209.4619140625"/>
    <n v="5149"/>
    <n v="0.81948435306549072"/>
    <n v="0.84757202863693237"/>
    <n v="3500"/>
    <n v="517"/>
    <n v="3000"/>
    <n v="409"/>
    <n v="3200"/>
    <n v="345"/>
    <n v="9.6979431807994843E-2"/>
    <n v="0.24591411650180817"/>
    <n v="6.2456779181957245E-2"/>
    <n v="2.4637086316943169E-2"/>
    <n v="5.483163520693779E-3"/>
    <n v="8.8946823962032795E-4"/>
    <n v="3500"/>
    <n v="517"/>
    <n v="3000"/>
    <n v="409"/>
    <n v="3200"/>
    <n v="345"/>
    <n v="0.10025208443403244"/>
    <n v="0.24646112322807312"/>
    <n v="5.9724647551774979E-2"/>
    <n v="2.4044986814260483E-2"/>
    <n v="4.8477798700332642E-3"/>
    <n v="5.8173359138891101E-4"/>
    <s v="yes"/>
    <s v="yes"/>
    <s v="yes"/>
    <s v="yes"/>
    <s v="yes"/>
    <n v="0"/>
    <x v="0"/>
    <s v="included"/>
    <x v="0"/>
    <x v="0"/>
    <s v="MI includes: _x000a_(i) size _x000a_(ii) parity _x000a_(ii) sex _x000a_(iv) singleton _x000a_(v) maternal height _x000a_(vi) maternal BMI "/>
    <x v="0"/>
    <m/>
    <s v=""/>
  </r>
  <r>
    <s v="SEN"/>
    <n v="823"/>
    <s v="Sénégal : Enquête Démographique et de Santé Continue (EDS-Continue 2015).  Octobre 2016"/>
    <s v="Senegal"/>
    <x v="10"/>
    <n v="2015"/>
    <n v="2012"/>
    <n v="0.18644845485687256"/>
    <n v="1.0746721178293228E-2"/>
    <n v="0.16538487374782562"/>
    <n v="0.2075120210647583"/>
    <n v="0.12584717571735382"/>
    <n v="9.9227399999999993E-3"/>
    <n v="0.10628678"/>
    <n v="0.14540757000000001"/>
    <n v="6725"/>
    <n v="6073"/>
    <n v="0.5325278639793396"/>
    <n v="0.4686988890171051"/>
    <n v="3233.89208984375"/>
    <n v="3152"/>
    <n v="3221.82958984375"/>
    <n v="3139"/>
    <n v="0.53051698207855225"/>
    <n v="0.46676579117774963"/>
    <n v="3000"/>
    <n v="674"/>
    <n v="3500"/>
    <n v="258"/>
    <n v="2500"/>
    <n v="211"/>
    <n v="0.1978076696395874"/>
    <n v="0.33216965198516846"/>
    <n v="9.1538950800895691E-2"/>
    <n v="3.236939013004303E-2"/>
    <n v="1.9860239699482918E-2"/>
    <n v="2.6734164566732943E-4"/>
    <n v="3000"/>
    <n v="674"/>
    <n v="3500"/>
    <n v="258"/>
    <n v="2500"/>
    <n v="211"/>
    <n v="0.21383248269557953"/>
    <n v="0.36262691020965576"/>
    <n v="0.1107233539223671"/>
    <n v="3.9340101182460785E-2"/>
    <n v="2.6015227660536766E-2"/>
    <n v="6.3451775349676609E-4"/>
    <s v="yes"/>
    <s v="yes"/>
    <s v="yes"/>
    <s v="yes"/>
    <s v="yes"/>
    <n v="0"/>
    <x v="0"/>
    <s v="included"/>
    <x v="0"/>
    <x v="0"/>
    <s v="MI includes: _x000a_(i) size _x000a_(ii) parity _x000a_(ii) sex _x000a_(iv) singleton "/>
    <x v="0"/>
    <m/>
    <s v=""/>
  </r>
  <r>
    <s v="AGO"/>
    <n v="825"/>
    <s v="Assessing the Situation of Angolan Children and Women at the Beginning of the Millenium - Analytic Report"/>
    <s v="Angola"/>
    <x v="0"/>
    <n v="2001"/>
    <n v="2000"/>
    <n v="0.17851649999999999"/>
    <n v="1.7586500000000001E-2"/>
    <n v="0.14404700000000001"/>
    <n v="0.21298600000000001"/>
    <n v="0.1010194"/>
    <n v="1.2396290000000001E-2"/>
    <n v="7.6595140000000006E-2"/>
    <n v="0.12544363"/>
    <n v="1309"/>
    <n v="1309"/>
    <n v="0.44888252019882202"/>
    <n v="0.43773874640464783"/>
    <n v="587"/>
    <n v="573"/>
    <n v="579"/>
    <n v="565"/>
    <n v="0.44255086779594421"/>
    <n v="0.43162718415260315"/>
    <n v="3000"/>
    <n v="58"/>
    <n v="3500"/>
    <n v="45"/>
    <n v="3200"/>
    <n v="35"/>
    <n v="9.8878450691699982E-2"/>
    <n v="0.24126455187797546"/>
    <n v="0.18090887367725372"/>
    <n v="8.3179406821727753E-2"/>
    <n v="3.8763713091611862E-2"/>
    <n v="0"/>
    <n v="3000"/>
    <n v="58"/>
    <n v="3500"/>
    <n v="45"/>
    <n v="3200"/>
    <n v="35"/>
    <n v="0.10122164338827133"/>
    <n v="0.2408376932144165"/>
    <n v="0.1815008670091629"/>
    <n v="8.2024432718753815E-2"/>
    <n v="3.8394413888454437E-2"/>
    <n v="0"/>
    <s v="yes"/>
    <s v="yes"/>
    <s v="yes"/>
    <s v="yes"/>
    <s v="yes"/>
    <n v="0"/>
    <x v="0"/>
    <s v="included"/>
    <x v="0"/>
    <x v="0"/>
    <s v="MI includes: _x000a_(i) size _x000a_(ii) parity "/>
    <x v="0"/>
    <m/>
    <s v="MICS3"/>
  </r>
  <r>
    <s v="AGO"/>
    <n v="826"/>
    <s v="Inquérito de Indicadores Múltiplos e de Saúde em Angola 2015-2016. Luanda, Angola e Rockville, Maryland, EUA: INE, MINSA, MINPLAN e ICF International."/>
    <s v="Angola"/>
    <x v="1"/>
    <s v="2015-16"/>
    <n v="2013"/>
    <m/>
    <m/>
    <m/>
    <m/>
    <m/>
    <m/>
    <m/>
    <m/>
    <n v="14243"/>
    <n v="13276"/>
    <n v="0.55197733640670776"/>
    <n v="0.50326478481292725"/>
    <n v="7328.2158203125"/>
    <n v="7168"/>
    <n v="7200.06005859375"/>
    <n v="7029"/>
    <n v="0.54233652353286743"/>
    <n v="0.4935055673122406"/>
    <n v="3000"/>
    <n v="1374"/>
    <n v="4000"/>
    <n v="621"/>
    <n v="3500"/>
    <n v="560"/>
    <n v="0.1822805255651474"/>
    <n v="0.33317533135414124"/>
    <n v="0.1882687509059906"/>
    <n v="9.1632053256034851E-2"/>
    <n v="4.8559114336967468E-2"/>
    <n v="1.9855073187500238E-3"/>
    <n v="3000"/>
    <n v="1374"/>
    <n v="4000"/>
    <n v="621"/>
    <n v="3500"/>
    <n v="560"/>
    <n v="0.1916852742433548"/>
    <n v="0.3564453125"/>
    <n v="0.2149832546710968"/>
    <n v="0.1039341539144516"/>
    <n v="5.63616082072258E-2"/>
    <n v="1.1160714784637094E-3"/>
    <s v="yes"/>
    <s v="yes"/>
    <s v="yes"/>
    <s v="no"/>
    <s v="no"/>
    <n v="2"/>
    <x v="1"/>
    <s v="excluded"/>
    <x v="4"/>
    <x v="1"/>
    <s v="No model fitted"/>
    <x v="3"/>
    <m/>
    <s v="MICS4"/>
  </r>
  <r>
    <s v="BEN"/>
    <n v="833"/>
    <s v="Enquête Démographique et de Santé (EDSB-IV) 2011-2012"/>
    <s v="Benin"/>
    <x v="1"/>
    <s v="2011-12"/>
    <n v="2009"/>
    <n v="0.195431187748909"/>
    <n v="4.7423010692000389E-3"/>
    <n v="0.18613627552986145"/>
    <n v="0.20472609996795654"/>
    <n v="0.12674532830715179"/>
    <n v="4.8877084627747536E-3"/>
    <n v="0.11714988946914673"/>
    <n v="0.13634078204631805"/>
    <n v="13407"/>
    <n v="13191"/>
    <n v="0.60516077280044556"/>
    <n v="0.59155666828155518"/>
    <n v="7982.7470703125"/>
    <n v="7931"/>
    <n v="7945.75439453125"/>
    <n v="7899"/>
    <n v="0.60236179828643799"/>
    <n v="0.58916985988616943"/>
    <n v="3000"/>
    <n v="1216"/>
    <n v="3500"/>
    <n v="613"/>
    <n v="2500"/>
    <n v="592"/>
    <n v="0.14928637444972992"/>
    <n v="0.3029370903968811"/>
    <n v="8.0017924308776855E-2"/>
    <n v="3.1836751848459244E-2"/>
    <n v="1.4691777527332306E-2"/>
    <n v="6.0958270914852619E-3"/>
    <n v="3000"/>
    <n v="1216"/>
    <n v="3500"/>
    <n v="613"/>
    <n v="2500"/>
    <n v="592"/>
    <n v="0.15332239866256714"/>
    <n v="0.30525785684585571"/>
    <n v="7.5400330126285553E-2"/>
    <n v="2.8495775535702705E-2"/>
    <n v="1.3365275226533413E-2"/>
    <n v="5.2956752479076385E-3"/>
    <s v="yes"/>
    <s v="yes"/>
    <s v="yes"/>
    <s v="yes"/>
    <s v="yes"/>
    <n v="0"/>
    <x v="0"/>
    <s v="included"/>
    <x v="0"/>
    <x v="0"/>
    <s v="MI includes: _x000a_(i) size _x000a_(ii) parity _x000a_(ii) sex _x000a_(iv) singleton _x000a_(v) maternal height _x000a_(vi) maternal BMI "/>
    <x v="0"/>
    <m/>
    <s v="MICS2"/>
  </r>
  <r>
    <s v="MLI"/>
    <n v="840"/>
    <s v="Enquête par Grappes à Indicateurs Multiples 2009 - 2010, Rapport final, Bamako Mali, 2011"/>
    <s v="Mali"/>
    <x v="0"/>
    <s v="2009-10"/>
    <n v="2009"/>
    <m/>
    <m/>
    <m/>
    <m/>
    <m/>
    <m/>
    <m/>
    <m/>
    <n v="10598"/>
    <n v="10705.853515625"/>
    <n v="0.24771156907081604"/>
    <n v="0.24683903157711029"/>
    <n v="2652"/>
    <n v="2616"/>
    <n v="2631"/>
    <n v="2598"/>
    <n v="0.24575003981590271"/>
    <n v="0.24514059722423553"/>
    <n v="3000"/>
    <n v="391"/>
    <n v="4000"/>
    <n v="267"/>
    <n v="3500"/>
    <n v="233"/>
    <n v="0.14660297334194183"/>
    <n v="0.33449620008468628"/>
    <n v="0.24001434445381165"/>
    <n v="0.10055006295442581"/>
    <n v="5.2791699767112732E-2"/>
    <n v="3.1435131677426398E-4"/>
    <n v="3000"/>
    <n v="391"/>
    <n v="4000"/>
    <n v="267"/>
    <n v="3500"/>
    <n v="233"/>
    <n v="0.14946483075618744"/>
    <n v="0.34059631824493408"/>
    <n v="0.23356269299983978"/>
    <n v="9.0596333146095276E-2"/>
    <n v="5.084097757935524E-2"/>
    <n v="3.8226300966925919E-4"/>
    <s v="no"/>
    <s v="yes"/>
    <s v="yes"/>
    <s v="no"/>
    <s v="yes"/>
    <n v="2"/>
    <x v="1"/>
    <s v="excluded"/>
    <x v="2"/>
    <x v="1"/>
    <s v="No model fitted"/>
    <x v="3"/>
    <m/>
    <s v="MICS3"/>
  </r>
  <r>
    <s v="AFG"/>
    <n v="843"/>
    <s v="Afghanistan Demographic and Health Survey 2015. Kabul, Afghanistan: Central Statistics Organization"/>
    <s v="Afghanistan"/>
    <x v="1"/>
    <s v="2015-16"/>
    <n v="2013"/>
    <m/>
    <m/>
    <m/>
    <m/>
    <m/>
    <m/>
    <m/>
    <m/>
    <n v="32465"/>
    <n v="31580"/>
    <n v="0.13731628656387329"/>
    <n v="0.12133066356182098"/>
    <n v="4336.416015625"/>
    <n v="3939"/>
    <n v="4304.88671875"/>
    <n v="3908"/>
    <n v="0.13631686568260193"/>
    <n v="0.12037578970193863"/>
    <n v="3000"/>
    <n v="853"/>
    <n v="3500"/>
    <n v="532"/>
    <n v="2500"/>
    <n v="411"/>
    <n v="0.227338045835495"/>
    <n v="0.48606076836585999"/>
    <n v="0.18819473683834076"/>
    <n v="8.6827859282493591E-2"/>
    <n v="5.2192378789186478E-2"/>
    <n v="6.6114531364291906E-4"/>
    <n v="3000"/>
    <n v="853"/>
    <n v="3500"/>
    <n v="532"/>
    <n v="2500"/>
    <n v="411"/>
    <n v="0.21655242145061493"/>
    <n v="0.45595329999923706"/>
    <n v="0.1825336366891861"/>
    <n v="6.6006600856781006E-2"/>
    <n v="3.3003300428390503E-2"/>
    <n v="1.0154861956834793E-3"/>
    <s v="no"/>
    <s v="yes"/>
    <s v="yes"/>
    <s v="yes"/>
    <s v="yes"/>
    <n v="1"/>
    <x v="1"/>
    <s v="excluded"/>
    <x v="2"/>
    <x v="1"/>
    <s v="No model fitted"/>
    <x v="3"/>
    <m/>
    <s v="MICS2"/>
  </r>
  <r>
    <s v="BTN"/>
    <n v="849"/>
    <s v="National Nutrition Survey 2015, Nutrition Programme Department of Public Health Ministry of Health Bhutan"/>
    <s v="Bhutan"/>
    <x v="2"/>
    <n v="2015"/>
    <n v="2012"/>
    <m/>
    <m/>
    <m/>
    <m/>
    <m/>
    <m/>
    <m/>
    <m/>
    <n v="1448"/>
    <s v=" "/>
    <m/>
    <n v="0.68646408839779005"/>
    <m/>
    <n v="994"/>
    <m/>
    <m/>
    <m/>
    <m/>
    <m/>
    <m/>
    <m/>
    <m/>
    <m/>
    <m/>
    <m/>
    <m/>
    <m/>
    <m/>
    <m/>
    <m/>
    <m/>
    <m/>
    <m/>
    <m/>
    <m/>
    <m/>
    <m/>
    <m/>
    <m/>
    <m/>
    <m/>
    <m/>
    <m/>
    <m/>
    <m/>
    <m/>
    <m/>
    <m/>
    <x v="1"/>
    <m/>
    <x v="3"/>
    <x v="1"/>
    <s v="No model fitted"/>
    <x v="3"/>
    <m/>
    <s v="MICS6"/>
  </r>
  <r>
    <s v="CUB"/>
    <n v="850"/>
    <s v="Encuesta de Indicadores Múltiples por Conglomerados, Cuba 2014"/>
    <s v="Cuba"/>
    <x v="0"/>
    <n v="2014"/>
    <n v="2013"/>
    <n v="6.23615E-2"/>
    <n v="9.3030999999999999E-3"/>
    <n v="4.4127399999999997E-2"/>
    <n v="8.05955E-2"/>
    <n v="5.1060099999999997E-2"/>
    <n v="9.8081699999999997E-3"/>
    <n v="3.1777050000000001E-2"/>
    <n v="7.0343130000000004E-2"/>
    <n v="2193"/>
    <n v="635.33135986328125"/>
    <n v="0.94803148508071899"/>
    <n v="0.95713633298873901"/>
    <n v="602"/>
    <n v="2099"/>
    <n v="599"/>
    <n v="2094"/>
    <n v="0.94330710172653198"/>
    <n v="0.95485633611679077"/>
    <n v="3500"/>
    <n v="97"/>
    <n v="3200"/>
    <n v="65"/>
    <n v="3000"/>
    <n v="54"/>
    <n v="5.3410924971103668E-2"/>
    <n v="0.12420696020126343"/>
    <n v="0.11267772316932678"/>
    <n v="2.9533376917243004E-2"/>
    <n v="5.5157574824988842E-3"/>
    <n v="2.1216437744442374E-4"/>
    <n v="3500"/>
    <n v="97"/>
    <n v="3200"/>
    <n v="65"/>
    <n v="3000"/>
    <n v="54"/>
    <n v="4.6212483197450638E-2"/>
    <n v="0.10290614515542984"/>
    <n v="8.5278704762458801E-2"/>
    <n v="2.1438781172037125E-2"/>
    <n v="3.3349213190376759E-3"/>
    <n v="4.7641733544878662E-4"/>
    <s v="yes"/>
    <s v="yes"/>
    <s v="yes"/>
    <s v="yes"/>
    <s v="yes"/>
    <n v="0"/>
    <x v="0"/>
    <s v="included"/>
    <x v="0"/>
    <x v="0"/>
    <s v="MI includes: _x000a_(i) size _x000a_(ii) parity "/>
    <x v="0"/>
    <m/>
    <s v=""/>
  </r>
  <r>
    <s v="BLR"/>
    <n v="852"/>
    <s v="Multiple Indicator Cluster Survey of the Situation of Children and Women in the Republic of Belarus (МИКС4), 2012. Final Report"/>
    <s v="Belarus"/>
    <x v="0"/>
    <n v="2012"/>
    <n v="2011"/>
    <n v="4.38425E-2"/>
    <n v="6.0460000000000002E-3"/>
    <n v="3.1992300000000001E-2"/>
    <n v="5.5692699999999998E-2"/>
    <n v="3.9934200000000003E-2"/>
    <n v="6.6668200000000004E-3"/>
    <n v="2.682764E-2"/>
    <n v="5.3040810000000001E-2"/>
    <n v="1324"/>
    <n v="729.8095703125"/>
    <n v="0.99726027250289917"/>
    <n v="0.99546825885772705"/>
    <n v="728"/>
    <n v="1318"/>
    <n v="728"/>
    <n v="1318"/>
    <n v="0.99726027250289917"/>
    <n v="0.99546825885772705"/>
    <n v="3300"/>
    <n v="36"/>
    <n v="3150"/>
    <n v="35"/>
    <n v="3400"/>
    <n v="35"/>
    <n v="3.4112431108951569E-2"/>
    <n v="0.11953692138195038"/>
    <n v="0.10846886783838272"/>
    <n v="1.3814275152981281E-2"/>
    <n v="1.1693579144775867E-3"/>
    <n v="0"/>
    <n v="3300"/>
    <n v="36"/>
    <n v="3150"/>
    <n v="35"/>
    <n v="3400"/>
    <n v="35"/>
    <n v="3.8694992661476135E-2"/>
    <n v="0.11911987513303757"/>
    <n v="0.10849772393703461"/>
    <n v="1.5174507163465023E-2"/>
    <n v="2.2761761210858822E-3"/>
    <n v="0"/>
    <s v="yes"/>
    <s v="yes"/>
    <s v="yes"/>
    <s v="yes"/>
    <s v="yes"/>
    <n v="0"/>
    <x v="0"/>
    <s v="included"/>
    <x v="0"/>
    <x v="0"/>
    <s v="MI includes: _x000a_(i) size "/>
    <x v="0"/>
    <m/>
    <s v="MICS2"/>
  </r>
  <r>
    <s v="GIN"/>
    <n v="856"/>
    <s v="L’Enquête Démographique et de Santé et à Indicateurs Multiples en Guinée de 2012 : Rapport de synthèse. Calverton, Maryland, USA : INS et ICF International"/>
    <s v="Guinea"/>
    <x v="1"/>
    <n v="2012"/>
    <n v="2010"/>
    <m/>
    <m/>
    <m/>
    <m/>
    <m/>
    <m/>
    <m/>
    <m/>
    <n v="7039"/>
    <n v="7067"/>
    <n v="0.43079221248626709"/>
    <n v="0.42875409126281738"/>
    <n v="3044.303955078125"/>
    <n v="3018"/>
    <n v="2981.477294921875"/>
    <n v="2958"/>
    <n v="0.42188727855682373"/>
    <n v="0.42023015022277832"/>
    <n v="3000"/>
    <n v="489"/>
    <n v="4000"/>
    <n v="292"/>
    <n v="3500"/>
    <n v="290"/>
    <n v="0.16338975727558136"/>
    <n v="0.35330000519752502"/>
    <n v="0.29426491260528564"/>
    <n v="0.13593031466007233"/>
    <n v="7.7269211411476135E-2"/>
    <n v="0"/>
    <n v="3000"/>
    <n v="489"/>
    <n v="4000"/>
    <n v="292"/>
    <n v="3500"/>
    <n v="290"/>
    <n v="0.16202783584594727"/>
    <n v="0.35487076640129089"/>
    <n v="0.29390326142311096"/>
    <n v="0.1322067528963089"/>
    <n v="7.4884027242660522E-2"/>
    <n v="0"/>
    <s v="yes"/>
    <s v="yes"/>
    <s v="yes"/>
    <s v="no"/>
    <s v="no"/>
    <n v="2"/>
    <x v="1"/>
    <s v="excluded"/>
    <x v="4"/>
    <x v="1"/>
    <s v="No model fitted"/>
    <x v="3"/>
    <m/>
    <s v="MICS5"/>
  </r>
  <r>
    <s v="MLI"/>
    <n v="857"/>
    <s v="Enquête Démographique et de Santé au Mali 2012-2013. Rockville, Maryland, USA: CPS, INSTAT, INFO-STAT and ICF International."/>
    <s v="Mali"/>
    <x v="1"/>
    <s v="2012-13"/>
    <n v="2009"/>
    <m/>
    <m/>
    <m/>
    <m/>
    <m/>
    <m/>
    <m/>
    <m/>
    <n v="10326"/>
    <n v="10402"/>
    <n v="0.30396503210067749"/>
    <n v="0.32190588116645813"/>
    <n v="3161.735107421875"/>
    <n v="3324"/>
    <n v="3121.537841796875"/>
    <n v="3284"/>
    <n v="0.30009016394615173"/>
    <n v="0.31803214550018311"/>
    <n v="3000"/>
    <n v="604"/>
    <n v="4000"/>
    <n v="344"/>
    <n v="3500"/>
    <n v="311"/>
    <n v="0.18444736301898956"/>
    <n v="0.37444287538528442"/>
    <n v="0.2497694194316864"/>
    <n v="0.10435736179351807"/>
    <n v="7.0199944078922272E-2"/>
    <n v="1.2275455519556999E-2"/>
    <n v="3000"/>
    <n v="604"/>
    <n v="4000"/>
    <n v="344"/>
    <n v="3500"/>
    <n v="311"/>
    <n v="0.18170878291130066"/>
    <n v="0.37876051664352417"/>
    <n v="0.24939832091331482"/>
    <n v="0.10679903626441956"/>
    <n v="7.1600481867790222E-2"/>
    <n v="0"/>
    <s v="yes"/>
    <s v="yes"/>
    <s v="yes"/>
    <s v="no"/>
    <s v="no"/>
    <n v="2"/>
    <x v="1"/>
    <m/>
    <x v="2"/>
    <x v="1"/>
    <s v="No model fitted"/>
    <x v="3"/>
    <m/>
    <s v=""/>
  </r>
  <r>
    <s v="RWA"/>
    <n v="859"/>
    <s v="Enquete a Indicateur Multiple, MICS2, Rwanda"/>
    <s v="Rwanda"/>
    <x v="0"/>
    <n v="2000"/>
    <n v="1999"/>
    <n v="8.2334443926811218E-2"/>
    <n v="1.6725381836295128E-2"/>
    <n v="4.9552690237760544E-2"/>
    <n v="0.11511619389057159"/>
    <n v="4.716106504201889E-2"/>
    <n v="1.6066370531916618E-2"/>
    <n v="1.5408363193273544E-2"/>
    <n v="7.8913763165473938E-2"/>
    <n v="746"/>
    <n v="737"/>
    <n v="0.2761116623878479"/>
    <n v="0.33109918236732483"/>
    <n v="204"/>
    <n v="247"/>
    <n v="204"/>
    <n v="247"/>
    <n v="0.2762393057346344"/>
    <n v="0.33109918236732483"/>
    <n v="3000"/>
    <n v="45"/>
    <n v="3500"/>
    <n v="26"/>
    <n v="4000"/>
    <n v="21"/>
    <n v="0.18797193467617035"/>
    <n v="0.3716697096824646"/>
    <n v="0.18949849903583527"/>
    <n v="4.8061184585094452E-2"/>
    <n v="0"/>
    <n v="0"/>
    <n v="3000"/>
    <n v="45"/>
    <n v="3500"/>
    <n v="26"/>
    <n v="4000"/>
    <n v="21"/>
    <n v="0.18218623101711273"/>
    <n v="0.37246963381767273"/>
    <n v="0.19028340280056"/>
    <n v="4.8582997173070908E-2"/>
    <n v="0"/>
    <n v="0"/>
    <s v="yes"/>
    <s v="yes"/>
    <s v="yes"/>
    <s v="yes"/>
    <s v="yes"/>
    <n v="0"/>
    <x v="0"/>
    <s v="excluded"/>
    <x v="0"/>
    <x v="0"/>
    <s v="MI includes: _x000a_(i) size _x000a_(ii) parity "/>
    <x v="0"/>
    <s v="Excluded in 2019 estimates. Included in 2020 on unweighted DQC"/>
    <s v="MICS5"/>
  </r>
  <r>
    <s v="TTO"/>
    <n v="860"/>
    <s v="Monitoring the situation of children and women - Trinidad and Tobago 2006 Multiple Indicator Cluster Survey 3"/>
    <s v="Trinidad and Tobago"/>
    <x v="0"/>
    <n v="2006"/>
    <n v="2005"/>
    <m/>
    <m/>
    <m/>
    <m/>
    <m/>
    <m/>
    <m/>
    <m/>
    <n v="415"/>
    <n v="417"/>
    <n v="0.89928054809570313"/>
    <n v="0.90120482444763184"/>
    <n v="375"/>
    <n v="374"/>
    <n v="374"/>
    <n v="373"/>
    <n v="0.89688247442245483"/>
    <n v="0.89879518747329712"/>
    <n v="3182"/>
    <n v="24"/>
    <n v="3636"/>
    <n v="16"/>
    <n v="2727"/>
    <n v="15"/>
    <n v="6.4948268234729767E-2"/>
    <n v="0.14942260086536407"/>
    <n v="0.10358750820159912"/>
    <n v="4.2794343084096909E-2"/>
    <n v="5.8078523725271225E-3"/>
    <n v="0"/>
    <n v="3182"/>
    <n v="24"/>
    <n v="3636"/>
    <n v="16"/>
    <n v="2727"/>
    <n v="15"/>
    <n v="6.4171120524406433E-2"/>
    <n v="0.14705882966518402"/>
    <n v="0.10160427540540695"/>
    <n v="4.2780749499797821E-2"/>
    <n v="5.3475936874747276E-3"/>
    <n v="0"/>
    <s v="yes"/>
    <s v="yes"/>
    <s v="yes"/>
    <s v="yes"/>
    <s v="yes"/>
    <n v="0"/>
    <x v="1"/>
    <s v="included"/>
    <x v="7"/>
    <x v="1"/>
    <s v="MI includes: _x000a_(i) size _x000a_(ii) maternal parity "/>
    <x v="4"/>
    <s v="HIC at time of survey and now"/>
    <m/>
  </r>
  <r>
    <s v="UKR"/>
    <n v="861"/>
    <s v="Ukraine Multiple Indicator Cluster Survey 2012, Final Report."/>
    <s v="Ukraine"/>
    <x v="0"/>
    <n v="2012"/>
    <n v="2011"/>
    <n v="3.4798799999999998E-2"/>
    <n v="5.4771999999999998E-3"/>
    <n v="2.4063600000000001E-2"/>
    <n v="4.5533999999999998E-2"/>
    <n v="2.7381300000000001E-2"/>
    <n v="5.5253400000000001E-3"/>
    <n v="1.652348E-2"/>
    <n v="3.8239189999999999E-2"/>
    <n v="1564"/>
    <n v="706.8155517578125"/>
    <n v="0.97171145677566528"/>
    <n v="0.97250640392303467"/>
    <n v="687"/>
    <n v="1521"/>
    <n v="687"/>
    <n v="1521"/>
    <n v="0.97171145677566528"/>
    <n v="0.97250640392303467"/>
    <n v="3200"/>
    <n v="161"/>
    <n v="3100"/>
    <n v="140"/>
    <n v="3500"/>
    <n v="95"/>
    <n v="0.11988978832960129"/>
    <n v="0.2802543044090271"/>
    <n v="7.3663026094436646E-2"/>
    <n v="8.9326882734894753E-3"/>
    <n v="8.8245293591171503E-4"/>
    <n v="0"/>
    <n v="3200"/>
    <n v="161"/>
    <n v="3100"/>
    <n v="140"/>
    <n v="3500"/>
    <n v="95"/>
    <n v="0.10585141181945801"/>
    <n v="0.26035502552986145"/>
    <n v="6.9690994918346405E-2"/>
    <n v="9.2044705525040627E-3"/>
    <n v="6.5746222389861941E-4"/>
    <n v="0"/>
    <s v="yes"/>
    <s v="yes"/>
    <s v="yes"/>
    <s v="yes"/>
    <s v="yes"/>
    <n v="0"/>
    <x v="0"/>
    <s v="included"/>
    <x v="0"/>
    <x v="0"/>
    <s v="MI includes: _x000a_(i) size _x000a_(ii) parity "/>
    <x v="0"/>
    <m/>
    <s v="MICS6"/>
  </r>
  <r>
    <s v="UKR"/>
    <n v="862"/>
    <s v="Ukraine Multiple Indicator Cluster Survey 2005"/>
    <s v="Ukraine"/>
    <x v="0"/>
    <n v="2005"/>
    <n v="2003"/>
    <n v="4.1695099999999999E-2"/>
    <n v="7.1865000000000002E-3"/>
    <n v="2.7609499999999999E-2"/>
    <n v="5.5780700000000003E-2"/>
    <n v="4.1050999999999997E-2"/>
    <n v="8.3741600000000003E-3"/>
    <n v="2.4434810000000001E-2"/>
    <n v="5.7667099999999999E-2"/>
    <n v="1128"/>
    <n v="1125"/>
    <n v="0.99492383003234863"/>
    <n v="0.99734044075012207"/>
    <n v="1125"/>
    <n v="1125"/>
    <n v="1125"/>
    <n v="1125"/>
    <n v="0.99492383003234863"/>
    <n v="0.99734044075012207"/>
    <n v="3000"/>
    <n v="101"/>
    <n v="3200"/>
    <n v="95"/>
    <n v="3600"/>
    <n v="79"/>
    <n v="7.3634833097457886E-2"/>
    <n v="0.23268838226795197"/>
    <n v="8.7258502840995789E-2"/>
    <n v="7.0345806889235973E-3"/>
    <n v="4.9244420370087028E-4"/>
    <n v="0"/>
    <n v="3000"/>
    <n v="101"/>
    <n v="3200"/>
    <n v="95"/>
    <n v="3600"/>
    <n v="79"/>
    <n v="8.977777510881424E-2"/>
    <n v="0.24444444477558136"/>
    <n v="8.6222223937511444E-2"/>
    <n v="7.1111111901700497E-3"/>
    <n v="8.8888889877125621E-4"/>
    <n v="0"/>
    <s v="yes"/>
    <s v="yes"/>
    <s v="yes"/>
    <s v="yes"/>
    <s v="yes"/>
    <n v="0"/>
    <x v="0"/>
    <s v="included"/>
    <x v="0"/>
    <x v="0"/>
    <s v="MI includes: _x000a_(i) size _x000a_(ii) parity "/>
    <x v="0"/>
    <m/>
    <s v=""/>
  </r>
  <r>
    <s v="IND"/>
    <n v="874"/>
    <s v="National Family Health Survey (NFHS-4), 2015-16: India. Mumbai: IIPS. 2017"/>
    <s v="India"/>
    <x v="1"/>
    <s v="2015-16"/>
    <n v="2014"/>
    <n v="0.28601080179214478"/>
    <n v="3.0476262327283621E-3"/>
    <n v="0.28003746271133423"/>
    <n v="0.29198414087295532"/>
    <n v="0.18241116404533386"/>
    <n v="2.9513299999999998E-3"/>
    <n v="0.17662632"/>
    <n v="0.18819601999999999"/>
    <n v="52791"/>
    <n v="50956"/>
    <n v="0.80452919006347656"/>
    <n v="0.77234756946563721"/>
    <n v="40995.234375"/>
    <n v="40773"/>
    <n v="40944.69921875"/>
    <n v="40726"/>
    <n v="0.80353045463562012"/>
    <n v="0.7714572548866272"/>
    <n v="3000"/>
    <n v="10105"/>
    <n v="2500"/>
    <n v="8324"/>
    <n v="3500"/>
    <n v="3995"/>
    <n v="0.24748121201992035"/>
    <n v="0.54942572116851807"/>
    <n v="3.4949388355016708E-2"/>
    <n v="1.1608642525970936E-2"/>
    <n v="3.9831302128732204E-3"/>
    <n v="6.1941810417920351E-4"/>
    <n v="3000"/>
    <n v="10105"/>
    <n v="2500"/>
    <n v="8324"/>
    <n v="3500"/>
    <n v="3995"/>
    <n v="0.24783557653427124"/>
    <n v="0.5499718189239502"/>
    <n v="3.7966299802064896E-2"/>
    <n v="1.2630907818675041E-2"/>
    <n v="4.243004135787487E-3"/>
    <n v="4.1694258106872439E-4"/>
    <s v="yes"/>
    <s v="yes"/>
    <s v="yes"/>
    <s v="yes"/>
    <s v="yes"/>
    <n v="0"/>
    <x v="0"/>
    <s v="included"/>
    <x v="0"/>
    <x v="0"/>
    <s v="MI includes: _x000a_(i) size _x000a_(ii) parity _x000a_(ii) sex _x000a_(iv) singleton _x000a_(v) maternal height _x000a_(vi) maternal BMI "/>
    <x v="0"/>
    <s v="Assigned year is not the typical midpoint calculation because only data from 2014 was used for adjusted LBW estimate."/>
    <s v=""/>
  </r>
  <r>
    <s v="CMR"/>
    <n v="875"/>
    <s v="Enquête à Indicateurs Multiples (MICS) au Cameroun 2000 Rapport Principal"/>
    <s v="Cameroon"/>
    <x v="0"/>
    <n v="2000"/>
    <n v="1999"/>
    <n v="0.1379494"/>
    <n v="2.29468E-2"/>
    <n v="9.2973799999999995E-2"/>
    <n v="0.182925"/>
    <n v="7.6644799999999999E-2"/>
    <n v="1.356169E-2"/>
    <n v="4.9816560000000003E-2"/>
    <n v="0.10347307"/>
    <n v="905"/>
    <n v="955"/>
    <n v="0.50451195240020752"/>
    <n v="0.56305307149887085"/>
    <n v="481"/>
    <n v="509"/>
    <n v="481"/>
    <n v="509"/>
    <n v="0.50469505786895752"/>
    <n v="0.56305307149887085"/>
    <n v="3000"/>
    <n v="68"/>
    <n v="3500"/>
    <n v="58"/>
    <n v="4000"/>
    <n v="28"/>
    <n v="0.14432378113269806"/>
    <n v="0.31694677472114563"/>
    <n v="0.1841808408498764"/>
    <n v="8.9829228818416595E-2"/>
    <n v="2.10748091340065E-2"/>
    <n v="0"/>
    <n v="3000"/>
    <n v="68"/>
    <n v="3500"/>
    <n v="58"/>
    <n v="4000"/>
    <n v="28"/>
    <n v="0.13359528779983521"/>
    <n v="0.30255404114723206"/>
    <n v="0.16895873844623566"/>
    <n v="8.0550096929073334E-2"/>
    <n v="1.7681729048490524E-2"/>
    <n v="0"/>
    <s v="yes"/>
    <s v="yes"/>
    <s v="yes"/>
    <s v="yes"/>
    <s v="yes"/>
    <n v="0"/>
    <x v="0"/>
    <s v="included"/>
    <x v="0"/>
    <x v="0"/>
    <s v="MI includes: _x000a_(i) size _x000a_(ii) parity "/>
    <x v="0"/>
    <m/>
    <s v=""/>
  </r>
  <r>
    <s v="CIV"/>
    <n v="876"/>
    <s v="Enquête à Indicateurs Multiples MICS2000, Côte d'Ivoire"/>
    <s v="Côte d'Ivoire"/>
    <x v="0"/>
    <n v="2000"/>
    <n v="1999"/>
    <n v="0.1982343"/>
    <n v="9.1704000000000004E-3"/>
    <n v="0.18026030000000001"/>
    <n v="0.21620829999999999"/>
    <n v="0.14305870000000001"/>
    <n v="9.77483E-3"/>
    <n v="0.12381539"/>
    <n v="0.16230201"/>
    <n v="2139"/>
    <n v="2034"/>
    <n v="0.71279305219650269"/>
    <n v="0.68115943670272827"/>
    <n v="1450"/>
    <n v="1457"/>
    <n v="1450"/>
    <n v="1457"/>
    <n v="0.71278810501098633"/>
    <n v="0.68115943670272827"/>
    <n v="3000"/>
    <n v="148"/>
    <n v="2500"/>
    <n v="89"/>
    <n v="2800"/>
    <n v="75"/>
    <n v="9.5716007053852081E-2"/>
    <n v="0.20112194120883942"/>
    <n v="4.1843768209218979E-2"/>
    <n v="4.8833438195288181E-3"/>
    <n v="0"/>
    <n v="0"/>
    <n v="3000"/>
    <n v="148"/>
    <n v="2500"/>
    <n v="89"/>
    <n v="2800"/>
    <n v="75"/>
    <n v="0.10157858580350876"/>
    <n v="0.21413864195346832"/>
    <n v="3.9121482521295547E-2"/>
    <n v="4.1180509142577648E-3"/>
    <n v="0"/>
    <n v="0"/>
    <s v="yes"/>
    <s v="yes"/>
    <s v="yes"/>
    <s v="yes"/>
    <s v="yes"/>
    <n v="0"/>
    <x v="0"/>
    <s v="included"/>
    <x v="0"/>
    <x v="0"/>
    <s v="MI includes: _x000a_(i) size "/>
    <x v="0"/>
    <m/>
    <s v=""/>
  </r>
  <r>
    <s v="PER"/>
    <n v="880"/>
    <s v="Encuesta Demográfica y de Salud Familiar-ENDES 2015 Nacional y Departamental"/>
    <s v="Peru"/>
    <x v="8"/>
    <n v="2015"/>
    <n v="2013"/>
    <n v="8.6212210357189178E-2"/>
    <n v="2.4487783666700125E-3"/>
    <n v="8.1412605941295624E-2"/>
    <n v="9.1011814773082733E-2"/>
    <n v="7.6253630220890045E-2"/>
    <n v="2.6645311154425144E-3"/>
    <n v="7.1029245853424072E-2"/>
    <n v="8.1478022038936615E-2"/>
    <n v="23821"/>
    <n v="13112"/>
    <n v="0.94693219661712646"/>
    <n v="0.9481549859046936"/>
    <n v="12416.48828125"/>
    <n v="22586"/>
    <n v="12408.46484375"/>
    <n v="22573"/>
    <n v="0.94634419679641724"/>
    <n v="0.94760924577713013"/>
    <n v="3500"/>
    <n v="1172"/>
    <n v="3200"/>
    <n v="1077"/>
    <n v="3000"/>
    <n v="1076"/>
    <n v="5.0986949354410172E-2"/>
    <n v="0.14444632828235626"/>
    <n v="8.196432888507843E-2"/>
    <n v="1.9637053832411766E-2"/>
    <n v="2.519313944503665E-3"/>
    <n v="4.0628307033330202E-4"/>
    <n v="3500"/>
    <n v="1172"/>
    <n v="3200"/>
    <n v="1077"/>
    <n v="3000"/>
    <n v="1076"/>
    <n v="5.1890552043914795E-2"/>
    <n v="0.14721508324146271"/>
    <n v="7.8234307467937469E-2"/>
    <n v="1.8064288422465324E-2"/>
    <n v="2.3023111280053854E-3"/>
    <n v="2.213760744780302E-4"/>
    <s v="yes"/>
    <s v="yes"/>
    <s v="yes"/>
    <s v="yes"/>
    <s v="yes"/>
    <n v="0"/>
    <x v="0"/>
    <m/>
    <x v="0"/>
    <x v="0"/>
    <s v="MI includes: _x000a_(i) size _x000a_(ii) parity _x000a_(ii) sex _x000a_(iv) singleton "/>
    <x v="0"/>
    <m/>
    <s v="MICS5"/>
  </r>
  <r>
    <s v="MWI"/>
    <n v="889"/>
    <s v="Malawi Demographic and Health Survey 2015-16. Zomba, Malawi, and Rockville, Maryland, USA. NSO and ICF."/>
    <s v="Malawi"/>
    <x v="1"/>
    <s v="2015-16"/>
    <n v="2013"/>
    <n v="0.15345809999999999"/>
    <n v="1.12885E-2"/>
    <n v="0.13133259999999999"/>
    <n v="0.17558360000000001"/>
    <n v="0.12449449999999999"/>
    <n v="3.7153799999999999E-3"/>
    <n v="0.11720207000000001"/>
    <n v="0.13178690000000001"/>
    <n v="17148"/>
    <n v="17249"/>
    <n v="0.83973878622055054"/>
    <n v="0.8474457859992981"/>
    <n v="14484.8740234375"/>
    <n v="14532"/>
    <n v="14347.06640625"/>
    <n v="14391"/>
    <n v="0.83176219463348389"/>
    <n v="0.83922320604324341"/>
    <n v="3000"/>
    <n v="2354"/>
    <n v="3500"/>
    <n v="1272"/>
    <n v="3200"/>
    <n v="1225"/>
    <n v="0.16376547515392303"/>
    <n v="0.33133581280708313"/>
    <n v="0.18205152451992035"/>
    <n v="6.9329887628555298E-2"/>
    <n v="4.140874370932579E-2"/>
    <n v="1.2220347998663783E-3"/>
    <n v="3000"/>
    <n v="2354"/>
    <n v="3500"/>
    <n v="1272"/>
    <n v="3200"/>
    <n v="1225"/>
    <n v="0.16198733448982239"/>
    <n v="0.33381503820419312"/>
    <n v="0.18029177188873291"/>
    <n v="6.9914668798446655E-2"/>
    <n v="3.9705477654933929E-2"/>
    <n v="1.4450866729021072E-3"/>
    <s v="yes"/>
    <s v="yes"/>
    <s v="yes"/>
    <s v="yes"/>
    <s v="yes"/>
    <n v="0"/>
    <x v="0"/>
    <s v="included"/>
    <x v="0"/>
    <x v="0"/>
    <s v="MI includes: _x000a_(i) size _x000a_(ii) parity _x000a_(ii) sex _x000a_(iv) singleton _x000a_(v) maternal height _x000a_(vi) maternal BMI "/>
    <x v="0"/>
    <m/>
    <s v="MICS5"/>
  </r>
  <r>
    <s v="ALB"/>
    <n v="895"/>
    <s v="Albania 2002 Reproductive Health Survey Final Report"/>
    <s v="Albania"/>
    <x v="6"/>
    <n v="2002"/>
    <n v="2000"/>
    <n v="4.9779850989580154E-2"/>
    <n v="5.7669705711305141E-3"/>
    <n v="3.8476794958114624E-2"/>
    <n v="6.1082903295755386E-2"/>
    <n v="3.0404858291149139E-2"/>
    <n v="4.7649182379245758E-3"/>
    <n v="2.1026516333222389E-2"/>
    <n v="3.9783202111721039E-2"/>
    <n v="1351"/>
    <n v="1463"/>
    <n v="0.98499530553817749"/>
    <n v="0.98815691471099854"/>
    <n v="1441.280029296875"/>
    <n v="1335"/>
    <n v="1439.5753173828125"/>
    <n v="1334"/>
    <n v="0.98398858308792114"/>
    <n v="0.98741674423217773"/>
    <n v="3500"/>
    <n v="190"/>
    <n v="3200"/>
    <n v="103"/>
    <n v="3300"/>
    <n v="90"/>
    <n v="0.14505375921726227"/>
    <n v="0.28954100608825684"/>
    <n v="0.14796234667301178"/>
    <n v="4.0090035647153854E-2"/>
    <n v="1.2570192106068134E-2"/>
    <n v="0"/>
    <n v="3500"/>
    <n v="190"/>
    <n v="3200"/>
    <n v="103"/>
    <n v="3300"/>
    <n v="90"/>
    <n v="0.14232209324836731"/>
    <n v="0.28689137101173401"/>
    <n v="0.15655431151390076"/>
    <n v="4.1947565972805023E-2"/>
    <n v="1.1985018849372864E-2"/>
    <n v="0"/>
    <s v="yes"/>
    <s v="yes"/>
    <s v="yes"/>
    <s v="yes"/>
    <s v="yes"/>
    <n v="0"/>
    <x v="0"/>
    <m/>
    <x v="0"/>
    <x v="0"/>
    <s v="FMM Only"/>
    <x v="2"/>
    <m/>
    <s v="MICS3"/>
  </r>
  <r>
    <s v="ZAF"/>
    <n v="902"/>
    <s v="South Africa 2012 National Income Dynamics Study Wave 3"/>
    <s v="South Africa"/>
    <x v="3"/>
    <n v="2012"/>
    <n v="2010"/>
    <m/>
    <m/>
    <m/>
    <m/>
    <m/>
    <m/>
    <m/>
    <m/>
    <n v="3624"/>
    <m/>
    <m/>
    <n v="0.8093267108167771"/>
    <m/>
    <n v="2933"/>
    <m/>
    <m/>
    <m/>
    <m/>
    <m/>
    <m/>
    <m/>
    <m/>
    <m/>
    <m/>
    <m/>
    <m/>
    <m/>
    <m/>
    <m/>
    <m/>
    <m/>
    <m/>
    <m/>
    <m/>
    <m/>
    <m/>
    <m/>
    <m/>
    <m/>
    <m/>
    <m/>
    <m/>
    <m/>
    <m/>
    <m/>
    <m/>
    <m/>
    <m/>
    <x v="1"/>
    <m/>
    <x v="3"/>
    <x v="1"/>
    <s v="No model fitted"/>
    <x v="3"/>
    <m/>
    <s v=""/>
  </r>
  <r>
    <s v="ZAF"/>
    <n v="905"/>
    <s v="South Africa 2010-11 National Income Dynamics Study"/>
    <s v="South Africa"/>
    <x v="3"/>
    <s v="2010-11"/>
    <n v="2008"/>
    <m/>
    <m/>
    <m/>
    <m/>
    <m/>
    <m/>
    <m/>
    <m/>
    <n v="1858"/>
    <m/>
    <m/>
    <n v="0.7685683530678149"/>
    <m/>
    <n v="1428"/>
    <s v=" "/>
    <m/>
    <m/>
    <m/>
    <m/>
    <m/>
    <m/>
    <m/>
    <m/>
    <m/>
    <m/>
    <m/>
    <m/>
    <m/>
    <m/>
    <m/>
    <m/>
    <m/>
    <m/>
    <m/>
    <m/>
    <m/>
    <m/>
    <m/>
    <m/>
    <m/>
    <m/>
    <m/>
    <m/>
    <m/>
    <m/>
    <m/>
    <m/>
    <m/>
    <x v="1"/>
    <m/>
    <x v="3"/>
    <x v="1"/>
    <s v="No model fitted"/>
    <x v="3"/>
    <m/>
    <s v=""/>
  </r>
  <r>
    <s v="ZAF"/>
    <n v="906"/>
    <s v="South Africa National Income Dynamics Study 2014-15, Wave 4"/>
    <s v="South Africa"/>
    <x v="3"/>
    <s v="2014-15"/>
    <n v="2012"/>
    <m/>
    <m/>
    <m/>
    <m/>
    <m/>
    <m/>
    <m/>
    <m/>
    <n v="4388"/>
    <m/>
    <m/>
    <n v="0.78167730173199634"/>
    <m/>
    <n v="3430"/>
    <m/>
    <m/>
    <m/>
    <m/>
    <m/>
    <m/>
    <m/>
    <m/>
    <m/>
    <m/>
    <m/>
    <m/>
    <m/>
    <m/>
    <m/>
    <m/>
    <m/>
    <m/>
    <m/>
    <m/>
    <m/>
    <m/>
    <m/>
    <m/>
    <m/>
    <m/>
    <m/>
    <m/>
    <m/>
    <m/>
    <m/>
    <m/>
    <m/>
    <s v=" "/>
    <x v="1"/>
    <m/>
    <x v="3"/>
    <x v="1"/>
    <s v="No model fitted"/>
    <x v="3"/>
    <m/>
    <s v=""/>
  </r>
  <r>
    <s v="ALB"/>
    <n v="918"/>
    <s v="Albania Living Standards Measurement Survey 2002. Washington DC, United States: World Bank (WB)"/>
    <s v="Albania"/>
    <x v="5"/>
    <n v="2002"/>
    <n v="2000"/>
    <n v="6.7225173115730286E-2"/>
    <n v="1.5044433996081352E-2"/>
    <n v="3.7738624960184097E-2"/>
    <n v="9.6711724996566772E-2"/>
    <n v="5.1372397691011429E-2"/>
    <n v="1.0521974414587021E-2"/>
    <n v="3.0676035210490227E-2"/>
    <n v="7.2068758308887482E-2"/>
    <n v="699"/>
    <n v="1382"/>
    <n v="0.99065470695495605"/>
    <n v="0.98998570442199707"/>
    <n v="1369"/>
    <n v="692"/>
    <n v="1369"/>
    <n v="692"/>
    <n v="0.99065792560577393"/>
    <n v="0.98998570442199707"/>
    <n v="3100"/>
    <n v="89"/>
    <n v="3200"/>
    <n v="88"/>
    <n v="3500"/>
    <n v="56"/>
    <n v="0.13772989809513092"/>
    <n v="0.36507144570350647"/>
    <n v="7.3394365608692169E-2"/>
    <n v="2.6593556627631187E-2"/>
    <n v="3.9208927191793919E-3"/>
    <n v="0"/>
    <n v="3100"/>
    <n v="89"/>
    <n v="3200"/>
    <n v="88"/>
    <n v="3500"/>
    <n v="56"/>
    <n v="0.1286127120256424"/>
    <n v="0.33670520782470703"/>
    <n v="7.225433737039566E-2"/>
    <n v="2.3121386766433716E-2"/>
    <n v="2.8901733458042145E-3"/>
    <n v="0"/>
    <s v="yes"/>
    <s v="yes"/>
    <s v="yes"/>
    <s v="yes"/>
    <s v="yes"/>
    <n v="0"/>
    <x v="0"/>
    <m/>
    <x v="0"/>
    <x v="0"/>
    <s v="FMM Only"/>
    <x v="2"/>
    <m/>
    <s v=""/>
  </r>
  <r>
    <s v="ALB"/>
    <n v="921"/>
    <s v="Albania 2005 Living Standards Measurement Survey"/>
    <s v="Albania"/>
    <x v="5"/>
    <n v="2005"/>
    <n v="2003"/>
    <n v="5.8444105088710785E-2"/>
    <n v="8.5998354479670525E-3"/>
    <n v="4.1588738560676575E-2"/>
    <n v="7.5299471616744995E-2"/>
    <n v="4.8964217305183411E-2"/>
    <n v="1.0025179013609886E-2"/>
    <n v="2.9237460345029831E-2"/>
    <n v="6.8690977990627289E-2"/>
    <n v="531"/>
    <n v="531"/>
    <n v="1"/>
    <n v="1"/>
    <n v="531"/>
    <n v="531"/>
    <n v="531"/>
    <n v="531"/>
    <n v="1"/>
    <n v="1"/>
    <n v="3200"/>
    <n v="86"/>
    <n v="3100"/>
    <n v="76"/>
    <n v="3500"/>
    <n v="42"/>
    <n v="0.16195857524871826"/>
    <n v="0.38418078422546387"/>
    <n v="6.0263652354478836E-2"/>
    <n v="9.4161955639719963E-3"/>
    <n v="0"/>
    <n v="0"/>
    <n v="3200"/>
    <n v="86"/>
    <n v="3100"/>
    <n v="76"/>
    <n v="3500"/>
    <n v="42"/>
    <n v="0.16195857524871826"/>
    <n v="0.38418078422546387"/>
    <n v="6.0263652354478836E-2"/>
    <n v="9.4161955639719963E-3"/>
    <n v="0"/>
    <n v="0"/>
    <s v="yes"/>
    <s v="yes"/>
    <s v="yes"/>
    <s v="yes"/>
    <s v="yes"/>
    <n v="0"/>
    <x v="0"/>
    <m/>
    <x v="0"/>
    <x v="0"/>
    <s v="FMM Only"/>
    <x v="2"/>
    <m/>
    <s v="MICS4"/>
  </r>
  <r>
    <s v="ALB"/>
    <n v="922"/>
    <s v="Albania 2012 Living Standards Measurement Survey"/>
    <s v="Albania"/>
    <x v="5"/>
    <n v="2012"/>
    <n v="2010"/>
    <n v="8.0292358994483948E-2"/>
    <n v="9.8822126165032387E-3"/>
    <n v="6.0923576354980469E-2"/>
    <n v="9.966113418340683E-2"/>
    <n v="7.2083882987499237E-2"/>
    <n v="1.10664376989007E-2"/>
    <n v="5.0338536500930786E-2"/>
    <n v="9.3829222023487091E-2"/>
    <n v="763"/>
    <n v="763"/>
    <n v="1"/>
    <n v="1"/>
    <n v="763"/>
    <n v="763"/>
    <n v="762"/>
    <n v="762"/>
    <n v="0.99868941307067871"/>
    <n v="0.99868941307067871"/>
    <n v="3200"/>
    <n v="106"/>
    <n v="3100"/>
    <n v="81"/>
    <n v="3500"/>
    <n v="65"/>
    <n v="0.13892529904842377"/>
    <n v="0.33027523756027222"/>
    <n v="5.6356485933065414E-2"/>
    <n v="6.5530799329280853E-3"/>
    <n v="1.3106160331517458E-3"/>
    <n v="3.9318478666245937E-3"/>
    <n v="3200"/>
    <n v="106"/>
    <n v="3100"/>
    <n v="81"/>
    <n v="3500"/>
    <n v="65"/>
    <n v="0.13892529904842377"/>
    <n v="0.33027523756027222"/>
    <n v="5.6356485933065414E-2"/>
    <n v="6.5530799329280853E-3"/>
    <n v="1.3106160331517458E-3"/>
    <n v="3.9318478666245937E-3"/>
    <s v="yes"/>
    <s v="yes"/>
    <s v="yes"/>
    <s v="yes"/>
    <s v="yes"/>
    <n v="0"/>
    <x v="0"/>
    <m/>
    <x v="0"/>
    <x v="0"/>
    <s v="FMM Only"/>
    <x v="2"/>
    <m/>
    <s v="MICS2"/>
  </r>
  <r>
    <s v="ALB"/>
    <n v="923"/>
    <s v="Albania 2008 Living Standards Measurement Survey"/>
    <s v="Albania"/>
    <x v="5"/>
    <n v="2008"/>
    <n v="2007"/>
    <n v="7.3075279593467712E-2"/>
    <n v="1.4256194233894348E-2"/>
    <n v="4.5133654028177261E-2"/>
    <n v="0.10101690888404846"/>
    <n v="6.8571425974369049E-2"/>
    <n v="1.4347647316753864E-2"/>
    <n v="4.0307432413101196E-2"/>
    <n v="9.6835426986217499E-2"/>
    <n v="350"/>
    <n v="350"/>
    <n v="1"/>
    <n v="1"/>
    <n v="350"/>
    <n v="350"/>
    <n v="350"/>
    <n v="350"/>
    <n v="1"/>
    <n v="1"/>
    <n v="3200"/>
    <n v="46"/>
    <n v="3100"/>
    <n v="41"/>
    <n v="3300"/>
    <n v="33"/>
    <n v="0.13142856955528259"/>
    <n v="0.34285715222358704"/>
    <n v="5.9999998658895493E-2"/>
    <n v="1.4285714365541935E-2"/>
    <n v="2.8571428265422583E-3"/>
    <n v="0"/>
    <n v="3200"/>
    <n v="46"/>
    <n v="3100"/>
    <n v="41"/>
    <n v="3300"/>
    <n v="33"/>
    <n v="0.13142856955528259"/>
    <n v="0.34285715222358704"/>
    <n v="5.9999998658895493E-2"/>
    <n v="1.4285714365541935E-2"/>
    <n v="2.8571428265422583E-3"/>
    <n v="0"/>
    <s v="yes"/>
    <s v="yes"/>
    <s v="yes"/>
    <s v="yes"/>
    <s v="yes"/>
    <n v="0"/>
    <x v="0"/>
    <m/>
    <x v="0"/>
    <x v="0"/>
    <s v="FMM Only"/>
    <x v="2"/>
    <m/>
    <s v=""/>
  </r>
  <r>
    <s v="NGA"/>
    <n v="934"/>
    <s v="Nigeria 2010-11 General Household Survey, Wave 1 - Post Harvest"/>
    <s v="Nigeria"/>
    <x v="5"/>
    <s v="2010-11"/>
    <n v="2010"/>
    <m/>
    <m/>
    <m/>
    <m/>
    <m/>
    <m/>
    <m/>
    <m/>
    <n v="973"/>
    <m/>
    <m/>
    <n v="1"/>
    <m/>
    <n v="973"/>
    <m/>
    <m/>
    <m/>
    <m/>
    <m/>
    <m/>
    <m/>
    <m/>
    <m/>
    <m/>
    <m/>
    <m/>
    <m/>
    <m/>
    <m/>
    <m/>
    <m/>
    <m/>
    <m/>
    <m/>
    <m/>
    <m/>
    <m/>
    <m/>
    <m/>
    <m/>
    <m/>
    <m/>
    <m/>
    <m/>
    <m/>
    <m/>
    <m/>
    <m/>
    <x v="1"/>
    <m/>
    <x v="3"/>
    <x v="1"/>
    <s v="No model fitted"/>
    <x v="3"/>
    <m/>
    <s v=""/>
  </r>
  <r>
    <s v="MDG"/>
    <n v="941"/>
    <s v="Enquete a Indicateurs Multiples (MICS) 2000 Madagascar"/>
    <s v="Madagascar"/>
    <x v="0"/>
    <n v="2000"/>
    <n v="1999"/>
    <n v="0.174924"/>
    <n v="1.5320500000000001E-2"/>
    <n v="0.14489589999999999"/>
    <n v="0.2049522"/>
    <n v="0.10637629999999999"/>
    <n v="1.530815E-2"/>
    <n v="7.6169760000000003E-2"/>
    <n v="0.13658281"/>
    <n v="1231"/>
    <n v="1362"/>
    <n v="0.33975473046302795"/>
    <n v="0.37124288082122803"/>
    <n v="463"/>
    <n v="457"/>
    <n v="463"/>
    <n v="457"/>
    <n v="0.33976453542709351"/>
    <n v="0.37124288082122803"/>
    <n v="3000"/>
    <n v="46"/>
    <n v="3500"/>
    <n v="42"/>
    <n v="2500"/>
    <n v="31"/>
    <n v="0.11315476894378662"/>
    <n v="0.27552369236946106"/>
    <n v="6.2491960823535919E-2"/>
    <n v="1.3398348353803158E-2"/>
    <n v="7.9818796366453171E-3"/>
    <n v="0"/>
    <n v="3000"/>
    <n v="46"/>
    <n v="3500"/>
    <n v="42"/>
    <n v="2500"/>
    <n v="31"/>
    <n v="0.10065645724534988"/>
    <n v="0.260393887758255"/>
    <n v="6.7833699285984039E-2"/>
    <n v="1.5317286364734173E-2"/>
    <n v="8.7527353316545486E-3"/>
    <n v="0"/>
    <s v="yes"/>
    <s v="yes"/>
    <s v="yes"/>
    <s v="yes"/>
    <s v="yes"/>
    <n v="0"/>
    <x v="0"/>
    <s v="included"/>
    <x v="0"/>
    <x v="0"/>
    <s v="MI includes: _x000a_(i) size _x000a_(ii) parity "/>
    <x v="0"/>
    <m/>
    <s v="MICS4"/>
  </r>
  <r>
    <s v="MNG"/>
    <n v="964"/>
    <s v="Mongolia 1998 Reproductive Health Survey"/>
    <s v="Mongolia"/>
    <x v="6"/>
    <n v="1998"/>
    <n v="1999"/>
    <n v="0.11056412756443024"/>
    <n v="6.8361596204340458E-3"/>
    <n v="9.716525673866272E-2"/>
    <n v="0.12396299839019775"/>
    <n v="8.382590115070343E-2"/>
    <n v="5.7177958078682423E-3"/>
    <n v="7.2562187910079956E-2"/>
    <n v="9.5089614391326904E-2"/>
    <n v="3880"/>
    <n v="3880"/>
    <n v="0.95927834510803223"/>
    <n v="0.95927834510803223"/>
    <n v="3722"/>
    <n v="3722"/>
    <n v="3718"/>
    <n v="3718"/>
    <n v="0.95824742317199707"/>
    <n v="0.95824742317199707"/>
    <n v="3500"/>
    <n v="442"/>
    <n v="3200"/>
    <n v="380"/>
    <n v="3000"/>
    <n v="349"/>
    <n v="0.11875335872173309"/>
    <n v="0.31461578607559204"/>
    <n v="7.5497046113014221E-2"/>
    <n v="2.0150456577539444E-2"/>
    <n v="2.6867275591939688E-3"/>
    <n v="0"/>
    <n v="3500"/>
    <n v="442"/>
    <n v="3200"/>
    <n v="380"/>
    <n v="3000"/>
    <n v="349"/>
    <n v="0.11875335872173309"/>
    <n v="0.31461578607559204"/>
    <n v="7.5497046113014221E-2"/>
    <n v="2.0150456577539444E-2"/>
    <n v="2.6867275591939688E-3"/>
    <n v="0"/>
    <s v="yes"/>
    <s v="yes"/>
    <s v="yes"/>
    <s v="yes"/>
    <s v="yes"/>
    <n v="0"/>
    <x v="0"/>
    <m/>
    <x v="0"/>
    <x v="0"/>
    <s v="MI includes: _x000a_(i) size _x000a_(ii) parity _x000a_(ii) sex _x000a_(iv) singleton "/>
    <x v="0"/>
    <m/>
    <s v=""/>
  </r>
  <r>
    <s v="MNG"/>
    <n v="965"/>
    <s v="Mongolia 2003 Reproductive Health Survey"/>
    <s v="Mongolia"/>
    <x v="6"/>
    <n v="2003"/>
    <n v="2000"/>
    <n v="8.4811754524707794E-2"/>
    <n v="5.0462782382965088E-3"/>
    <n v="7.4921227991580963E-2"/>
    <n v="9.4702281057834625E-2"/>
    <n v="6.946052610874176E-2"/>
    <n v="4.664975218474865E-3"/>
    <n v="6.0277506709098816E-2"/>
    <n v="7.8643538057804108E-2"/>
    <n v="4354"/>
    <n v="4354"/>
    <n v="0.99196141958236694"/>
    <n v="0.99196141958236694"/>
    <n v="4319"/>
    <n v="4319"/>
    <n v="4319"/>
    <n v="4319"/>
    <n v="0.99196141958236694"/>
    <n v="0.99196141958236694"/>
    <n v="3500"/>
    <n v="512"/>
    <n v="3200"/>
    <n v="498"/>
    <n v="3000"/>
    <n v="332"/>
    <n v="0.11854595690965652"/>
    <n v="0.31072008609771729"/>
    <n v="9.7939334809780121E-2"/>
    <n v="2.5931928306818008E-2"/>
    <n v="1.6207455191761255E-3"/>
    <n v="0"/>
    <n v="3500"/>
    <n v="512"/>
    <n v="3200"/>
    <n v="498"/>
    <n v="3000"/>
    <n v="332"/>
    <n v="0.11854595690965652"/>
    <n v="0.31072008609771729"/>
    <n v="9.7939334809780121E-2"/>
    <n v="2.5931928306818008E-2"/>
    <n v="1.6207455191761255E-3"/>
    <n v="0"/>
    <s v="yes"/>
    <s v="yes"/>
    <s v="yes"/>
    <s v="yes"/>
    <s v="yes"/>
    <n v="0"/>
    <x v="0"/>
    <m/>
    <x v="0"/>
    <x v="0"/>
    <s v="MI includes: _x000a_(i) size _x000a_(ii) parity _x000a_(ii) sex _x000a_(iv) singleton "/>
    <x v="0"/>
    <m/>
    <s v=""/>
  </r>
  <r>
    <s v="MNG"/>
    <n v="966"/>
    <s v="2010 Child Development Survey MICS-4 Final Report"/>
    <s v="Mongolia"/>
    <x v="0"/>
    <n v="2010"/>
    <n v="2009"/>
    <n v="5.3067000000000003E-2"/>
    <n v="5.2052000000000001E-3"/>
    <n v="4.2864899999999997E-2"/>
    <n v="6.3269199999999998E-2"/>
    <n v="4.2754599999999997E-2"/>
    <n v="5.0790100000000001E-3"/>
    <n v="3.2770670000000002E-2"/>
    <n v="5.2738529999999999E-2"/>
    <n v="1690"/>
    <n v="1654.0357666015625"/>
    <n v="0.98065298795700073"/>
    <n v="0.97751480340957642"/>
    <n v="1622"/>
    <n v="1652"/>
    <n v="1621"/>
    <n v="1651"/>
    <n v="0.98004835844039917"/>
    <n v="0.97692304849624634"/>
    <n v="3500"/>
    <n v="183"/>
    <n v="3200"/>
    <n v="165"/>
    <n v="3600"/>
    <n v="109"/>
    <n v="0.1033373698592186"/>
    <n v="0.27550595998764038"/>
    <n v="0.11316823214292526"/>
    <n v="1.3487943448126316E-2"/>
    <n v="2.1158268209546804E-3"/>
    <n v="0"/>
    <n v="3500"/>
    <n v="183"/>
    <n v="3200"/>
    <n v="165"/>
    <n v="3600"/>
    <n v="109"/>
    <n v="0.11077481508255005"/>
    <n v="0.27663439512252808"/>
    <n v="0.10593220591545105"/>
    <n v="1.6949152573943138E-2"/>
    <n v="3.0266344547271729E-3"/>
    <n v="0"/>
    <s v="yes"/>
    <s v="yes"/>
    <s v="yes"/>
    <s v="yes"/>
    <s v="yes"/>
    <n v="0"/>
    <x v="0"/>
    <s v="included"/>
    <x v="0"/>
    <x v="0"/>
    <s v="MI includes: _x000a_(i) size _x000a_(ii) parity "/>
    <x v="0"/>
    <m/>
    <s v="MICS4"/>
  </r>
  <r>
    <s v="MNG"/>
    <n v="967"/>
    <s v="Mongolia Reproductive Health Survey 2008. Ulaanbaatar, Mongolia: National Statistical Office of Mongolia"/>
    <s v="Mongolia"/>
    <x v="3"/>
    <n v="2008"/>
    <n v="2007"/>
    <n v="5.658046156167984E-2"/>
    <n v="4.2558792047202587E-3"/>
    <n v="4.8239089548587799E-2"/>
    <n v="6.4921833574771881E-2"/>
    <n v="4.6303402632474899E-2"/>
    <n v="4.00181720033288E-3"/>
    <n v="3.8425810635089874E-2"/>
    <n v="5.4180990904569626E-2"/>
    <n v="3924"/>
    <n v="3924"/>
    <n v="0.99617737531661987"/>
    <n v="0.99617737531661987"/>
    <n v="3909"/>
    <n v="3909"/>
    <n v="3909"/>
    <n v="3909"/>
    <n v="0.99617737531661987"/>
    <n v="0.99617737531661987"/>
    <n v="3500"/>
    <n v="405"/>
    <n v="3200"/>
    <n v="370"/>
    <n v="3000"/>
    <n v="277"/>
    <n v="0.10360705852508545"/>
    <n v="0.26912254095077515"/>
    <n v="0.10821181535720825"/>
    <n v="2.3535430431365967E-2"/>
    <n v="2.0465592388063669E-3"/>
    <n v="0"/>
    <n v="3500"/>
    <n v="405"/>
    <n v="3200"/>
    <n v="370"/>
    <n v="3000"/>
    <n v="277"/>
    <n v="0.10360705852508545"/>
    <n v="0.26912254095077515"/>
    <n v="0.10821181535720825"/>
    <n v="2.3535430431365967E-2"/>
    <n v="2.0465592388063669E-3"/>
    <n v="0"/>
    <s v="yes"/>
    <s v="yes"/>
    <s v="yes"/>
    <s v="yes"/>
    <s v="yes"/>
    <n v="0"/>
    <x v="0"/>
    <m/>
    <x v="0"/>
    <x v="0"/>
    <s v="FMM Only"/>
    <x v="2"/>
    <m/>
    <s v="MICS2"/>
  </r>
  <r>
    <s v="COL"/>
    <n v="989"/>
    <s v="Colombia Encuesta Nacional de Demográfia y Salud 2015. Bogotá, Colombia: Profamilia. 2017"/>
    <s v="Colombia"/>
    <x v="1"/>
    <s v="2015-16"/>
    <n v="2013"/>
    <m/>
    <m/>
    <m/>
    <m/>
    <m/>
    <m/>
    <m/>
    <m/>
    <n v="11647"/>
    <m/>
    <m/>
    <n v="0.77092814445495605"/>
    <m/>
    <n v="8979"/>
    <m/>
    <m/>
    <m/>
    <m/>
    <m/>
    <m/>
    <m/>
    <m/>
    <m/>
    <m/>
    <m/>
    <m/>
    <m/>
    <m/>
    <m/>
    <m/>
    <m/>
    <m/>
    <m/>
    <m/>
    <m/>
    <m/>
    <m/>
    <m/>
    <m/>
    <m/>
    <m/>
    <m/>
    <m/>
    <m/>
    <m/>
    <m/>
    <m/>
    <m/>
    <x v="1"/>
    <s v="included"/>
    <x v="3"/>
    <x v="1"/>
    <s v="No model fitted"/>
    <x v="3"/>
    <s v="no size. Included in 2019"/>
    <s v="MICS6"/>
  </r>
  <r>
    <s v="PSE"/>
    <n v="993"/>
    <s v="Palestine Health Survey 2000 - Main Findings"/>
    <s v="State of Palestine"/>
    <x v="0"/>
    <n v="2000"/>
    <n v="1999"/>
    <n v="8.789478987455368E-2"/>
    <n v="3.7270275061018765E-4"/>
    <n v="8.7164290249347687E-2"/>
    <n v="8.8625289499759674E-2"/>
    <n v="6.9166131317615509E-2"/>
    <n v="5.2127321250736713E-3"/>
    <n v="5.8945130556821823E-2"/>
    <n v="7.938714325428009E-2"/>
    <n v="2962"/>
    <n v="2409.240478515625"/>
    <n v="0.9842258095741272"/>
    <n v="0.98581558465957642"/>
    <n v="2371"/>
    <n v="2919"/>
    <n v="2370"/>
    <n v="2917"/>
    <n v="0.98381072282791138"/>
    <n v="0.98514014482498169"/>
    <n v="3500"/>
    <n v="548"/>
    <n v="3000"/>
    <n v="509"/>
    <n v="4000"/>
    <n v="217"/>
    <n v="0.18497630953788757"/>
    <n v="0.42791250348091125"/>
    <n v="0.13784843683242798"/>
    <n v="3.2916400581598282E-2"/>
    <n v="5.9180459938943386E-3"/>
    <n v="6.8195839412510395E-3"/>
    <n v="3500"/>
    <n v="548"/>
    <n v="3000"/>
    <n v="509"/>
    <n v="4000"/>
    <n v="217"/>
    <n v="0.1876712292432785"/>
    <n v="0.43630138039588928"/>
    <n v="0.13732877373695374"/>
    <n v="3.390410915017128E-2"/>
    <n v="6.5068495459854603E-3"/>
    <n v="0"/>
    <s v="yes"/>
    <s v="yes"/>
    <s v="yes"/>
    <s v="yes"/>
    <s v="yes"/>
    <n v="0"/>
    <x v="0"/>
    <m/>
    <x v="0"/>
    <x v="0"/>
    <s v="MI includes: _x000a_(i) size _x000a_(ii) parity _x000a_(ii) sex _x000a_(iv) singleton "/>
    <x v="0"/>
    <m/>
    <s v="MICS2"/>
  </r>
  <r>
    <s v="YEM"/>
    <n v="996"/>
    <s v="Monitoring the situation of children and women: Multiple Indicator Cluster Survey 2006"/>
    <s v="Yemen"/>
    <x v="0"/>
    <n v="2006"/>
    <n v="2005"/>
    <m/>
    <m/>
    <m/>
    <m/>
    <m/>
    <m/>
    <m/>
    <m/>
    <n v="15841"/>
    <n v="15635"/>
    <n v="8.2283928990364075E-2"/>
    <n v="8.5600659251213074E-2"/>
    <n v="1286.4927978515625"/>
    <n v="1356"/>
    <n v="1271.016845703125"/>
    <n v="1343"/>
    <n v="8.1293053925037384E-2"/>
    <n v="8.4780000150203705E-2"/>
    <n v="3000"/>
    <n v="380"/>
    <n v="2500"/>
    <n v="179"/>
    <n v="2000"/>
    <n v="162"/>
    <n v="0.27356082201004028"/>
    <n v="0.53347200155258179"/>
    <n v="0.14348286390304565"/>
    <n v="4.761994257569313E-2"/>
    <n v="3.4580048173666E-2"/>
    <n v="3.5477773053571582E-4"/>
    <n v="3000"/>
    <n v="380"/>
    <n v="2500"/>
    <n v="179"/>
    <n v="2000"/>
    <n v="162"/>
    <n v="0.28023597598075867"/>
    <n v="0.5317109227180481"/>
    <n v="0.14528024196624756"/>
    <n v="4.7197639942169189E-2"/>
    <n v="3.2448377460241318E-2"/>
    <n v="7.3746312409639359E-4"/>
    <s v="no"/>
    <s v="yes"/>
    <s v="yes"/>
    <s v="yes"/>
    <s v="yes"/>
    <n v="1"/>
    <x v="1"/>
    <s v="excluded"/>
    <x v="2"/>
    <x v="1"/>
    <s v="No model fitted"/>
    <x v="3"/>
    <m/>
    <s v=""/>
  </r>
  <r>
    <s v="VNM"/>
    <n v="997"/>
    <s v="Monitoring the situation of children and women: Viet Nam Multiple Indicator Cluster Survey 2014"/>
    <s v="Viet Nam"/>
    <x v="0"/>
    <s v="2013-14"/>
    <n v="2013"/>
    <n v="7.0632E-2"/>
    <n v="5.9391000000000001E-3"/>
    <n v="5.8991399999999999E-2"/>
    <n v="8.2272700000000004E-2"/>
    <n v="4.7638600000000003E-2"/>
    <n v="6.0008600000000002E-3"/>
    <n v="3.5846669999999997E-2"/>
    <n v="5.9430469999999999E-2"/>
    <n v="1484"/>
    <n v="1464.1346435546875"/>
    <n v="0.94262295961380005"/>
    <n v="0.92318058013916016"/>
    <n v="1380"/>
    <n v="1370"/>
    <n v="1380"/>
    <n v="1370"/>
    <n v="0.94262295961380005"/>
    <n v="0.92318058013916016"/>
    <n v="3000"/>
    <n v="195"/>
    <n v="3200"/>
    <n v="168"/>
    <n v="2800"/>
    <n v="120"/>
    <n v="0.1366860419511795"/>
    <n v="0.3423866331577301"/>
    <n v="3.371758759021759E-2"/>
    <n v="4.040322732180357E-3"/>
    <n v="0"/>
    <n v="0"/>
    <n v="3000"/>
    <n v="195"/>
    <n v="3200"/>
    <n v="168"/>
    <n v="2800"/>
    <n v="120"/>
    <n v="0.14233577251434326"/>
    <n v="0.35255473852157593"/>
    <n v="3.2116789370775223E-2"/>
    <n v="4.3795621022582054E-3"/>
    <n v="0"/>
    <n v="0"/>
    <s v="yes"/>
    <s v="yes"/>
    <s v="yes"/>
    <s v="yes"/>
    <s v="yes"/>
    <n v="0"/>
    <x v="0"/>
    <s v="included"/>
    <x v="0"/>
    <x v="0"/>
    <s v="MI includes: _x000a_(i) size _x000a_(ii) parity "/>
    <x v="0"/>
    <m/>
    <s v=""/>
  </r>
  <r>
    <s v="VNM"/>
    <n v="999"/>
    <s v="Monitoring the situation of women and children: Viet Nam 2006 MICS"/>
    <s v="Viet Nam"/>
    <x v="0"/>
    <n v="2006"/>
    <n v="2005"/>
    <n v="7.4769699999999994E-2"/>
    <n v="9.9065000000000004E-3"/>
    <n v="5.5352999999999999E-2"/>
    <n v="9.4186400000000003E-2"/>
    <n v="6.2006100000000001E-2"/>
    <n v="9.6996900000000004E-3"/>
    <n v="4.289453E-2"/>
    <n v="8.1117729999999999E-2"/>
    <n v="551"/>
    <n v="967"/>
    <n v="0.86970007419586182"/>
    <n v="0.58257710933685303"/>
    <n v="841"/>
    <n v="321"/>
    <n v="841"/>
    <n v="321"/>
    <n v="0.86970007419586182"/>
    <n v="0.58257710933685303"/>
    <n v="3000"/>
    <n v="144"/>
    <n v="3200"/>
    <n v="95"/>
    <n v="3500"/>
    <n v="80"/>
    <n v="0.17759233713150024"/>
    <n v="0.37540656328201294"/>
    <n v="2.5535445660352707E-2"/>
    <n v="2.8180708177387714E-3"/>
    <n v="0"/>
    <n v="0"/>
    <n v="3000"/>
    <n v="50"/>
    <n v="3200"/>
    <n v="38"/>
    <n v="3500"/>
    <n v="28"/>
    <n v="0.15576323866844177"/>
    <n v="0.36137071251869202"/>
    <n v="3.4267913550138474E-2"/>
    <n v="3.1152646988630295E-3"/>
    <n v="0"/>
    <n v="0"/>
    <s v="yes"/>
    <s v="yes"/>
    <s v="yes"/>
    <s v="yes"/>
    <s v="yes"/>
    <n v="0"/>
    <x v="0"/>
    <s v="included"/>
    <x v="0"/>
    <x v="0"/>
    <s v="MI includes: _x000a_(i) size _x000a_(ii) parity "/>
    <x v="0"/>
    <m/>
    <s v=""/>
  </r>
  <r>
    <s v="VNM"/>
    <n v="1000"/>
    <s v="Vietnam Demographic and Health Survey 2002. Calverton, Maryland, USA: Committee for Population, Family and Children and ORC Macro."/>
    <s v="Viet Nam"/>
    <x v="1"/>
    <n v="2002"/>
    <n v="2000"/>
    <n v="0.1023744"/>
    <n v="1.19597E-2"/>
    <n v="7.8933400000000001E-2"/>
    <n v="0.1258155"/>
    <n v="6.9574399999999995E-2"/>
    <n v="1.018554E-2"/>
    <n v="4.9486469999999998E-2"/>
    <n v="8.966238E-2"/>
    <n v="1775"/>
    <n v="1320"/>
    <n v="0.80358022451400757"/>
    <n v="0.6028168797492981"/>
    <n v="1060.9034423828125"/>
    <n v="1070"/>
    <n v="1060.9034423828125"/>
    <n v="1070"/>
    <n v="0.80371475219726563"/>
    <n v="0.6028168797492981"/>
    <n v="3000"/>
    <n v="179"/>
    <n v="3200"/>
    <n v="131"/>
    <n v="3500"/>
    <n v="92"/>
    <n v="0.1671406477689743"/>
    <n v="0.38200151920318604"/>
    <n v="2.8438793495297432E-2"/>
    <n v="7.5555834919214249E-3"/>
    <n v="0"/>
    <n v="0"/>
    <n v="3000"/>
    <n v="179"/>
    <n v="3200"/>
    <n v="128"/>
    <n v="3500"/>
    <n v="89"/>
    <n v="0.16728971898555756"/>
    <n v="0.37009346485137939"/>
    <n v="4.859812930226326E-2"/>
    <n v="5.6074764579534531E-3"/>
    <n v="9.3457946786656976E-4"/>
    <n v="0"/>
    <s v="yes"/>
    <s v="yes"/>
    <s v="yes"/>
    <s v="yes"/>
    <s v="yes"/>
    <n v="0"/>
    <x v="0"/>
    <s v="included"/>
    <x v="0"/>
    <x v="0"/>
    <s v="MI includes: _x000a_(i) size _x000a_(ii) parity _x000a_(ii) sex _x000a_(iv) singleton "/>
    <x v="0"/>
    <m/>
    <s v=""/>
  </r>
  <r>
    <s v="VNM"/>
    <n v="1001"/>
    <s v="Viet Nam Demographic and Health Survey 1997. Ha Noi, Vietnam: National Committee for Population and Family Planning/Vietnam."/>
    <s v="Viet Nam"/>
    <x v="1"/>
    <n v="1997"/>
    <n v="1995"/>
    <n v="0.11904276162385941"/>
    <e v="#N/A"/>
    <e v="#N/A"/>
    <e v="#N/A"/>
    <n v="8.8617779314517975E-2"/>
    <n v="1.033398E-2"/>
    <n v="6.823506E-2"/>
    <n v="0.10900049000000001"/>
    <n v="1023"/>
    <n v="1818"/>
    <n v="0.57634395360946655"/>
    <n v="0.79472142457962036"/>
    <n v="1048.026611328125"/>
    <n v="813"/>
    <n v="1048.026611328125"/>
    <n v="813"/>
    <n v="0.57647228240966797"/>
    <n v="0.79472142457962036"/>
    <n v="3000"/>
    <n v="179"/>
    <n v="3200"/>
    <n v="128"/>
    <n v="3500"/>
    <n v="89"/>
    <n v="0.17486760020256042"/>
    <n v="0.37394517660140991"/>
    <n v="5.518404021859169E-2"/>
    <n v="8.5044056177139282E-3"/>
    <n v="1.187787507660687E-3"/>
    <n v="0"/>
    <n v="3000"/>
    <n v="144"/>
    <n v="3200"/>
    <n v="95"/>
    <n v="3500"/>
    <n v="80"/>
    <n v="0.17712177336215973"/>
    <n v="0.39237391948699951"/>
    <n v="2.8290282934904099E-2"/>
    <n v="2.4600245524197817E-3"/>
    <n v="0"/>
    <n v="0"/>
    <s v="yes"/>
    <s v="yes"/>
    <s v="yes"/>
    <s v="yes"/>
    <s v="yes"/>
    <n v="0"/>
    <x v="0"/>
    <s v="included"/>
    <x v="0"/>
    <x v="0"/>
    <s v="MI includes: _x000a_(i) size _x000a_(ii) parity _x000a_(ii) sex _x000a_(iv) singleton "/>
    <x v="0"/>
    <s v="No CI"/>
    <s v=""/>
  </r>
  <r>
    <s v="VEN"/>
    <n v="1009"/>
    <s v="Encuesta por conglomerados de indicadores multiples de final de decada (MICS-Venezuela 2000)"/>
    <s v="Venezuela (Bolivarian Republic of)"/>
    <x v="0"/>
    <n v="2000"/>
    <n v="1999"/>
    <n v="8.4923096001148224E-2"/>
    <n v="1.3875382021069527E-2"/>
    <n v="5.7727348059415817E-2"/>
    <n v="0.11211884766817093"/>
    <n v="6.1285417526960373E-2"/>
    <n v="1.5526119999999999E-2"/>
    <n v="3.0702469999999999E-2"/>
    <n v="9.1868359999999996E-2"/>
    <n v="1011"/>
    <n v="1113"/>
    <n v="0.41948011517524719"/>
    <n v="0.40751731395721436"/>
    <n v="467"/>
    <n v="412"/>
    <n v="467"/>
    <n v="412"/>
    <n v="0.41961514949798584"/>
    <n v="0.40751731395721436"/>
    <n v="3000"/>
    <n v="73"/>
    <n v="2500"/>
    <n v="46"/>
    <n v="3500"/>
    <n v="38"/>
    <n v="0.19715990126132965"/>
    <n v="0.37560239434242249"/>
    <n v="2.2443383932113647E-2"/>
    <n v="0"/>
    <n v="0"/>
    <n v="7.3685580864548683E-3"/>
    <n v="3000"/>
    <n v="73"/>
    <n v="2500"/>
    <n v="46"/>
    <n v="3500"/>
    <n v="38"/>
    <n v="0.17718446254730225"/>
    <n v="0.38106796145439148"/>
    <n v="2.669902890920639E-2"/>
    <n v="0"/>
    <n v="0"/>
    <n v="7.281553465873003E-3"/>
    <s v="yes"/>
    <s v="yes"/>
    <s v="yes"/>
    <s v="yes"/>
    <s v="yes"/>
    <n v="0"/>
    <x v="0"/>
    <m/>
    <x v="0"/>
    <x v="0"/>
    <s v="MI includes: _x000a_(i) size _x000a_(ii) parity _x000a_(ii) sex _x000a_(iv) singleton "/>
    <x v="0"/>
    <m/>
    <s v="MICS5"/>
  </r>
  <r>
    <s v="UZB"/>
    <n v="1010"/>
    <s v="Multiple Indicator Cluster Survey Republic of Uzbekistan 2000"/>
    <s v="Uzbekistan"/>
    <x v="0"/>
    <n v="2000"/>
    <n v="1999"/>
    <n v="6.6614900000000005E-2"/>
    <n v="9.1564000000000003E-3"/>
    <n v="4.8668299999999998E-2"/>
    <n v="8.4561499999999998E-2"/>
    <n v="6.0371500000000002E-2"/>
    <n v="9.5882299999999997E-3"/>
    <n v="4.1466219999999998E-2"/>
    <n v="7.9276810000000003E-2"/>
    <n v="686"/>
    <n v="686"/>
    <n v="0.94169098138809204"/>
    <n v="0.94169098138809204"/>
    <n v="646"/>
    <n v="646"/>
    <n v="646"/>
    <n v="646"/>
    <n v="0.94169098138809204"/>
    <n v="0.94169098138809204"/>
    <n v="3200"/>
    <n v="78"/>
    <n v="3000"/>
    <n v="72"/>
    <n v="3500"/>
    <n v="48"/>
    <n v="0.1207430362701416"/>
    <n v="0.30650153756141663"/>
    <n v="8.2043342292308807E-2"/>
    <n v="1.702786423265934E-2"/>
    <n v="0"/>
    <n v="0"/>
    <n v="3200"/>
    <n v="78"/>
    <n v="3000"/>
    <n v="72"/>
    <n v="3500"/>
    <n v="48"/>
    <n v="0.1207430362701416"/>
    <n v="0.30650153756141663"/>
    <n v="8.2043342292308807E-2"/>
    <n v="1.702786423265934E-2"/>
    <n v="0"/>
    <n v="0"/>
    <s v="yes"/>
    <s v="yes"/>
    <s v="yes"/>
    <s v="yes"/>
    <s v="yes"/>
    <n v="0"/>
    <x v="0"/>
    <s v="included"/>
    <x v="0"/>
    <x v="0"/>
    <s v="MI includes: _x000a_(i) size _x000a_(ii) parity "/>
    <x v="0"/>
    <m/>
    <s v="MICS6"/>
  </r>
  <r>
    <s v="URY"/>
    <n v="1011"/>
    <s v="Encuesta de Indicadores Múltiples por Conglomerados 2013, Informe final, Montevideo, unicef, MIDES."/>
    <s v="Uruguay"/>
    <x v="0"/>
    <s v="2012-13"/>
    <n v="2012"/>
    <m/>
    <m/>
    <m/>
    <m/>
    <m/>
    <m/>
    <m/>
    <m/>
    <n v="433"/>
    <n v="292.67276000976563"/>
    <n v="0.94197952747344971"/>
    <n v="0.91916859149932861"/>
    <n v="276"/>
    <n v="398"/>
    <n v="276"/>
    <n v="395"/>
    <n v="0.94197952747344971"/>
    <n v="0.91224020719528198"/>
    <n v="3000"/>
    <n v="63"/>
    <n v="4000"/>
    <n v="19"/>
    <n v="500"/>
    <n v="16"/>
    <n v="0.11694880574941635"/>
    <n v="0.2372128963470459"/>
    <n v="0.1284177154302597"/>
    <n v="3.9604786783456802E-2"/>
    <n v="3.6324061453342438E-2"/>
    <n v="4.3533686548471451E-2"/>
    <n v="3000"/>
    <n v="63"/>
    <n v="4000"/>
    <n v="19"/>
    <n v="500"/>
    <n v="16"/>
    <n v="0.15829145908355713"/>
    <n v="0.24623115360736847"/>
    <n v="0.10050251334905624"/>
    <n v="2.7638191357254982E-2"/>
    <n v="2.0100502297282219E-2"/>
    <n v="4.0201004594564438E-2"/>
    <s v="yes"/>
    <s v="yes"/>
    <s v="yes"/>
    <s v="no"/>
    <s v="yes"/>
    <n v="1"/>
    <x v="1"/>
    <s v="included"/>
    <x v="7"/>
    <x v="1"/>
    <s v="MI includes: _x000a_(i) size _x000a_(ii) maternal parity "/>
    <x v="3"/>
    <s v="HIC at time of survey and now"/>
    <m/>
  </r>
  <r>
    <s v="CRI"/>
    <n v="1043"/>
    <s v="Encuesta de Indicadores Múltiples por Conglomerados, Costa Rica 2011"/>
    <s v="Costa Rica"/>
    <x v="0"/>
    <n v="2011"/>
    <n v="2010"/>
    <n v="7.3938599999999993E-2"/>
    <n v="1.1327200000000001E-2"/>
    <n v="5.1737400000000003E-2"/>
    <n v="9.61399E-2"/>
    <n v="6.1672999999999999E-2"/>
    <n v="1.2842360000000001E-2"/>
    <n v="3.6405970000000003E-2"/>
    <n v="8.6940030000000001E-2"/>
    <n v="854"/>
    <n v="658.43768310546875"/>
    <n v="0.97872340679168701"/>
    <n v="0.9754098653793335"/>
    <n v="644"/>
    <n v="833"/>
    <n v="644"/>
    <n v="833"/>
    <n v="0.97872340679168701"/>
    <n v="0.9754098653793335"/>
    <n v="3000"/>
    <n v="36"/>
    <n v="3200"/>
    <n v="31"/>
    <n v="3500"/>
    <n v="26"/>
    <n v="6.514449417591095E-2"/>
    <n v="0.11055751889944077"/>
    <n v="5.208013579249382E-2"/>
    <n v="1.3072139583528042E-2"/>
    <n v="9.162200876744464E-5"/>
    <n v="0"/>
    <n v="3000"/>
    <n v="36"/>
    <n v="3200"/>
    <n v="31"/>
    <n v="3500"/>
    <n v="26"/>
    <n v="4.3217286467552185E-2"/>
    <n v="0.11164465546607971"/>
    <n v="6.6026411950588226E-2"/>
    <n v="1.440576184540987E-2"/>
    <n v="1.2004801537841558E-3"/>
    <n v="0"/>
    <s v="yes"/>
    <s v="yes"/>
    <s v="yes"/>
    <s v="yes"/>
    <s v="yes"/>
    <n v="0"/>
    <x v="0"/>
    <s v="included"/>
    <x v="0"/>
    <x v="0"/>
    <s v="MI includes: _x000a_(i) size "/>
    <x v="0"/>
    <m/>
    <s v="MICS5"/>
  </r>
  <r>
    <s v="TGO"/>
    <n v="1049"/>
    <s v="Enquête à Indicateurs Multiples, Togo 2000"/>
    <s v="Togo"/>
    <x v="0"/>
    <n v="2000"/>
    <n v="1997"/>
    <n v="0.24243010000000001"/>
    <n v="3.9045900000000001E-2"/>
    <n v="0.16590009999999999"/>
    <n v="0.31896010000000002"/>
    <n v="0.1374235"/>
    <n v="2.2065230000000002E-2"/>
    <n v="9.3773179999999998E-2"/>
    <n v="0.18107376"/>
    <n v="757"/>
    <n v="694"/>
    <n v="0.35154446959495544"/>
    <n v="0.32628798484802246"/>
    <n v="244"/>
    <n v="247"/>
    <n v="244"/>
    <n v="247"/>
    <n v="0.35159602761268616"/>
    <n v="0.32628798484802246"/>
    <n v="3000"/>
    <n v="24"/>
    <n v="2500"/>
    <n v="21"/>
    <n v="3500"/>
    <n v="21"/>
    <n v="0.10089661926031113"/>
    <n v="0.26970666646957397"/>
    <n v="7.0968195796012878E-2"/>
    <n v="3.651047870516777E-2"/>
    <n v="0"/>
    <n v="0"/>
    <n v="3000"/>
    <n v="24"/>
    <n v="3500"/>
    <n v="21"/>
    <n v="2500"/>
    <n v="21"/>
    <n v="9.7165994346141815E-2"/>
    <n v="0.26720649003982544"/>
    <n v="6.8825908005237579E-2"/>
    <n v="3.6437246948480606E-2"/>
    <n v="0"/>
    <n v="0"/>
    <s v="yes"/>
    <s v="yes"/>
    <s v="yes"/>
    <s v="yes"/>
    <s v="yes"/>
    <n v="0"/>
    <x v="0"/>
    <s v="included"/>
    <x v="0"/>
    <x v="0"/>
    <s v="MI includes: _x000a_(i) size "/>
    <x v="0"/>
    <m/>
    <s v=""/>
  </r>
  <r>
    <s v="SEN"/>
    <n v="1113"/>
    <s v="Enquête Démographique et de Santé au Sénégal (EDS-III) 1997. Dakar, Sénégal: Ministère de l'Économie, des Finances et du Plan/Sénégal and Macro International"/>
    <s v="Senegal"/>
    <x v="1"/>
    <n v="1997"/>
    <n v="1994"/>
    <m/>
    <m/>
    <m/>
    <m/>
    <m/>
    <m/>
    <m/>
    <m/>
    <n v="7341"/>
    <m/>
    <m/>
    <n v="0.30499932169914246"/>
    <m/>
    <n v="2239"/>
    <m/>
    <m/>
    <m/>
    <m/>
    <m/>
    <m/>
    <m/>
    <m/>
    <m/>
    <m/>
    <m/>
    <m/>
    <m/>
    <m/>
    <m/>
    <m/>
    <m/>
    <m/>
    <m/>
    <m/>
    <m/>
    <m/>
    <m/>
    <m/>
    <m/>
    <m/>
    <m/>
    <m/>
    <m/>
    <m/>
    <m/>
    <m/>
    <m/>
    <m/>
    <x v="1"/>
    <s v="included"/>
    <x v="3"/>
    <x v="1"/>
    <s v="No model fitted"/>
    <x v="3"/>
    <s v="no size. Included in 2019"/>
    <e v="#N/A"/>
  </r>
  <r>
    <s v="RWA"/>
    <n v="1119"/>
    <s v="Rwanda 2015 Comprehensive Food Security and Vulnerabilty Analysis"/>
    <s v="Rwanda"/>
    <x v="12"/>
    <n v="2015"/>
    <n v="2012"/>
    <m/>
    <m/>
    <m/>
    <m/>
    <m/>
    <m/>
    <m/>
    <m/>
    <n v="4053"/>
    <m/>
    <m/>
    <n v="0.92005921539600299"/>
    <m/>
    <n v="3729"/>
    <m/>
    <m/>
    <m/>
    <m/>
    <m/>
    <m/>
    <m/>
    <m/>
    <m/>
    <m/>
    <m/>
    <m/>
    <m/>
    <m/>
    <m/>
    <m/>
    <m/>
    <m/>
    <m/>
    <m/>
    <m/>
    <m/>
    <m/>
    <m/>
    <m/>
    <m/>
    <m/>
    <m/>
    <m/>
    <m/>
    <m/>
    <m/>
    <m/>
    <m/>
    <x v="1"/>
    <m/>
    <x v="3"/>
    <x v="1"/>
    <s v="No model fitted"/>
    <x v="3"/>
    <m/>
    <s v=""/>
  </r>
  <r>
    <s v="PHL"/>
    <n v="1132"/>
    <s v="Philippines National Demographic and Health Survey 2013. Manila, Philippines: PSA and ICF International"/>
    <s v="Philippines"/>
    <x v="1"/>
    <n v="2013"/>
    <n v="2010"/>
    <m/>
    <m/>
    <m/>
    <m/>
    <m/>
    <m/>
    <m/>
    <m/>
    <n v="7216"/>
    <m/>
    <m/>
    <n v="0.77314299345016479"/>
    <m/>
    <n v="5579"/>
    <m/>
    <m/>
    <m/>
    <m/>
    <m/>
    <m/>
    <m/>
    <m/>
    <m/>
    <m/>
    <m/>
    <m/>
    <m/>
    <m/>
    <m/>
    <m/>
    <m/>
    <m/>
    <m/>
    <m/>
    <m/>
    <m/>
    <m/>
    <m/>
    <m/>
    <m/>
    <m/>
    <m/>
    <m/>
    <m/>
    <m/>
    <m/>
    <m/>
    <m/>
    <x v="1"/>
    <s v="included"/>
    <x v="3"/>
    <x v="1"/>
    <s v="No model fitted"/>
    <x v="3"/>
    <s v="no size. Included in 2019"/>
    <e v="#N/A"/>
  </r>
  <r>
    <s v="PHL"/>
    <n v="1133"/>
    <s v="National Demographic and Health Survey 2008. Calverton, Maryland: NSO/Philippines and ICF Macro"/>
    <s v="Philippines"/>
    <x v="1"/>
    <n v="2008"/>
    <n v="2005"/>
    <n v="0.2188339"/>
    <n v="6.0733000000000002E-3"/>
    <n v="0.20693020000000001"/>
    <n v="0.23073759999999999"/>
    <n v="0.19608010000000001"/>
    <n v="7.4273400000000002E-3"/>
    <n v="0.18149931"/>
    <n v="0.21066093999999999"/>
    <n v="6572"/>
    <n v="6359"/>
    <n v="0.72511625289916992"/>
    <n v="0.70039564371109009"/>
    <n v="4611.37646484375"/>
    <n v="4603"/>
    <n v="4607.1728515625"/>
    <n v="4598"/>
    <n v="0.72451215982437134"/>
    <n v="0.69963479042053223"/>
    <n v="2721"/>
    <n v="497"/>
    <n v="3175"/>
    <n v="494"/>
    <n v="3628"/>
    <n v="315"/>
    <n v="0.11009176820516586"/>
    <n v="0.28420037031173706"/>
    <n v="5.9360165148973465E-2"/>
    <n v="1.2650885619223118E-2"/>
    <n v="3.1003057956695557E-3"/>
    <n v="6.9598224945366383E-4"/>
    <n v="2721"/>
    <n v="497"/>
    <n v="3175"/>
    <n v="494"/>
    <n v="3628"/>
    <n v="315"/>
    <n v="0.10797306150197983"/>
    <n v="0.28372800350189209"/>
    <n v="6.104714423418045E-2"/>
    <n v="1.3903975486755371E-2"/>
    <n v="3.2587442547082901E-3"/>
    <n v="6.5174885094165802E-4"/>
    <s v="yes"/>
    <s v="yes"/>
    <s v="yes"/>
    <s v="yes"/>
    <s v="yes"/>
    <n v="0"/>
    <x v="0"/>
    <s v="included"/>
    <x v="0"/>
    <x v="0"/>
    <s v="MI includes: _x000a_(i) size _x000a_(ii) parity _x000a_(ii) sex _x000a_(iv) singleton "/>
    <x v="0"/>
    <m/>
    <s v=""/>
  </r>
  <r>
    <s v="PHL"/>
    <n v="1134"/>
    <s v="National Demographic and Health Survey 2003. Calverton, Maryland: NSO/Philippines and ORC Macro."/>
    <s v="Philippines"/>
    <x v="1"/>
    <n v="2003"/>
    <n v="2001"/>
    <n v="0.21209710000000001"/>
    <n v="7.1019000000000004E-3"/>
    <n v="0.1981773"/>
    <n v="0.22601679999999999"/>
    <n v="0.19231599999999999"/>
    <n v="7.1245500000000003E-3"/>
    <n v="0.1783305"/>
    <n v="0.20630145999999999"/>
    <n v="7095"/>
    <n v="6906"/>
    <n v="0.68329310417175293"/>
    <n v="0.66568005084991455"/>
    <n v="4718.58544921875"/>
    <n v="4723"/>
    <n v="4717.13232421875"/>
    <n v="4721"/>
    <n v="0.68304842710494995"/>
    <n v="0.66539818048477173"/>
    <n v="2721"/>
    <n v="628"/>
    <n v="3175"/>
    <n v="627"/>
    <n v="3628"/>
    <n v="373"/>
    <n v="0.13685126602649689"/>
    <n v="0.35354003310203552"/>
    <n v="7.0127435028553009E-2"/>
    <n v="1.422065868973732E-2"/>
    <n v="1.2384775327518582E-3"/>
    <n v="1.2107527436455712E-4"/>
    <n v="2721"/>
    <n v="628"/>
    <n v="3175"/>
    <n v="627"/>
    <n v="3628"/>
    <n v="373"/>
    <n v="0.13296633958816528"/>
    <n v="0.34469616413116455"/>
    <n v="7.0717766880989075E-2"/>
    <n v="1.4185898937284946E-2"/>
    <n v="1.4821088407188654E-3"/>
    <n v="2.1172982815187424E-4"/>
    <s v="yes"/>
    <s v="yes"/>
    <s v="yes"/>
    <s v="yes"/>
    <s v="yes"/>
    <n v="0"/>
    <x v="0"/>
    <s v="included"/>
    <x v="0"/>
    <x v="0"/>
    <s v="MI includes: _x000a_(i) size _x000a_(ii) parity _x000a_(ii) sex _x000a_(iv) singleton "/>
    <x v="0"/>
    <m/>
    <s v=""/>
  </r>
  <r>
    <s v="PHL"/>
    <n v="1135"/>
    <s v="Philippines National Demographic and Health Survey 1998. Manila, Philippines: National Statistics Office/Philippines and Macro International"/>
    <s v="Philippines"/>
    <x v="1"/>
    <n v="1998"/>
    <n v="1995"/>
    <n v="0.1895927"/>
    <n v="5.3013000000000001E-3"/>
    <n v="0.17920220000000001"/>
    <n v="0.1999832"/>
    <n v="0.16281190000000001"/>
    <n v="7.2674200000000001E-3"/>
    <n v="0.14854339999999999"/>
    <n v="0.17708043000000001"/>
    <n v="8083"/>
    <n v="7566"/>
    <n v="0.59357964992523193"/>
    <n v="0.53680562973022461"/>
    <n v="4491.05322265625"/>
    <n v="4339"/>
    <n v="4462.75830078125"/>
    <n v="4315"/>
    <n v="0.58984380960464478"/>
    <n v="0.53383642435073853"/>
    <n v="3175"/>
    <n v="624"/>
    <n v="2721"/>
    <n v="581"/>
    <n v="3628"/>
    <n v="436"/>
    <n v="0.14491479098796844"/>
    <n v="0.37557139992713928"/>
    <n v="0.11264460533857346"/>
    <n v="4.6800605952739716E-2"/>
    <n v="1.7157746478915215E-2"/>
    <n v="0"/>
    <n v="3175"/>
    <n v="624"/>
    <n v="2721"/>
    <n v="581"/>
    <n v="3628"/>
    <n v="436"/>
    <n v="0.14381194114685059"/>
    <n v="0.37819772958755493"/>
    <n v="0.11454252153635025"/>
    <n v="4.5863103121519089E-2"/>
    <n v="1.4289006590843201E-2"/>
    <n v="0"/>
    <s v="yes"/>
    <s v="yes"/>
    <s v="yes"/>
    <s v="yes"/>
    <s v="yes"/>
    <n v="0"/>
    <x v="0"/>
    <s v="included"/>
    <x v="0"/>
    <x v="0"/>
    <s v="MI includes: _x000a_(i) size _x000a_(ii) parity _x000a_(ii) sex _x000a_(iv) singleton "/>
    <x v="0"/>
    <m/>
    <s v="MICS2"/>
  </r>
  <r>
    <s v="GEO"/>
    <n v="1140"/>
    <s v="Reproductive Health Survey: Georgia 2005 Final Report"/>
    <s v="Georgia"/>
    <x v="6"/>
    <n v="2005"/>
    <n v="2002"/>
    <n v="5.3029932081699371E-2"/>
    <n v="6.3370955176651478E-3"/>
    <n v="4.0609452873468399E-2"/>
    <n v="6.5450407564640045E-2"/>
    <n v="4.4018078595399857E-2"/>
    <n v="6.7441584542393684E-3"/>
    <n v="3.0746934935450554E-2"/>
    <n v="5.728922039270401E-2"/>
    <n v="1520"/>
    <n v="1779"/>
    <n v="0.96499776840209961"/>
    <n v="0.96644735336303711"/>
    <n v="1717.1729736328125"/>
    <n v="1469"/>
    <n v="1717.008056640625"/>
    <n v="1468"/>
    <n v="0.96515351533889771"/>
    <n v="0.96578949689865112"/>
    <n v="3200"/>
    <n v="161"/>
    <n v="3500"/>
    <n v="156"/>
    <n v="3000"/>
    <n v="118"/>
    <n v="0.11032252013683319"/>
    <n v="0.29235643148422241"/>
    <n v="0.11420776695013046"/>
    <n v="2.2728985175490379E-2"/>
    <n v="4.5674918219447136E-3"/>
    <n v="0"/>
    <n v="3200"/>
    <n v="161"/>
    <n v="3500"/>
    <n v="156"/>
    <n v="3000"/>
    <n v="118"/>
    <n v="0.10959836840629578"/>
    <n v="0.2961198091506958"/>
    <n v="0.11572498083114624"/>
    <n v="2.1783526986837387E-2"/>
    <n v="4.0844110772013664E-3"/>
    <n v="0"/>
    <s v="yes"/>
    <s v="yes"/>
    <s v="yes"/>
    <s v="yes"/>
    <s v="yes"/>
    <n v="0"/>
    <x v="0"/>
    <m/>
    <x v="0"/>
    <x v="0"/>
    <s v="FMM Only"/>
    <x v="2"/>
    <m/>
    <s v=""/>
  </r>
  <r>
    <s v="GEO"/>
    <n v="1143"/>
    <s v="Georgia Reproductive Health Survey 1999-2000. Atlanta, United States: Centers for Disease Control and Prevention (CDC)"/>
    <s v="Georgia"/>
    <x v="6"/>
    <s v="1999-00"/>
    <n v="1997"/>
    <n v="6.014266237616539E-2"/>
    <n v="4.9716881476342678E-3"/>
    <n v="5.0398334860801697E-2"/>
    <n v="6.9886989891529083E-2"/>
    <n v="5.0518076866865158E-2"/>
    <n v="5.0475019961595535E-3"/>
    <n v="4.0592685341835022E-2"/>
    <n v="6.0443464666604996E-2"/>
    <n v="1944"/>
    <n v="1937"/>
    <n v="0.9731331467628479"/>
    <n v="0.97325104475021362"/>
    <n v="1885.2459716796875"/>
    <n v="1892"/>
    <n v="1885.2459716796875"/>
    <n v="1892"/>
    <n v="0.97328132390975952"/>
    <n v="0.97325104475021362"/>
    <n v="3500"/>
    <n v="198"/>
    <n v="3300"/>
    <n v="178"/>
    <n v="3200"/>
    <n v="166"/>
    <n v="0.10398749262094498"/>
    <n v="0.28640240430831909"/>
    <n v="0.12500225007534027"/>
    <n v="2.8853528201580048E-2"/>
    <n v="3.7077388260513544E-3"/>
    <n v="5.4953037761151791E-4"/>
    <n v="3500"/>
    <n v="198"/>
    <n v="3300"/>
    <n v="178"/>
    <n v="3200"/>
    <n v="166"/>
    <n v="0.10465116053819656"/>
    <n v="0.28646934032440186"/>
    <n v="0.12526427209377289"/>
    <n v="2.9069768264889717E-2"/>
    <n v="3.6997885908931494E-3"/>
    <n v="5.2854121895506978E-4"/>
    <s v="yes"/>
    <s v="yes"/>
    <s v="yes"/>
    <s v="yes"/>
    <s v="yes"/>
    <n v="0"/>
    <x v="0"/>
    <m/>
    <x v="0"/>
    <x v="0"/>
    <s v="FMM Only"/>
    <x v="2"/>
    <m/>
    <s v=""/>
  </r>
  <r>
    <s v="PAK"/>
    <n v="1152"/>
    <s v="Pakistan Demographic and Health Survey 2006-07. Islamabad, Pakistan: NIPS/Pakistan and Macro International."/>
    <s v="Pakistan"/>
    <x v="1"/>
    <s v="2006-07"/>
    <n v="2004"/>
    <m/>
    <m/>
    <m/>
    <m/>
    <m/>
    <m/>
    <m/>
    <m/>
    <n v="11763"/>
    <n v="11977"/>
    <n v="0.12159322947263718"/>
    <n v="0.15302218496799469"/>
    <n v="1456.368408203125"/>
    <n v="1800"/>
    <n v="1435.573974609375"/>
    <n v="1770"/>
    <n v="0.11986089497804642"/>
    <n v="0.15047182142734528"/>
    <n v="3000"/>
    <n v="411"/>
    <n v="3500"/>
    <n v="208"/>
    <n v="2500"/>
    <n v="189"/>
    <n v="0.18845036625862122"/>
    <n v="0.45935171842575073"/>
    <n v="0.15025012195110321"/>
    <n v="7.408827543258667E-2"/>
    <n v="4.3513033539056778E-2"/>
    <n v="4.3249377049505711E-3"/>
    <n v="3000"/>
    <n v="411"/>
    <n v="3500"/>
    <n v="208"/>
    <n v="2500"/>
    <n v="189"/>
    <n v="0.22833333909511566"/>
    <n v="0.44888889789581299"/>
    <n v="0.1550000011920929"/>
    <n v="7.1111112833023071E-2"/>
    <n v="4.3333332985639572E-2"/>
    <n v="2.7777778450399637E-3"/>
    <s v="no"/>
    <s v="yes"/>
    <s v="yes"/>
    <s v="yes"/>
    <s v="yes"/>
    <n v="1"/>
    <x v="1"/>
    <s v="excluded"/>
    <x v="2"/>
    <x v="1"/>
    <s v="No model fitted"/>
    <x v="3"/>
    <m/>
    <s v=""/>
  </r>
  <r>
    <s v="MLI"/>
    <n v="1178"/>
    <s v="Enquête par Grappes à Indicateurs Multiples au Mali (MICS-Mali), 2015, Résultats clés. Bamako, Mali, INSTAT"/>
    <s v="Mali"/>
    <x v="0"/>
    <n v="2015"/>
    <n v="2014"/>
    <m/>
    <m/>
    <m/>
    <m/>
    <m/>
    <m/>
    <m/>
    <m/>
    <n v="6575"/>
    <n v="6747.19677734375"/>
    <n v="0.36519935727119446"/>
    <n v="0.367452472448349"/>
    <n v="2464"/>
    <n v="2416"/>
    <n v="2431"/>
    <n v="2389"/>
    <n v="0.36030828952789307"/>
    <n v="0.36334601044654846"/>
    <n v="3000"/>
    <n v="386"/>
    <n v="4000"/>
    <n v="259"/>
    <n v="3500"/>
    <n v="213"/>
    <n v="0.15015211701393127"/>
    <n v="0.34949266910552979"/>
    <n v="0.23911519348621368"/>
    <n v="9.4363555312156677E-2"/>
    <n v="6.2438078224658966E-2"/>
    <n v="4.289468377828598E-2"/>
    <n v="3000"/>
    <n v="386"/>
    <n v="4000"/>
    <n v="259"/>
    <n v="3500"/>
    <n v="213"/>
    <n v="0.15976820886135101"/>
    <n v="0.35513246059417725"/>
    <n v="0.23716887831687927"/>
    <n v="8.2367546856403351E-2"/>
    <n v="5.3807947784662247E-2"/>
    <n v="3.6009933799505234E-2"/>
    <s v="yes"/>
    <s v="yes"/>
    <s v="yes"/>
    <s v="no"/>
    <s v="yes"/>
    <n v="1"/>
    <x v="1"/>
    <s v="excluded"/>
    <x v="4"/>
    <x v="1"/>
    <s v="No model fitted"/>
    <x v="3"/>
    <m/>
    <s v="MICS4"/>
  </r>
  <r>
    <s v="LAO"/>
    <n v="1224"/>
    <s v="Laos Multiple Indicator Cluster Survey 2000. New York, United States: United Nations Children's Fund (UNICEF)."/>
    <s v="Lao People's Democratic Republic"/>
    <x v="0"/>
    <n v="2000"/>
    <n v="1999"/>
    <m/>
    <m/>
    <m/>
    <m/>
    <m/>
    <m/>
    <m/>
    <m/>
    <n v="1180"/>
    <n v="1180"/>
    <n v="0.14773128926753998"/>
    <n v="0.13983051478862762"/>
    <n v="174"/>
    <n v="165"/>
    <n v="174"/>
    <n v="165"/>
    <n v="0.14777787029743195"/>
    <n v="0.13983051478862762"/>
    <n v="3000"/>
    <n v="37"/>
    <n v="2500"/>
    <n v="22"/>
    <n v="3500"/>
    <n v="18"/>
    <n v="0.21831443905830383"/>
    <n v="0.45708635449409485"/>
    <n v="4.4660087674856186E-2"/>
    <n v="5.2739535458385944E-3"/>
    <n v="0"/>
    <n v="0"/>
    <n v="3000"/>
    <n v="37"/>
    <n v="2500"/>
    <n v="22"/>
    <n v="3500"/>
    <n v="18"/>
    <n v="0.22424241900444031"/>
    <n v="0.46666666865348816"/>
    <n v="4.2424242943525314E-2"/>
    <n v="6.0606058686971664E-3"/>
    <n v="0"/>
    <n v="0"/>
    <s v="no"/>
    <s v="no"/>
    <s v="yes"/>
    <s v="yes"/>
    <s v="yes"/>
    <n v="2"/>
    <x v="1"/>
    <s v="excluded"/>
    <x v="2"/>
    <x v="1"/>
    <s v="No model fitted"/>
    <x v="3"/>
    <m/>
    <s v=""/>
  </r>
  <r>
    <s v="JAM"/>
    <n v="1247"/>
    <s v="Jamaica survey of living conditions 2014. The Planning Institute of Jamaica (PIOJ)  and the Statistical Institute of Jamaica Statistical Institute of Jamaica (STATIN), 2017"/>
    <s v="Jamaica"/>
    <x v="3"/>
    <n v="2014"/>
    <n v="2012"/>
    <n v="0.16659590601921082"/>
    <n v="2.0372120663523674E-2"/>
    <n v="0.12666727602481842"/>
    <n v="0.20652452111244202"/>
    <n v="0.14084775745868683"/>
    <n v="2.0402420312166214E-2"/>
    <n v="0.1002296656370163"/>
    <n v="0.18146584928035736"/>
    <n v="350"/>
    <n v="589"/>
    <n v="1"/>
    <n v="1"/>
    <n v="588.51715087890625"/>
    <n v="350"/>
    <n v="565.98590087890625"/>
    <n v="339"/>
    <n v="0.96092683076858521"/>
    <n v="0.96857142448425293"/>
    <n v="3200"/>
    <n v="15"/>
    <n v="3300"/>
    <n v="14"/>
    <n v="3500"/>
    <n v="14"/>
    <n v="5.1276907324790955E-2"/>
    <n v="0.17150649428367615"/>
    <n v="0.16215789318084717"/>
    <n v="7.4146963655948639E-2"/>
    <n v="5.0668131560087204E-2"/>
    <n v="0"/>
    <n v="3200"/>
    <n v="15"/>
    <n v="3300"/>
    <n v="14"/>
    <n v="3500"/>
    <n v="14"/>
    <n v="5.4285712540149689E-2"/>
    <n v="0.17714285850524902"/>
    <n v="0.1428571492433548"/>
    <n v="6.5714284777641296E-2"/>
    <n v="4.5714285224676132E-2"/>
    <n v="0"/>
    <s v="yes"/>
    <s v="yes"/>
    <s v="yes"/>
    <s v="yes"/>
    <s v="yes"/>
    <n v="0"/>
    <x v="0"/>
    <m/>
    <x v="0"/>
    <x v="0"/>
    <s v="FMM Only"/>
    <x v="2"/>
    <m/>
    <s v="MICS3"/>
  </r>
  <r>
    <s v="JOR"/>
    <n v="1251"/>
    <s v="Jordan Population and Family Health Survey 2007. Calverton, Maryland, USA: Department of Statistics/Jordan and Macro International."/>
    <s v="Jordan"/>
    <x v="1"/>
    <n v="2007"/>
    <n v="2005"/>
    <n v="0.13912247121334076"/>
    <n v="5.9053609147667885E-3"/>
    <n v="0.1275479644536972"/>
    <n v="0.15069697797298431"/>
    <n v="0.11034703254699707"/>
    <n v="5.8271894231438637E-3"/>
    <n v="9.8911002278327942E-2"/>
    <n v="0.1217830628156662"/>
    <n v="10426"/>
    <n v="9864"/>
    <n v="0.99111026525497437"/>
    <n v="0.9852292537689209"/>
    <n v="9776.2119140625"/>
    <n v="10272"/>
    <n v="9770.5947265625"/>
    <n v="10267"/>
    <n v="0.99053066968917847"/>
    <n v="0.98474967479705811"/>
    <n v="3000"/>
    <n v="2429"/>
    <n v="3500"/>
    <n v="1713"/>
    <n v="2500"/>
    <n v="747"/>
    <n v="0.19880332052707672"/>
    <n v="0.44537076354026794"/>
    <n v="0.10779619961977005"/>
    <n v="2.8337860479950905E-2"/>
    <n v="7.2399629279971123E-3"/>
    <n v="4.1882603545673192E-4"/>
    <n v="3000"/>
    <n v="2429"/>
    <n v="3500"/>
    <n v="1713"/>
    <n v="2500"/>
    <n v="747"/>
    <n v="0.23646806180477142"/>
    <n v="0.47595405578613281"/>
    <n v="0.10562694817781448"/>
    <n v="2.8718847781419754E-2"/>
    <n v="7.4961059726774693E-3"/>
    <n v="1.9470404367893934E-4"/>
    <s v="yes"/>
    <s v="yes"/>
    <s v="yes"/>
    <s v="yes"/>
    <s v="yes"/>
    <n v="0"/>
    <x v="0"/>
    <s v="included"/>
    <x v="0"/>
    <x v="0"/>
    <s v="MI includes: _x000a_(i) size _x000a_(ii) parity _x000a_(ii) sex _x000a_(iv) singleton _x000a_(v) maternal height _x000a_(vi) maternal BMI "/>
    <x v="0"/>
    <m/>
    <s v=""/>
  </r>
  <r>
    <s v="JAM"/>
    <n v="1255"/>
    <s v="Monitoring the situation of children and women: Jamaica Multiple Indicator Cluster Survey 2005"/>
    <s v="Jamaica"/>
    <x v="0"/>
    <n v="2005"/>
    <n v="2004"/>
    <n v="0.1623831"/>
    <n v="1.9371300000000001E-2"/>
    <n v="0.1244154"/>
    <n v="0.2003508"/>
    <n v="0.1217975"/>
    <n v="1.5155790000000001E-2"/>
    <n v="9.1975920000000003E-2"/>
    <n v="0.15161915000000001"/>
    <n v="538"/>
    <n v="525"/>
    <n v="0.96761906147003174"/>
    <n v="0.97026020288467407"/>
    <n v="508"/>
    <n v="522"/>
    <n v="504"/>
    <n v="519"/>
    <n v="0.95999997854232788"/>
    <n v="0.96468400955200195"/>
    <n v="3182"/>
    <n v="57"/>
    <n v="2727"/>
    <n v="31"/>
    <n v="3636"/>
    <n v="23"/>
    <n v="0.11262448877096176"/>
    <n v="0.21166214346885681"/>
    <n v="8.0636091530323029E-2"/>
    <n v="2.0880941301584244E-2"/>
    <n v="1.5167782083153725E-2"/>
    <n v="0"/>
    <n v="3182"/>
    <n v="57"/>
    <n v="2727"/>
    <n v="31"/>
    <n v="3636"/>
    <n v="23"/>
    <n v="0.10919540375471115"/>
    <n v="0.21264368295669556"/>
    <n v="8.2375481724739075E-2"/>
    <n v="2.1072797477245331E-2"/>
    <n v="1.3409961946308613E-2"/>
    <n v="0"/>
    <s v="yes"/>
    <s v="yes"/>
    <s v="yes"/>
    <s v="yes"/>
    <s v="yes"/>
    <n v="0"/>
    <x v="0"/>
    <s v="included"/>
    <x v="0"/>
    <x v="0"/>
    <s v="MI includes: _x000a_(i) size _x000a_(ii) parity "/>
    <x v="0"/>
    <m/>
    <s v=""/>
  </r>
  <r>
    <s v="JAM"/>
    <n v="1256"/>
    <s v="Jamaica Multiple Indicator Cluster Survey 2011: Final Report. Kingston, Jamaica: STATIN and UNICEF"/>
    <s v="Jamaica"/>
    <x v="0"/>
    <n v="2011"/>
    <n v="2010"/>
    <n v="0.16308914124965668"/>
    <n v="1.4917692169547081E-2"/>
    <n v="0.13385047018527985"/>
    <n v="0.1923278272151947"/>
    <n v="0.16126507520675659"/>
    <n v="1.7133229999999999E-2"/>
    <n v="0.12753930999999999"/>
    <n v="0.19499084999999999"/>
    <n v="630"/>
    <n v="613.85595703125"/>
    <n v="0.96416938304901123"/>
    <n v="0.96349203586578369"/>
    <n v="592"/>
    <n v="607"/>
    <n v="591"/>
    <n v="604"/>
    <n v="0.96254074573516846"/>
    <n v="0.95873016119003296"/>
    <n v="3175"/>
    <n v="39"/>
    <n v="2722"/>
    <n v="31"/>
    <n v="3629"/>
    <n v="28"/>
    <n v="6.52618408203125E-2"/>
    <n v="0.17497757077217102"/>
    <n v="7.2715267539024353E-2"/>
    <n v="1.4925688505172729E-2"/>
    <n v="4.3118912726640701E-3"/>
    <n v="0"/>
    <n v="3175"/>
    <n v="39"/>
    <n v="2721"/>
    <n v="31"/>
    <n v="3628"/>
    <n v="28"/>
    <n v="6.4250409603118896E-2"/>
    <n v="0.16144976019859314"/>
    <n v="7.2487644851207733E-2"/>
    <n v="1.6474464908242226E-2"/>
    <n v="6.5897856839001179E-3"/>
    <n v="0"/>
    <s v="yes"/>
    <s v="yes"/>
    <s v="yes"/>
    <s v="yes"/>
    <s v="yes"/>
    <n v="0"/>
    <x v="0"/>
    <s v="included"/>
    <x v="0"/>
    <x v="0"/>
    <s v="MI includes: _x000a_(i) size _x000a_(ii) parity "/>
    <x v="2"/>
    <m/>
    <s v=""/>
  </r>
  <r>
    <s v="ZAF"/>
    <n v="1264"/>
    <s v="South Africa Demographic and Health Survey 1998. Pretoria, South Africa: Department of Health/South Africa."/>
    <s v="South Africa"/>
    <x v="1"/>
    <n v="1998"/>
    <n v="1995"/>
    <m/>
    <m/>
    <m/>
    <m/>
    <m/>
    <m/>
    <m/>
    <m/>
    <n v="4942"/>
    <m/>
    <m/>
    <n v="0.68170779943466187"/>
    <m/>
    <n v="3369"/>
    <m/>
    <m/>
    <m/>
    <m/>
    <m/>
    <m/>
    <m/>
    <m/>
    <m/>
    <m/>
    <m/>
    <m/>
    <m/>
    <m/>
    <m/>
    <m/>
    <m/>
    <m/>
    <m/>
    <m/>
    <m/>
    <m/>
    <m/>
    <m/>
    <m/>
    <m/>
    <m/>
    <m/>
    <m/>
    <m/>
    <m/>
    <m/>
    <m/>
    <m/>
    <x v="1"/>
    <s v="included"/>
    <x v="3"/>
    <x v="1"/>
    <s v="No model fitted"/>
    <x v="3"/>
    <s v="no size. Included in 2019"/>
    <s v="MICS6"/>
  </r>
  <r>
    <s v="IDN"/>
    <n v="1269"/>
    <s v="Indonesia Demographic and Health Survey 1997. Calverton, Maryland, USA: CBS and Macro International"/>
    <s v="Indonesia"/>
    <x v="1"/>
    <n v="1997"/>
    <n v="1994"/>
    <n v="0.11766723543405533"/>
    <n v="5.1019699312746525E-3"/>
    <n v="0.10766737908124924"/>
    <n v="0.12766709923744202"/>
    <n v="7.6594308018684387E-2"/>
    <n v="4.4747823849320412E-3"/>
    <n v="6.7816004157066345E-2"/>
    <n v="8.5372619330883026E-2"/>
    <n v="17443"/>
    <n v="16216"/>
    <n v="0.61711257696151733"/>
    <n v="0.58470445871353149"/>
    <n v="10007.3203125"/>
    <n v="10199"/>
    <n v="10003.232421875"/>
    <n v="10194"/>
    <n v="0.61687421798706055"/>
    <n v="0.58441781997680664"/>
    <n v="3000"/>
    <n v="1748"/>
    <n v="3500"/>
    <n v="1460"/>
    <n v="3200"/>
    <n v="790"/>
    <n v="0.16437655687332153"/>
    <n v="0.38495519757270813"/>
    <n v="0.10884162783622742"/>
    <n v="2.7069037780165672E-2"/>
    <n v="6.4420746639370918E-3"/>
    <n v="4.910026109428145E-5"/>
    <n v="3000"/>
    <n v="1748"/>
    <n v="3500"/>
    <n v="1460"/>
    <n v="3200"/>
    <n v="790"/>
    <n v="0.17138935625553131"/>
    <n v="0.39199921488761902"/>
    <n v="0.10540249198675156"/>
    <n v="2.4806354194879532E-2"/>
    <n v="6.1770761385560036E-3"/>
    <n v="9.804882574826479E-5"/>
    <s v="yes"/>
    <s v="yes"/>
    <s v="yes"/>
    <s v="yes"/>
    <s v="yes"/>
    <n v="0"/>
    <x v="0"/>
    <s v="included"/>
    <x v="0"/>
    <x v="0"/>
    <s v="MI includes: _x000a_(i) size _x000a_(ii) parity _x000a_(ii) sex _x000a_(iv) singleton "/>
    <x v="0"/>
    <m/>
    <s v=""/>
  </r>
  <r>
    <s v="IDN"/>
    <n v="1271"/>
    <s v="Indonesia Demographic and Health Survey 2002-2003. Calverton, Maryland, USA: BPS and ORC Macro"/>
    <s v="Indonesia"/>
    <x v="1"/>
    <s v="2002-03"/>
    <n v="2000"/>
    <n v="0.10932104289531708"/>
    <n v="4.4051813893020153E-3"/>
    <n v="0.10068688541650772"/>
    <n v="0.11795520037412643"/>
    <n v="7.1665972471237183E-2"/>
    <n v="4.2789787985384464E-3"/>
    <n v="6.3271865248680115E-2"/>
    <n v="8.006007969379425E-2"/>
    <n v="16206"/>
    <n v="15089"/>
    <n v="0.77564215660095215"/>
    <n v="0.73114895820617676"/>
    <n v="11703.5263671875"/>
    <n v="11849"/>
    <n v="11701.068359375"/>
    <n v="11842"/>
    <n v="0.7754700779914856"/>
    <n v="0.7307170033454895"/>
    <n v="3000"/>
    <n v="2055"/>
    <n v="3500"/>
    <n v="1563"/>
    <n v="3200"/>
    <n v="921"/>
    <n v="0.17394410073757172"/>
    <n v="0.39801028370857239"/>
    <n v="9.3732684850692749E-2"/>
    <n v="2.1586442366242409E-2"/>
    <n v="4.5097563415765762E-3"/>
    <n v="0"/>
    <n v="3000"/>
    <n v="2055"/>
    <n v="3500"/>
    <n v="1563"/>
    <n v="3200"/>
    <n v="921"/>
    <n v="0.17343235015869141"/>
    <n v="0.38307029008865356"/>
    <n v="9.0218581259250641E-2"/>
    <n v="1.9917292520403862E-2"/>
    <n v="4.4729514047503471E-3"/>
    <n v="0"/>
    <s v="yes"/>
    <s v="yes"/>
    <s v="yes"/>
    <s v="yes"/>
    <s v="yes"/>
    <n v="0"/>
    <x v="0"/>
    <s v="included"/>
    <x v="0"/>
    <x v="0"/>
    <s v="MI includes: _x000a_(i) size _x000a_(ii) parity _x000a_(ii) sex _x000a_(iv) singleton "/>
    <x v="0"/>
    <m/>
    <s v=""/>
  </r>
  <r>
    <s v="IDN"/>
    <n v="1272"/>
    <s v="Indonesia Demographic and Health Survey 2007. Calverton, Maryland, USA: BPS and Macro International"/>
    <s v="Indonesia"/>
    <x v="1"/>
    <n v="2007"/>
    <n v="2004"/>
    <n v="0.10715566575527191"/>
    <n v="3.484868910163641E-3"/>
    <n v="0.1003253236413002"/>
    <n v="0.11398600786924362"/>
    <n v="6.7313559353351593E-2"/>
    <n v="3.5634415689855814E-3"/>
    <n v="6.0324188321828842E-2"/>
    <n v="7.4302926659584045E-2"/>
    <n v="18645"/>
    <n v="16504"/>
    <n v="0.81735491752624512"/>
    <n v="0.74641996622085571"/>
    <n v="13489.7021484375"/>
    <n v="13917"/>
    <n v="13478.001953125"/>
    <n v="13901"/>
    <n v="0.8166506290435791"/>
    <n v="0.74556183815002441"/>
    <n v="3000"/>
    <n v="2226"/>
    <n v="3500"/>
    <n v="1801"/>
    <n v="3200"/>
    <n v="1077"/>
    <n v="0.14657843112945557"/>
    <n v="0.35708284378051758"/>
    <n v="0.10383401066064835"/>
    <n v="2.3884989321231842E-2"/>
    <n v="5.674747284501791E-3"/>
    <n v="4.9370621127309278E-5"/>
    <n v="3000"/>
    <n v="2226"/>
    <n v="3500"/>
    <n v="1801"/>
    <n v="3200"/>
    <n v="1077"/>
    <n v="0.15994825959205627"/>
    <n v="0.3667457103729248"/>
    <n v="0.1041172668337822"/>
    <n v="2.7951426804065704E-2"/>
    <n v="6.8261837586760521E-3"/>
    <n v="7.1854563429951668E-5"/>
    <s v="yes"/>
    <s v="yes"/>
    <s v="yes"/>
    <s v="yes"/>
    <s v="yes"/>
    <n v="0"/>
    <x v="0"/>
    <s v="included"/>
    <x v="0"/>
    <x v="0"/>
    <s v="MI includes: _x000a_(i) size _x000a_(ii) parity _x000a_(ii) sex _x000a_(iv) singleton "/>
    <x v="0"/>
    <m/>
    <s v=""/>
  </r>
  <r>
    <s v="IDN"/>
    <n v="1274"/>
    <s v="Indonesia Demographic and Health Survey 2012. Jakarta, Indonesia: BPS, BKKBN, Kemenkes, and ICF International, 2013."/>
    <s v="Indonesia"/>
    <x v="1"/>
    <n v="2012"/>
    <n v="2009"/>
    <n v="0.10713467001914978"/>
    <n v="3.5394730512052774E-3"/>
    <n v="0.10019730776548386"/>
    <n v="0.1140720397233963"/>
    <n v="7.3166027665138245E-2"/>
    <n v="3.4555373713374138E-3"/>
    <n v="6.6388741135597229E-2"/>
    <n v="7.994331419467926E-2"/>
    <n v="17874"/>
    <n v="16819"/>
    <n v="0.89983510971069336"/>
    <n v="0.84614521265029907"/>
    <n v="15134.7255859375"/>
    <n v="15124"/>
    <n v="15124.392578125"/>
    <n v="15109"/>
    <n v="0.89924448728561401"/>
    <n v="0.84530603885650635"/>
    <n v="3000"/>
    <n v="2127"/>
    <n v="3500"/>
    <n v="1755"/>
    <n v="3200"/>
    <n v="1294"/>
    <n v="0.13774998486042023"/>
    <n v="0.33681431412696838"/>
    <n v="7.2029314935207367E-2"/>
    <n v="1.558471005409956E-2"/>
    <n v="3.0121842864900827E-3"/>
    <n v="1.3869295798940584E-5"/>
    <n v="3000"/>
    <n v="2127"/>
    <n v="3500"/>
    <n v="1755"/>
    <n v="3200"/>
    <n v="1294"/>
    <n v="0.14063739776611328"/>
    <n v="0.34223750233650208"/>
    <n v="8.3575770258903503E-2"/>
    <n v="2.0100502297282219E-2"/>
    <n v="4.9590053968131542E-3"/>
    <n v="6.6120075643993914E-5"/>
    <s v="yes"/>
    <s v="yes"/>
    <s v="yes"/>
    <s v="yes"/>
    <s v="yes"/>
    <n v="0"/>
    <x v="0"/>
    <s v="included"/>
    <x v="0"/>
    <x v="0"/>
    <s v="MI includes: _x000a_(i) size _x000a_(ii) parity _x000a_(ii) sex _x000a_(iv) singleton "/>
    <x v="0"/>
    <m/>
    <s v=""/>
  </r>
  <r>
    <s v="ECU"/>
    <n v="1298"/>
    <s v="Encuesta Nacional de Salud y Nutrición (ENSANUT-ECU) 2011-2013"/>
    <s v="Ecuador"/>
    <x v="3"/>
    <n v="2012"/>
    <n v="2010"/>
    <m/>
    <m/>
    <m/>
    <m/>
    <m/>
    <m/>
    <m/>
    <m/>
    <n v="10216"/>
    <m/>
    <m/>
    <n v="0.86736491777603764"/>
    <m/>
    <n v="8861"/>
    <m/>
    <m/>
    <m/>
    <m/>
    <m/>
    <m/>
    <m/>
    <m/>
    <m/>
    <m/>
    <m/>
    <m/>
    <m/>
    <m/>
    <m/>
    <m/>
    <m/>
    <m/>
    <m/>
    <m/>
    <m/>
    <m/>
    <m/>
    <m/>
    <m/>
    <m/>
    <m/>
    <m/>
    <m/>
    <m/>
    <m/>
    <m/>
    <m/>
    <m/>
    <x v="1"/>
    <m/>
    <x v="3"/>
    <x v="1"/>
    <s v="No model fitted"/>
    <x v="3"/>
    <m/>
    <s v=""/>
  </r>
  <r>
    <s v="ETH"/>
    <n v="1303"/>
    <s v="Ethiopia Demographic and Health Survey 2016. Addis Ababa, Ethiopia, and Rockville, Maryland, USA: CSA and ICF."/>
    <s v="Ethiopia"/>
    <x v="1"/>
    <n v="2016"/>
    <n v="2013"/>
    <m/>
    <m/>
    <m/>
    <m/>
    <m/>
    <m/>
    <m/>
    <m/>
    <n v="10641"/>
    <n v="11023"/>
    <n v="0.1362377405166626"/>
    <n v="0.19828963279724121"/>
    <n v="1501.70654296875"/>
    <n v="2110"/>
    <n v="1462.6502685546875"/>
    <n v="2084"/>
    <n v="0.13269075751304626"/>
    <n v="0.19584625959396362"/>
    <n v="3000"/>
    <n v="546"/>
    <n v="3500"/>
    <n v="340"/>
    <n v="4000"/>
    <n v="276"/>
    <n v="0.24286498129367828"/>
    <n v="0.53526103496551514"/>
    <n v="0.28099483251571655"/>
    <n v="0.11392697691917419"/>
    <n v="7.4462339282035828E-2"/>
    <n v="7.6949950307607651E-3"/>
    <n v="3000"/>
    <n v="546"/>
    <n v="3500"/>
    <n v="340"/>
    <n v="4000"/>
    <n v="276"/>
    <n v="0.25876778364181519"/>
    <n v="0.55071091651916504"/>
    <n v="0.23459716141223907"/>
    <n v="8.9573457837104797E-2"/>
    <n v="5.6398104876279831E-2"/>
    <n v="2.8436018619686365E-3"/>
    <s v="no"/>
    <s v="yes"/>
    <s v="no"/>
    <s v="no"/>
    <s v="yes"/>
    <n v="3"/>
    <x v="1"/>
    <m/>
    <x v="2"/>
    <x v="1"/>
    <s v="No model fitted"/>
    <x v="3"/>
    <m/>
    <s v=""/>
  </r>
  <r>
    <s v="DOM"/>
    <n v="1315"/>
    <s v="Republica Dominicana Encuesta Experimental de Demografia y Salud 1999. Santo Domingo, Republica Dominicana: CESDEM/República Dominicana, USAID, and Macro International"/>
    <s v="Dominican Republic"/>
    <x v="1"/>
    <n v="1999"/>
    <n v="1996"/>
    <n v="8.6113445460796356E-2"/>
    <n v="1.2171266600489616E-2"/>
    <n v="6.2257759273052216E-2"/>
    <n v="0.1099691241979599"/>
    <n v="8.485548198223114E-2"/>
    <n v="1.3082771562039852E-2"/>
    <n v="5.8804355561733246E-2"/>
    <n v="0.11090660840272903"/>
    <n v="595"/>
    <n v="597"/>
    <n v="0.97089582681655884"/>
    <n v="0.96638655662536621"/>
    <n v="579.63433837890625"/>
    <n v="575"/>
    <n v="576.8409423828125"/>
    <n v="574"/>
    <n v="0.96623271703720093"/>
    <n v="0.96470588445663452"/>
    <n v="3401"/>
    <n v="94"/>
    <n v="3855"/>
    <n v="61"/>
    <n v="3175"/>
    <n v="60"/>
    <n v="0.17070725560188293"/>
    <n v="0.37199780344963074"/>
    <n v="0.11068436503410339"/>
    <n v="3.1687024980783463E-2"/>
    <n v="6.308920681476593E-3"/>
    <n v="0"/>
    <n v="3401"/>
    <n v="94"/>
    <n v="3855"/>
    <n v="61"/>
    <n v="3175"/>
    <n v="60"/>
    <n v="0.16347825527191162"/>
    <n v="0.37391304969787598"/>
    <n v="0.11652173846960068"/>
    <n v="3.1304348260164261E-2"/>
    <n v="3.4782609436661005E-3"/>
    <n v="0"/>
    <s v="yes"/>
    <s v="yes"/>
    <s v="yes"/>
    <s v="yes"/>
    <s v="yes"/>
    <n v="0"/>
    <x v="0"/>
    <s v="included"/>
    <x v="0"/>
    <x v="0"/>
    <s v="MI includes: _x000a_(i) size _x000a_(ii) parity _x000a_(ii) sex _x000a_(iv) singleton "/>
    <x v="0"/>
    <m/>
    <s v=""/>
  </r>
  <r>
    <s v="DOM"/>
    <n v="1323"/>
    <s v="Encuesta Nacional de Hogares de Propósitos Múltiples (ENHOGAR-MICS) 2014. New York, United States: United Nations Children's Fund (UNICEF), 2016."/>
    <s v="Dominican Republic"/>
    <x v="0"/>
    <n v="2014"/>
    <n v="2013"/>
    <n v="0.1239222"/>
    <n v="5.4282999999999996E-3"/>
    <n v="0.1132826"/>
    <n v="0.13456170000000001"/>
    <n v="0.13663819999999999"/>
    <n v="6.3979900000000001E-3"/>
    <n v="0.12409075999999999"/>
    <n v="0.14918566999999999"/>
    <n v="7566"/>
    <n v="4505.091796875"/>
    <n v="0.96736961603164673"/>
    <n v="0.96550357341766357"/>
    <n v="4358"/>
    <n v="7305"/>
    <n v="4333"/>
    <n v="7259"/>
    <n v="0.96182018518447876"/>
    <n v="0.9594237208366394"/>
    <n v="3175"/>
    <n v="1210"/>
    <n v="3629"/>
    <n v="768"/>
    <n v="2722"/>
    <n v="724"/>
    <n v="0.15897835791110992"/>
    <n v="0.35394769906997681"/>
    <n v="8.7797731161117554E-2"/>
    <n v="2.3444389924407005E-2"/>
    <n v="8.2142762839794159E-3"/>
    <n v="5.5581884225830436E-4"/>
    <n v="3175"/>
    <n v="1210"/>
    <n v="3629"/>
    <n v="768"/>
    <n v="2722"/>
    <n v="724"/>
    <n v="0.1656399667263031"/>
    <n v="0.36988362669944763"/>
    <n v="9.0622864663600922E-2"/>
    <n v="2.1902807056903839E-2"/>
    <n v="8.7611228227615356E-3"/>
    <n v="9.5824775053188205E-4"/>
    <s v="yes"/>
    <s v="yes"/>
    <s v="yes"/>
    <s v="yes"/>
    <s v="yes"/>
    <n v="0"/>
    <x v="0"/>
    <s v="included"/>
    <x v="0"/>
    <x v="0"/>
    <s v="MI includes: _x000a_(i) size _x000a_(ii) parity "/>
    <x v="0"/>
    <s v="bw using pounds and ounces"/>
    <s v=""/>
  </r>
  <r>
    <s v="BDI"/>
    <n v="1351"/>
    <s v="Troisième Enquête Démographique et de Santé. Bujumbura, Burundi : ISTEEBU, MSPLS, et ICF"/>
    <s v="Burundi"/>
    <x v="1"/>
    <s v="2016-17"/>
    <n v="2014"/>
    <n v="0.1432691216468811"/>
    <n v="3.9931125938892365E-3"/>
    <n v="0.13544262945652008"/>
    <n v="0.15109562873840332"/>
    <n v="0.10010608285665512"/>
    <n v="4.1048307903110981E-3"/>
    <n v="9.2043116688728333E-2"/>
    <n v="0.10816904902458191"/>
    <n v="13192"/>
    <n v="13611"/>
    <n v="0.80251914262771606"/>
    <n v="0.80836868286132813"/>
    <n v="10922.9716796875"/>
    <n v="10664"/>
    <n v="10908.7119140625"/>
    <n v="10647"/>
    <n v="0.80146294832229614"/>
    <n v="0.80708003044128418"/>
    <n v="3000"/>
    <n v="2080"/>
    <n v="3500"/>
    <n v="1118"/>
    <n v="2500"/>
    <n v="819"/>
    <n v="0.19893890619277954"/>
    <n v="0.37810015678405762"/>
    <n v="0.10400914400815964"/>
    <n v="3.0189227312803268E-2"/>
    <n v="1.0702373459935188E-2"/>
    <n v="1.2861537106800824E-4"/>
    <n v="3000"/>
    <n v="2080"/>
    <n v="3500"/>
    <n v="1118"/>
    <n v="2500"/>
    <n v="819"/>
    <n v="0.19504876434803009"/>
    <n v="0.3766879141330719"/>
    <n v="0.10577644407749176"/>
    <n v="2.9913729056715965E-2"/>
    <n v="1.1065266095101833E-2"/>
    <n v="9.3773443950340152E-5"/>
    <s v="yes"/>
    <s v="yes"/>
    <s v="yes"/>
    <s v="yes"/>
    <s v="yes"/>
    <n v="0"/>
    <x v="0"/>
    <m/>
    <x v="0"/>
    <x v="0"/>
    <s v="MI includes: _x000a_(i) size _x000a_(ii) parity _x000a_(ii) sex _x000a_(iv) singleton _x000a_(v) maternal height _x000a_(vi) maternal BMI "/>
    <x v="0"/>
    <m/>
    <s v=""/>
  </r>
  <r>
    <s v="ZAF"/>
    <n v="1352"/>
    <s v="South Africa Demographic and Health Survey 2016. Pretoria, South Africa, and Rockville, Maryland, USA: NDoH, Stats SA, SAMRC, and ICF"/>
    <s v="South Africa"/>
    <x v="1"/>
    <n v="2016"/>
    <n v="2014"/>
    <n v="0.16710785031318665"/>
    <n v="8.8033359497785568E-3"/>
    <n v="0.14985330402851105"/>
    <n v="0.18436238169670105"/>
    <n v="0.14525966346263885"/>
    <n v="8.9364070445299149E-3"/>
    <n v="0.1277124434709549"/>
    <n v="0.16280688345432281"/>
    <n v="3548"/>
    <n v="3572"/>
    <n v="0.88422727584838867"/>
    <n v="0.87852311134338379"/>
    <n v="3158.45263671875"/>
    <n v="3117"/>
    <n v="3152.947509765625"/>
    <n v="3109"/>
    <n v="0.88268405199050903"/>
    <n v="0.87626832723617554"/>
    <n v="3000"/>
    <n v="303"/>
    <n v="3500"/>
    <n v="253"/>
    <n v="3200"/>
    <n v="201"/>
    <n v="9.7200274467468262E-2"/>
    <n v="0.24877282977104187"/>
    <n v="6.6658355295658112E-2"/>
    <n v="2.3845557123422623E-2"/>
    <n v="8.310769684612751E-3"/>
    <n v="3.8819769397377968E-3"/>
    <n v="3000"/>
    <n v="303"/>
    <n v="3500"/>
    <n v="253"/>
    <n v="3200"/>
    <n v="201"/>
    <n v="9.7208857536315918E-2"/>
    <n v="0.24286173284053802"/>
    <n v="6.833493709564209E-2"/>
    <n v="2.5665704160928726E-2"/>
    <n v="9.3038175255060196E-3"/>
    <n v="1.6041065100580454E-3"/>
    <s v="yes"/>
    <s v="yes"/>
    <s v="yes"/>
    <s v="yes"/>
    <s v="yes"/>
    <n v="0"/>
    <x v="0"/>
    <m/>
    <x v="0"/>
    <x v="0"/>
    <s v="MI includes: _x000a_(i) size _x000a_(ii) parity _x000a_(ii) sex _x000a_(iv) singleton _x000a_(v) maternal height _x000a_(vi) maternal BMI "/>
    <x v="0"/>
    <m/>
    <s v=""/>
  </r>
  <r>
    <s v="PER"/>
    <n v="1384"/>
    <s v="Encuesta Demográfica y de Salud Familiar-ENDES 2016 Nacional y Departamental"/>
    <s v="Peru"/>
    <x v="8"/>
    <n v="2016"/>
    <n v="2014"/>
    <n v="8.1730537116527557E-2"/>
    <n v="2.5170017033815384E-3"/>
    <n v="7.6797217130661011E-2"/>
    <n v="8.6663864552974701E-2"/>
    <n v="7.0351175963878632E-2"/>
    <n v="2.5381657760590315E-3"/>
    <n v="6.5374553203582764E-2"/>
    <n v="7.5327806174755096E-2"/>
    <n v="21175"/>
    <n v="12201"/>
    <n v="0.95203256607055664"/>
    <n v="0.95135772228240967"/>
    <n v="11615.5185546875"/>
    <n v="20145"/>
    <n v="11608.978515625"/>
    <n v="20137"/>
    <n v="0.95147764682769775"/>
    <n v="0.95097994804382324"/>
    <n v="3500"/>
    <n v="976"/>
    <n v="3000"/>
    <n v="965"/>
    <n v="3200"/>
    <n v="892"/>
    <n v="4.87043596804142E-2"/>
    <n v="0.14335779845714569"/>
    <n v="7.3607467114925385E-2"/>
    <n v="1.4844037592411041E-2"/>
    <n v="2.8102262876927853E-3"/>
    <n v="0"/>
    <n v="3500"/>
    <n v="976"/>
    <n v="3000"/>
    <n v="965"/>
    <n v="3200"/>
    <n v="892"/>
    <n v="4.8448745161294937E-2"/>
    <n v="0.14063042402267456"/>
    <n v="7.3268800973892212E-2"/>
    <n v="1.5090593136847019E-2"/>
    <n v="2.0352443680167198E-3"/>
    <n v="0"/>
    <s v="yes"/>
    <s v="yes"/>
    <s v="yes"/>
    <s v="yes"/>
    <s v="yes"/>
    <n v="0"/>
    <x v="0"/>
    <m/>
    <x v="0"/>
    <x v="0"/>
    <s v="MI includes: _x000a_(i) size _x000a_(ii) parity _x000a_(ii) sex _x000a_(iv) singleton "/>
    <x v="0"/>
    <m/>
    <s v="MICS5"/>
  </r>
  <r>
    <s v="UGA"/>
    <n v="1389"/>
    <s v="Uganda Demographic and Health Survey 2016. Kampala, Uganda and Rockville, Maryland, USA: UBOS and ICF. 2018"/>
    <s v="Uganda"/>
    <x v="1"/>
    <n v="2016"/>
    <n v="2014"/>
    <m/>
    <m/>
    <m/>
    <m/>
    <m/>
    <m/>
    <m/>
    <m/>
    <n v="15522"/>
    <n v="15270"/>
    <n v="0.67230039834976196"/>
    <n v="0.67188507318496704"/>
    <n v="10266.3427734375"/>
    <n v="10429"/>
    <n v="10045.419921875"/>
    <n v="10199"/>
    <n v="0.65785330533981323"/>
    <n v="0.65706735849380493"/>
    <n v="3000"/>
    <n v="2002"/>
    <n v="3500"/>
    <n v="1202"/>
    <n v="4000"/>
    <n v="926"/>
    <n v="0.19173038005828857"/>
    <n v="0.40137708187103271"/>
    <n v="0.21609626710414886"/>
    <n v="0.10532203316688538"/>
    <n v="6.728893518447876E-2"/>
    <n v="7.579249213449657E-4"/>
    <n v="3000"/>
    <n v="2002"/>
    <n v="3500"/>
    <n v="1202"/>
    <n v="4000"/>
    <n v="926"/>
    <n v="0.19196471571922302"/>
    <n v="0.3960111141204834"/>
    <n v="0.21574455499649048"/>
    <n v="0.10374916344881058"/>
    <n v="6.6545210778713226E-2"/>
    <n v="9.5886469352990389E-4"/>
    <s v="yes"/>
    <s v="yes"/>
    <s v="yes"/>
    <s v="no"/>
    <s v="no"/>
    <n v="2"/>
    <x v="1"/>
    <m/>
    <x v="4"/>
    <x v="1"/>
    <s v="No model fitted"/>
    <x v="3"/>
    <m/>
    <s v="MICS5"/>
  </r>
  <r>
    <s v="SLB"/>
    <n v="1392"/>
    <s v="Solomon Islands Demographic and Health Survey, 2015. Solomon Islands Ministry of Health and Medical Services and the Pacific Community. 2017."/>
    <s v="Solomon Islands"/>
    <x v="8"/>
    <n v="2015"/>
    <n v="2012"/>
    <n v="0.1315511018037796"/>
    <n v="6.6180378198623657E-3"/>
    <n v="0.11857975274324417"/>
    <n v="0.14452245831489563"/>
    <n v="0.10212020576000214"/>
    <n v="6.3407672569155693E-3"/>
    <n v="8.9620493352413177E-2"/>
    <n v="0.11461991816759109"/>
    <n v="3878"/>
    <n v="4119"/>
    <n v="0.85815668106079102"/>
    <n v="0.87493550777435303"/>
    <n v="3534.935546875"/>
    <n v="3393"/>
    <n v="3529.343017578125"/>
    <n v="3389"/>
    <n v="0.85684460401535034"/>
    <n v="0.87390404939651489"/>
    <n v="3000"/>
    <n v="307"/>
    <n v="3200"/>
    <n v="237"/>
    <n v="2900"/>
    <n v="185"/>
    <n v="9.4561770558357239E-2"/>
    <n v="0.21621666848659515"/>
    <n v="4.5293658971786499E-2"/>
    <n v="1.1281494051218033E-2"/>
    <n v="4.1972859762609005E-3"/>
    <n v="3.2823739456944168E-4"/>
    <n v="3000"/>
    <n v="307"/>
    <n v="3200"/>
    <n v="237"/>
    <n v="2900"/>
    <n v="185"/>
    <n v="9.0480402112007141E-2"/>
    <n v="0.21485410630702972"/>
    <n v="4.3324492871761322E-2"/>
    <n v="1.0904803872108459E-2"/>
    <n v="3.2419688068330288E-3"/>
    <n v="2.9472442111000419E-4"/>
    <s v="yes"/>
    <s v="yes"/>
    <s v="yes"/>
    <s v="yes"/>
    <s v="yes"/>
    <n v="0"/>
    <x v="0"/>
    <m/>
    <x v="0"/>
    <x v="0"/>
    <s v="MI includes: _x000a_(i) size _x000a_(ii) parity _x000a_(ii) sex _x000a_(iv) singleton _x000a_(v) maternal height _x000a_(vi) maternal BMI "/>
    <x v="0"/>
    <m/>
    <s v="MICS5"/>
  </r>
  <r>
    <s v="NPL"/>
    <n v="1404"/>
    <s v="Nepal Demographic and Health Survey 2016. Kathmandu, Nepal: Ministry of Health, Nepal. 2017"/>
    <s v="Nepal"/>
    <x v="1"/>
    <s v="2016-17"/>
    <n v="2014"/>
    <m/>
    <m/>
    <m/>
    <m/>
    <m/>
    <m/>
    <m/>
    <m/>
    <n v="4994"/>
    <n v="5007"/>
    <n v="0.61291712522506714"/>
    <n v="0.6213456392288208"/>
    <n v="3069.157958984375"/>
    <n v="3103"/>
    <n v="3067.007568359375"/>
    <n v="3101"/>
    <n v="0.61254394054412842"/>
    <n v="0.62094515562057495"/>
    <n v="3000"/>
    <n v="649"/>
    <n v="3500"/>
    <n v="564"/>
    <n v="2500"/>
    <n v="503"/>
    <n v="0.21305407583713531"/>
    <n v="0.55118703842163086"/>
    <n v="7.7212534844875336E-2"/>
    <n v="3.2541804015636444E-2"/>
    <n v="7.2397021576762199E-3"/>
    <n v="2.4976168060675263E-4"/>
    <n v="3000"/>
    <n v="649"/>
    <n v="3500"/>
    <n v="564"/>
    <n v="2500"/>
    <n v="503"/>
    <n v="0.20915243029594421"/>
    <n v="0.55301320552825928"/>
    <n v="7.5410895049571991E-2"/>
    <n v="2.9326457530260086E-2"/>
    <n v="6.4453752711415291E-3"/>
    <n v="3.2226878101937473E-4"/>
    <s v="yes"/>
    <s v="yes"/>
    <s v="no"/>
    <s v="yes"/>
    <s v="yes"/>
    <n v="1"/>
    <x v="1"/>
    <s v="included"/>
    <x v="4"/>
    <x v="1"/>
    <s v="No model fitted"/>
    <x v="3"/>
    <s v="Included in 2019 estimates. Excluded in 2020 on unweighted DQC"/>
    <s v=""/>
  </r>
  <r>
    <s v="THA"/>
    <n v="1443"/>
    <s v="Thailand Multiple Indicator Cluster Survey 2015- 2016, Final Report, NSO and UNICEF, Bangkok, 2016"/>
    <s v="Thailand"/>
    <x v="0"/>
    <s v="2015-16"/>
    <n v="2015"/>
    <n v="9.486418217420578E-2"/>
    <n v="9.296199306845665E-3"/>
    <n v="7.6643630862236023E-2"/>
    <n v="0.11308473348617554"/>
    <n v="9.1915786266326904E-2"/>
    <n v="1.1524321511387825E-2"/>
    <n v="6.9308184087276459E-2"/>
    <n v="0.11452338099479675"/>
    <n v="3382"/>
    <n v="2092.248046875"/>
    <n v="0.98374760150909424"/>
    <n v="0.98462450504302979"/>
    <n v="2058"/>
    <n v="3330"/>
    <n v="2058"/>
    <n v="3329"/>
    <n v="0.98374760150909424"/>
    <n v="0.98432880640029907"/>
    <n v="3000"/>
    <n v="99"/>
    <n v="2800"/>
    <n v="74"/>
    <n v="3100"/>
    <n v="72"/>
    <n v="2.5978006422519684E-2"/>
    <n v="8.9050926268100739E-2"/>
    <n v="1.8881024792790413E-2"/>
    <n v="2.1225071977823973E-3"/>
    <n v="4.8971596697811037E-5"/>
    <n v="9.2542413767660037E-6"/>
    <n v="3000"/>
    <n v="99"/>
    <n v="2800"/>
    <n v="74"/>
    <n v="3100"/>
    <n v="72"/>
    <n v="2.9729729518294334E-2"/>
    <n v="7.3573574423789978E-2"/>
    <n v="2.0720720291137695E-2"/>
    <n v="3.6036036908626556E-3"/>
    <n v="3.0030030757188797E-4"/>
    <n v="3.0030030757188797E-4"/>
    <s v="yes"/>
    <s v="yes"/>
    <s v="yes"/>
    <s v="yes"/>
    <s v="yes"/>
    <n v="0"/>
    <x v="0"/>
    <m/>
    <x v="0"/>
    <x v="0"/>
    <s v="MI includes: _x000a_(i) size _x000a_(ii) parity _x000a_(ii) sex _x000a_(iv) singleton "/>
    <x v="0"/>
    <m/>
    <s v="MICS4"/>
  </r>
  <r>
    <s v="SEN"/>
    <n v="1547"/>
    <s v="Senegal : Enquête Démographique et de Santé Continue (EDS-Continue 2016). Rockville, Maryland, USA : ANSD et ICF"/>
    <s v="Senegal"/>
    <x v="10"/>
    <n v="2016"/>
    <n v="2013"/>
    <n v="0.16749806702136993"/>
    <n v="8.7925810366868973E-3"/>
    <n v="0.15026460587978363"/>
    <n v="0.18473152816295624"/>
    <n v="0.11668277531862259"/>
    <n v="9.4414400000000006E-3"/>
    <n v="9.8070630000000006E-2"/>
    <n v="0.13529492000000001"/>
    <n v="6725"/>
    <n v="6073"/>
    <n v="0.5325278639793396"/>
    <n v="0.4686988890171051"/>
    <n v="3233.89208984375"/>
    <n v="3152"/>
    <n v="3221.82958984375"/>
    <n v="3139"/>
    <n v="0.53051698207855225"/>
    <n v="0.46676579117774963"/>
    <n v="3000"/>
    <n v="674"/>
    <n v="3500"/>
    <n v="258"/>
    <n v="2500"/>
    <n v="211"/>
    <n v="0.1978076696395874"/>
    <n v="0.33216965198516846"/>
    <n v="9.1538950800895691E-2"/>
    <n v="3.236939013004303E-2"/>
    <n v="1.9860239699482918E-2"/>
    <n v="2.6734164566732943E-4"/>
    <n v="3000"/>
    <n v="674"/>
    <n v="3500"/>
    <n v="258"/>
    <n v="2500"/>
    <n v="211"/>
    <n v="0.21383248269557953"/>
    <n v="0.36262691020965576"/>
    <n v="0.1107233539223671"/>
    <n v="3.9340101182460785E-2"/>
    <n v="2.6015227660536766E-2"/>
    <n v="6.3451775349676609E-4"/>
    <s v="yes"/>
    <s v="yes"/>
    <s v="yes"/>
    <s v="yes"/>
    <s v="yes"/>
    <n v="0"/>
    <x v="0"/>
    <m/>
    <x v="0"/>
    <x v="0"/>
    <s v="MI includes: _x000a_(i) size _x000a_(ii) parity _x000a_(ii) sex _x000a_(iv) singleton "/>
    <x v="0"/>
    <m/>
    <s v=""/>
  </r>
  <r>
    <s v="TLS"/>
    <n v="1560"/>
    <s v="Timor-Leste Demographic and Health Survey 2016. Dili, Timor-Leste and Rockville, Maryland, USA: GDS and ICF"/>
    <s v="Timor-Leste"/>
    <x v="1"/>
    <n v="2016"/>
    <n v="2013"/>
    <n v="0.17239958047866821"/>
    <n v="9.5788761973381042E-3"/>
    <n v="0.15362498164176941"/>
    <n v="0.19117417931556702"/>
    <n v="0.10071620345115662"/>
    <n v="7.0435870438814163E-3"/>
    <n v="8.6871504783630371E-2"/>
    <n v="0.11456089466810226"/>
    <n v="7211"/>
    <n v="7331"/>
    <n v="0.52795279026031494"/>
    <n v="0.54749685525894165"/>
    <n v="3870.4580078125"/>
    <n v="3948"/>
    <n v="3857.98828125"/>
    <n v="3932"/>
    <n v="0.5262567400932312"/>
    <n v="0.54527807235717773"/>
    <n v="3000"/>
    <n v="800"/>
    <n v="3500"/>
    <n v="520"/>
    <n v="2500"/>
    <n v="330"/>
    <n v="0.20369608700275421"/>
    <n v="0.40818473696708679"/>
    <n v="8.5020080208778381E-2"/>
    <n v="3.1249919906258583E-2"/>
    <n v="1.2863573618233204E-2"/>
    <n v="3.037232905626297E-3"/>
    <n v="3000"/>
    <n v="800"/>
    <n v="3500"/>
    <n v="520"/>
    <n v="2500"/>
    <n v="330"/>
    <n v="0.20263424515724182"/>
    <n v="0.4179331362247467"/>
    <n v="8.5359677672386169E-2"/>
    <n v="3.2421480864286423E-2"/>
    <n v="1.3171225786209106E-2"/>
    <n v="4.0526851080358028E-3"/>
    <s v="yes"/>
    <s v="yes"/>
    <s v="yes"/>
    <s v="yes"/>
    <s v="yes"/>
    <n v="0"/>
    <x v="0"/>
    <m/>
    <x v="0"/>
    <x v="0"/>
    <s v="MI includes: _x000a_(i) size _x000a_(ii) parity _x000a_(ii) sex _x000a_(iv) singleton "/>
    <x v="0"/>
    <m/>
    <s v=""/>
  </r>
  <r>
    <s v="SUR"/>
    <n v="1571"/>
    <s v="Suriname Multiple Indicator Cluster Survey 2018, Survey Findings Report. Paramaribo, Suriname: Ministry of Social Affairs and Public Housing"/>
    <s v="Suriname"/>
    <x v="0"/>
    <n v="2018"/>
    <n v="2017"/>
    <n v="0.15322424471378326"/>
    <n v="1.7058301717042923E-2"/>
    <n v="0.1197899803519249"/>
    <n v="0.18665851652622223"/>
    <n v="0.1490134596824646"/>
    <n v="1.6659939661622047E-2"/>
    <n v="0.11626861989498138"/>
    <n v="0.18175828456878662"/>
    <n v="1395"/>
    <n v="1026.4591064453125"/>
    <n v="0.84405457973480225"/>
    <n v="0.86164873838424683"/>
    <n v="866"/>
    <n v="1202"/>
    <n v="865"/>
    <n v="1199"/>
    <n v="0.84307992458343506"/>
    <n v="0.85949820280075073"/>
    <n v="2000"/>
    <n v="24"/>
    <n v="3400"/>
    <n v="24"/>
    <n v="4000"/>
    <n v="24"/>
    <n v="6.5614968538284302E-2"/>
    <n v="0.18196937441825867"/>
    <n v="6.720329076051712E-2"/>
    <n v="2.6961574330925941E-2"/>
    <n v="8.1966537982225418E-3"/>
    <n v="2.3632345255464315E-4"/>
    <n v="2500"/>
    <n v="24"/>
    <n v="4000"/>
    <n v="24"/>
    <n v="3400"/>
    <n v="24"/>
    <n v="6.7387685179710388E-2"/>
    <n v="0.17720465362071991"/>
    <n v="7.5707152485847473E-2"/>
    <n v="2.6622295379638672E-2"/>
    <n v="1.081530749797821E-2"/>
    <n v="8.319467306137085E-4"/>
    <s v="yes"/>
    <s v="yes"/>
    <s v="yes"/>
    <s v="yes"/>
    <s v="yes"/>
    <n v="0"/>
    <x v="0"/>
    <m/>
    <x v="0"/>
    <x v="0"/>
    <s v="MI includes: _x000a_(i) size _x000a_(ii) parity _x000a_(ii) sex _x000a_(iv) singleton "/>
    <x v="0"/>
    <m/>
    <s v=""/>
  </r>
  <r>
    <s v="BGD"/>
    <n v="1574"/>
    <s v="Monitoring the situation of children and women: Bangladesh Multiple Indicator Cluster Survey 2006"/>
    <s v="Bangladesh"/>
    <x v="0"/>
    <n v="2006"/>
    <n v="2005"/>
    <m/>
    <m/>
    <m/>
    <m/>
    <m/>
    <m/>
    <m/>
    <m/>
    <n v="11942"/>
    <n v="11899"/>
    <n v="0.15345826745033264"/>
    <n v="0.15876737236976624"/>
    <n v="1826"/>
    <n v="1896"/>
    <n v="1717"/>
    <n v="1776"/>
    <n v="0.14429783821105957"/>
    <n v="0.14871880412101746"/>
    <n v="3000"/>
    <n v="383"/>
    <n v="3500"/>
    <n v="265"/>
    <n v="2500"/>
    <n v="258"/>
    <n v="0.20884284377098083"/>
    <n v="0.47975865006446838"/>
    <n v="0.1741529107093811"/>
    <n v="0.11700466275215149"/>
    <n v="8.6790308356285095E-2"/>
    <n v="0"/>
    <n v="3000"/>
    <n v="383"/>
    <n v="3500"/>
    <n v="265"/>
    <n v="2500"/>
    <n v="258"/>
    <n v="0.20020909607410431"/>
    <n v="0.47360166907310486"/>
    <n v="0.18609513342380524"/>
    <n v="0.1265028715133667"/>
    <n v="9.4615787267684937E-2"/>
    <n v="0"/>
    <s v="no"/>
    <s v="yes"/>
    <s v="yes"/>
    <s v="no"/>
    <s v="no"/>
    <n v="3"/>
    <x v="1"/>
    <s v="excluded"/>
    <x v="2"/>
    <x v="1"/>
    <s v="No model fitted"/>
    <x v="3"/>
    <m/>
    <s v=""/>
  </r>
  <r>
    <s v="TJK"/>
    <n v="1575"/>
    <s v="Tajikistan Multiple Indicator Cluster Survey 2000 . New York, United States: United Nations Children's Fund (UNICEF)"/>
    <s v="Tajikistan"/>
    <x v="0"/>
    <n v="2000"/>
    <n v="1999"/>
    <n v="0.16195419999999999"/>
    <n v="2.1573100000000001E-2"/>
    <n v="0.119671"/>
    <n v="0.20423740000000001"/>
    <n v="0.11340210000000001"/>
    <n v="1.6313080000000001E-2"/>
    <n v="8.1106020000000001E-2"/>
    <n v="0.14569810999999999"/>
    <n v="827"/>
    <n v="827"/>
    <n v="0.46916565299034119"/>
    <n v="0.46916565299034119"/>
    <n v="388"/>
    <n v="388"/>
    <n v="388"/>
    <n v="388"/>
    <n v="0.46916565299034119"/>
    <n v="0.46916565299034119"/>
    <n v="3500"/>
    <n v="47"/>
    <n v="3000"/>
    <n v="38"/>
    <n v="3200"/>
    <n v="37"/>
    <n v="0.12113402038812637"/>
    <n v="0.31443297863006592"/>
    <n v="6.7010305821895599E-2"/>
    <n v="1.8041236326098442E-2"/>
    <n v="2.5773195084184408E-3"/>
    <n v="0"/>
    <n v="3500"/>
    <n v="47"/>
    <n v="3000"/>
    <n v="38"/>
    <n v="3200"/>
    <n v="37"/>
    <n v="0.12113402038812637"/>
    <n v="0.31443297863006592"/>
    <n v="6.7010305821895599E-2"/>
    <n v="1.8041236326098442E-2"/>
    <n v="2.5773195084184408E-3"/>
    <n v="0"/>
    <s v="yes"/>
    <s v="yes"/>
    <s v="yes"/>
    <s v="yes"/>
    <s v="yes"/>
    <n v="0"/>
    <x v="0"/>
    <s v="included"/>
    <x v="0"/>
    <x v="0"/>
    <s v="MI includes: _x000a_(i) size _x000a_(ii) parity "/>
    <x v="0"/>
    <m/>
    <s v=""/>
  </r>
  <r>
    <s v="PSE"/>
    <n v="1576"/>
    <s v="Palestine Demographic and health Survey 2004"/>
    <s v="State of Palestine"/>
    <x v="8"/>
    <n v="2004"/>
    <n v="2001"/>
    <n v="9.3563102185726166E-2"/>
    <n v="5.4370826110243797E-3"/>
    <n v="8.2906611263751984E-2"/>
    <n v="0.10421958565711975"/>
    <n v="7.3066972196102142E-2"/>
    <n v="5.5056028068065643E-3"/>
    <n v="6.2270507216453552E-2"/>
    <n v="8.3863437175750732E-2"/>
    <n v="2492"/>
    <n v="2473"/>
    <n v="0.92064225673675537"/>
    <n v="0.92335474491119385"/>
    <n v="2276.304443359375"/>
    <n v="2301"/>
    <n v="2274.110595703125"/>
    <n v="2299"/>
    <n v="0.91957563161849976"/>
    <n v="0.92255216836929321"/>
    <n v="3000"/>
    <n v="422"/>
    <n v="3500"/>
    <n v="347"/>
    <n v="3200"/>
    <n v="181"/>
    <n v="0.18092748522758484"/>
    <n v="0.41005808115005493"/>
    <n v="0.10965090245008469"/>
    <n v="2.7337120845913887E-2"/>
    <n v="5.0155995413661003E-3"/>
    <n v="3.8320806925185025E-4"/>
    <n v="3000"/>
    <n v="422"/>
    <n v="3500"/>
    <n v="347"/>
    <n v="3200"/>
    <n v="181"/>
    <n v="0.18339851498603821"/>
    <n v="0.41286396980285645"/>
    <n v="0.10821381956338882"/>
    <n v="2.6944806799292564E-2"/>
    <n v="4.7805299982428551E-3"/>
    <n v="4.3459364678710699E-4"/>
    <s v="yes"/>
    <s v="yes"/>
    <s v="yes"/>
    <s v="yes"/>
    <s v="yes"/>
    <n v="0"/>
    <x v="0"/>
    <m/>
    <x v="0"/>
    <x v="0"/>
    <s v="FMM Only"/>
    <x v="0"/>
    <m/>
    <s v="MICS4"/>
  </r>
  <r>
    <s v="PRY"/>
    <n v="1597"/>
    <s v="Paraguay  Permanent Household Survey 2006 (Encuesta Permanente de Hogares). Asunción, Paraguay: Department of Statistics, Surveys and Censuses (Paraguay)."/>
    <s v="Paraguay"/>
    <x v="3"/>
    <n v="2006"/>
    <n v="2003"/>
    <m/>
    <m/>
    <m/>
    <m/>
    <m/>
    <m/>
    <s v=" "/>
    <m/>
    <n v="1857"/>
    <m/>
    <m/>
    <n v="0.92568659127625197"/>
    <m/>
    <n v="1719"/>
    <m/>
    <m/>
    <m/>
    <s v=" "/>
    <m/>
    <m/>
    <m/>
    <m/>
    <m/>
    <m/>
    <m/>
    <m/>
    <m/>
    <m/>
    <m/>
    <m/>
    <m/>
    <m/>
    <m/>
    <m/>
    <m/>
    <m/>
    <m/>
    <m/>
    <m/>
    <m/>
    <m/>
    <m/>
    <m/>
    <m/>
    <m/>
    <m/>
    <m/>
    <m/>
    <x v="1"/>
    <m/>
    <x v="3"/>
    <x v="1"/>
    <s v="No model fitted"/>
    <x v="3"/>
    <m/>
    <s v=""/>
  </r>
  <r>
    <s v="NGA"/>
    <n v="1625"/>
    <s v="Multiple Indicator Cluster Survey 2016-17, Final Report. Abuja, Nigeria: National Bureau of Statistics and United Nations Children’s Fund. 2017"/>
    <s v="Nigeria"/>
    <x v="0"/>
    <s v="2016-17"/>
    <n v="2014"/>
    <m/>
    <m/>
    <m/>
    <m/>
    <m/>
    <m/>
    <m/>
    <m/>
    <n v="11204"/>
    <n v="11546.9951171875"/>
    <n v="0.2145145982503891"/>
    <n v="0.22563369572162628"/>
    <n v="2477"/>
    <n v="2528"/>
    <n v="2459"/>
    <n v="2506"/>
    <n v="0.21295574307441711"/>
    <n v="0.22367012500762939"/>
    <n v="3000"/>
    <n v="369"/>
    <n v="3500"/>
    <n v="358"/>
    <n v="3200"/>
    <n v="193"/>
    <n v="0.13743379712104797"/>
    <n v="0.35332968831062317"/>
    <n v="0.15098409354686737"/>
    <n v="5.6592546403408051E-2"/>
    <n v="2.1767511963844299E-2"/>
    <n v="3.4571040421724319E-2"/>
    <n v="3000"/>
    <n v="369"/>
    <n v="3500"/>
    <n v="358"/>
    <n v="3200"/>
    <n v="193"/>
    <n v="0.14596518874168396"/>
    <n v="0.3639240562915802"/>
    <n v="0.14912974834442139"/>
    <n v="5.8544304221868515E-2"/>
    <n v="2.3734176531434059E-2"/>
    <n v="3.5601265728473663E-2"/>
    <s v="no"/>
    <s v="yes"/>
    <s v="yes"/>
    <s v="no"/>
    <s v="yes"/>
    <n v="2"/>
    <x v="1"/>
    <m/>
    <x v="2"/>
    <x v="1"/>
    <s v="No model fitted"/>
    <x v="3"/>
    <m/>
    <s v=""/>
  </r>
  <r>
    <s v="PRY"/>
    <n v="1630"/>
    <s v="Encuesta de Indicadores Multiples por Conglomerados MICS Paraguay 2016"/>
    <s v="Paraguay"/>
    <x v="0"/>
    <n v="2016"/>
    <n v="2015"/>
    <n v="9.9930658936500549E-2"/>
    <n v="9.1834040358662605E-3"/>
    <n v="8.1931188702583313E-2"/>
    <n v="0.11793012917041779"/>
    <n v="9.0961374342441559E-2"/>
    <n v="9.7630200000000007E-3"/>
    <n v="7.177733E-2"/>
    <n v="0.11014541"/>
    <n v="1803"/>
    <n v="1147.3751220703125"/>
    <n v="0.97733217477798462"/>
    <n v="0.96783137321472168"/>
    <n v="1121"/>
    <n v="1745"/>
    <n v="1121"/>
    <n v="1745"/>
    <n v="0.97733217477798462"/>
    <n v="0.96783137321472168"/>
    <n v="3500"/>
    <n v="111"/>
    <n v="3200"/>
    <n v="109"/>
    <n v="3000"/>
    <n v="89"/>
    <n v="5.7410236448049545E-2"/>
    <n v="0.15838411450386047"/>
    <n v="0.1102500706911087"/>
    <n v="4.0533509105443954E-2"/>
    <n v="6.6478154622018337E-3"/>
    <n v="0"/>
    <n v="3500"/>
    <n v="111"/>
    <n v="3200"/>
    <n v="109"/>
    <n v="3000"/>
    <n v="89"/>
    <n v="6.3610315322875977E-2"/>
    <n v="0.17707736790180206"/>
    <n v="0.10429799556732178"/>
    <n v="3.6103151738643646E-2"/>
    <n v="6.3037248328328133E-3"/>
    <n v="0"/>
    <s v="yes"/>
    <s v="yes"/>
    <s v="yes"/>
    <s v="yes"/>
    <s v="yes"/>
    <n v="0"/>
    <x v="0"/>
    <s v="included"/>
    <x v="0"/>
    <x v="0"/>
    <s v="MI includes: _x000a_(i) size _x000a_(ii) parity _x000a_(ii) sex _x000a_(iv) singleton "/>
    <x v="0"/>
    <m/>
    <s v=""/>
  </r>
  <r>
    <s v="BOL"/>
    <n v="1635"/>
    <s v="Bolivia Encuesta de Demografia y Salud - EDSA 2016: Indicadores Priorizados"/>
    <s v="Bolivia (Plurinational State of)"/>
    <x v="8"/>
    <n v="2016"/>
    <n v="2014"/>
    <n v="8.9539021253585815E-2"/>
    <n v="5.6605702266097069E-3"/>
    <n v="7.8444309532642365E-2"/>
    <n v="0.10063374042510986"/>
    <n v="6.9768860936164856E-2"/>
    <n v="5.16884820535779E-3"/>
    <n v="5.956137552857399E-2"/>
    <n v="7.9976342618465424E-2"/>
    <n v="4238"/>
    <n v="4056"/>
    <n v="0.92732572555541992"/>
    <n v="0.91293060779571533"/>
    <n v="3761.652099609375"/>
    <n v="3869"/>
    <n v="3758.318359375"/>
    <n v="3867"/>
    <n v="0.92660707235336304"/>
    <n v="0.91245871782302856"/>
    <n v="3200"/>
    <n v="336"/>
    <n v="3500"/>
    <n v="320"/>
    <n v="3000"/>
    <n v="239"/>
    <n v="8.5397429764270782E-2"/>
    <n v="0.22635163366794586"/>
    <n v="0.10062509775161743"/>
    <n v="2.603735588490963E-2"/>
    <n v="3.9748544804751873E-3"/>
    <n v="0"/>
    <n v="3200"/>
    <n v="336"/>
    <n v="3500"/>
    <n v="320"/>
    <n v="3000"/>
    <n v="239"/>
    <n v="8.6844146251678467E-2"/>
    <n v="0.23132592439651489"/>
    <n v="9.5890410244464874E-2"/>
    <n v="2.5329543277621269E-2"/>
    <n v="3.1015765853226185E-3"/>
    <n v="0"/>
    <s v="yes"/>
    <s v="yes"/>
    <s v="yes"/>
    <s v="yes"/>
    <s v="yes"/>
    <n v="0"/>
    <x v="0"/>
    <m/>
    <x v="0"/>
    <x v="0"/>
    <s v="MI includes: _x000a_(i) size _x000a_(ii) parity _x000a_(ii) sex _x000a_(iv) singleton "/>
    <x v="0"/>
    <m/>
    <s v=""/>
  </r>
  <r>
    <s v="PAN"/>
    <n v="1677"/>
    <s v="Panama Multiple Indicator Cluster Survey 2013. New York, United States: United Nations Children's Fund (UNICEF)."/>
    <s v="Panama"/>
    <x v="0"/>
    <n v="2013"/>
    <n v="2012"/>
    <n v="8.91377E-2"/>
    <n v="8.9799000000000007E-3"/>
    <n v="7.1537100000000006E-2"/>
    <n v="0.10673820000000001"/>
    <n v="7.2648099999999993E-2"/>
    <n v="9.0999300000000009E-3"/>
    <n v="5.4770060000000002E-2"/>
    <n v="9.052615E-2"/>
    <n v="2278"/>
    <n v="155997.484375"/>
    <n v="0.91179960966110229"/>
    <n v="0.8450394868850708"/>
    <n v="142238"/>
    <n v="1925"/>
    <n v="142142"/>
    <n v="1920"/>
    <n v="0.91118419170379639"/>
    <n v="0.84284460544586182"/>
    <n v="3000"/>
    <n v="97"/>
    <n v="3400"/>
    <n v="51"/>
    <n v="3500"/>
    <n v="45"/>
    <n v="4.9901239573955536E-2"/>
    <n v="9.7568877041339874E-2"/>
    <n v="6.8033121526241302E-2"/>
    <n v="1.8339097499847412E-2"/>
    <n v="7.714555598795414E-3"/>
    <n v="0"/>
    <n v="3000"/>
    <n v="97"/>
    <n v="3400"/>
    <n v="51"/>
    <n v="3500"/>
    <n v="45"/>
    <n v="5.0389610230922699E-2"/>
    <n v="0.10025974363088608"/>
    <n v="7.0129871368408203E-2"/>
    <n v="1.7662337049841881E-2"/>
    <n v="7.2727273218333721E-3"/>
    <n v="0"/>
    <s v="yes"/>
    <s v="yes"/>
    <s v="yes"/>
    <s v="yes"/>
    <s v="yes"/>
    <n v="0"/>
    <x v="0"/>
    <s v="included"/>
    <x v="0"/>
    <x v="0"/>
    <s v="MI includes: _x000a_(i) size "/>
    <x v="0"/>
    <s v="Sample weights are not normalized"/>
    <s v=""/>
  </r>
  <r>
    <s v="CRI"/>
    <n v="1681"/>
    <s v="Encuesta de Mujeres, Niñez y Adolescencia (EMNA), Informe de resultados de la encuesta. San José, Costa Rica. 2019"/>
    <s v="Costa Rica"/>
    <x v="0"/>
    <n v="2018"/>
    <n v="2017"/>
    <n v="9.9056266248226166E-2"/>
    <n v="1.704026572406292E-2"/>
    <n v="6.5657347440719604E-2"/>
    <n v="0.13245518505573273"/>
    <n v="9.3614585697650909E-2"/>
    <n v="1.7595702782273293E-2"/>
    <n v="5.9034842997789383E-2"/>
    <n v="0.12819433212280273"/>
    <n v="1286"/>
    <n v="839.33056640625"/>
    <n v="0.98212158679962158"/>
    <n v="0.97900468111038208"/>
    <n v="824"/>
    <n v="1259"/>
    <n v="824"/>
    <n v="1259"/>
    <n v="0.98212158679962158"/>
    <n v="0.97900468111038208"/>
    <n v="3400"/>
    <n v="39"/>
    <n v="3200"/>
    <n v="32"/>
    <n v="3500"/>
    <n v="29"/>
    <n v="2.8286853805184364E-2"/>
    <n v="7.1263305842876434E-2"/>
    <n v="4.7345433384180069E-2"/>
    <n v="1.1583171784877777E-2"/>
    <n v="2.2763926535844803E-3"/>
    <n v="0"/>
    <n v="3400"/>
    <n v="39"/>
    <n v="3200"/>
    <n v="32"/>
    <n v="3500"/>
    <n v="29"/>
    <n v="3.0976966023445129E-2"/>
    <n v="7.9428113996982574E-2"/>
    <n v="6.036536768078804E-2"/>
    <n v="1.1914217844605446E-2"/>
    <n v="1.5885623870417476E-3"/>
    <n v="0"/>
    <s v="yes"/>
    <s v="yes"/>
    <s v="yes"/>
    <s v="yes"/>
    <s v="yes"/>
    <n v="0"/>
    <x v="0"/>
    <m/>
    <x v="0"/>
    <x v="0"/>
    <s v="MI includes: _x000a_(i) size _x000a_(ii) parity _x000a_(ii) sex _x000a_(iv) singleton "/>
    <x v="0"/>
    <m/>
    <s v="MICS2"/>
  </r>
  <r>
    <s v="CIV"/>
    <n v="1700"/>
    <s v="Enquête par grappes à indicateurs multiples - Côte d’Ivoire 2016, Rapport Final, Septembre 2017"/>
    <s v="Côte d'Ivoire"/>
    <x v="0"/>
    <n v="2016"/>
    <n v="2015"/>
    <n v="0.17453370988368988"/>
    <n v="8.9600915089249611E-3"/>
    <n v="0.15697193145751953"/>
    <n v="0.19209548830986023"/>
    <n v="0.12748138606548309"/>
    <n v="8.2641569897532463E-3"/>
    <n v="0.11124406754970551"/>
    <n v="0.14371868968009949"/>
    <n v="3749"/>
    <n v="3390.26123046875"/>
    <n v="0.73392331600189209"/>
    <n v="0.68391573429107666"/>
    <n v="2488"/>
    <n v="2564"/>
    <n v="2478"/>
    <n v="2552"/>
    <n v="0.73097342252731323"/>
    <n v="0.68071484565734863"/>
    <n v="3000"/>
    <n v="310"/>
    <n v="3500"/>
    <n v="198"/>
    <n v="2500"/>
    <n v="157"/>
    <n v="0.12073597311973572"/>
    <n v="0.2604861855506897"/>
    <n v="7.4081204831600189E-2"/>
    <n v="2.7306154370307922E-2"/>
    <n v="1.6855968162417412E-2"/>
    <n v="5.8290138840675354E-3"/>
    <n v="3000"/>
    <n v="310"/>
    <n v="3500"/>
    <n v="198"/>
    <n v="2500"/>
    <n v="157"/>
    <n v="0.1209048330783844"/>
    <n v="0.25936037302017212"/>
    <n v="6.6692665219306946E-2"/>
    <n v="2.5741029530763626E-2"/>
    <n v="1.7160685732960701E-2"/>
    <n v="5.8502340689301491E-3"/>
    <s v="yes"/>
    <s v="yes"/>
    <s v="yes"/>
    <s v="yes"/>
    <s v="yes"/>
    <n v="0"/>
    <x v="0"/>
    <m/>
    <x v="0"/>
    <x v="0"/>
    <s v="MI includes: _x000a_(i) size _x000a_(ii) parity _x000a_(ii) sex _x000a_(iv) singleton "/>
    <x v="0"/>
    <m/>
    <s v=""/>
  </r>
  <r>
    <s v="GIN"/>
    <n v="1701"/>
    <s v="Enquête par grappes à indicateurs multiples (MICS, 2016), Rapport final, Conakry, Guinée. 2017"/>
    <s v="Guinea"/>
    <x v="0"/>
    <n v="2016"/>
    <n v="2015"/>
    <m/>
    <m/>
    <m/>
    <m/>
    <m/>
    <m/>
    <m/>
    <m/>
    <n v="3928"/>
    <n v="3879.3251953125"/>
    <n v="0.49316835403442383"/>
    <n v="0.47225052118301392"/>
    <n v="1913"/>
    <n v="1855"/>
    <n v="1887"/>
    <n v="1830"/>
    <n v="0.48646557331085205"/>
    <n v="0.46588593721389771"/>
    <n v="3000"/>
    <n v="343"/>
    <n v="3500"/>
    <n v="241"/>
    <n v="4000"/>
    <n v="160"/>
    <n v="0.17778505384922028"/>
    <n v="0.38763850927352905"/>
    <n v="0.20331977307796478"/>
    <n v="9.8787479102611542E-2"/>
    <n v="6.0339421033859253E-2"/>
    <n v="1.8313257023692131E-2"/>
    <n v="3000"/>
    <n v="343"/>
    <n v="3500"/>
    <n v="241"/>
    <n v="4000"/>
    <n v="160"/>
    <n v="0.18490566313266754"/>
    <n v="0.40107816457748413"/>
    <n v="0.19946092367172241"/>
    <n v="9.4878703355789185E-2"/>
    <n v="5.714285746216774E-2"/>
    <n v="1.5094339847564697E-2"/>
    <s v="yes"/>
    <s v="yes"/>
    <s v="yes"/>
    <s v="no"/>
    <s v="yes"/>
    <n v="1"/>
    <x v="1"/>
    <m/>
    <x v="4"/>
    <x v="1"/>
    <s v="No model fitted"/>
    <x v="3"/>
    <m/>
    <s v=""/>
  </r>
  <r>
    <s v="BGD"/>
    <n v="1713"/>
    <s v="Bangladesh Integrated Household Survey (BIHS) 2015. Washington, DC: International Food Policy Research Institute (IFPRI)"/>
    <s v="Bangladesh"/>
    <x v="3"/>
    <n v="2015"/>
    <n v="2012"/>
    <m/>
    <m/>
    <m/>
    <m/>
    <m/>
    <m/>
    <m/>
    <m/>
    <n v="2763"/>
    <m/>
    <m/>
    <n v="0.26203402099167572"/>
    <m/>
    <n v="724"/>
    <m/>
    <m/>
    <m/>
    <m/>
    <m/>
    <m/>
    <m/>
    <m/>
    <m/>
    <m/>
    <m/>
    <m/>
    <m/>
    <m/>
    <m/>
    <m/>
    <m/>
    <m/>
    <m/>
    <m/>
    <m/>
    <m/>
    <m/>
    <m/>
    <m/>
    <m/>
    <m/>
    <m/>
    <m/>
    <m/>
    <m/>
    <m/>
    <m/>
    <m/>
    <x v="1"/>
    <m/>
    <x v="3"/>
    <x v="1"/>
    <s v="No model fitted"/>
    <x v="3"/>
    <m/>
    <s v=""/>
  </r>
  <r>
    <s v="LKA"/>
    <n v="1727"/>
    <s v="Sri Lanka Demographic and Health Survey 2016"/>
    <s v="Sri Lanka"/>
    <x v="8"/>
    <n v="2016"/>
    <n v="2014"/>
    <n v="0.17611289024353027"/>
    <n v="4.5102601870894432E-3"/>
    <n v="0.16727295517921448"/>
    <n v="0.18495284020900726"/>
    <n v="0.16405095160007477"/>
    <n v="4.9440083093941212E-3"/>
    <n v="0.15435585379600525"/>
    <n v="0.17374606430530548"/>
    <n v="7134"/>
    <n v="7089"/>
    <n v="0.98371309041976929"/>
    <n v="0.98191756010055542"/>
    <n v="6973.82568359375"/>
    <n v="7005"/>
    <n v="6905.01953125"/>
    <n v="6925"/>
    <n v="0.97404706478118896"/>
    <n v="0.97070366144180298"/>
    <n v="3000"/>
    <n v="319"/>
    <n v="2800"/>
    <n v="250"/>
    <n v="2900"/>
    <n v="239"/>
    <n v="4.5445580035448074E-2"/>
    <n v="0.11410727351903915"/>
    <n v="1.5029614791274071E-2"/>
    <n v="5.144807044416666E-3"/>
    <n v="3.9689331315457821E-3"/>
    <n v="7.7503514476120472E-3"/>
    <n v="3000"/>
    <n v="319"/>
    <n v="2800"/>
    <n v="250"/>
    <n v="2900"/>
    <n v="239"/>
    <n v="4.5538902282714844E-2"/>
    <n v="0.11534617841243744"/>
    <n v="1.5417559072375298E-2"/>
    <n v="5.5674519389867783E-3"/>
    <n v="4.282655194401741E-3"/>
    <n v="0"/>
    <s v="yes"/>
    <s v="yes"/>
    <s v="yes"/>
    <s v="yes"/>
    <s v="yes"/>
    <n v="0"/>
    <x v="0"/>
    <m/>
    <x v="0"/>
    <x v="0"/>
    <s v="FMM Only"/>
    <x v="2"/>
    <m/>
    <s v="MICS2"/>
  </r>
  <r>
    <s v="MDG"/>
    <n v="1750"/>
    <s v="Enquête par grappes à indicateurs multiples-MICS Madagascar 2018, Rapport final. Antananarivo, Madagascar : INSTAT et UNICEF 2019"/>
    <s v="Madagascar"/>
    <x v="0"/>
    <n v="2018"/>
    <n v="2017"/>
    <m/>
    <m/>
    <m/>
    <m/>
    <m/>
    <m/>
    <m/>
    <m/>
    <n v="5239"/>
    <n v="4939.92822265625"/>
    <n v="0.3684210479259491"/>
    <n v="0.31704524159431458"/>
    <n v="1820"/>
    <n v="1661"/>
    <n v="1807"/>
    <n v="1650"/>
    <n v="0.36578947305679321"/>
    <n v="0.31494560837745667"/>
    <n v="3000"/>
    <n v="199"/>
    <n v="3500"/>
    <n v="132"/>
    <n v="3200"/>
    <n v="121"/>
    <n v="0.11315162479877472"/>
    <n v="0.26715368032455444"/>
    <n v="0.11508111655712128"/>
    <n v="3.651626780629158E-2"/>
    <n v="1.9215531647205353E-2"/>
    <n v="1.7277757870033383E-3"/>
    <n v="3000"/>
    <n v="199"/>
    <n v="3500"/>
    <n v="132"/>
    <n v="3200"/>
    <n v="121"/>
    <n v="0.11980734765529633"/>
    <n v="0.27212521433830261"/>
    <n v="0.1276339590549469"/>
    <n v="4.5755568891763687E-2"/>
    <n v="2.3479832336306572E-2"/>
    <n v="2.4081878364086151E-3"/>
    <s v="yes"/>
    <s v="yes"/>
    <s v="yes"/>
    <s v="yes"/>
    <s v="yes"/>
    <n v="0"/>
    <x v="0"/>
    <m/>
    <x v="1"/>
    <x v="1"/>
    <s v="No model fitted"/>
    <x v="1"/>
    <m/>
    <s v=""/>
  </r>
  <r>
    <s v="GHA"/>
    <n v="1755"/>
    <s v="Ghana Micronutrient Survey 2017. Accra, Ghana; 2017"/>
    <s v="Ghana"/>
    <x v="3"/>
    <n v="2017"/>
    <n v="2014"/>
    <m/>
    <m/>
    <m/>
    <m/>
    <m/>
    <m/>
    <m/>
    <m/>
    <n v="1234"/>
    <m/>
    <m/>
    <n v="0.47244732576985415"/>
    <m/>
    <n v="583"/>
    <m/>
    <m/>
    <m/>
    <m/>
    <m/>
    <m/>
    <m/>
    <m/>
    <m/>
    <m/>
    <m/>
    <m/>
    <m/>
    <m/>
    <m/>
    <m/>
    <m/>
    <m/>
    <m/>
    <m/>
    <m/>
    <m/>
    <m/>
    <m/>
    <m/>
    <m/>
    <m/>
    <m/>
    <m/>
    <m/>
    <m/>
    <m/>
    <m/>
    <m/>
    <x v="1"/>
    <m/>
    <x v="3"/>
    <x v="1"/>
    <s v="No model fitted"/>
    <x v="3"/>
    <m/>
    <s v="MICS6"/>
  </r>
  <r>
    <s v="BOL"/>
    <n v="1760"/>
    <s v="Bolivia Encuesta de Multiples Indicadores por Conglomerados 2000"/>
    <s v="Bolivia (Plurinational State of)"/>
    <x v="0"/>
    <n v="2000"/>
    <n v="1999"/>
    <n v="5.3719000000000003E-2"/>
    <n v="8.1650999999999998E-3"/>
    <n v="3.77153E-2"/>
    <n v="6.9722699999999999E-2"/>
    <n v="4.5227099999999999E-2"/>
    <n v="9.7174700000000006E-3"/>
    <n v="2.6073410000000002E-2"/>
    <n v="6.4380820000000005E-2"/>
    <n v="877"/>
    <n v="852"/>
    <n v="0.72374629974365234"/>
    <n v="0.7229190468788147"/>
    <n v="616"/>
    <n v="634"/>
    <n v="616"/>
    <n v="634"/>
    <n v="0.72340565919876099"/>
    <n v="0.7229190468788147"/>
    <n v="3500"/>
    <n v="83"/>
    <n v="3000"/>
    <n v="57"/>
    <n v="3800"/>
    <n v="55"/>
    <n v="0.12788122892379761"/>
    <n v="0.29716300964355469"/>
    <n v="0.11815397441387177"/>
    <n v="3.9250459522008896E-2"/>
    <n v="1.9336224067956209E-3"/>
    <n v="0"/>
    <n v="3500"/>
    <n v="83"/>
    <n v="3000"/>
    <n v="57"/>
    <n v="3800"/>
    <n v="55"/>
    <n v="0.13091482222080231"/>
    <n v="0.30757096409797668"/>
    <n v="0.12145110219717026"/>
    <n v="3.943217545747757E-2"/>
    <n v="1.5772870974615216E-3"/>
    <n v="0"/>
    <s v="yes"/>
    <s v="yes"/>
    <s v="yes"/>
    <s v="yes"/>
    <s v="yes"/>
    <n v="0"/>
    <x v="0"/>
    <s v="included"/>
    <x v="0"/>
    <x v="0"/>
    <s v="MI includes: _x000a_(i) size _x000a_(ii) parity "/>
    <x v="0"/>
    <m/>
    <s v=""/>
  </r>
  <r>
    <s v="CHN"/>
    <n v="1761"/>
    <s v="China 2013 National Health Service Survey (NHSS)"/>
    <s v="China"/>
    <x v="3"/>
    <n v="2013"/>
    <n v="2010"/>
    <n v="5.1637910306453705E-2"/>
    <n v="2.8191229794174433E-3"/>
    <n v="4.6112429350614548E-2"/>
    <n v="5.7163391262292862E-2"/>
    <n v="3.7778995931148529E-2"/>
    <m/>
    <n v="3.5999999999999997E-2"/>
    <n v="0.04"/>
    <m/>
    <m/>
    <m/>
    <m/>
    <m/>
    <m/>
    <m/>
    <m/>
    <m/>
    <m/>
    <m/>
    <m/>
    <m/>
    <m/>
    <m/>
    <m/>
    <m/>
    <m/>
    <m/>
    <m/>
    <m/>
    <m/>
    <m/>
    <m/>
    <m/>
    <m/>
    <m/>
    <m/>
    <m/>
    <m/>
    <m/>
    <m/>
    <m/>
    <m/>
    <m/>
    <m/>
    <m/>
    <m/>
    <m/>
    <m/>
    <x v="0"/>
    <s v="included"/>
    <x v="0"/>
    <x v="0"/>
    <s v="FMM Only"/>
    <x v="2"/>
    <m/>
    <s v=""/>
  </r>
  <r>
    <s v="CHN"/>
    <n v="1792"/>
    <s v="China National Health Services Survey 2008"/>
    <s v="China"/>
    <x v="3"/>
    <n v="2008"/>
    <n v="2005"/>
    <n v="4.67903E-2"/>
    <n v="3.7786E-3"/>
    <n v="3.9384299999999997E-2"/>
    <n v="5.4196300000000003E-2"/>
    <n v="3.0473500000000001E-2"/>
    <m/>
    <n v="2.8000000000000001E-2"/>
    <n v="3.2000000000000001E-2"/>
    <m/>
    <s v=" "/>
    <m/>
    <m/>
    <m/>
    <m/>
    <m/>
    <m/>
    <m/>
    <m/>
    <m/>
    <m/>
    <m/>
    <m/>
    <m/>
    <m/>
    <m/>
    <m/>
    <m/>
    <m/>
    <m/>
    <m/>
    <m/>
    <m/>
    <m/>
    <m/>
    <m/>
    <m/>
    <m/>
    <m/>
    <m/>
    <m/>
    <m/>
    <m/>
    <m/>
    <m/>
    <m/>
    <m/>
    <m/>
    <m/>
    <x v="0"/>
    <s v="included"/>
    <x v="0"/>
    <x v="0"/>
    <s v="FMM Only"/>
    <x v="2"/>
    <m/>
    <s v=""/>
  </r>
  <r>
    <s v="XKX"/>
    <n v="1823"/>
    <s v="2013-2014 Kosovo Multiple Indicator Cluster Survey. Prishtinë/Priština, Kosovo: The Kosovo Agency of Statistics. 2014."/>
    <s v="Kosovo"/>
    <x v="0"/>
    <s v="2013-14"/>
    <n v="2011"/>
    <n v="5.8913670480251312E-2"/>
    <n v="7.9836510121822357E-3"/>
    <n v="4.3265711516141891E-2"/>
    <n v="7.4561625719070435E-2"/>
    <n v="5.0899971276521683E-2"/>
    <n v="8.3199646323919296E-3"/>
    <n v="3.4516584128141403E-2"/>
    <n v="6.7283362150192261E-2"/>
    <n v="637"/>
    <n v="636.20709228515625"/>
    <n v="0.98742139339447021"/>
    <n v="0.98587125539779663"/>
    <n v="628"/>
    <n v="628"/>
    <n v="628"/>
    <n v="628"/>
    <n v="0.98742139339447021"/>
    <n v="0.98587125539779663"/>
    <n v="3500"/>
    <n v="42"/>
    <n v="3300"/>
    <n v="30"/>
    <n v="3800"/>
    <n v="24"/>
    <n v="6.763891875743866E-2"/>
    <n v="0.1582208126783371"/>
    <n v="0.12330204248428345"/>
    <n v="2.0481636747717857E-2"/>
    <n v="1.629078877158463E-3"/>
    <n v="0"/>
    <n v="3500"/>
    <n v="42"/>
    <n v="3300"/>
    <n v="30"/>
    <n v="3800"/>
    <n v="24"/>
    <n v="6.687898188829422E-2"/>
    <n v="0.15286624431610107"/>
    <n v="0.12261146306991577"/>
    <n v="2.0700637251138687E-2"/>
    <n v="1.5923567116260529E-3"/>
    <n v="0"/>
    <s v="yes"/>
    <s v="yes"/>
    <s v="yes"/>
    <s v="yes"/>
    <s v="yes"/>
    <n v="0"/>
    <x v="0"/>
    <m/>
    <x v="0"/>
    <x v="0"/>
    <s v="MI includes: _x000a_(i) size _x000a_(ii) parity _x000a_(ii) sex _x000a_(iv) singleton "/>
    <x v="0"/>
    <m/>
    <s v=""/>
  </r>
  <r>
    <s v="IDN"/>
    <n v="1841"/>
    <s v="Indonesia Demographic and Health Survey 2017. Jakarta, Indonesia: BKKBN, BPS, Kemenkes, and ICF."/>
    <s v="Indonesia"/>
    <x v="1"/>
    <n v="2017"/>
    <n v="2015"/>
    <n v="0.1018000915646553"/>
    <n v="2.5360956788063049E-3"/>
    <n v="9.6829347312450409E-2"/>
    <n v="0.1067708432674408"/>
    <n v="7.1386367082595825E-2"/>
    <n v="2.5757597759366035E-3"/>
    <n v="6.6334858536720276E-2"/>
    <n v="7.6437883079051971E-2"/>
    <n v="17755"/>
    <n v="16925"/>
    <n v="0.94659143686294556"/>
    <n v="0.92047309875488281"/>
    <n v="16021.05859375"/>
    <n v="16343"/>
    <n v="16012.03515625"/>
    <n v="16331"/>
    <n v="0.94605821371078491"/>
    <n v="0.91979724168777466"/>
    <n v="3000"/>
    <n v="2061"/>
    <n v="3500"/>
    <n v="1511"/>
    <n v="3200"/>
    <n v="1470"/>
    <n v="0.12380295246839523"/>
    <n v="0.30800309777259827"/>
    <n v="6.291208416223526E-2"/>
    <n v="1.3024894520640373E-2"/>
    <n v="2.5867773219943047E-3"/>
    <n v="5.9905252419412136E-4"/>
    <n v="3000"/>
    <n v="2061"/>
    <n v="3500"/>
    <n v="1511"/>
    <n v="3200"/>
    <n v="1470"/>
    <n v="0.12610131502151489"/>
    <n v="0.30849242210388184"/>
    <n v="6.9872736930847168E-2"/>
    <n v="1.6030346974730492E-2"/>
    <n v="3.2427802216261625E-3"/>
    <n v="4.8947625327855349E-4"/>
    <s v="yes"/>
    <s v="yes"/>
    <s v="yes"/>
    <s v="yes"/>
    <s v="yes"/>
    <n v="0"/>
    <x v="0"/>
    <m/>
    <x v="0"/>
    <x v="0"/>
    <s v="MI includes: _x000a_(i) size _x000a_(ii) parity _x000a_(ii) sex _x000a_(iv) singleton _x000a_(v) maternal height _x000a_(vi) maternal BMI "/>
    <x v="0"/>
    <m/>
    <s v="MICS3"/>
  </r>
  <r>
    <s v="PNG"/>
    <n v="1890"/>
    <s v="Papua New Guinea Demographic and Health Survey 2016-18. Port Moresby, Papua New Guinea, and Rockville, Maryland, USA: NSO and ICF. 2019"/>
    <s v="Papua New Guinea"/>
    <x v="1"/>
    <s v="2016-18"/>
    <n v="2015"/>
    <n v="0.19277416169643402"/>
    <n v="8.9903427287936211E-3"/>
    <n v="0.17515309154987335"/>
    <n v="0.21039523184299469"/>
    <n v="0.13565166294574738"/>
    <n v="7.295495830476284E-3"/>
    <n v="0.12132691591978073"/>
    <n v="0.14997641742229462"/>
    <n v="9140"/>
    <n v="9363"/>
    <n v="0.50858539342880249"/>
    <n v="0.58085340261459351"/>
    <n v="4762.01708984375"/>
    <n v="5309"/>
    <n v="4744.29736328125"/>
    <n v="5297"/>
    <n v="0.50670695304870605"/>
    <n v="0.57954049110412598"/>
    <n v="3000"/>
    <n v="527"/>
    <n v="3500"/>
    <n v="446"/>
    <n v="3200"/>
    <n v="420"/>
    <n v="9.7418911755084991E-2"/>
    <n v="0.25740998983383179"/>
    <n v="9.1995902359485626E-2"/>
    <n v="2.3827714845538139E-2"/>
    <n v="8.8611943647265434E-3"/>
    <n v="0"/>
    <n v="3000"/>
    <n v="527"/>
    <n v="3500"/>
    <n v="446"/>
    <n v="3200"/>
    <n v="420"/>
    <n v="9.9265396595001221E-2"/>
    <n v="0.26238462328910828"/>
    <n v="7.3460161685943604E-2"/>
    <n v="2.0154453814029694E-2"/>
    <n v="7.3460163548588753E-3"/>
    <n v="0"/>
    <s v="yes"/>
    <s v="yes"/>
    <s v="yes"/>
    <s v="yes"/>
    <s v="yes"/>
    <n v="0"/>
    <x v="0"/>
    <m/>
    <x v="0"/>
    <x v="0"/>
    <s v="MI includes: _x000a_(i) size _x000a_(ii) parity _x000a_(ii) sex _x000a_(iv) singleton "/>
    <x v="0"/>
    <m/>
    <s v="MICS2"/>
  </r>
  <r>
    <s v="PHL"/>
    <n v="1895"/>
    <s v="Philippines National Demographic and Health Survey 2017. Quezon City, Philippines, and Rockville, Maryland, USA: PSA and ICF"/>
    <s v="Philippines"/>
    <x v="1"/>
    <n v="2017"/>
    <n v="2015"/>
    <m/>
    <m/>
    <m/>
    <m/>
    <m/>
    <m/>
    <m/>
    <m/>
    <n v="10551"/>
    <m/>
    <m/>
    <n v="0.8154677152633667"/>
    <m/>
    <n v="8604"/>
    <m/>
    <m/>
    <m/>
    <m/>
    <m/>
    <m/>
    <m/>
    <m/>
    <m/>
    <m/>
    <m/>
    <m/>
    <m/>
    <m/>
    <m/>
    <m/>
    <m/>
    <m/>
    <m/>
    <m/>
    <m/>
    <m/>
    <m/>
    <m/>
    <m/>
    <m/>
    <m/>
    <m/>
    <m/>
    <m/>
    <m/>
    <m/>
    <m/>
    <m/>
    <x v="1"/>
    <m/>
    <x v="3"/>
    <x v="1"/>
    <s v="No model fitted"/>
    <x v="3"/>
    <m/>
    <s v=""/>
  </r>
  <r>
    <s v="PER"/>
    <n v="1917"/>
    <s v="Perú Encuesta Demográfica y de Salud Familiar - ENDES Continua 2005. Lima, Perú: INEI/Peru and ORC Macro"/>
    <s v="Peru"/>
    <x v="10"/>
    <n v="2005"/>
    <n v="2002"/>
    <n v="0.10056638717651367"/>
    <n v="6.2083974480628967E-3"/>
    <n v="8.8397935032844543E-2"/>
    <n v="0.1127348467707634"/>
    <n v="8.9079730212688446E-2"/>
    <n v="6.3408622518181801E-3"/>
    <n v="7.6624810695648193E-2"/>
    <n v="0.1015346571803093"/>
    <n v="3443"/>
    <n v="2908"/>
    <n v="0.98503029346466064"/>
    <n v="0.98547780513763428"/>
    <n v="2864.35498046875"/>
    <n v="3393"/>
    <n v="2863.01318359375"/>
    <n v="3392"/>
    <n v="0.98452997207641602"/>
    <n v="0.9851873517036438"/>
    <n v="3000"/>
    <n v="338"/>
    <n v="3500"/>
    <n v="269"/>
    <n v="2800"/>
    <n v="198"/>
    <n v="9.0438775718212128E-2"/>
    <n v="0.2200007438659668"/>
    <n v="7.7021420001983643E-2"/>
    <n v="1.3759410008788109E-2"/>
    <n v="8.1485917326062918E-4"/>
    <n v="5.1843642722815275E-4"/>
    <n v="3000"/>
    <n v="338"/>
    <n v="3500"/>
    <n v="269"/>
    <n v="2800"/>
    <n v="198"/>
    <n v="9.9616855382919312E-2"/>
    <n v="0.23725317418575287"/>
    <n v="7.9280875623226166E-2"/>
    <n v="1.4146773144602776E-2"/>
    <n v="1.1788976844400167E-3"/>
    <n v="5.8944884222000837E-4"/>
    <s v="yes"/>
    <s v="yes"/>
    <s v="yes"/>
    <s v="yes"/>
    <s v="yes"/>
    <n v="0"/>
    <x v="0"/>
    <m/>
    <x v="0"/>
    <x v="0"/>
    <s v="MI includes: _x000a_(i) size _x000a_(ii) parity _x000a_(ii) sex _x000a_(iv) singleton "/>
    <x v="0"/>
    <m/>
    <s v=""/>
  </r>
  <r>
    <s v="PER"/>
    <n v="1930"/>
    <s v="Perú Encuesta Demográfica y de Salud Familiar - ENDES Continua 2004. Lima, Perú: INEI/Peru and ORC Macro 2006."/>
    <s v="Peru"/>
    <x v="10"/>
    <s v="2003-04"/>
    <n v="2001"/>
    <n v="0.1114545539021492"/>
    <n v="9.1390851885080338E-3"/>
    <n v="9.3541949987411499E-2"/>
    <n v="0.1293671578168869"/>
    <n v="9.6762023866176605E-2"/>
    <n v="8.8219279423356056E-3"/>
    <n v="7.939630001783371E-2"/>
    <n v="0.1141277477145195"/>
    <n v="1692"/>
    <n v="1510"/>
    <n v="0.98542869091033936"/>
    <n v="0.98522460460662842"/>
    <n v="1487.593505859375"/>
    <n v="1667"/>
    <n v="1486.7283935546875"/>
    <n v="1666"/>
    <n v="0.98458832502365112"/>
    <n v="0.98463356494903564"/>
    <n v="3000"/>
    <n v="141"/>
    <n v="3500"/>
    <n v="137"/>
    <n v="3200"/>
    <n v="103"/>
    <n v="7.0659182965755463E-2"/>
    <n v="0.2125333696603775"/>
    <n v="7.9877637326717377E-2"/>
    <n v="1.4696653932332993E-2"/>
    <n v="1.2927214847877622E-3"/>
    <n v="0"/>
    <n v="3000"/>
    <n v="141"/>
    <n v="3500"/>
    <n v="137"/>
    <n v="3200"/>
    <n v="103"/>
    <n v="8.4583081305027008E-2"/>
    <n v="0.22855429351329803"/>
    <n v="8.0983802676200867E-2"/>
    <n v="1.6196761280298233E-2"/>
    <n v="2.3995200172066689E-3"/>
    <n v="0"/>
    <s v="yes"/>
    <s v="yes"/>
    <s v="yes"/>
    <s v="yes"/>
    <s v="yes"/>
    <n v="0"/>
    <x v="0"/>
    <s v="included"/>
    <x v="0"/>
    <x v="0"/>
    <s v="MI includes: _x000a_(i) size _x000a_(ii) parity _x000a_(ii) sex _x000a_(iv) singleton "/>
    <x v="0"/>
    <m/>
    <s v=""/>
  </r>
  <r>
    <s v="PER"/>
    <n v="1931"/>
    <s v="Perú Encuesta Demográfica y de Salud Familiar - ENDES Continua 2006. Lima, Perú: INEI/Peru and ORC Macro 2006"/>
    <s v="Peru"/>
    <x v="10"/>
    <n v="2006"/>
    <n v="2003"/>
    <n v="9.1880820691585541E-2"/>
    <n v="4.814250860363245E-3"/>
    <n v="8.2444891333580017E-2"/>
    <n v="0.10131675750017166"/>
    <n v="7.8281097114086151E-2"/>
    <n v="4.8504527658224106E-3"/>
    <n v="6.8760596215724945E-2"/>
    <n v="8.780159056186676E-2"/>
    <n v="5352"/>
    <n v="4454"/>
    <n v="0.98039549589157104"/>
    <n v="0.9815022349357605"/>
    <n v="4366.6767578125"/>
    <n v="5253"/>
    <n v="4365.3349609375"/>
    <n v="5252"/>
    <n v="0.98009318113327026"/>
    <n v="0.98131537437438965"/>
    <n v="3000"/>
    <n v="554"/>
    <n v="3500"/>
    <n v="423"/>
    <n v="2800"/>
    <n v="314"/>
    <n v="9.5073767006397247E-2"/>
    <n v="0.22911238670349121"/>
    <n v="7.6832391321659088E-2"/>
    <n v="1.3481407426297665E-2"/>
    <n v="1.3764409814029932E-3"/>
    <n v="3.4007235080935061E-4"/>
    <n v="3000"/>
    <n v="554"/>
    <n v="3500"/>
    <n v="423"/>
    <n v="2800"/>
    <n v="314"/>
    <n v="0.10546354204416275"/>
    <n v="0.24576433002948761"/>
    <n v="7.4624024331569672E-2"/>
    <n v="1.3325718231499195E-2"/>
    <n v="1.3325718464329839E-3"/>
    <n v="3.8073482573963702E-4"/>
    <s v="yes"/>
    <s v="yes"/>
    <s v="yes"/>
    <s v="yes"/>
    <s v="yes"/>
    <n v="0"/>
    <x v="0"/>
    <m/>
    <x v="0"/>
    <x v="0"/>
    <s v="MI includes: _x000a_(i) size _x000a_(ii) parity _x000a_(ii) sex _x000a_(iv) singleton "/>
    <x v="0"/>
    <m/>
    <s v=""/>
  </r>
  <r>
    <s v="PER"/>
    <n v="1959"/>
    <s v="Perú Encuesta Demográfica y de Salud Familiar - ENDES Continua 2007. Lima, Perú: INEI/Peru and ORC Macro 2009."/>
    <s v="Peru"/>
    <x v="10"/>
    <n v="2007"/>
    <n v="2004"/>
    <n v="0.10056829452514648"/>
    <n v="4.8376834020018578E-3"/>
    <n v="9.1086439788341522E-2"/>
    <n v="0.11005015671253204"/>
    <n v="8.0362468957901001E-2"/>
    <n v="4.2108003981411457E-3"/>
    <n v="7.2100423276424408E-2"/>
    <n v="8.8624507188796997E-2"/>
    <n v="8514"/>
    <n v="6985"/>
    <n v="0.8421328067779541"/>
    <n v="0.83039700984954834"/>
    <n v="5882.5615234375"/>
    <n v="7070"/>
    <n v="5879.0830078125"/>
    <n v="7068"/>
    <n v="0.84167259931564331"/>
    <n v="0.83016210794448853"/>
    <n v="3000"/>
    <n v="740"/>
    <n v="3500"/>
    <n v="546"/>
    <n v="2800"/>
    <n v="425"/>
    <n v="9.2540748417377472E-2"/>
    <n v="0.22489215433597565"/>
    <n v="7.6923958957195282E-2"/>
    <n v="1.4524186961352825E-2"/>
    <n v="1.6145189292728901E-3"/>
    <n v="2.6174294180236757E-4"/>
    <n v="3000"/>
    <n v="740"/>
    <n v="3500"/>
    <n v="546"/>
    <n v="2800"/>
    <n v="425"/>
    <n v="0.10466761142015457"/>
    <n v="0.24200849235057831"/>
    <n v="7.3974542319774628E-2"/>
    <n v="1.3578500598669052E-2"/>
    <n v="1.2729844311252236E-3"/>
    <n v="2.8288541943766177E-4"/>
    <s v="yes"/>
    <s v="yes"/>
    <s v="yes"/>
    <s v="yes"/>
    <s v="yes"/>
    <n v="0"/>
    <x v="0"/>
    <m/>
    <x v="0"/>
    <x v="0"/>
    <s v="MI includes: _x000a_(i) size _x000a_(ii) parity _x000a_(ii) sex _x000a_(iv) singleton "/>
    <x v="0"/>
    <m/>
    <s v=""/>
  </r>
  <r>
    <s v="PER"/>
    <n v="1986"/>
    <s v="Encuesta Demográfica y de Salud Familiar-ENDES 2017 Nacional y Departamental"/>
    <s v="Peru"/>
    <x v="8"/>
    <n v="2017"/>
    <n v="2015"/>
    <n v="8.2557864487171173E-2"/>
    <n v="3.0758718494325876E-3"/>
    <n v="7.6529160141944885E-2"/>
    <n v="8.8586576282978058E-2"/>
    <n v="7.3245525360107422E-2"/>
    <n v="3.1309868209064007E-3"/>
    <n v="6.7106544971466064E-2"/>
    <n v="7.9384505748748779E-2"/>
    <n v="21528"/>
    <n v="11309"/>
    <n v="0.95510584115982056"/>
    <n v="0.95731139183044434"/>
    <n v="10800.93359375"/>
    <n v="20609"/>
    <n v="10798.630859375"/>
    <n v="20602"/>
    <n v="0.95487052202224731"/>
    <n v="0.95698624849319458"/>
    <n v="3500"/>
    <n v="969"/>
    <n v="3200"/>
    <n v="920"/>
    <n v="3000"/>
    <n v="917"/>
    <n v="4.8753060400485992E-2"/>
    <n v="0.13476507365703583"/>
    <n v="7.8600406646728516E-2"/>
    <n v="1.8035117536783218E-2"/>
    <n v="2.7944960165768862E-3"/>
    <n v="1.2397102545946836E-3"/>
    <n v="3500"/>
    <n v="969"/>
    <n v="3200"/>
    <n v="920"/>
    <n v="3000"/>
    <n v="917"/>
    <n v="4.7018293291330338E-2"/>
    <n v="0.13615410029888153"/>
    <n v="7.5743608176708221E-2"/>
    <n v="1.7176961526274681E-2"/>
    <n v="2.3290794342756271E-3"/>
    <n v="2.9113492928445339E-4"/>
    <s v="yes"/>
    <s v="yes"/>
    <s v="yes"/>
    <s v="yes"/>
    <s v="yes"/>
    <n v="0"/>
    <x v="0"/>
    <m/>
    <x v="0"/>
    <x v="0"/>
    <s v="MI includes: _x000a_(i) size _x000a_(ii) parity _x000a_(ii) sex _x000a_(iv) singleton "/>
    <x v="0"/>
    <m/>
    <s v=""/>
  </r>
  <r>
    <s v="TJK"/>
    <n v="2025"/>
    <s v="Tajikistan Demographic and Health Survey 2017. Dushanbe, Republic of Tajikistan, and Rockville, Maryland, USA: Statistical Agency under the President of the Republic of Tajikistan (SA)"/>
    <s v="Tajikistan"/>
    <x v="1"/>
    <n v="2017"/>
    <n v="2015"/>
    <n v="8.9324995875358582E-2"/>
    <n v="4.24971804022789E-3"/>
    <n v="8.0995544791221619E-2"/>
    <n v="9.7654439508914948E-2"/>
    <n v="7.7599696815013885E-2"/>
    <n v="4.3390230275690556E-3"/>
    <n v="6.9067075848579407E-2"/>
    <n v="8.6132317781448364E-2"/>
    <n v="6195"/>
    <n v="6486"/>
    <n v="0.91504842042922974"/>
    <n v="0.91380143165588379"/>
    <n v="5935.03515625"/>
    <n v="5661"/>
    <n v="5926.75439453125"/>
    <n v="5652"/>
    <n v="0.91377651691436768"/>
    <n v="0.91234868764877319"/>
    <n v="3000"/>
    <n v="826"/>
    <n v="3500"/>
    <n v="521"/>
    <n v="3200"/>
    <n v="414"/>
    <n v="0.13974079489707947"/>
    <n v="0.30340731143951416"/>
    <n v="9.5201931893825531E-2"/>
    <n v="2.875574491918087E-2"/>
    <n v="1.0329455137252808E-2"/>
    <n v="1.7907627625390887E-4"/>
    <n v="3000"/>
    <n v="826"/>
    <n v="3500"/>
    <n v="521"/>
    <n v="3200"/>
    <n v="414"/>
    <n v="0.14591062068939209"/>
    <n v="0.31107577681541443"/>
    <n v="9.3799680471420288E-2"/>
    <n v="2.9500087723135948E-2"/>
    <n v="1.0422186926007271E-2"/>
    <n v="3.5329448292031884E-4"/>
    <s v="yes"/>
    <s v="yes"/>
    <s v="yes"/>
    <s v="yes"/>
    <s v="yes"/>
    <n v="0"/>
    <x v="0"/>
    <m/>
    <x v="0"/>
    <x v="0"/>
    <s v="MI includes: _x000a_(i) size _x000a_(ii) parity _x000a_(ii) sex _x000a_(iv) singleton _x000a_(v) maternal height _x000a_(vi) maternal BMI "/>
    <x v="0"/>
    <m/>
    <s v=""/>
  </r>
  <r>
    <s v="KGZ"/>
    <n v="2102"/>
    <s v="Kyrgyzstan Multiple Indicator Cluster Survey 2018, Survey Findings Report. Bishkek, Kyrgyzstan: National Statistical Committee of the Kyrgyz Republic and UNICEF."/>
    <s v="Kyrgyzstan"/>
    <x v="0"/>
    <n v="2018"/>
    <n v="2017"/>
    <n v="5.4230649024248123E-2"/>
    <n v="6.8709454499185085E-3"/>
    <n v="4.0763594210147858E-2"/>
    <n v="6.7697703838348389E-2"/>
    <n v="4.4620487838983536E-2"/>
    <n v="6.776503287255764E-3"/>
    <n v="3.1291339546442032E-2"/>
    <n v="5.794963613152504E-2"/>
    <n v="1346"/>
    <n v="1348.97021484375"/>
    <n v="0.99258708953857422"/>
    <n v="0.99257057905197144"/>
    <n v="1339"/>
    <n v="1336"/>
    <n v="1339"/>
    <n v="1336"/>
    <n v="0.99258708953857422"/>
    <n v="0.99257057905197144"/>
    <n v="3200"/>
    <n v="143"/>
    <n v="3500"/>
    <n v="80"/>
    <n v="3100"/>
    <n v="72"/>
    <n v="0.11140052974224091"/>
    <n v="0.22249315679073334"/>
    <n v="9.25455242395401E-2"/>
    <n v="2.2063197568058968E-2"/>
    <n v="2.9877729248255491E-3"/>
    <n v="0"/>
    <n v="3200"/>
    <n v="143"/>
    <n v="3500"/>
    <n v="80"/>
    <n v="3100"/>
    <n v="72"/>
    <n v="0.10703592747449875"/>
    <n v="0.22080838680267334"/>
    <n v="8.7574847042560577E-2"/>
    <n v="1.7215568572282791E-2"/>
    <n v="1.4970060437917709E-3"/>
    <n v="0"/>
    <s v="yes"/>
    <s v="yes"/>
    <s v="yes"/>
    <s v="yes"/>
    <s v="yes"/>
    <n v="0"/>
    <x v="0"/>
    <m/>
    <x v="0"/>
    <x v="0"/>
    <s v="MI includes: _x000a_(i) size _x000a_(ii) parity _x000a_(ii) sex _x000a_(iv) singleton "/>
    <x v="0"/>
    <m/>
    <s v="MICS3"/>
  </r>
  <r>
    <s v="PAK"/>
    <n v="2103"/>
    <s v="Pakistan 2018 National Nutrition Survey"/>
    <s v="Pakistan"/>
    <x v="2"/>
    <s v="2018-19"/>
    <n v="2017"/>
    <m/>
    <m/>
    <m/>
    <m/>
    <m/>
    <m/>
    <m/>
    <m/>
    <n v="23284"/>
    <n v="9397457"/>
    <n v="0.11204267293214798"/>
    <n v="9.9510394036769867E-2"/>
    <n v="1052916.125"/>
    <n v="2317"/>
    <n v="1035536.625"/>
    <n v="2269"/>
    <n v="0.11019328236579895"/>
    <n v="9.7448892891407013E-2"/>
    <n v="3000"/>
    <n v="636"/>
    <n v="2500"/>
    <n v="343"/>
    <n v="2000"/>
    <n v="281"/>
    <n v="0.27106097340583801"/>
    <n v="0.52021700143814087"/>
    <n v="0.12157006561756134"/>
    <n v="5.2301228046417236E-2"/>
    <n v="3.9968289434909821E-2"/>
    <n v="4.7167469747364521E-3"/>
    <n v="3000"/>
    <n v="636"/>
    <n v="2500"/>
    <n v="343"/>
    <n v="2000"/>
    <n v="281"/>
    <n v="0.27449288964271545"/>
    <n v="0.54380667209625244"/>
    <n v="0.13163574039936066"/>
    <n v="5.5675443261861801E-2"/>
    <n v="4.4022444635629654E-2"/>
    <n v="1.5105740167200565E-2"/>
    <s v="no"/>
    <s v="yes"/>
    <s v="yes"/>
    <s v="no"/>
    <s v="yes"/>
    <n v="2"/>
    <x v="1"/>
    <m/>
    <x v="2"/>
    <x v="1"/>
    <s v="No model fitted"/>
    <x v="3"/>
    <s v="Sample weights are not normalized"/>
    <s v=""/>
  </r>
  <r>
    <s v="SLE"/>
    <n v="2136"/>
    <s v="Sierra Leone Multiple Indicator Cluster Survey 2017, Survey Findings Report. Freetown, Sierra Leone: Statistics Sierra Leone"/>
    <s v="Sierra Leone"/>
    <x v="0"/>
    <n v="2017"/>
    <n v="2016"/>
    <n v="9.8525054752826691E-2"/>
    <n v="1.0435893200337887E-2"/>
    <n v="7.8070707619190216E-2"/>
    <n v="0.11897940933704376"/>
    <n v="5.652063712477684E-2"/>
    <n v="4.6314205974340439E-3"/>
    <n v="4.7424685209989548E-2"/>
    <n v="6.5616585314273834E-2"/>
    <n v="8722"/>
    <n v="8380.5576171875"/>
    <n v="0.5957522988319397"/>
    <n v="0.60421919822692871"/>
    <n v="4993"/>
    <n v="5270"/>
    <n v="4977"/>
    <n v="5254"/>
    <n v="0.59384322166442871"/>
    <n v="0.60238474607467651"/>
    <n v="3000"/>
    <n v="1024"/>
    <n v="3500"/>
    <n v="699"/>
    <n v="3200"/>
    <n v="536"/>
    <n v="0.19547456502914429"/>
    <n v="0.42825829982757568"/>
    <n v="8.7891079485416412E-2"/>
    <n v="2.5200488045811653E-2"/>
    <n v="9.850124828517437E-3"/>
    <n v="0"/>
    <n v="3000"/>
    <n v="1024"/>
    <n v="3500"/>
    <n v="699"/>
    <n v="3200"/>
    <n v="536"/>
    <n v="0.19430740177631378"/>
    <n v="0.42865276336669922"/>
    <n v="8.5199244320392609E-2"/>
    <n v="2.3719165474176407E-2"/>
    <n v="8.7286531925201416E-3"/>
    <n v="0"/>
    <s v="yes"/>
    <s v="yes"/>
    <s v="yes"/>
    <s v="yes"/>
    <s v="yes"/>
    <n v="0"/>
    <x v="0"/>
    <m/>
    <x v="0"/>
    <x v="0"/>
    <s v="MI includes: _x000a_(i) size _x000a_(ii) parity _x000a_(ii) sex _x000a_(iv) singleton "/>
    <x v="0"/>
    <m/>
    <s v="MICS2"/>
  </r>
  <r>
    <s v="MEX"/>
    <n v="2154"/>
    <s v="Mexico Family Life Survey (MFLS) 2002"/>
    <s v="Mexico"/>
    <x v="3"/>
    <n v="2002"/>
    <n v="2001"/>
    <n v="0.10066280514001846"/>
    <n v="3.2560157123953104E-3"/>
    <n v="9.4281017780303955E-2"/>
    <n v="0.10704459995031357"/>
    <n v="8.9895233511924744E-2"/>
    <n v="1.2385102920234203E-2"/>
    <n v="6.5597847104072571E-2"/>
    <n v="0.11419261991977692"/>
    <n v="1595"/>
    <n v="523"/>
    <n v="0.80024570226669312"/>
    <n v="0.80125391483306885"/>
    <n v="418.86871337890625"/>
    <n v="1278"/>
    <n v="418.38580322265625"/>
    <n v="1276"/>
    <n v="0.79997283220291138"/>
    <n v="0.80000001192092896"/>
    <n v="3500"/>
    <n v="126"/>
    <n v="3200"/>
    <n v="97"/>
    <n v="3000"/>
    <n v="93"/>
    <n v="0.1122187003493309"/>
    <n v="0.25477555394172668"/>
    <n v="9.2445917427539825E-2"/>
    <n v="2.3149974644184113E-2"/>
    <n v="9.8274238407611847E-3"/>
    <n v="0"/>
    <n v="3500"/>
    <n v="126"/>
    <n v="3200"/>
    <n v="97"/>
    <n v="3000"/>
    <n v="93"/>
    <n v="9.8591551184654236E-2"/>
    <n v="0.24726134538650513"/>
    <n v="0.10172144323587418"/>
    <n v="2.7386540547013283E-2"/>
    <n v="8.6071984842419624E-3"/>
    <n v="0"/>
    <s v="yes"/>
    <s v="yes"/>
    <s v="yes"/>
    <s v="yes"/>
    <s v="yes"/>
    <n v="0"/>
    <x v="0"/>
    <m/>
    <x v="0"/>
    <x v="0"/>
    <s v="MI includes: _x000a_(i) size _x000a_(ii) parity _x000a_(ii) sex _x000a_(iv) singleton _x000a_(v) maternal height _x000a_(vi) maternal BMI "/>
    <x v="0"/>
    <m/>
    <s v=""/>
  </r>
  <r>
    <s v="COL"/>
    <n v="2155"/>
    <s v="Colombia National Survey of the Nutritional Situation 2015"/>
    <s v="Colombia"/>
    <x v="2"/>
    <s v="2015-16"/>
    <n v="2013"/>
    <m/>
    <m/>
    <m/>
    <m/>
    <m/>
    <m/>
    <m/>
    <m/>
    <n v="10266"/>
    <m/>
    <m/>
    <n v="0.44233391778686926"/>
    <m/>
    <n v="4541"/>
    <m/>
    <m/>
    <m/>
    <m/>
    <m/>
    <m/>
    <m/>
    <m/>
    <m/>
    <m/>
    <m/>
    <m/>
    <m/>
    <m/>
    <m/>
    <m/>
    <m/>
    <m/>
    <m/>
    <m/>
    <m/>
    <m/>
    <m/>
    <m/>
    <m/>
    <m/>
    <m/>
    <m/>
    <m/>
    <m/>
    <m/>
    <m/>
    <m/>
    <m/>
    <x v="1"/>
    <m/>
    <x v="3"/>
    <x v="1"/>
    <s v="No model fitted"/>
    <x v="3"/>
    <m/>
    <s v="MICS6"/>
  </r>
  <r>
    <s v="MAR"/>
    <n v="2228"/>
    <s v="Enquête Nationale sur la Population et la Santé Familiale (ENPSF) -2017-2018"/>
    <s v="Morocco"/>
    <x v="11"/>
    <s v="2017-18"/>
    <n v="2015"/>
    <n v="0.14645758271217346"/>
    <n v="5.1779649220407009E-3"/>
    <n v="0.136308953166008"/>
    <n v="0.15660621225833893"/>
    <n v="0.12061510980129242"/>
    <n v="5.4905968718230724E-3"/>
    <n v="0.10983617603778839"/>
    <n v="0.13139404356479645"/>
    <n v="5636"/>
    <n v="5593"/>
    <n v="0.9721030592918396"/>
    <n v="0.97054648399353027"/>
    <n v="5437.2275390625"/>
    <n v="5470"/>
    <n v="5423.626953125"/>
    <n v="5458"/>
    <n v="0.96971696615219116"/>
    <n v="0.96841734647750854"/>
    <n v="3000"/>
    <n v="1467"/>
    <n v="3500"/>
    <n v="612"/>
    <n v="4000"/>
    <n v="442"/>
    <n v="0.26011380553245544"/>
    <n v="0.45211714506149292"/>
    <n v="0.13500840961933136"/>
    <n v="3.8850802928209305E-2"/>
    <n v="1.5664244070649147E-2"/>
    <n v="7.3277996852993965E-4"/>
    <n v="3000"/>
    <n v="1467"/>
    <n v="3500"/>
    <n v="612"/>
    <n v="4000"/>
    <n v="442"/>
    <n v="0.26819011569023132"/>
    <n v="0.46087750792503357"/>
    <n v="0.13327239453792572"/>
    <n v="3.9122484624385834E-2"/>
    <n v="1.718464307487011E-2"/>
    <n v="7.3126144707202911E-4"/>
    <s v="yes"/>
    <s v="yes"/>
    <s v="yes"/>
    <s v="yes"/>
    <s v="yes"/>
    <n v="0"/>
    <x v="0"/>
    <m/>
    <x v="0"/>
    <x v="0"/>
    <s v="FMM Only"/>
    <x v="2"/>
    <m/>
    <s v="MICS3"/>
  </r>
  <r>
    <s v="MNG"/>
    <n v="2230"/>
    <s v="Nutrition Status of the Population of Mongolia: Fifth National Nutrition Survey Report"/>
    <s v="Mongolia"/>
    <x v="2"/>
    <n v="2016"/>
    <n v="2014"/>
    <n v="4.2595058679580688E-2"/>
    <n v="5.4787276312708855E-3"/>
    <n v="3.1856950372457504E-2"/>
    <n v="5.3333166986703873E-2"/>
    <n v="3.7571530789136887E-2"/>
    <n v="5.6337378919124603E-3"/>
    <n v="2.6439191773533821E-2"/>
    <n v="4.8703871667385101E-2"/>
    <n v="1946"/>
    <n v="1948"/>
    <n v="0.99560046195983887"/>
    <n v="0.99067080020904541"/>
    <n v="1939.3878173828125"/>
    <n v="2230"/>
    <n v="1939.3878173828125"/>
    <n v="2230"/>
    <n v="0.99557894468307495"/>
    <n v="0.99557894468307495"/>
    <n v="3200"/>
    <n v="176"/>
    <n v="3600"/>
    <n v="118"/>
    <n v="3000"/>
    <n v="118"/>
    <n v="8.2823723554611206E-2"/>
    <n v="0.25238186120986938"/>
    <n v="0.1266205757856369"/>
    <n v="2.2632956504821777E-2"/>
    <n v="1.031212043017149E-3"/>
    <n v="0"/>
    <n v="3200"/>
    <n v="176"/>
    <n v="3000"/>
    <n v="118"/>
    <n v="3600"/>
    <n v="118"/>
    <n v="8.6995512247085571E-2"/>
    <n v="0.2717488706111908"/>
    <n v="0.12017937004566193"/>
    <n v="2.3766815662384033E-2"/>
    <n v="1.3452915009111166E-3"/>
    <n v="0"/>
    <s v="yes"/>
    <s v="yes"/>
    <s v="yes"/>
    <s v="yes"/>
    <s v="yes"/>
    <n v="0"/>
    <x v="0"/>
    <m/>
    <x v="0"/>
    <x v="0"/>
    <s v="FMM Only"/>
    <x v="2"/>
    <m/>
    <s v=""/>
  </r>
  <r>
    <s v="BLR"/>
    <n v="2237"/>
    <s v="2019 Belarus Multiple Indicator Cluster Survey, Survey Findings Report. Republic of Belarus, Minsk: National Statistical Committee of the Republic of Belarus and United Nations Children’s Fund (UNICEF)."/>
    <s v="Belarus"/>
    <x v="0"/>
    <n v="2019"/>
    <n v="2018"/>
    <n v="5.1260989159345627E-2"/>
    <n v="6.6342111676931381E-3"/>
    <n v="3.8257934153079987E-2"/>
    <n v="6.4264044165611267E-2"/>
    <n v="4.3924305588006973E-2"/>
    <n v="6.9206003099679947E-3"/>
    <n v="3.0321165919303894E-2"/>
    <n v="5.7527448982000351E-2"/>
    <n v="1199"/>
    <n v="490.55264282226563"/>
    <n v="0.99592667818069458"/>
    <n v="0.99666386842727661"/>
    <n v="489"/>
    <n v="1195"/>
    <n v="489"/>
    <n v="1195"/>
    <n v="0.99592667818069458"/>
    <n v="0.99666386842727661"/>
    <n v="3200"/>
    <n v="49"/>
    <n v="3000"/>
    <n v="39"/>
    <n v="3400"/>
    <n v="32"/>
    <n v="4.3477840721607208E-2"/>
    <n v="0.10713321715593338"/>
    <n v="0.11945533007383347"/>
    <n v="1.801849901676178E-2"/>
    <n v="1.9333402160555124E-3"/>
    <n v="1.6255105147138238E-3"/>
    <n v="3200"/>
    <n v="49"/>
    <n v="3000"/>
    <n v="39"/>
    <n v="3400"/>
    <n v="32"/>
    <n v="4.1004184633493423E-2"/>
    <n v="0.10041841119527817"/>
    <n v="0.10878661274909973"/>
    <n v="1.6736401244997978E-2"/>
    <n v="1.6736402176320553E-3"/>
    <n v="0"/>
    <s v="yes"/>
    <s v="yes"/>
    <s v="yes"/>
    <s v="yes"/>
    <s v="yes"/>
    <n v="0"/>
    <x v="0"/>
    <m/>
    <x v="0"/>
    <x v="0"/>
    <s v="MI includes: _x000a_(i) size _x000a_(ii) parity _x000a_(ii) sex _x000a_(iv) singleton "/>
    <x v="0"/>
    <m/>
    <s v=""/>
  </r>
  <r>
    <s v="SEN"/>
    <n v="2240"/>
    <s v="Enquête Continue du Sénégal, Cinquième Phase 2017 : Rapport de synthèse. Rockville, Maryland, USA : ANSD et ICF"/>
    <s v="Senegal"/>
    <x v="10"/>
    <n v="2017"/>
    <n v="2015"/>
    <n v="0.18061758577823639"/>
    <n v="1.128596905618906E-2"/>
    <n v="0.15849708020687103"/>
    <n v="0.20273807644844055"/>
    <n v="0.12349659204483032"/>
    <n v="5.9224073775112629E-3"/>
    <n v="0.1118532121181488"/>
    <n v="0.13513997197151184"/>
    <n v="12185"/>
    <n v="11280"/>
    <n v="0.59763354063034058"/>
    <n v="0.54255229234695435"/>
    <n v="6741.29638671875"/>
    <n v="6611"/>
    <n v="6715.958984375"/>
    <n v="6582"/>
    <n v="0.59538644552230835"/>
    <n v="0.54017233848571777"/>
    <n v="3000"/>
    <n v="1368"/>
    <n v="3500"/>
    <n v="515"/>
    <n v="2500"/>
    <n v="460"/>
    <n v="0.18116496503353119"/>
    <n v="0.32312604784965515"/>
    <n v="9.8308555781841278E-2"/>
    <n v="3.4080442041158676E-2"/>
    <n v="1.9863557070493698E-2"/>
    <n v="9.7916414961218834E-4"/>
    <n v="3000"/>
    <n v="1368"/>
    <n v="3500"/>
    <n v="515"/>
    <n v="3000"/>
    <n v="1368"/>
    <n v="0.20692785084247589"/>
    <n v="0.35440930724143982"/>
    <n v="0.11148086190223694"/>
    <n v="4.1446074843406677E-2"/>
    <n v="2.6017244905233383E-2"/>
    <n v="1.2101043248549104E-3"/>
    <s v="yes"/>
    <s v="yes"/>
    <s v="yes"/>
    <s v="yes"/>
    <s v="yes"/>
    <n v="0"/>
    <x v="0"/>
    <m/>
    <x v="0"/>
    <x v="0"/>
    <s v="MI includes: _x000a_(i) size _x000a_(ii) parity _x000a_(ii) sex _x000a_(iv) singleton "/>
    <x v="0"/>
    <m/>
    <s v=""/>
  </r>
  <r>
    <s v="LAO"/>
    <n v="2242"/>
    <s v="Lao Social Indicator Survey II 2017, Survey Findings Report. Vientiane, Lao PDR: Lao Statistics Bureau and UNICEF"/>
    <s v="Lao People's Democratic Republic"/>
    <x v="9"/>
    <n v="2017"/>
    <n v="2016"/>
    <n v="0.16035342216491699"/>
    <n v="6.4898403361439705E-3"/>
    <n v="0.14763332903385162"/>
    <n v="0.17307351529598236"/>
    <n v="9.6564628183841705E-2"/>
    <n v="6.4487634226679802E-3"/>
    <n v="8.3910197019577026E-2"/>
    <n v="0.10921905934810638"/>
    <n v="4460"/>
    <n v="4231.09375"/>
    <n v="0.6743086576461792"/>
    <n v="0.65605384111404419"/>
    <n v="2853"/>
    <n v="2926"/>
    <n v="2853"/>
    <n v="2926"/>
    <n v="0.6743086576461792"/>
    <n v="0.65605384111404419"/>
    <n v="3000"/>
    <n v="467"/>
    <n v="3200"/>
    <n v="274"/>
    <n v="3500"/>
    <n v="256"/>
    <n v="0.15732061862945557"/>
    <n v="0.33104768395423889"/>
    <n v="2.7096154168248177E-2"/>
    <n v="3.8822384085506201E-3"/>
    <n v="5.8923132019117475E-4"/>
    <n v="0"/>
    <n v="3000"/>
    <n v="467"/>
    <n v="3200"/>
    <n v="274"/>
    <n v="3500"/>
    <n v="256"/>
    <n v="0.159603551030159"/>
    <n v="0.3407382071018219"/>
    <n v="2.6999317109584808E-2"/>
    <n v="3.417635103687644E-3"/>
    <n v="6.8352697417140007E-4"/>
    <n v="0"/>
    <s v="yes"/>
    <s v="yes"/>
    <s v="yes"/>
    <s v="yes"/>
    <s v="yes"/>
    <n v="0"/>
    <x v="0"/>
    <m/>
    <x v="0"/>
    <x v="0"/>
    <s v="MI includes: _x000a_(i) size _x000a_(ii) parity _x000a_(ii) sex _x000a_(iv) singleton _x000a_(v) maternal height _x000a_(vi) maternal BMI "/>
    <x v="0"/>
    <m/>
    <s v=""/>
  </r>
  <r>
    <s v="UZB"/>
    <n v="2271"/>
    <s v="Uzbekistan 2017 Nutrition Survey, Tashkent, Uzbekistan, UNICEF 2019"/>
    <s v="Uzbekistan"/>
    <x v="2"/>
    <n v="2017"/>
    <n v="2016"/>
    <n v="5.792618915438652E-2"/>
    <n v="5.331830121576786E-3"/>
    <n v="4.7475993633270264E-2"/>
    <n v="6.8376384675502777E-2"/>
    <n v="5.1366657018661499E-2"/>
    <n v="5.8224443346261978E-3"/>
    <n v="3.9914816617965698E-2"/>
    <n v="6.28184974193573E-2"/>
    <n v="1823"/>
    <n v="1799"/>
    <n v="0.964427649974823"/>
    <n v="0.96544158458709717"/>
    <n v="1735.366943359375"/>
    <n v="1760"/>
    <n v="1735.366943359375"/>
    <n v="1760"/>
    <n v="0.96462863683700562"/>
    <n v="0.96544158458709717"/>
    <n v="3500"/>
    <n v="151"/>
    <n v="3200"/>
    <n v="132"/>
    <n v="3600"/>
    <n v="115"/>
    <n v="8.4015078842639923E-2"/>
    <n v="0.21645277738571167"/>
    <n v="0.14494283497333527"/>
    <n v="3.9020564407110214E-2"/>
    <n v="2.9832306317985058E-3"/>
    <n v="0"/>
    <n v="3500"/>
    <n v="151"/>
    <n v="3200"/>
    <n v="132"/>
    <n v="3600"/>
    <n v="115"/>
    <n v="8.5795454680919647E-2"/>
    <n v="0.22613635659217834"/>
    <n v="0.14659090340137482"/>
    <n v="3.9204545319080353E-2"/>
    <n v="3.409090917557478E-3"/>
    <n v="0"/>
    <s v="yes"/>
    <s v="yes"/>
    <s v="yes"/>
    <s v="yes"/>
    <s v="yes"/>
    <n v="0"/>
    <x v="0"/>
    <m/>
    <x v="0"/>
    <x v="0"/>
    <s v="FMM Only"/>
    <x v="2"/>
    <m/>
    <s v="MICS2"/>
  </r>
  <r>
    <s v="MHL"/>
    <n v="2279"/>
    <s v="Republic of the Marshall Islands Integrated Child Health and Nutrition Survey 2017, Final Report. Majuro, Republic of the Marshall Islands: RMI Ministry of Health and Human Services, RMI Economic, Policy Planning and Statistic Office, 2017"/>
    <s v="Marshall Islands"/>
    <x v="4"/>
    <n v="2017"/>
    <n v="2016"/>
    <m/>
    <m/>
    <m/>
    <m/>
    <m/>
    <m/>
    <m/>
    <m/>
    <n v="364"/>
    <m/>
    <m/>
    <n v="0.8214285714285714"/>
    <m/>
    <n v="299"/>
    <m/>
    <m/>
    <m/>
    <m/>
    <m/>
    <m/>
    <m/>
    <m/>
    <m/>
    <m/>
    <m/>
    <m/>
    <m/>
    <m/>
    <m/>
    <m/>
    <m/>
    <m/>
    <m/>
    <m/>
    <m/>
    <m/>
    <m/>
    <m/>
    <m/>
    <m/>
    <m/>
    <m/>
    <m/>
    <m/>
    <m/>
    <m/>
    <m/>
    <m/>
    <x v="1"/>
    <m/>
    <x v="3"/>
    <x v="1"/>
    <s v="No model fitted"/>
    <x v="3"/>
    <m/>
    <s v="MICS6"/>
  </r>
  <r>
    <s v="JOR"/>
    <n v="2280"/>
    <s v="Jordan Population and Family and Health Survey  2017-18. Amman, Jordan, and Rockville, Maryland, USA: DOS and ICF"/>
    <s v="Jordan"/>
    <x v="1"/>
    <s v="2017-18"/>
    <n v="2015"/>
    <n v="0.20855803787708282"/>
    <n v="6.2934970483183861E-3"/>
    <n v="0.19622278213500977"/>
    <n v="0.22089329361915588"/>
    <n v="0.16670767962932587"/>
    <n v="6.6863810643553734E-3"/>
    <n v="0.15358610451221466"/>
    <n v="0.17982925474643707"/>
    <n v="10658"/>
    <n v="9622"/>
    <n v="0.94708776473999023"/>
    <n v="0.94257831573486328"/>
    <n v="9113.291015625"/>
    <n v="10046"/>
    <n v="9111.0146484375"/>
    <n v="10040"/>
    <n v="0.94689404964447021"/>
    <n v="0.94201540946960449"/>
    <n v="3000"/>
    <n v="3436"/>
    <n v="3500"/>
    <n v="947"/>
    <n v="2000"/>
    <n v="884"/>
    <n v="0.32625275850296021"/>
    <n v="0.50957483053207397"/>
    <n v="8.0450646579265594E-2"/>
    <n v="1.7227604985237122E-2"/>
    <n v="5.8129164390265942E-3"/>
    <n v="9.3000363558530807E-3"/>
    <n v="3000"/>
    <n v="3436"/>
    <n v="3500"/>
    <n v="947"/>
    <n v="2000"/>
    <n v="884"/>
    <n v="0.34202668070793152"/>
    <n v="0.52428829669952393"/>
    <n v="7.9036429524421692E-2"/>
    <n v="1.7718495801091194E-2"/>
    <n v="6.1716106720268726E-3"/>
    <n v="1.0153294540941715E-2"/>
    <s v="yes"/>
    <s v="yes"/>
    <s v="yes"/>
    <s v="yes"/>
    <s v="yes"/>
    <n v="0"/>
    <x v="0"/>
    <m/>
    <x v="0"/>
    <x v="0"/>
    <s v="MI includes: _x000a_(i) size _x000a_(ii) parity _x000a_(ii) sex _x000a_(iv) singleton _x000a_(v) maternal height _x000a_(vi) maternal BMI "/>
    <x v="0"/>
    <m/>
    <s v="MICS5"/>
  </r>
  <r>
    <s v="DZA"/>
    <n v="2281"/>
    <s v="Enquête par grappes à indicateurs multiples [MICS] 2019"/>
    <s v="Algeria"/>
    <x v="0"/>
    <s v="2018-19"/>
    <n v="2018"/>
    <n v="7.3620349168777466E-2"/>
    <n v="4.2977454140782356E-3"/>
    <n v="6.5196774899959564E-2"/>
    <n v="8.2043930888175964E-2"/>
    <n v="6.2926270067691803E-2"/>
    <n v="4.3547949753701687E-3"/>
    <n v="5.4382484406232834E-2"/>
    <n v="7.1470059454441071E-2"/>
    <n v="5715"/>
    <n v="5684.98046875"/>
    <n v="0.90358901023864746"/>
    <n v="0.8641694188117981"/>
    <n v="5136"/>
    <n v="4937"/>
    <n v="5134"/>
    <n v="4935"/>
    <n v="0.90323716402053833"/>
    <n v="0.86381936073303223"/>
    <n v="3000"/>
    <n v="749"/>
    <n v="3500"/>
    <n v="474"/>
    <n v="3200"/>
    <n v="456"/>
    <n v="0.13551768660545349"/>
    <n v="0.32157641649246216"/>
    <n v="0.12878979742527008"/>
    <n v="2.6855193078517914E-2"/>
    <n v="5.5394521914422512E-3"/>
    <n v="4.9137684982270002E-4"/>
    <n v="3000"/>
    <n v="749"/>
    <n v="3500"/>
    <n v="474"/>
    <n v="3200"/>
    <n v="456"/>
    <n v="0.15106898546218872"/>
    <n v="0.33864462375640869"/>
    <n v="0.12162162363529205"/>
    <n v="2.6623638346791267E-2"/>
    <n v="6.4542153850197792E-3"/>
    <n v="6.0508272144943476E-4"/>
    <s v="yes"/>
    <s v="yes"/>
    <s v="yes"/>
    <s v="yes"/>
    <s v="yes"/>
    <n v="0"/>
    <x v="0"/>
    <m/>
    <x v="0"/>
    <x v="0"/>
    <s v="MI includes: _x000a_(i) size _x000a_(ii) parity _x000a_(ii) sex _x000a_(iv) singleton "/>
    <x v="0"/>
    <s v=" "/>
    <s v="MICS3"/>
  </r>
  <r>
    <s v="KIR"/>
    <n v="2286"/>
    <s v="Kiribati 2018-2019 Social Development Indicator Survey"/>
    <s v="Kiribati"/>
    <x v="0"/>
    <s v="2018-19"/>
    <n v="2017"/>
    <n v="8.5959620773792267E-2"/>
    <n v="9.4979749992489815E-3"/>
    <n v="6.7343592643737793E-2"/>
    <n v="0.10457565635442734"/>
    <n v="6.7818015813827515E-2"/>
    <n v="9.7673535346984863E-3"/>
    <n v="4.8529364168643951E-2"/>
    <n v="8.7106667459011078E-2"/>
    <n v="882"/>
    <n v="870.55755615234375"/>
    <n v="0.93226176500320435"/>
    <n v="0.92630386352539063"/>
    <n v="812"/>
    <n v="817"/>
    <n v="807"/>
    <n v="811"/>
    <n v="0.92652124166488647"/>
    <n v="0.91950112581253052"/>
    <n v="3000"/>
    <n v="68"/>
    <n v="3200"/>
    <n v="56"/>
    <n v="3400"/>
    <n v="56"/>
    <n v="9.544951468706131E-2"/>
    <n v="0.32196265459060669"/>
    <n v="0.1787988543510437"/>
    <n v="6.0672663152217865E-2"/>
    <n v="1.6255784779787064E-2"/>
    <n v="0"/>
    <n v="3000"/>
    <n v="68"/>
    <n v="3200"/>
    <n v="56"/>
    <n v="3400"/>
    <n v="56"/>
    <n v="9.7919218242168427E-2"/>
    <n v="0.31823745369911194"/>
    <n v="0.1884944885969162"/>
    <n v="6.487148255109787E-2"/>
    <n v="1.71358622610569E-2"/>
    <n v="0"/>
    <s v="yes"/>
    <s v="yes"/>
    <s v="yes"/>
    <s v="yes"/>
    <s v="yes"/>
    <n v="0"/>
    <x v="0"/>
    <m/>
    <x v="0"/>
    <x v="0"/>
    <s v="MI includes: _x000a_(i) size _x000a_(ii) parity _x000a_(ii) sex _x000a_(iv) singleton "/>
    <x v="0"/>
    <m/>
    <s v="MICS5"/>
  </r>
  <r>
    <s v="PAK"/>
    <n v="2405"/>
    <s v="Pakistan Demographic and Health Survey 2017-18. Islamabad, Pakistan, and Rockville, Maryland, USA: NIPS and ICF"/>
    <s v="Pakistan"/>
    <x v="1"/>
    <s v="2017-18"/>
    <n v="2015"/>
    <m/>
    <m/>
    <m/>
    <m/>
    <m/>
    <m/>
    <m/>
    <m/>
    <n v="12701"/>
    <n v="10489"/>
    <n v="0.16135288774967194"/>
    <n v="0.17825368046760559"/>
    <n v="1692.391357421875"/>
    <n v="2264"/>
    <n v="1677.6363525390625"/>
    <n v="2240"/>
    <n v="0.15994244813919067"/>
    <n v="0.17636406421661377"/>
    <n v="3000"/>
    <n v="589"/>
    <n v="2500"/>
    <n v="331"/>
    <n v="3500"/>
    <n v="261"/>
    <n v="0.24319574236869812"/>
    <n v="0.49211639165878296"/>
    <n v="0.12937505543231964"/>
    <n v="5.58951236307621E-2"/>
    <n v="3.295329213142395E-2"/>
    <n v="3.7561536300927401E-3"/>
    <n v="3000"/>
    <n v="589"/>
    <n v="2500"/>
    <n v="331"/>
    <n v="3500"/>
    <n v="261"/>
    <n v="0.26015901565551758"/>
    <n v="0.52164310216903687"/>
    <n v="0.13295052945613861"/>
    <n v="5.8303885161876678E-2"/>
    <n v="3.3127207309007645E-2"/>
    <n v="1.325088320299983E-3"/>
    <s v="no"/>
    <s v="yes"/>
    <s v="yes"/>
    <s v="yes"/>
    <s v="yes"/>
    <n v="1"/>
    <x v="1"/>
    <m/>
    <x v="2"/>
    <x v="1"/>
    <s v="No model fitted"/>
    <x v="3"/>
    <m/>
    <s v="MICS5"/>
  </r>
  <r>
    <s v="BEN"/>
    <n v="2406"/>
    <s v="Enquête Démographique et de Santé au Bénin, 2017-2018. Cotonou, Bénin et Rockville, Maryland, USA : INSAE et ICF"/>
    <s v="Benin"/>
    <x v="1"/>
    <s v="2017-18"/>
    <n v="2015"/>
    <n v="0.17323969304561615"/>
    <n v="5.0923209637403488E-3"/>
    <n v="0.16325874626636505"/>
    <n v="0.18322063982486725"/>
    <n v="0.11595051735639572"/>
    <n v="4.7768647782504559E-3"/>
    <n v="0.1065673902630806"/>
    <n v="0.12533365190029144"/>
    <n v="13589"/>
    <n v="13643"/>
    <n v="0.60362488031387329"/>
    <n v="0.60379719734191895"/>
    <n v="8235.404296875"/>
    <n v="8205"/>
    <n v="8200.2509765625"/>
    <n v="8165"/>
    <n v="0.6010591983795166"/>
    <n v="0.60085362195968628"/>
    <n v="3000"/>
    <n v="1277"/>
    <n v="3500"/>
    <n v="551"/>
    <n v="2800"/>
    <n v="538"/>
    <n v="0.15515108406543732"/>
    <n v="0.2871391773223877"/>
    <n v="6.9591015577316284E-2"/>
    <n v="2.635517530143261E-2"/>
    <n v="1.4313607476651669E-2"/>
    <n v="1.9995326874777675E-4"/>
    <n v="3000"/>
    <n v="1277"/>
    <n v="3500"/>
    <n v="551"/>
    <n v="2800"/>
    <n v="538"/>
    <n v="0.15563680231571198"/>
    <n v="0.28836074471473694"/>
    <n v="7.1785494685173035E-2"/>
    <n v="2.7422303333878517E-2"/>
    <n v="1.5722120180726051E-2"/>
    <n v="1.2187690299469978E-4"/>
    <s v="yes"/>
    <s v="yes"/>
    <s v="yes"/>
    <s v="yes"/>
    <s v="yes"/>
    <n v="0"/>
    <x v="0"/>
    <m/>
    <x v="0"/>
    <x v="0"/>
    <s v="MI includes: _x000a_(i) size _x000a_(ii) parity _x000a_(ii) sex _x000a_(iv) singleton _x000a_(v) maternal height _x000a_(vi) maternal BMI "/>
    <x v="0"/>
    <m/>
    <s v=""/>
  </r>
  <r>
    <s v="COL"/>
    <n v="2415"/>
    <s v="Encuesta Nacional de Calidad de Vida - Colombia ENCV 2017"/>
    <s v="Colombia"/>
    <x v="3"/>
    <n v="2017"/>
    <n v="2014"/>
    <m/>
    <m/>
    <m/>
    <m/>
    <m/>
    <m/>
    <m/>
    <m/>
    <n v="10982"/>
    <m/>
    <m/>
    <n v="0.45765798579493716"/>
    <m/>
    <n v="5026"/>
    <m/>
    <m/>
    <m/>
    <m/>
    <m/>
    <m/>
    <m/>
    <m/>
    <m/>
    <m/>
    <m/>
    <m/>
    <m/>
    <m/>
    <m/>
    <m/>
    <m/>
    <m/>
    <m/>
    <m/>
    <m/>
    <m/>
    <m/>
    <m/>
    <m/>
    <m/>
    <m/>
    <m/>
    <m/>
    <m/>
    <m/>
    <m/>
    <m/>
    <m/>
    <x v="1"/>
    <m/>
    <x v="3"/>
    <x v="1"/>
    <s v="No model fitted"/>
    <x v="3"/>
    <m/>
    <s v="MICS6"/>
  </r>
  <r>
    <s v="ZWE"/>
    <n v="2445"/>
    <s v="Zimbabwe Multiple Indicator  Cluster Survey 2019, Survey Findings Report. Harare, Zimbabwe: ZIMSTAT and UNICEF"/>
    <s v="Zimbabwe"/>
    <x v="0"/>
    <n v="2019"/>
    <n v="2018"/>
    <n v="0.11060548573732376"/>
    <n v="6.1155264265835285E-3"/>
    <n v="9.8619051277637482E-2"/>
    <n v="0.12259192019701004"/>
    <n v="8.6551353335380554E-2"/>
    <n v="7.0249908603727818E-3"/>
    <n v="7.2746060788631439E-2"/>
    <n v="0.10035664588212967"/>
    <n v="2338"/>
    <n v="2372.025146484375"/>
    <n v="0.87816190719604492"/>
    <n v="0.88622754812240601"/>
    <n v="2083"/>
    <n v="2072"/>
    <n v="2083"/>
    <n v="2072"/>
    <n v="0.87816190719604492"/>
    <n v="0.88622754812240601"/>
    <n v="3000"/>
    <n v="164"/>
    <n v="3500"/>
    <n v="161"/>
    <n v="3200"/>
    <n v="136"/>
    <n v="8.4814086556434631E-2"/>
    <n v="0.22838079929351807"/>
    <n v="5.7770311832427979E-2"/>
    <n v="1.3360082171857357E-2"/>
    <n v="1.8831666093319654E-3"/>
    <n v="7.4319029226899147E-4"/>
    <n v="3000"/>
    <n v="164"/>
    <n v="3500"/>
    <n v="161"/>
    <n v="3200"/>
    <n v="136"/>
    <n v="7.9150579869747162E-2"/>
    <n v="0.2224903404712677"/>
    <n v="5.646718293428421E-2"/>
    <n v="1.1583011597394943E-2"/>
    <n v="1.9305018940940499E-3"/>
    <n v="4.8262547352351248E-4"/>
    <s v="yes"/>
    <s v="yes"/>
    <s v="yes"/>
    <s v="yes"/>
    <s v="yes"/>
    <n v="0"/>
    <x v="0"/>
    <m/>
    <x v="0"/>
    <x v="0"/>
    <s v="MI includes: _x000a_(i) size _x000a_(ii) parity _x000a_(ii) sex _x000a_(iv) singleton "/>
    <x v="0"/>
    <m/>
    <s v=""/>
  </r>
  <r>
    <s v="CUB"/>
    <n v="2455"/>
    <s v="Cuba Encuesta de Indicadores Múltiples por Conglomerados 2019, Informe de resultados de la encuesta. La Habana, Cuba: Dirección de Registros Médicos y Estadísticas de Salud."/>
    <s v="Cuba"/>
    <x v="0"/>
    <n v="2019"/>
    <n v="2018"/>
    <n v="6.7680582404136658E-2"/>
    <n v="8.1277173012495041E-3"/>
    <n v="5.1750253885984421E-2"/>
    <n v="8.3610907196998596E-2"/>
    <n v="4.0838539600372314E-2"/>
    <n v="6.4019737765192986E-3"/>
    <n v="2.8256604447960854E-2"/>
    <n v="5.3420472890138626E-2"/>
    <n v="1870"/>
    <n v="908.11749267578125"/>
    <n v="0.75110131502151489"/>
    <n v="0.76631015539169312"/>
    <n v="682"/>
    <n v="1433"/>
    <n v="673"/>
    <n v="1424"/>
    <n v="0.74118942022323608"/>
    <n v="0.76149731874465942"/>
    <n v="3200"/>
    <n v="98"/>
    <n v="3500"/>
    <n v="80"/>
    <n v="3100"/>
    <n v="70"/>
    <n v="7.3682293295860291E-2"/>
    <n v="0.18601135909557343"/>
    <n v="9.7337320446968079E-2"/>
    <n v="2.7122868224978447E-2"/>
    <n v="1.2717866338789463E-2"/>
    <n v="0"/>
    <n v="3200"/>
    <n v="98"/>
    <n v="3500"/>
    <n v="80"/>
    <n v="3100"/>
    <n v="70"/>
    <n v="6.8388000130653381E-2"/>
    <n v="0.1730635017156601"/>
    <n v="9.9790647625923157E-2"/>
    <n v="2.8611304238438606E-2"/>
    <n v="7.6762037351727486E-3"/>
    <n v="0"/>
    <s v="yes"/>
    <s v="yes"/>
    <s v="yes"/>
    <s v="yes"/>
    <s v="yes"/>
    <n v="0"/>
    <x v="0"/>
    <m/>
    <x v="0"/>
    <x v="0"/>
    <s v="MI includes: _x000a_(i) size _x000a_(ii) parity _x000a_(ii) sex _x000a_(iv) singleton "/>
    <x v="0"/>
    <m/>
    <s v=""/>
  </r>
  <r>
    <s v="GHA"/>
    <n v="2495"/>
    <s v="Multiple Indicator Cluster Survey (MICS2017/18), Survey Findings Report. Accra, Ghana: GSS"/>
    <s v="Ghana"/>
    <x v="0"/>
    <s v="2017-18"/>
    <n v="2016"/>
    <n v="0.14926049113273621"/>
    <n v="8.9118108153343201E-3"/>
    <n v="0.13179334998130798"/>
    <n v="0.16672764718532562"/>
    <n v="9.3300096690654755E-2"/>
    <n v="8.6092585697770119E-3"/>
    <n v="7.6393201947212219E-2"/>
    <n v="0.11020699143409729"/>
    <n v="3466"/>
    <n v="3528.83984375"/>
    <n v="0.64720886945724487"/>
    <n v="0.65118294954299927"/>
    <n v="2284"/>
    <n v="2257"/>
    <n v="2265"/>
    <n v="2245"/>
    <n v="0.64182490110397339"/>
    <n v="0.64772069454193115"/>
    <n v="3000"/>
    <n v="244"/>
    <n v="3200"/>
    <n v="205"/>
    <n v="2500"/>
    <n v="162"/>
    <n v="9.5224238932132721E-2"/>
    <n v="0.2579418420791626"/>
    <n v="0.1065111830830574"/>
    <n v="4.1005365550518036E-2"/>
    <n v="1.835586316883564E-2"/>
    <n v="5.3584977285936475E-4"/>
    <n v="3000"/>
    <n v="244"/>
    <n v="3200"/>
    <n v="205"/>
    <n v="2500"/>
    <n v="162"/>
    <n v="0.10810811072587967"/>
    <n v="0.27071332931518555"/>
    <n v="8.152414858341217E-2"/>
    <n v="3.145768865942955E-2"/>
    <n v="1.5507310628890991E-2"/>
    <n v="4.4306600466370583E-4"/>
    <s v="yes"/>
    <s v="yes"/>
    <s v="yes"/>
    <s v="yes"/>
    <s v="yes"/>
    <n v="0"/>
    <x v="0"/>
    <m/>
    <x v="0"/>
    <x v="0"/>
    <s v="MI includes: _x000a_(i) size _x000a_(ii) parity _x000a_(ii) sex _x000a_(iv) singleton "/>
    <x v="0"/>
    <m/>
    <s v=""/>
  </r>
  <r>
    <s v="SRB"/>
    <n v="2497"/>
    <s v="Serbia Multiple Indicator Cluster Survey 2019, Survey Findings Reports. Belgrade, Serbia: Statistical Office of the Republic of Serbia and UNICEF"/>
    <s v="Serbia"/>
    <x v="0"/>
    <n v="2019"/>
    <n v="2018"/>
    <n v="4.7406800091266632E-2"/>
    <n v="9.0471990406513214E-3"/>
    <n v="2.9674289748072624E-2"/>
    <n v="6.5139308571815491E-2"/>
    <n v="5.6481286883354187E-2"/>
    <n v="1.1947100982069969E-2"/>
    <n v="3.2970551401376724E-2"/>
    <n v="7.9992026090621948E-2"/>
    <n v="660"/>
    <n v="331.207275390625"/>
    <n v="1"/>
    <n v="0.99696969985961914"/>
    <n v="331"/>
    <n v="658"/>
    <n v="331"/>
    <n v="658"/>
    <n v="1"/>
    <n v="0.99696969985961914"/>
    <n v="3650"/>
    <n v="24"/>
    <n v="3400"/>
    <n v="23"/>
    <n v="3100"/>
    <n v="23"/>
    <n v="5.22163026034832E-2"/>
    <n v="0.14968939125537872"/>
    <n v="6.3329622149467468E-2"/>
    <n v="6.232761312276125E-3"/>
    <n v="0"/>
    <n v="0"/>
    <n v="3650"/>
    <n v="24"/>
    <n v="3400"/>
    <n v="23"/>
    <n v="3100"/>
    <n v="23"/>
    <n v="4.5592706650495529E-2"/>
    <n v="0.15197569131851196"/>
    <n v="7.1428574621677399E-2"/>
    <n v="1.0638297535479069E-2"/>
    <n v="0"/>
    <n v="0"/>
    <s v="yes"/>
    <s v="yes"/>
    <s v="yes"/>
    <s v="yes"/>
    <s v="yes"/>
    <n v="0"/>
    <x v="0"/>
    <m/>
    <x v="0"/>
    <x v="0"/>
    <s v="MI includes: _x000a_(i) size _x000a_(ii) parity _x000a_(ii) sex _x000a_(iv) singleton "/>
    <x v="0"/>
    <m/>
    <s v="MICS2"/>
  </r>
  <r>
    <s v="IRQ"/>
    <n v="2516"/>
    <s v="Iraq Multiple Indicator Cluster Survey 2018, Survey Findings Report. Baghdad, Iraq: CSO &amp; KRSO"/>
    <s v="Iraq"/>
    <x v="0"/>
    <n v="2018"/>
    <n v="2017"/>
    <m/>
    <m/>
    <m/>
    <m/>
    <m/>
    <m/>
    <m/>
    <m/>
    <n v="6250"/>
    <n v="6218.3681640625"/>
    <n v="0.71148276329040527"/>
    <n v="0.66784000396728516"/>
    <n v="4424"/>
    <n v="4174"/>
    <n v="4411"/>
    <n v="4167"/>
    <n v="0.70939207077026367"/>
    <n v="0.66671997308731079"/>
    <n v="3000"/>
    <n v="1427"/>
    <n v="500"/>
    <n v="512"/>
    <n v="3500"/>
    <n v="391"/>
    <n v="0.32972976565361023"/>
    <n v="0.55051267147064209"/>
    <n v="0.10449539124965668"/>
    <n v="3.3292777836322784E-2"/>
    <n v="2.2041924297809601E-2"/>
    <n v="0.12491863220930099"/>
    <n v="3000"/>
    <n v="1427"/>
    <n v="500"/>
    <n v="512"/>
    <n v="3500"/>
    <n v="391"/>
    <n v="0.34187829494476318"/>
    <n v="0.55821752548217773"/>
    <n v="9.1998085379600525E-2"/>
    <n v="2.7311930432915688E-2"/>
    <n v="1.5812169760465622E-2"/>
    <n v="0.12266410887241364"/>
    <s v="yes"/>
    <s v="yes"/>
    <s v="no"/>
    <s v="no"/>
    <s v="yes"/>
    <n v="2"/>
    <x v="1"/>
    <m/>
    <x v="4"/>
    <x v="1"/>
    <s v="No model fitted"/>
    <x v="3"/>
    <m/>
    <s v=""/>
  </r>
  <r>
    <s v="ZAF"/>
    <n v="2529"/>
    <s v="South Africa National Income Dynamics Study 2017, Wave 5"/>
    <s v="South Africa"/>
    <x v="3"/>
    <n v="2017"/>
    <n v="2015"/>
    <m/>
    <m/>
    <m/>
    <m/>
    <m/>
    <m/>
    <m/>
    <m/>
    <n v="3162"/>
    <m/>
    <m/>
    <n v="0.73687539531941804"/>
    <m/>
    <n v="2330"/>
    <m/>
    <m/>
    <m/>
    <m/>
    <m/>
    <m/>
    <m/>
    <m/>
    <m/>
    <m/>
    <m/>
    <m/>
    <m/>
    <m/>
    <m/>
    <m/>
    <m/>
    <m/>
    <m/>
    <m/>
    <m/>
    <m/>
    <m/>
    <m/>
    <m/>
    <m/>
    <m/>
    <m/>
    <m/>
    <m/>
    <m/>
    <m/>
    <m/>
    <m/>
    <x v="1"/>
    <m/>
    <x v="3"/>
    <x v="1"/>
    <s v="No model fitted"/>
    <x v="3"/>
    <m/>
    <s v=""/>
  </r>
  <r>
    <s v="SUR"/>
    <n v="2546"/>
    <s v="Suriname Survey of Living Conditions 2016-17"/>
    <s v="Suriname"/>
    <x v="3"/>
    <s v="2016-17"/>
    <n v="2014"/>
    <m/>
    <m/>
    <m/>
    <m/>
    <m/>
    <m/>
    <m/>
    <m/>
    <n v="580"/>
    <m/>
    <m/>
    <n v="0.85"/>
    <s v=" "/>
    <n v="493"/>
    <m/>
    <m/>
    <m/>
    <m/>
    <m/>
    <m/>
    <m/>
    <m/>
    <m/>
    <m/>
    <m/>
    <m/>
    <m/>
    <m/>
    <m/>
    <m/>
    <m/>
    <m/>
    <m/>
    <m/>
    <m/>
    <m/>
    <m/>
    <m/>
    <m/>
    <m/>
    <m/>
    <m/>
    <m/>
    <m/>
    <m/>
    <m/>
    <m/>
    <m/>
    <x v="1"/>
    <m/>
    <x v="3"/>
    <x v="1"/>
    <s v="No model fitted"/>
    <x v="3"/>
    <m/>
    <s v=""/>
  </r>
  <r>
    <s v="PER"/>
    <n v="2593"/>
    <s v="Encuesta Demográfica y de Salud Familiar-ENDES 2018 Nacional y Departamental"/>
    <s v="Peru"/>
    <x v="8"/>
    <n v="2018"/>
    <n v="2016"/>
    <n v="8.4429644048213959E-2"/>
    <n v="2.9166578315198421E-3"/>
    <n v="7.8712992370128632E-2"/>
    <n v="9.0146295726299286E-2"/>
    <n v="7.3556810617446899E-2"/>
    <n v="3.0802274122834206E-3"/>
    <n v="6.7517414689064026E-2"/>
    <n v="7.9596206545829773E-2"/>
    <n v="23089"/>
    <n v="10694"/>
    <n v="0.95980232954025269"/>
    <n v="0.9617999792098999"/>
    <n v="10263.6806640625"/>
    <n v="22207"/>
    <n v="10261.95703125"/>
    <n v="22201"/>
    <n v="0.95959949493408203"/>
    <n v="0.9615401029586792"/>
    <n v="3500"/>
    <n v="1007"/>
    <n v="3000"/>
    <n v="969"/>
    <n v="3200"/>
    <n v="936"/>
    <n v="4.6754322946071625E-2"/>
    <n v="0.13046818971633911"/>
    <n v="7.2666451334953308E-2"/>
    <n v="1.6526781022548676E-2"/>
    <n v="1.6690364573150873E-3"/>
    <n v="3.8646874600090086E-4"/>
    <n v="3500"/>
    <n v="1007"/>
    <n v="3000"/>
    <n v="969"/>
    <n v="3200"/>
    <n v="936"/>
    <n v="4.5346062630414963E-2"/>
    <n v="0.13112983107566833"/>
    <n v="7.3265187442302704E-2"/>
    <n v="1.6571352258324623E-2"/>
    <n v="1.8462646985426545E-3"/>
    <n v="4.5030847104499117E-5"/>
    <s v="yes"/>
    <s v="yes"/>
    <s v="yes"/>
    <s v="yes"/>
    <s v="yes"/>
    <n v="0"/>
    <x v="0"/>
    <m/>
    <x v="0"/>
    <x v="0"/>
    <s v="MI includes: _x000a_(i) size _x000a_(ii) parity _x000a_(ii) sex _x000a_(iv) singleton "/>
    <x v="0"/>
    <m/>
    <s v="MICS5"/>
  </r>
  <r>
    <s v="GUY"/>
    <n v="2600"/>
    <s v="Guyana Multiple Indicator Cluster Survey 2019-2020, Survey Findings  Report. Georgetown, Guyana: UNICEF"/>
    <s v="Guyana"/>
    <x v="0"/>
    <s v="2019-20"/>
    <n v="2018"/>
    <n v="0.17766770720481873"/>
    <n v="1.988435722887516E-2"/>
    <n v="0.13869437575340271"/>
    <n v="0.21664105355739594"/>
    <n v="0.16291874647140503"/>
    <n v="1.9103465601801872E-2"/>
    <n v="0.12535342574119568"/>
    <n v="0.20048405230045319"/>
    <n v="1081"/>
    <n v="834.74273681640625"/>
    <n v="0.93652695417404175"/>
    <n v="0.93246996402740479"/>
    <n v="782"/>
    <n v="1008"/>
    <n v="768"/>
    <n v="986"/>
    <n v="0.91976046562194824"/>
    <n v="0.91211843490600586"/>
    <n v="2000"/>
    <n v="42"/>
    <n v="4000"/>
    <n v="37"/>
    <n v="3200"/>
    <n v="37"/>
    <n v="9.226120263338089E-2"/>
    <n v="0.20512217283248901"/>
    <n v="8.4570974111557007E-2"/>
    <n v="3.918413445353508E-2"/>
    <n v="2.6564085856080055E-2"/>
    <n v="1.2758212396875024E-3"/>
    <n v="2000"/>
    <n v="42"/>
    <n v="3200"/>
    <n v="37"/>
    <n v="4000"/>
    <n v="37"/>
    <n v="0.1210317462682724"/>
    <n v="0.2361111044883728"/>
    <n v="0.1081349179148674"/>
    <n v="4.56349216401577E-2"/>
    <n v="3.4722223877906799E-2"/>
    <n v="9.9206354934722185E-4"/>
    <s v="yes"/>
    <s v="yes"/>
    <s v="yes"/>
    <s v="yes"/>
    <s v="yes"/>
    <n v="0"/>
    <x v="0"/>
    <m/>
    <x v="0"/>
    <x v="0"/>
    <s v="MI includes: _x000a_(i) size _x000a_(ii) parity "/>
    <x v="0"/>
    <m/>
    <s v="MICS5"/>
  </r>
  <r>
    <s v="ALB"/>
    <n v="2606"/>
    <s v="Albania Demographic and Health Survey 2017-18. Tirana, Albania: Institute of Statistics, Institute of Public Health, and ICF"/>
    <s v="Albania"/>
    <x v="1"/>
    <s v="2017-18"/>
    <n v="2015"/>
    <n v="6.5683014690876007E-2"/>
    <n v="6.4283753745257854E-3"/>
    <n v="5.3083393722772598E-2"/>
    <n v="7.8282624483108521E-2"/>
    <n v="5.7664781808853149E-2"/>
    <n v="7.2296052239835262E-3"/>
    <n v="4.3468497693538666E-2"/>
    <n v="7.1861058473587036E-2"/>
    <n v="2762"/>
    <n v="2561"/>
    <n v="0.97104066610336304"/>
    <n v="0.9713975191116333"/>
    <n v="2487.009033203125"/>
    <n v="2683"/>
    <n v="2486.3759765625"/>
    <n v="2681"/>
    <n v="0.97086137533187866"/>
    <n v="0.97067344188690186"/>
    <n v="3500"/>
    <n v="264"/>
    <n v="3200"/>
    <n v="248"/>
    <n v="3000"/>
    <n v="233"/>
    <n v="9.2757575213909149E-2"/>
    <n v="0.25982582569122314"/>
    <n v="7.7119849622249603E-2"/>
    <n v="2.2219926118850708E-2"/>
    <n v="2.5115478783845901E-3"/>
    <n v="3.953796811401844E-3"/>
    <n v="3500"/>
    <n v="264"/>
    <n v="3200"/>
    <n v="248"/>
    <n v="3000"/>
    <n v="233"/>
    <n v="9.8397314548492432E-2"/>
    <n v="0.27767425775527954"/>
    <n v="7.8643307089805603E-2"/>
    <n v="2.087215892970562E-2"/>
    <n v="3.72717110440135E-3"/>
    <n v="3.72717110440135E-3"/>
    <s v="yes"/>
    <s v="yes"/>
    <s v="yes"/>
    <s v="yes"/>
    <s v="yes"/>
    <n v="0"/>
    <x v="0"/>
    <m/>
    <x v="0"/>
    <x v="0"/>
    <s v="MI includes: _x000a_(i) size _x000a_(ii) parity _x000a_(ii) sex _x000a_(iv) singleton "/>
    <x v="0"/>
    <m/>
    <s v=""/>
  </r>
  <r>
    <s v="TGO"/>
    <n v="2607"/>
    <s v="MICS6 TOGO, 2017, Rapport final. Lomé, Togo"/>
    <s v="Togo"/>
    <x v="0"/>
    <n v="2017"/>
    <n v="2016"/>
    <n v="0.15377049148082733"/>
    <n v="1.1547602713108063E-2"/>
    <n v="0.1311371922492981"/>
    <n v="0.17640379071235657"/>
    <n v="9.4718001782894135E-2"/>
    <n v="9.9575500935316086E-3"/>
    <n v="7.5141429901123047E-2"/>
    <n v="0.11429458111524582"/>
    <n v="1988"/>
    <n v="1970.8719482421875"/>
    <n v="0.70218163728713989"/>
    <n v="0.70321929454803467"/>
    <n v="1384"/>
    <n v="1398"/>
    <n v="1379"/>
    <n v="1392"/>
    <n v="0.69964486360549927"/>
    <n v="0.70020121335983276"/>
    <n v="3000"/>
    <n v="170"/>
    <n v="3200"/>
    <n v="92"/>
    <n v="2500"/>
    <n v="84"/>
    <n v="0.12492018193006516"/>
    <n v="0.24845242500305176"/>
    <n v="8.8793836534023285E-2"/>
    <n v="3.2441213726997375E-2"/>
    <n v="1.6159545630216599E-2"/>
    <n v="0"/>
    <n v="3000"/>
    <n v="170"/>
    <n v="3200"/>
    <n v="92"/>
    <n v="2500"/>
    <n v="84"/>
    <n v="0.12160228937864304"/>
    <n v="0.24749642610549927"/>
    <n v="7.5107298791408539E-2"/>
    <n v="2.932761050760746E-2"/>
    <n v="1.3590844348073006E-2"/>
    <n v="0"/>
    <s v="yes"/>
    <s v="yes"/>
    <s v="yes"/>
    <s v="yes"/>
    <s v="yes"/>
    <n v="0"/>
    <x v="0"/>
    <m/>
    <x v="0"/>
    <x v="0"/>
    <s v="MI includes: _x000a_(i) size _x000a_(ii) parity _x000a_(ii) sex _x000a_(iv) singleton "/>
    <x v="0"/>
    <m/>
    <s v="MICS5"/>
  </r>
  <r>
    <s v="GMB"/>
    <n v="2609"/>
    <s v="The Gambia Multiple Indicator Cluster Survey 2018, Survey Findings Report. Banjul, The Gambia: The Gambia Bureau of Statistics"/>
    <s v="Gambia"/>
    <x v="0"/>
    <n v="2018"/>
    <n v="2017"/>
    <n v="0.1413017064332962"/>
    <n v="1.0859532281756401E-2"/>
    <n v="0.12001702189445496"/>
    <n v="0.16258639097213745"/>
    <n v="0.1013682633638382"/>
    <n v="7.5823869556188583E-3"/>
    <n v="8.6460433900356293E-2"/>
    <n v="0.1162760928273201"/>
    <n v="3796"/>
    <n v="3471.820556640625"/>
    <n v="0.83266127109527588"/>
    <n v="0.79557430744171143"/>
    <n v="2891"/>
    <n v="3020"/>
    <n v="2888"/>
    <n v="3016"/>
    <n v="0.83179724216461182"/>
    <n v="0.79452055692672729"/>
    <n v="3000"/>
    <n v="456"/>
    <n v="3200"/>
    <n v="286"/>
    <n v="3500"/>
    <n v="236"/>
    <n v="0.13434816896915436"/>
    <n v="0.31110912561416626"/>
    <n v="5.4681994020938873E-2"/>
    <n v="1.2096240185201168E-2"/>
    <n v="3.3851470798254013E-3"/>
    <n v="0"/>
    <n v="3000"/>
    <n v="456"/>
    <n v="3200"/>
    <n v="286"/>
    <n v="3500"/>
    <n v="236"/>
    <n v="0.15099337697029114"/>
    <n v="0.32384106516838074"/>
    <n v="5.000000074505806E-2"/>
    <n v="1.1920529417693615E-2"/>
    <n v="3.9735101163387299E-3"/>
    <n v="0"/>
    <s v="yes"/>
    <s v="yes"/>
    <s v="yes"/>
    <s v="yes"/>
    <s v="yes"/>
    <n v="0"/>
    <x v="0"/>
    <m/>
    <x v="0"/>
    <x v="0"/>
    <s v="MI includes: _x000a_(i) size _x000a_(ii) parity _x000a_(ii) sex _x000a_(iv) singleton "/>
    <x v="0"/>
    <m/>
    <s v="MICS4"/>
  </r>
  <r>
    <s v="TKM"/>
    <n v="2611"/>
    <s v="Multiple Indicator Cluster Survey, 2019. Survey Report. Ashgabat, Turkmenistan, State Committee for Statistics of Turkmenistan and UNICEF."/>
    <s v="Turkmenistan"/>
    <x v="0"/>
    <n v="2019"/>
    <n v="2018"/>
    <n v="3.303338959813118E-2"/>
    <n v="4.426347091794014E-3"/>
    <n v="2.4357747286558151E-2"/>
    <n v="4.170902818441391E-2"/>
    <n v="2.8021790087223053E-2"/>
    <n v="4.6436507254838943E-3"/>
    <n v="1.8883286044001579E-2"/>
    <n v="3.7160292267799377E-2"/>
    <n v="1295"/>
    <n v="1326.6695556640625"/>
    <n v="0.99321776628494263"/>
    <n v="0.99227797985076904"/>
    <n v="1318"/>
    <n v="1285"/>
    <n v="1318"/>
    <n v="1285"/>
    <n v="0.99321776628494263"/>
    <n v="0.99227797985076904"/>
    <n v="3200"/>
    <n v="93"/>
    <n v="3100"/>
    <n v="65"/>
    <n v="3500"/>
    <n v="61"/>
    <n v="7.1029610931873322E-2"/>
    <n v="0.17553649842739105"/>
    <n v="0.10102546960115433"/>
    <n v="2.1938510239124298E-2"/>
    <n v="3.9970064535737038E-3"/>
    <n v="0"/>
    <n v="3200"/>
    <n v="93"/>
    <n v="3100"/>
    <n v="65"/>
    <n v="3500"/>
    <n v="61"/>
    <n v="7.2373539209365845E-2"/>
    <n v="0.17042802274227142"/>
    <n v="0.10272373259067535"/>
    <n v="1.9455252215266228E-2"/>
    <n v="3.1128404662013054E-3"/>
    <n v="0"/>
    <s v="yes"/>
    <s v="yes"/>
    <s v="yes"/>
    <s v="yes"/>
    <s v="yes"/>
    <n v="0"/>
    <x v="0"/>
    <m/>
    <x v="0"/>
    <x v="0"/>
    <s v="MI includes: _x000a_(i) size _x000a_(ii) parity _x000a_(ii) sex _x000a_(iv) singleton "/>
    <x v="0"/>
    <m/>
    <s v="MICS2"/>
  </r>
  <r>
    <s v="STP"/>
    <n v="2629"/>
    <s v="Inquérito de Indicadores Múltiplos 2019, Relatório final. São Tomé, São Tomé e Príncipe: Instituto Nacional de Estatística e Fundo das Nações Unidas para a Infância"/>
    <s v="Sao Tome and Principe"/>
    <x v="0"/>
    <n v="2019"/>
    <n v="2018"/>
    <n v="0.12683114409446716"/>
    <n v="1.2257148511707783E-2"/>
    <n v="0.10280758142471313"/>
    <n v="0.15085472166538239"/>
    <n v="0.12182489782571793"/>
    <n v="1.3481736183166504E-2"/>
    <n v="9.5142871141433716E-2"/>
    <n v="0.14850692451000214"/>
    <n v="685"/>
    <n v="664"/>
    <n v="0.97138553857803345"/>
    <n v="0.97226279973983765"/>
    <n v="645"/>
    <n v="666"/>
    <n v="645"/>
    <n v="666"/>
    <n v="0.97138553857803345"/>
    <n v="0.97226279973983765"/>
    <n v="3000"/>
    <n v="127"/>
    <n v="3500"/>
    <n v="42"/>
    <n v="3200"/>
    <n v="29"/>
    <n v="0.19193537533283234"/>
    <n v="0.29845806956291199"/>
    <n v="5.6647684425115585E-2"/>
    <n v="1.6208764165639877E-2"/>
    <n v="2.2457654122263193E-3"/>
    <n v="0"/>
    <n v="3000"/>
    <n v="127"/>
    <n v="3500"/>
    <n v="42"/>
    <n v="3200"/>
    <n v="29"/>
    <n v="0.19069069623947144"/>
    <n v="0.29729729890823364"/>
    <n v="5.55555559694767E-2"/>
    <n v="1.6516515985131264E-2"/>
    <n v="3.0030030757188797E-3"/>
    <n v="0"/>
    <s v="yes"/>
    <s v="yes"/>
    <s v="yes"/>
    <s v="yes"/>
    <s v="yes"/>
    <n v="0"/>
    <x v="0"/>
    <m/>
    <x v="0"/>
    <x v="0"/>
    <s v="FMM Only"/>
    <x v="2"/>
    <s v="Contains size variable but MI model does not fit due to the small number of missing variables"/>
    <s v=""/>
  </r>
  <r>
    <s v="TUN"/>
    <n v="2651"/>
    <s v="Enquête par grappes à indicateurs multiples (MICS), 2018, Rapport Final. Tunisie: le Ministère du Développement de l’Investissement et de la Coopération Internationale (MDICI)"/>
    <s v="Tunisia"/>
    <x v="0"/>
    <n v="2018"/>
    <n v="2017"/>
    <n v="8.5409857332706451E-2"/>
    <n v="6.9175451062619686E-3"/>
    <n v="7.1851462125778198E-2"/>
    <n v="9.8968245089054108E-2"/>
    <n v="7.4187763035297394E-2"/>
    <n v="7.3773148469626904E-3"/>
    <n v="5.9693265706300735E-2"/>
    <n v="8.8682264089584351E-2"/>
    <n v="1212"/>
    <n v="1229.6361083984375"/>
    <n v="0.97723579406738281"/>
    <n v="0.97359734773635864"/>
    <n v="1202"/>
    <n v="1180"/>
    <n v="1200"/>
    <n v="1177"/>
    <n v="0.97560977935791016"/>
    <n v="0.97112208604812622"/>
    <n v="3000"/>
    <n v="109"/>
    <n v="3500"/>
    <n v="95"/>
    <n v="3200"/>
    <n v="86"/>
    <n v="8.7175056338310242E-2"/>
    <n v="0.24189460277557373"/>
    <n v="0.12019164860248566"/>
    <n v="3.1110282987356186E-2"/>
    <n v="5.1377075724303722E-3"/>
    <n v="0"/>
    <n v="3000"/>
    <n v="109"/>
    <n v="3500"/>
    <n v="95"/>
    <n v="3200"/>
    <n v="86"/>
    <n v="9.2372879385948181E-2"/>
    <n v="0.24576270580291748"/>
    <n v="0.12203390151262283"/>
    <n v="3.0508475378155708E-2"/>
    <n v="5.9322034940123558E-3"/>
    <n v="0"/>
    <s v="yes"/>
    <s v="yes"/>
    <s v="yes"/>
    <s v="yes"/>
    <s v="yes"/>
    <n v="0"/>
    <x v="0"/>
    <m/>
    <x v="0"/>
    <x v="0"/>
    <s v="MI includes: _x000a_(i) size _x000a_(ii) parity _x000a_(ii) sex _x000a_(iv) singleton "/>
    <x v="0"/>
    <m/>
    <s v=""/>
  </r>
  <r>
    <s v="GIN"/>
    <n v="2672"/>
    <s v="Enquête Démographique et de Santé en Guinée 2018. Conakry, Guinée, et Rockville, Maryland, USA : INS et ICF"/>
    <s v="Guinea"/>
    <x v="1"/>
    <n v="2018"/>
    <n v="2016"/>
    <m/>
    <m/>
    <m/>
    <m/>
    <m/>
    <m/>
    <m/>
    <m/>
    <n v="7951"/>
    <n v="7885"/>
    <n v="0.48941865563392639"/>
    <n v="0.46711105108261108"/>
    <n v="3858.94287109375"/>
    <n v="3714"/>
    <n v="3804.571533203125"/>
    <n v="3656"/>
    <n v="0.48250749707221985"/>
    <n v="0.45981636643409729"/>
    <n v="3000"/>
    <n v="982"/>
    <n v="4000"/>
    <n v="463"/>
    <n v="3500"/>
    <n v="319"/>
    <n v="0.27079716324806213"/>
    <n v="0.48426514863967896"/>
    <n v="0.25201842188835144"/>
    <n v="9.6126407384872437E-2"/>
    <n v="5.7859834283590317E-2"/>
    <n v="2.7610030956566334E-3"/>
    <n v="3000"/>
    <n v="982"/>
    <n v="4000"/>
    <n v="463"/>
    <n v="3500"/>
    <n v="319"/>
    <n v="0.26440495252609253"/>
    <n v="0.4749596118927002"/>
    <n v="0.25148087739944458"/>
    <n v="9.9353797733783722E-2"/>
    <n v="6.1120085418224335E-2"/>
    <n v="3.5002692602574825E-3"/>
    <s v="yes"/>
    <s v="yes"/>
    <s v="yes"/>
    <s v="no"/>
    <s v="yes"/>
    <n v="1"/>
    <x v="1"/>
    <m/>
    <x v="4"/>
    <x v="1"/>
    <s v="No model fitted"/>
    <x v="3"/>
    <m/>
    <s v="MICS2"/>
  </r>
  <r>
    <s v="NPL"/>
    <n v="2744"/>
    <s v="Nepal Multiple Indicator Cluster Survey 2019, Survey Findings Report. Kathmandu, Nepal: Central Bureau of Statistics and UNICEF Nepal."/>
    <s v="Nepal"/>
    <x v="0"/>
    <n v="2019"/>
    <n v="2018"/>
    <n v="0.16049513220787048"/>
    <n v="1.0021582245826721E-2"/>
    <n v="0.14085282385349274"/>
    <n v="0.18013742566108704"/>
    <n v="0.10598676651716232"/>
    <n v="8.7266396731138229E-3"/>
    <n v="8.8840514421463013E-2"/>
    <n v="0.12313301861286163"/>
    <n v="2519"/>
    <n v="1950.3607177734375"/>
    <n v="0.77538460493087769"/>
    <n v="0.77530765533447266"/>
    <n v="1512"/>
    <n v="1953"/>
    <n v="1512"/>
    <n v="1953"/>
    <n v="0.77538460493087769"/>
    <n v="0.77530765533447266"/>
    <n v="3000"/>
    <n v="467"/>
    <n v="3500"/>
    <n v="293"/>
    <n v="2500"/>
    <n v="242"/>
    <n v="0.22648830711841583"/>
    <n v="0.50701498985290527"/>
    <n v="4.5280460268259048E-2"/>
    <n v="1.6794310882687569E-2"/>
    <n v="8.4224552847445011E-4"/>
    <n v="0"/>
    <n v="3000"/>
    <n v="467"/>
    <n v="3500"/>
    <n v="293"/>
    <n v="2500"/>
    <n v="242"/>
    <n v="0.23911930620670319"/>
    <n v="0.51305681467056274"/>
    <n v="4.7107014805078506E-2"/>
    <n v="1.4848950318992138E-2"/>
    <n v="1.0240655392408371E-3"/>
    <n v="0"/>
    <s v="yes"/>
    <s v="yes"/>
    <s v="yes"/>
    <s v="yes"/>
    <s v="yes"/>
    <n v="0"/>
    <x v="0"/>
    <m/>
    <x v="0"/>
    <x v="0"/>
    <s v="MI includes: _x000a_(i) size _x000a_(ii) parity _x000a_(ii) sex _x000a_(iv) singleton "/>
    <x v="0"/>
    <m/>
    <s v=""/>
  </r>
  <r>
    <s v="MLI"/>
    <n v="2828"/>
    <s v="Enquête Démographique et de Santé au Mali 2018. Bamako, Mali et Rockville, Maryland, USA : INSTAT, CPS/SS-DS-PF et ICF"/>
    <s v="Mali"/>
    <x v="1"/>
    <n v="2018"/>
    <n v="2016"/>
    <m/>
    <m/>
    <m/>
    <m/>
    <m/>
    <m/>
    <m/>
    <m/>
    <n v="9940"/>
    <n v="10304"/>
    <n v="0.35922339558601379"/>
    <n v="0.35472837090492249"/>
    <n v="3701.585205078125"/>
    <n v="3526"/>
    <n v="3638.792236328125"/>
    <n v="3472"/>
    <n v="0.35314366221427917"/>
    <n v="0.34929576516151428"/>
    <n v="3000"/>
    <n v="761"/>
    <n v="4000"/>
    <n v="410"/>
    <n v="2000"/>
    <n v="293"/>
    <n v="0.20627854764461517"/>
    <n v="0.40618854761123657"/>
    <n v="0.285981684923172"/>
    <n v="0.12186537683010101"/>
    <n v="8.4662213921546936E-2"/>
    <n v="2.1196603775024414E-3"/>
    <n v="3000"/>
    <n v="761"/>
    <n v="4000"/>
    <n v="410"/>
    <n v="2000"/>
    <n v="293"/>
    <n v="0.21582530438899994"/>
    <n v="0.41520136594772339"/>
    <n v="0.25893363356590271"/>
    <n v="0.11145774275064468"/>
    <n v="7.7708452939987183E-2"/>
    <n v="2.8360749129205942E-3"/>
    <s v="yes"/>
    <s v="yes"/>
    <s v="yes"/>
    <s v="no"/>
    <s v="no"/>
    <n v="2"/>
    <x v="1"/>
    <m/>
    <x v="4"/>
    <x v="1"/>
    <s v="No model fitted"/>
    <x v="3"/>
    <m/>
    <s v="MICS5"/>
  </r>
  <r>
    <s v="THA"/>
    <n v="2941"/>
    <s v="Thailand Multiple Indicator Cluster Survey 2019, Survey Findings Report. Bangkok, Thailand: National Statistical Office of Thailand."/>
    <s v="Thailand"/>
    <x v="0"/>
    <n v="2019"/>
    <n v="2018"/>
    <n v="0.1176309734582901"/>
    <n v="1.2667814269661903E-2"/>
    <n v="9.2802509665489197E-2"/>
    <n v="0.14245942234992981"/>
    <n v="0.11145932972431183"/>
    <n v="1.3231221586465836E-2"/>
    <n v="8.5508033633232117E-2"/>
    <n v="0.13741062581539154"/>
    <n v="3916"/>
    <n v="1843"/>
    <n v="0.97655946016311646"/>
    <n v="0.97191011905670166"/>
    <n v="1800.02587890625"/>
    <n v="3806"/>
    <n v="1799.0650634765625"/>
    <n v="3803"/>
    <n v="0.97616118192672729"/>
    <n v="0.97114402055740356"/>
    <n v="3100"/>
    <n v="88"/>
    <n v="3000"/>
    <n v="85"/>
    <n v="3200"/>
    <n v="77"/>
    <n v="3.2965201884508133E-2"/>
    <n v="9.6262045204639435E-2"/>
    <n v="1.006229966878891E-2"/>
    <n v="2.9545330908149481E-3"/>
    <n v="9.3823729548603296E-4"/>
    <n v="0"/>
    <n v="3100"/>
    <n v="88"/>
    <n v="3000"/>
    <n v="85"/>
    <n v="3200"/>
    <n v="77"/>
    <n v="2.3121386766433716E-2"/>
    <n v="6.5685756504535675E-2"/>
    <n v="1.7603782936930656E-2"/>
    <n v="3.9411457255482674E-3"/>
    <n v="1.5764582203701138E-3"/>
    <n v="0"/>
    <s v="yes"/>
    <s v="yes"/>
    <s v="yes"/>
    <s v="yes"/>
    <s v="yes"/>
    <n v="0"/>
    <x v="0"/>
    <m/>
    <x v="0"/>
    <x v="0"/>
    <s v="FMM Only"/>
    <x v="2"/>
    <s v="Contains size variable but MI model does not fit due to the small number of missing variables"/>
    <s v=""/>
  </r>
  <r>
    <s v="CMR"/>
    <n v="3085"/>
    <s v="Enquête Démographique et de Santé du Cameroun 2018. Yaoundé, Cameroun et Rockville, Maryland, USA : INS et ICF. 2020"/>
    <s v="Cameroon"/>
    <x v="1"/>
    <s v="2018-19"/>
    <n v="2016"/>
    <m/>
    <m/>
    <m/>
    <m/>
    <m/>
    <m/>
    <m/>
    <m/>
    <n v="9733"/>
    <n v="10061"/>
    <n v="0.64652502536773682"/>
    <n v="0.66248846054077148"/>
    <n v="6504.79931640625"/>
    <n v="6448"/>
    <n v="6455.72900390625"/>
    <n v="6402"/>
    <n v="0.64165878295898438"/>
    <n v="0.65776222944259644"/>
    <n v="3500"/>
    <n v="824"/>
    <n v="3000"/>
    <n v="661"/>
    <n v="4000"/>
    <n v="436"/>
    <n v="0.12279600650072098"/>
    <n v="0.29780945181846619"/>
    <n v="0.23475492000579834"/>
    <n v="0.10432872921228409"/>
    <n v="4.3233439326286316E-2"/>
    <n v="1.0225598234683275E-3"/>
    <n v="3500"/>
    <n v="824"/>
    <n v="3000"/>
    <n v="661"/>
    <n v="4000"/>
    <n v="436"/>
    <n v="0.12779156863689423"/>
    <n v="0.29792183637619019"/>
    <n v="0.23076923191547394"/>
    <n v="0.10530397295951843"/>
    <n v="4.2028535157442093E-2"/>
    <n v="6.2034738948568702E-4"/>
    <s v="yes"/>
    <s v="yes"/>
    <s v="yes"/>
    <s v="yes"/>
    <s v="no"/>
    <n v="1"/>
    <x v="1"/>
    <m/>
    <x v="2"/>
    <x v="1"/>
    <s v="No model fitted"/>
    <x v="3"/>
    <m/>
    <s v="MICS4"/>
  </r>
  <r>
    <s v="NGA"/>
    <n v="3200"/>
    <s v="Nigeria Demographic and Health Survey 2018. Abuja, Nigeria, and Rockville, Maryland, USA: NPC and ICF. 2019"/>
    <s v="Nigeria"/>
    <x v="1"/>
    <n v="2018"/>
    <n v="2017"/>
    <m/>
    <m/>
    <m/>
    <m/>
    <m/>
    <m/>
    <m/>
    <m/>
    <n v="33924"/>
    <n v="34193"/>
    <n v="0.23669107258319855"/>
    <n v="0.22780331969261169"/>
    <n v="8093.12255859375"/>
    <n v="7728"/>
    <n v="8027.60205078125"/>
    <n v="7664"/>
    <n v="0.23477326333522797"/>
    <n v="0.22591675817966461"/>
    <n v="3000"/>
    <n v="1611"/>
    <n v="3500"/>
    <n v="1075"/>
    <n v="4000"/>
    <n v="560"/>
    <n v="0.20529088377952576"/>
    <n v="0.41156017780303955"/>
    <n v="0.16906136274337769"/>
    <n v="7.0348158478736877E-2"/>
    <n v="2.9727011919021606E-2"/>
    <n v="6.4372830092906952E-4"/>
    <n v="3000"/>
    <n v="1611"/>
    <n v="3500"/>
    <n v="1075"/>
    <n v="4000"/>
    <n v="560"/>
    <n v="0.20846273005008698"/>
    <n v="0.42003107070922852"/>
    <n v="0.17663043737411499"/>
    <n v="7.1428574621677399E-2"/>
    <n v="3.0926501378417015E-2"/>
    <n v="7.7639752998948097E-4"/>
    <s v="no"/>
    <s v="yes"/>
    <s v="yes"/>
    <s v="yes"/>
    <s v="yes"/>
    <n v="1"/>
    <x v="1"/>
    <m/>
    <x v="2"/>
    <x v="1"/>
    <s v="No model fitted"/>
    <x v="3"/>
    <m/>
    <s v=""/>
  </r>
  <r>
    <s v="MNG"/>
    <n v="3262"/>
    <s v="Social Indicator Sample Survey-2018, Survey Findings Report. Ulaanbaatar, Mongolia: National Statistical Office of Mongolia"/>
    <s v="Mongolia"/>
    <x v="0"/>
    <n v="2018"/>
    <n v="2017"/>
    <n v="5.343208834528923E-2"/>
    <n v="6.7954258993268013E-3"/>
    <n v="4.0113300085067749E-2"/>
    <n v="6.6750876605510712E-2"/>
    <n v="4.5731715857982635E-2"/>
    <n v="7.4743460863828659E-3"/>
    <n v="3.1050983816385269E-2"/>
    <n v="6.0412447899580002E-2"/>
    <n v="2199"/>
    <n v="2195"/>
    <n v="0.99230837821960449"/>
    <n v="0.98544794321060181"/>
    <n v="2178.613037109375"/>
    <n v="2167"/>
    <n v="2178.613037109375"/>
    <n v="2167"/>
    <n v="0.99253439903259277"/>
    <n v="0.98544794321060181"/>
    <n v="3500"/>
    <n v="175"/>
    <n v="3200"/>
    <n v="161"/>
    <n v="3400"/>
    <n v="124"/>
    <n v="6.7734010517597198E-2"/>
    <n v="0.18038466572761536"/>
    <n v="0.11921363323926926"/>
    <n v="2.6608657091856003E-2"/>
    <n v="3.7386629264801741E-3"/>
    <n v="0"/>
    <n v="3500"/>
    <n v="175"/>
    <n v="3200"/>
    <n v="161"/>
    <n v="3400"/>
    <n v="124"/>
    <n v="8.0756805837154388E-2"/>
    <n v="0.21227502822875977"/>
    <n v="0.11121366173028946"/>
    <n v="2.5842178612947464E-2"/>
    <n v="2.3073372431099415E-3"/>
    <n v="0"/>
    <s v="yes"/>
    <s v="yes"/>
    <s v="yes"/>
    <s v="yes"/>
    <s v="yes"/>
    <n v="0"/>
    <x v="0"/>
    <m/>
    <x v="0"/>
    <x v="0"/>
    <s v="FMM Only"/>
    <x v="2"/>
    <m/>
    <s v="MICS4"/>
  </r>
  <r>
    <s v="ZMB"/>
    <n v="3300"/>
    <s v="Zambia Demographic and Health Survey 2018. Lusaka, Zambia, and Rockville, Maryland, USA: Zambia Statistics Agency, Ministry of Health, and ICF"/>
    <s v="Zambia"/>
    <x v="1"/>
    <s v="2018-19"/>
    <n v="2016"/>
    <n v="0.11259181797504425"/>
    <n v="3.958466462790966E-3"/>
    <n v="0.10483322292566299"/>
    <n v="0.12035041302442551"/>
    <n v="8.5301823914051056E-2"/>
    <n v="3.9847260341048241E-3"/>
    <n v="7.7474430203437805E-2"/>
    <n v="9.3129225075244904E-2"/>
    <n v="9959"/>
    <n v="9841"/>
    <n v="0.80245512723922729"/>
    <n v="0.78341197967529297"/>
    <n v="7896.86572265625"/>
    <n v="7802"/>
    <n v="7888.701171875"/>
    <n v="7791"/>
    <n v="0.80161583423614502"/>
    <n v="0.78230744600296021"/>
    <n v="3000"/>
    <n v="1178"/>
    <n v="3500"/>
    <n v="817"/>
    <n v="3200"/>
    <n v="736"/>
    <n v="0.14541442692279816"/>
    <n v="0.34820190072059631"/>
    <n v="0.10427029430866241"/>
    <n v="2.8181178495287895E-2"/>
    <n v="9.64339729398489E-3"/>
    <n v="2.6933319168165326E-4"/>
    <n v="3000"/>
    <n v="1178"/>
    <n v="3500"/>
    <n v="817"/>
    <n v="3200"/>
    <n v="736"/>
    <n v="0.1509869247674942"/>
    <n v="0.35003843903541565"/>
    <n v="0.10535760223865509"/>
    <n v="2.8838759288191795E-2"/>
    <n v="1.0766469873487949E-2"/>
    <n v="3.8451678119599819E-4"/>
    <s v="yes"/>
    <s v="yes"/>
    <s v="yes"/>
    <s v="yes"/>
    <s v="yes"/>
    <n v="0"/>
    <x v="0"/>
    <m/>
    <x v="0"/>
    <x v="0"/>
    <s v="MI includes: _x000a_(i) size _x000a_(ii) parity _x000a_(ii) sex _x000a_(iv) singleton "/>
    <x v="0"/>
    <m/>
    <s v=""/>
  </r>
  <r>
    <s v="MNE"/>
    <n v="3302"/>
    <s v="2018 Montenegro multiple indicator cluster survey (MICS): Final report. Podgorica, Montenegro: MONSTAT and UNICEF, 2019"/>
    <s v="Montenegro"/>
    <x v="0"/>
    <s v="2018-19"/>
    <n v="2017"/>
    <n v="6.5171986818313599E-2"/>
    <n v="1.980314590036869E-2"/>
    <n v="2.6357822120189667E-2"/>
    <n v="0.10398615151643753"/>
    <n v="5.2554413676261902E-2"/>
    <n v="2.049802802503109E-2"/>
    <n v="1.2151590548455715E-2"/>
    <n v="9.2957235872745514E-2"/>
    <n v="432"/>
    <n v="247.2413330078125"/>
    <n v="0.98380565643310547"/>
    <n v="0.99074071645736694"/>
    <n v="243"/>
    <n v="428"/>
    <n v="243"/>
    <n v="428"/>
    <n v="0.98380565643310547"/>
    <n v="0.99074071645736694"/>
    <n v="3000"/>
    <n v="24"/>
    <n v="3500"/>
    <n v="21"/>
    <n v="3600"/>
    <n v="19"/>
    <n v="4.0732741355895996E-2"/>
    <n v="0.13575936853885651"/>
    <n v="9.1995760798454285E-2"/>
    <n v="2.4189755320549011E-2"/>
    <n v="2.7430159971117973E-3"/>
    <n v="0"/>
    <n v="3000"/>
    <n v="24"/>
    <n v="3500"/>
    <n v="21"/>
    <n v="3600"/>
    <n v="19"/>
    <n v="5.6074764579534531E-2"/>
    <n v="0.14953270554542542"/>
    <n v="9.5794394612312317E-2"/>
    <n v="2.3364486172795296E-2"/>
    <n v="2.3364485241472721E-3"/>
    <n v="0"/>
    <s v="yes"/>
    <s v="yes"/>
    <s v="yes"/>
    <s v="yes"/>
    <s v="yes"/>
    <n v="0"/>
    <x v="0"/>
    <m/>
    <x v="0"/>
    <x v="0"/>
    <s v="MI includes: _x000a_(i) size _x000a_(ii) parity _x000a_(ii) sex _x000a_(iv) singleton "/>
    <x v="0"/>
    <m/>
    <s v="MICS3"/>
  </r>
  <r>
    <s v="TUV"/>
    <n v="3303"/>
    <s v="Tuvalu Multiple Indicator Cluster Survey 2019-20, Survey Findings Report. Funafuti, Tuvalu: Central Statistics Division"/>
    <s v="Tuvalu"/>
    <x v="0"/>
    <s v="2019-20"/>
    <n v="2018"/>
    <m/>
    <m/>
    <m/>
    <m/>
    <n v="3.9424199610948563E-2"/>
    <n v="1.4179752208292484E-2"/>
    <n v="1.0957160033285618E-2"/>
    <n v="6.7891240119934082E-2"/>
    <n v="184"/>
    <n v="182.89486694335938"/>
    <n v="0.98907101154327393"/>
    <n v="0.98913043737411499"/>
    <n v="181"/>
    <n v="182"/>
    <n v="181"/>
    <n v="182"/>
    <n v="0.98907101154327393"/>
    <n v="0.98913043737411499"/>
    <n v="3600"/>
    <n v="17"/>
    <n v="3500"/>
    <n v="12"/>
    <n v="3700"/>
    <n v="12"/>
    <n v="9.4314247369766235E-2"/>
    <n v="0.22554977238178253"/>
    <n v="0.19408266246318817"/>
    <n v="7.0355892181396484E-2"/>
    <n v="5.9895883314311504E-3"/>
    <n v="0"/>
    <n v="3600"/>
    <n v="17"/>
    <n v="3700"/>
    <n v="12"/>
    <n v="3500"/>
    <n v="12"/>
    <n v="9.3406595289707184E-2"/>
    <n v="0.22527472674846649"/>
    <n v="0.20329670608043671"/>
    <n v="7.1428574621677399E-2"/>
    <n v="5.4945056326687336E-3"/>
    <n v="0"/>
    <s v="yes"/>
    <s v="no"/>
    <s v="yes"/>
    <s v="yes"/>
    <s v="yes"/>
    <n v="1"/>
    <x v="1"/>
    <m/>
    <x v="6"/>
    <x v="1"/>
    <s v="No model fitted"/>
    <x v="3"/>
    <m/>
    <s v="MICS6"/>
  </r>
  <r>
    <s v="XKX"/>
    <n v="3427"/>
    <s v="Kosovo Multiple Indicator Cluster Survey, Survey Findings Report. Prishtinë/Priština, Kosovo: Kosovo Agency of Statistics and UNICEF"/>
    <s v="Kosovo"/>
    <x v="0"/>
    <s v="2019-20"/>
    <n v="2019"/>
    <n v="6.0912203043699265E-2"/>
    <n v="1.0473630391061306E-2"/>
    <n v="4.038388654589653E-2"/>
    <n v="8.1440523266792297E-2"/>
    <n v="5.9828653931617737E-2"/>
    <n v="1.0100746527314186E-2"/>
    <n v="3.9941407740116119E-2"/>
    <n v="7.9715900123119354E-2"/>
    <n v="617"/>
    <n v="635.11773681640625"/>
    <n v="0.99527561664581299"/>
    <n v="0.99351704120635986"/>
    <n v="632"/>
    <n v="613"/>
    <n v="631"/>
    <n v="612"/>
    <n v="0.99370080232620239"/>
    <n v="0.99189627170562744"/>
    <n v="3300"/>
    <n v="31"/>
    <n v="3600"/>
    <n v="30"/>
    <n v="3200"/>
    <n v="30"/>
    <n v="4.9796529114246368E-2"/>
    <n v="0.14281323552131653"/>
    <n v="9.8920539021492004E-2"/>
    <n v="1.8319139257073402E-2"/>
    <n v="1.1299210600554943E-3"/>
    <n v="1.9844586495310068E-3"/>
    <n v="3300"/>
    <n v="31"/>
    <n v="3200"/>
    <n v="30"/>
    <n v="3600"/>
    <n v="30"/>
    <n v="5.0570961087942123E-2"/>
    <n v="0.14845024049282074"/>
    <n v="0.10277324914932251"/>
    <n v="1.9575856626033783E-2"/>
    <n v="1.6313213855028152E-3"/>
    <n v="0"/>
    <s v="yes"/>
    <s v="yes"/>
    <s v="yes"/>
    <s v="yes"/>
    <s v="yes"/>
    <n v="0"/>
    <x v="0"/>
    <m/>
    <x v="0"/>
    <x v="0"/>
    <s v="MI includes: _x000a_(i) size _x000a_(ii) parity _x000a_(ii) sex _x000a_(iv) singleton "/>
    <x v="0"/>
    <m/>
    <s v=""/>
  </r>
  <r>
    <s v="IND"/>
    <n v="3486"/>
    <s v="India District Level Household Survey 2012-2014. New Delhi, India: Ministry of Health and Family Welfare (India)"/>
    <s v="India"/>
    <x v="3"/>
    <s v="2012-14"/>
    <n v="2011"/>
    <m/>
    <m/>
    <m/>
    <m/>
    <m/>
    <m/>
    <m/>
    <m/>
    <n v="113178"/>
    <m/>
    <m/>
    <n v="0.79296329675378607"/>
    <m/>
    <n v="89746"/>
    <m/>
    <m/>
    <m/>
    <m/>
    <m/>
    <m/>
    <m/>
    <m/>
    <m/>
    <m/>
    <m/>
    <m/>
    <m/>
    <m/>
    <m/>
    <m/>
    <m/>
    <m/>
    <m/>
    <m/>
    <m/>
    <m/>
    <m/>
    <m/>
    <m/>
    <m/>
    <m/>
    <m/>
    <m/>
    <m/>
    <m/>
    <m/>
    <m/>
    <m/>
    <x v="1"/>
    <m/>
    <x v="3"/>
    <x v="1"/>
    <s v="No model fitted"/>
    <x v="3"/>
    <m/>
    <s v="MICS6"/>
  </r>
  <r>
    <s v="LSO"/>
    <n v="3508"/>
    <s v="Lesotho Multiple Indicator Cluster Survey 2018, Survey Findings Report. Maseru, Lesotho: Bureau of Statistics."/>
    <s v="Lesotho"/>
    <x v="0"/>
    <n v="2018"/>
    <n v="2017"/>
    <n v="0.14228303730487823"/>
    <n v="1.2630270794034004E-2"/>
    <n v="0.11752770841121674"/>
    <n v="0.16703836619853973"/>
    <n v="0.11892436444759369"/>
    <n v="1.4857525937259197E-2"/>
    <n v="8.9710108935832977E-2"/>
    <n v="0.1481386125087738"/>
    <n v="1175"/>
    <n v="1095.575439453125"/>
    <n v="0.92335766553878784"/>
    <n v="0.92085105180740356"/>
    <n v="1012"/>
    <n v="1082"/>
    <n v="1011"/>
    <n v="1080"/>
    <n v="0.92244523763656616"/>
    <n v="0.91914892196655273"/>
    <n v="3000"/>
    <n v="93"/>
    <n v="3200"/>
    <n v="87"/>
    <n v="3500"/>
    <n v="86"/>
    <n v="8.053792268037796E-2"/>
    <n v="0.23576439917087555"/>
    <n v="4.7680418938398361E-2"/>
    <n v="1.3408365659415722E-2"/>
    <n v="4.1381609626114368E-3"/>
    <n v="0"/>
    <n v="3000"/>
    <n v="93"/>
    <n v="3200"/>
    <n v="87"/>
    <n v="3500"/>
    <n v="86"/>
    <n v="8.5951939225196838E-2"/>
    <n v="0.24584104120731354"/>
    <n v="4.1589647531509399E-2"/>
    <n v="1.109057292342186E-2"/>
    <n v="3.6968577187508345E-3"/>
    <n v="0"/>
    <s v="yes"/>
    <s v="yes"/>
    <s v="yes"/>
    <s v="yes"/>
    <s v="yes"/>
    <n v="0"/>
    <x v="0"/>
    <m/>
    <x v="0"/>
    <x v="0"/>
    <s v="MI includes: _x000a_(i) size _x000a_(ii) parity _x000a_(ii) sex _x000a_(iv) singleton "/>
    <x v="0"/>
    <m/>
    <s v=""/>
  </r>
  <r>
    <s v="SOM"/>
    <n v="3525"/>
    <s v="Somalia Micronutrient Survey 2019. Mogadishu, Somalia; 2020"/>
    <s v="Somalia"/>
    <x v="3"/>
    <s v="2018-19"/>
    <n v="2016"/>
    <m/>
    <m/>
    <m/>
    <m/>
    <m/>
    <m/>
    <m/>
    <m/>
    <n v="1947"/>
    <m/>
    <m/>
    <n v="0.21828454031843864"/>
    <m/>
    <n v="425"/>
    <m/>
    <m/>
    <m/>
    <m/>
    <m/>
    <m/>
    <m/>
    <m/>
    <m/>
    <m/>
    <m/>
    <m/>
    <m/>
    <m/>
    <m/>
    <m/>
    <m/>
    <m/>
    <m/>
    <m/>
    <m/>
    <m/>
    <m/>
    <m/>
    <m/>
    <m/>
    <m/>
    <m/>
    <m/>
    <m/>
    <m/>
    <m/>
    <m/>
    <m/>
    <x v="1"/>
    <m/>
    <x v="3"/>
    <x v="1"/>
    <s v="No model fitted"/>
    <x v="3"/>
    <m/>
    <s v=""/>
  </r>
  <r>
    <s v="PSE"/>
    <n v="3568"/>
    <s v="Palestinian Multiple Indicator Cluster Survey 2019-2020,  Survey Findings Report, Ramallah, Palestine."/>
    <s v="State of Palestine"/>
    <x v="0"/>
    <s v="2019-20"/>
    <n v="2019"/>
    <n v="0.11793127655982971"/>
    <n v="6.7680501379072666E-3"/>
    <n v="0.10466589778661728"/>
    <n v="0.13119664788246155"/>
    <n v="0.10661433637142181"/>
    <n v="7.3641175404191017E-3"/>
    <n v="9.2137984931468964E-2"/>
    <n v="0.12109068036079407"/>
    <n v="2439"/>
    <n v="2442.397216796875"/>
    <n v="0.98525798320770264"/>
    <n v="0.98277980089187622"/>
    <n v="2406"/>
    <n v="2397"/>
    <n v="2406"/>
    <n v="2397"/>
    <n v="0.98525798320770264"/>
    <n v="0.98277980089187622"/>
    <n v="3000"/>
    <n v="388"/>
    <n v="3200"/>
    <n v="193"/>
    <n v="3500"/>
    <n v="188"/>
    <n v="0.16279155015945435"/>
    <n v="0.32961267232894897"/>
    <n v="8.296966552734375E-2"/>
    <n v="1.2833905406296253E-2"/>
    <n v="2.2094412706792355E-3"/>
    <n v="7.589103770442307E-4"/>
    <n v="3000"/>
    <n v="388"/>
    <n v="3200"/>
    <n v="193"/>
    <n v="3500"/>
    <n v="188"/>
    <n v="0.16186900436878204"/>
    <n v="0.32081767916679382"/>
    <n v="8.0100126564502716E-2"/>
    <n v="1.4184396713972092E-2"/>
    <n v="2.0859406795352697E-3"/>
    <n v="8.3437631838023663E-4"/>
    <s v="yes"/>
    <s v="yes"/>
    <s v="yes"/>
    <s v="yes"/>
    <s v="yes"/>
    <n v="0"/>
    <x v="0"/>
    <m/>
    <x v="0"/>
    <x v="0"/>
    <s v="MI includes: _x000a_(i) size _x000a_(ii) parity _x000a_(ii) sex _x000a_(iv) singleton "/>
    <x v="0"/>
    <m/>
    <s v=""/>
  </r>
  <r>
    <s v="BGD"/>
    <n v="3578"/>
    <s v="Bangladesh Multiple Indicator Cluster Survey 2019, Survey Findings Report. Dhaka, Bangladesh: Bangladesh Bureau of Statistics (BBS)"/>
    <s v="Bangladesh"/>
    <x v="0"/>
    <n v="2019"/>
    <n v="2018"/>
    <n v="0.23378372192382813"/>
    <n v="5.5934409610927105E-3"/>
    <n v="0.22282058000564575"/>
    <n v="0.2447468638420105"/>
    <n v="0.14778737723827362"/>
    <n v="5.9688715264201164E-3"/>
    <n v="0.13608258962631226"/>
    <n v="0.15949216485023499"/>
    <n v="9285"/>
    <n v="9183.0419921875"/>
    <n v="0.50985515117645264"/>
    <n v="0.50102317333221436"/>
    <n v="4682"/>
    <n v="4652"/>
    <n v="4682"/>
    <n v="4652"/>
    <n v="0.50985515117645264"/>
    <n v="0.50102317333221436"/>
    <n v="3000"/>
    <n v="912"/>
    <n v="3500"/>
    <n v="714"/>
    <n v="2500"/>
    <n v="656"/>
    <n v="0.1931033581495285"/>
    <n v="0.48724794387817383"/>
    <n v="7.2047919034957886E-2"/>
    <n v="2.457205206155777E-2"/>
    <n v="3.0466688331216574E-3"/>
    <n v="0"/>
    <n v="3000"/>
    <n v="912"/>
    <n v="3500"/>
    <n v="714"/>
    <n v="2500"/>
    <n v="656"/>
    <n v="0.19604471325874329"/>
    <n v="0.49054169654846191"/>
    <n v="7.1367152035236359E-2"/>
    <n v="2.5365434587001801E-2"/>
    <n v="3.6543421447277069E-3"/>
    <n v="0"/>
    <s v="yes"/>
    <s v="yes"/>
    <s v="yes"/>
    <s v="yes"/>
    <s v="yes"/>
    <n v="0"/>
    <x v="0"/>
    <m/>
    <x v="0"/>
    <x v="0"/>
    <s v="MI includes: _x000a_(i) size _x000a_(ii) parity _x000a_(ii) sex _x000a_(iv) singleton "/>
    <x v="0"/>
    <m/>
    <s v="MICS3"/>
  </r>
  <r>
    <s v="PER"/>
    <n v="3625"/>
    <s v="Encuesta Demográfica y de Salud Familiar-ENDES 2019 Nacional y Departamental"/>
    <s v="Peru"/>
    <x v="8"/>
    <n v="2019"/>
    <n v="2016"/>
    <n v="7.55930095911026E-2"/>
    <n v="2.6559929829090834E-3"/>
    <n v="7.0387266576290131E-2"/>
    <n v="8.0798760056495667E-2"/>
    <n v="6.4898200333118439E-2"/>
    <n v="2.4915284011512995E-3"/>
    <n v="6.00130595266819E-2"/>
    <n v="6.9783337414264679E-2"/>
    <n v="21154"/>
    <n v="9753"/>
    <n v="0.96350747346878052"/>
    <n v="0.96700388193130493"/>
    <n v="9396.7685546875"/>
    <n v="20456"/>
    <n v="9396.640625"/>
    <n v="20455"/>
    <n v="0.96346157789230347"/>
    <n v="0.96695661544799805"/>
    <n v="3500"/>
    <n v="895"/>
    <n v="3200"/>
    <n v="826"/>
    <n v="3000"/>
    <n v="787"/>
    <n v="4.5240737497806549E-2"/>
    <n v="0.12624447047710419"/>
    <n v="7.3184683918952942E-2"/>
    <n v="1.4874337241053581E-2"/>
    <n v="2.2962132934480906E-3"/>
    <n v="1.9187616999261081E-4"/>
    <n v="3500"/>
    <n v="895"/>
    <n v="3200"/>
    <n v="826"/>
    <n v="3000"/>
    <n v="787"/>
    <n v="4.3752443045377731E-2"/>
    <n v="0.1226046159863472"/>
    <n v="7.1714900434017181E-2"/>
    <n v="1.4030113816261292E-2"/>
    <n v="1.319906092248857E-3"/>
    <n v="1.466562389396131E-4"/>
    <s v="yes"/>
    <s v="yes"/>
    <s v="yes"/>
    <s v="yes"/>
    <s v="yes"/>
    <n v="0"/>
    <x v="0"/>
    <m/>
    <x v="0"/>
    <x v="0"/>
    <s v="MI includes: _x000a_(i) size _x000a_(ii) parity _x000a_(ii) sex _x000a_(iv) singleton "/>
    <x v="0"/>
    <m/>
    <s v=""/>
  </r>
  <r>
    <s v="SLE"/>
    <n v="3685"/>
    <s v="Sierra Leone Demographic and Health Survey 2019. Freetown, Sierra Leone, and Rockville, Maryland, USA: Stats SL and ICF"/>
    <s v="Sierra Leone"/>
    <x v="1"/>
    <n v="2019"/>
    <n v="2017"/>
    <n v="9.069177508354187E-2"/>
    <n v="3.4498721361160278E-3"/>
    <n v="8.3930030465126038E-2"/>
    <n v="9.74535271525383E-2"/>
    <n v="4.9686603248119354E-2"/>
    <n v="3.588520223274827E-3"/>
    <n v="4.2638290673494339E-2"/>
    <n v="5.6734912097454071E-2"/>
    <n v="9899"/>
    <n v="9771"/>
    <n v="0.64648008346557617"/>
    <n v="0.65087383985519409"/>
    <n v="6316.9970703125"/>
    <n v="6443"/>
    <n v="6309.75634765625"/>
    <n v="6436"/>
    <n v="0.64576363563537598"/>
    <n v="0.65016669034957886"/>
    <n v="3000"/>
    <n v="1411"/>
    <n v="3500"/>
    <n v="682"/>
    <n v="3200"/>
    <n v="651"/>
    <n v="0.23251256346702576"/>
    <n v="0.43902593851089478"/>
    <n v="7.5110703706741333E-2"/>
    <n v="1.6231397166848183E-2"/>
    <n v="5.4695149883627892E-3"/>
    <n v="2.7193760615773499E-4"/>
    <n v="3000"/>
    <n v="1411"/>
    <n v="3500"/>
    <n v="682"/>
    <n v="3200"/>
    <n v="651"/>
    <n v="0.21899735927581787"/>
    <n v="0.42588856816291809"/>
    <n v="7.7758811414241791E-2"/>
    <n v="1.5675926581025124E-2"/>
    <n v="4.5010088942945004E-3"/>
    <n v="3.1041441252455115E-4"/>
    <s v="yes"/>
    <s v="yes"/>
    <s v="yes"/>
    <s v="yes"/>
    <s v="yes"/>
    <n v="0"/>
    <x v="0"/>
    <m/>
    <x v="0"/>
    <x v="0"/>
    <s v="MI includes: _x000a_(i) size _x000a_(ii) parity _x000a_(ii) sex _x000a_(iv) singleton _x000a_(v) maternal height _x000a_(vi) maternal BMI "/>
    <x v="0"/>
    <m/>
    <s v="MICS3"/>
  </r>
  <r>
    <s v="COD"/>
    <n v="3707"/>
    <s v="Enquête par grappes à indicateurs multiples, 2017-2018, rapport de résultats de l’enquête. Kinshasa, République Démocratique du Congo"/>
    <s v="Democratic Republic of the Congo"/>
    <x v="0"/>
    <s v="2017-18"/>
    <n v="2016"/>
    <n v="0.10392019152641296"/>
    <n v="7.3054921813309193E-3"/>
    <n v="8.9601427316665649E-2"/>
    <n v="0.11823895573616028"/>
    <n v="7.0529371500015259E-2"/>
    <n v="6.2577421776950359E-3"/>
    <n v="5.824115127325058E-2"/>
    <n v="8.2817599177360535E-2"/>
    <n v="8560"/>
    <n v="7648.08642578125"/>
    <n v="0.7301255464553833"/>
    <n v="0.57635235786437988"/>
    <n v="5584"/>
    <n v="4933"/>
    <n v="5572"/>
    <n v="4916"/>
    <n v="0.72855651378631592"/>
    <n v="0.57436615228652954"/>
    <n v="3000"/>
    <n v="810"/>
    <n v="3500"/>
    <n v="470"/>
    <n v="3800"/>
    <n v="385"/>
    <n v="0.1410747766494751"/>
    <n v="0.31358978152275085"/>
    <n v="0.16193985939025879"/>
    <n v="6.9181978702545166E-2"/>
    <n v="2.2540463134646416E-2"/>
    <n v="9.2127756215631962E-4"/>
    <n v="3000"/>
    <n v="810"/>
    <n v="3500"/>
    <n v="470"/>
    <n v="3800"/>
    <n v="385"/>
    <n v="0.16420029103755951"/>
    <n v="0.33752280473709106"/>
    <n v="0.20210824906826019"/>
    <n v="8.433002233505249E-2"/>
    <n v="3.0812893062829971E-2"/>
    <n v="2.0271640096325427E-4"/>
    <s v="yes"/>
    <s v="yes"/>
    <s v="yes"/>
    <s v="yes"/>
    <s v="yes"/>
    <n v="0"/>
    <x v="0"/>
    <m/>
    <x v="0"/>
    <x v="0"/>
    <s v="MI includes: _x000a_(i) size _x000a_(ii) parity _x000a_(ii) sex _x000a_(iv) singleton "/>
    <x v="0"/>
    <m/>
    <s v="MICS3"/>
  </r>
  <r>
    <s v="TUR"/>
    <n v="3744"/>
    <s v="2018 Turkey Demographic and Health Survey. Hacettepe University Institute of Population Studies, T.R. Presidency of Turkey Directorate of Strategy and Budget and TÜBİTAK, Ankara, Turkey."/>
    <s v="Turkey"/>
    <x v="8"/>
    <s v="2018-19"/>
    <n v="2016"/>
    <n v="0.1451541930437088"/>
    <n v="8.8994540274143219E-3"/>
    <n v="0.12771126627922058"/>
    <n v="0.16259711980819702"/>
    <n v="0.11876031756401062"/>
    <n v="7.8847566619515419E-3"/>
    <n v="0.103277288377285"/>
    <n v="0.13424333930015564"/>
    <n v="2755"/>
    <n v="2568"/>
    <n v="0.96179133653640747"/>
    <n v="0.95753175020217896"/>
    <n v="2469.900634765625"/>
    <n v="2638"/>
    <n v="2469.661865234375"/>
    <n v="2637"/>
    <n v="0.96170634031295776"/>
    <n v="0.95716875791549683"/>
    <n v="3000"/>
    <n v="294"/>
    <n v="3500"/>
    <n v="213"/>
    <n v="3300"/>
    <n v="136"/>
    <n v="0.10295068472623825"/>
    <n v="0.22944636642932892"/>
    <n v="8.1471294164657593E-2"/>
    <n v="2.1011136472225189E-2"/>
    <n v="3.7447668146342039E-3"/>
    <n v="2.2384828480426222E-4"/>
    <n v="3000"/>
    <n v="294"/>
    <n v="3500"/>
    <n v="213"/>
    <n v="3300"/>
    <n v="136"/>
    <n v="0.11144806444644928"/>
    <n v="0.24374526739120483"/>
    <n v="8.1501133739948273E-2"/>
    <n v="2.047005295753479E-2"/>
    <n v="3.4116755705326796E-3"/>
    <n v="3.7907506339251995E-4"/>
    <s v="yes"/>
    <s v="yes"/>
    <s v="yes"/>
    <s v="yes"/>
    <s v="yes"/>
    <n v="0"/>
    <x v="0"/>
    <m/>
    <x v="0"/>
    <x v="0"/>
    <s v="MI includes: _x000a_(i) size _x000a_(ii) parity _x000a_(ii) sex _x000a_(iv) singleton "/>
    <x v="0"/>
    <m/>
    <s v=""/>
  </r>
  <r>
    <s v="SEN"/>
    <n v="3748"/>
    <s v="Sénégal : Enquête Démographique et de Santé Continue (EDS-Continue 2018). Rockville, Maryland, USA : ANSD et ICF."/>
    <s v="Senegal"/>
    <x v="10"/>
    <n v="2018"/>
    <n v="2016"/>
    <n v="0.17310249805450439"/>
    <n v="1.1674214154481888E-2"/>
    <n v="0.15022103488445282"/>
    <n v="0.19598396122455597"/>
    <n v="0.11803947389125824"/>
    <n v="7.1692895144224167E-3"/>
    <n v="0.10390762239694595"/>
    <n v="0.13217131793498993"/>
    <n v="6719"/>
    <n v="6064"/>
    <n v="0.63074344396591187"/>
    <n v="0.57672274112701416"/>
    <n v="3824.849365234375"/>
    <n v="3875"/>
    <n v="3818.9677734375"/>
    <n v="3865"/>
    <n v="0.62977701425552368"/>
    <n v="0.57523441314697266"/>
    <n v="3000"/>
    <n v="731"/>
    <n v="3500"/>
    <n v="271"/>
    <n v="2500"/>
    <n v="259"/>
    <n v="0.17824743688106537"/>
    <n v="0.31256628036499023"/>
    <n v="8.8652811944484711E-2"/>
    <n v="2.7538347989320755E-2"/>
    <n v="1.3788829557597637E-2"/>
    <n v="1.0167616419494152E-3"/>
    <n v="3000"/>
    <n v="731"/>
    <n v="3500"/>
    <n v="271"/>
    <n v="3000"/>
    <n v="731"/>
    <n v="0.18864515423774719"/>
    <n v="0.32541936635971069"/>
    <n v="0.10529032349586487"/>
    <n v="3.6645162850618362E-2"/>
    <n v="2.1677419543266296E-2"/>
    <n v="7.7419355511665344E-4"/>
    <s v="yes"/>
    <s v="yes"/>
    <s v="yes"/>
    <s v="yes"/>
    <s v="yes"/>
    <n v="0"/>
    <x v="0"/>
    <m/>
    <x v="0"/>
    <x v="0"/>
    <s v="MI includes: _x000a_(i) size _x000a_(ii) parity _x000a_(ii) sex _x000a_(iv) singleton "/>
    <x v="0"/>
    <m/>
    <s v=""/>
  </r>
  <r>
    <s v="JAM"/>
    <n v="3764"/>
    <s v="Jamaica survey of living conditions 2016. The Planning Institute of Jamaica (PIOJ)  and the Statistical Institute of Jamaica Statistical Institute of Jamaica (STATIN), 2019"/>
    <s v="Jamaica"/>
    <x v="3"/>
    <n v="2016"/>
    <n v="2014"/>
    <n v="0.11465100198984146"/>
    <n v="1.5608111396431923E-2"/>
    <n v="8.4059663116931915E-2"/>
    <n v="0.14524233341217041"/>
    <n v="0.12204603105783463"/>
    <n v="2.0550953224301338E-2"/>
    <n v="8.1185229122638702E-2"/>
    <n v="0.16290682554244995"/>
    <n v="389"/>
    <n v="530"/>
    <n v="0.99401199817657471"/>
    <n v="0.99228793382644653"/>
    <n v="526.672607421875"/>
    <n v="386"/>
    <n v="513.71087646484375"/>
    <n v="375"/>
    <n v="0.96926581859588623"/>
    <n v="0.96401029825210571"/>
    <n v="2900"/>
    <n v="16"/>
    <n v="3200"/>
    <n v="15"/>
    <n v="3300"/>
    <n v="14"/>
    <n v="3.8019824773073196E-2"/>
    <n v="0.10785885155200958"/>
    <n v="5.339503288269043E-2"/>
    <n v="2.7591714635491371E-2"/>
    <n v="1.7147844657301903E-2"/>
    <n v="8.9518614113330841E-3"/>
    <n v="2900"/>
    <n v="16"/>
    <n v="3200"/>
    <n v="15"/>
    <n v="3300"/>
    <n v="14"/>
    <n v="4.1450776159763336E-2"/>
    <n v="0.1165803074836731"/>
    <n v="6.2176164239645004E-2"/>
    <n v="3.1088082119822502E-2"/>
    <n v="2.0725388079881668E-2"/>
    <n v="1.0362694039940834E-2"/>
    <s v="yes"/>
    <s v="yes"/>
    <s v="yes"/>
    <s v="yes"/>
    <s v="yes"/>
    <n v="0"/>
    <x v="0"/>
    <m/>
    <x v="0"/>
    <x v="0"/>
    <s v="FMM Only"/>
    <x v="2"/>
    <m/>
    <s v="MICS4"/>
  </r>
  <r>
    <s v="NGA"/>
    <n v="3814"/>
    <s v="Nigeria Service Availability Mapping-2006-2007"/>
    <s v="Nigeria"/>
    <x v="13"/>
    <s v="2006-07"/>
    <n v="2004"/>
    <m/>
    <m/>
    <m/>
    <m/>
    <m/>
    <m/>
    <m/>
    <m/>
    <n v="9193"/>
    <n v="9954"/>
    <n v="0.1771504282951355"/>
    <n v="0.25432392954826355"/>
    <n v="1763.3377685546875"/>
    <n v="2338"/>
    <n v="1761.8118896484375"/>
    <n v="2336"/>
    <n v="0.17699536681175232"/>
    <n v="0.25410637259483337"/>
    <n v="3000"/>
    <n v="228"/>
    <n v="2500"/>
    <n v="170"/>
    <n v="3200"/>
    <n v="136"/>
    <n v="9.9825628101825714E-2"/>
    <n v="0.25720259547233582"/>
    <n v="3.9785698056221008E-2"/>
    <n v="1.4564704149961472E-2"/>
    <n v="3.7764683365821838E-3"/>
    <n v="1.6310375940520316E-4"/>
    <n v="3000"/>
    <n v="228"/>
    <n v="2500"/>
    <n v="170"/>
    <n v="3200"/>
    <n v="136"/>
    <n v="9.7519248723983765E-2"/>
    <n v="0.22840034961700439"/>
    <n v="4.6621043235063553E-2"/>
    <n v="1.6253208741545677E-2"/>
    <n v="3.8494439795613289E-3"/>
    <n v="4.2771600419655442E-4"/>
    <s v="no"/>
    <s v="yes"/>
    <s v="yes"/>
    <s v="yes"/>
    <s v="yes"/>
    <n v="1"/>
    <x v="1"/>
    <s v="excluded"/>
    <x v="2"/>
    <x v="1"/>
    <s v="No model fitted"/>
    <x v="3"/>
    <m/>
    <s v=""/>
  </r>
  <r>
    <s v="SOM"/>
    <n v="3978"/>
    <s v="The Somali Health and Demographic Survey 2020"/>
    <s v="Somalia"/>
    <x v="8"/>
    <s v="2018-2019"/>
    <n v="2016"/>
    <m/>
    <m/>
    <m/>
    <m/>
    <n v="8.1163600087165833E-2"/>
    <n v="1.0814083740115166E-2"/>
    <n v="5.9801600873470306E-2"/>
    <n v="0.10252560675144196"/>
    <n v="14974"/>
    <n v="14995"/>
    <n v="8.7883234024047852E-2"/>
    <n v="9.5765992999076843E-2"/>
    <n v="1317.8394775390625"/>
    <n v="1434"/>
    <n v="1244.3038330078125"/>
    <n v="1366"/>
    <n v="8.2981251180171967E-2"/>
    <n v="9.1224789619445801E-2"/>
    <m/>
    <m/>
    <m/>
    <m/>
    <m/>
    <m/>
    <m/>
    <m/>
    <m/>
    <m/>
    <m/>
    <m/>
    <m/>
    <m/>
    <m/>
    <m/>
    <m/>
    <m/>
    <m/>
    <m/>
    <m/>
    <m/>
    <m/>
    <m/>
    <s v="no"/>
    <m/>
    <m/>
    <m/>
    <m/>
    <n v="1"/>
    <x v="1"/>
    <m/>
    <x v="2"/>
    <x v="1"/>
    <s v="No model fitted"/>
    <x v="3"/>
    <s v="denominator different than reported by ~30 and crude LBW and % weighed off by 1-2% pts."/>
    <m/>
  </r>
  <r>
    <s v="ECU"/>
    <n v="3983"/>
    <s v="Encuesta Nacional de Salud y Nutrición Ecuador, (ENSANUT-ECU) 2018"/>
    <s v="Ecuador"/>
    <x v="3"/>
    <s v="2018-19"/>
    <n v="2018"/>
    <m/>
    <m/>
    <m/>
    <m/>
    <m/>
    <m/>
    <m/>
    <m/>
    <n v="17711"/>
    <m/>
    <m/>
    <n v="0.65908192648636443"/>
    <m/>
    <n v="11673"/>
    <m/>
    <m/>
    <m/>
    <m/>
    <m/>
    <m/>
    <m/>
    <m/>
    <m/>
    <m/>
    <m/>
    <m/>
    <m/>
    <m/>
    <m/>
    <m/>
    <m/>
    <m/>
    <m/>
    <m/>
    <m/>
    <m/>
    <m/>
    <m/>
    <m/>
    <m/>
    <m/>
    <m/>
    <m/>
    <m/>
    <m/>
    <m/>
    <m/>
    <m/>
    <x v="1"/>
    <m/>
    <x v="3"/>
    <x v="1"/>
    <s v="No model fitted"/>
    <x v="3"/>
    <m/>
    <s v=""/>
  </r>
  <r>
    <s v="LBR"/>
    <n v="4192"/>
    <s v="Liberia Demographic and Health Survey 2019-20. Monrovia, Liberia and Rockville, Maryland, USA/ Liberia Institute of Statistics and Geo-Information Services (LISGIS), Ministry of Health [Liberia], and ICF. 2021."/>
    <s v="Liberia"/>
    <x v="1"/>
    <s v="2019-20"/>
    <n v="2017"/>
    <n v="0.19936925172805786"/>
    <n v="8.9477440342307091E-3"/>
    <n v="0.18183167278766632"/>
    <n v="0.2169068306684494"/>
    <n v="9.9472351372241974E-2"/>
    <n v="1.0826379060745239E-2"/>
    <n v="7.8165031969547272E-2"/>
    <n v="0.12077967822551727"/>
    <n v="5704"/>
    <n v="5263"/>
    <n v="0.30221009254455566"/>
    <n v="0.3006662130355835"/>
    <n v="1590.537353515625"/>
    <n v="1715"/>
    <n v="1528.72021484375"/>
    <n v="1685"/>
    <n v="0.29046556353569031"/>
    <n v="0.29540672898292542"/>
    <n v="3000"/>
    <n v="390"/>
    <n v="2500"/>
    <n v="177"/>
    <n v="3500"/>
    <n v="133"/>
    <n v="0.22112353146076202"/>
    <n v="0.41650921106338501"/>
    <n v="0.13607588410377502"/>
    <n v="8.4171615540981293E-2"/>
    <n v="6.8590551614761353E-2"/>
    <n v="6.1511066742241383E-3"/>
    <n v="3000"/>
    <n v="390"/>
    <n v="2500"/>
    <n v="177"/>
    <n v="3500"/>
    <n v="133"/>
    <n v="0.22740525007247925"/>
    <n v="0.40816327929496765"/>
    <n v="0.10903789848089218"/>
    <n v="5.0145771354436874E-2"/>
    <n v="3.5568512976169586E-2"/>
    <n v="2.9154520016163588E-3"/>
    <s v="no"/>
    <s v="yes"/>
    <s v="yes"/>
    <s v="yes"/>
    <s v="yes"/>
    <n v="1"/>
    <x v="1"/>
    <m/>
    <x v="2"/>
    <x v="1"/>
    <s v="MI includes: _x000a_(i) size _x000a_(ii) parity _x000a_(ii) sex _x000a_(iv) singleton _x000a_(v) maternal height _x000a_(vi) maternal BMI "/>
    <x v="0"/>
    <m/>
    <s v=""/>
  </r>
  <r>
    <s v="TON"/>
    <n v="4244"/>
    <s v="Tonga Multiple Indicator Cluster Survey 2019, Survey Findings Report. Nuku’alofa, Tonga: Tonga Statistics Department"/>
    <s v="Tonga"/>
    <x v="0"/>
    <n v="2019"/>
    <n v="2018"/>
    <m/>
    <m/>
    <m/>
    <m/>
    <m/>
    <m/>
    <m/>
    <m/>
    <n v="440"/>
    <n v="421.26779174804688"/>
    <n v="0.93111640214920044"/>
    <n v="0.90909093618392944"/>
    <n v="392"/>
    <n v="400"/>
    <n v="351"/>
    <n v="365"/>
    <n v="0.83372920751571655"/>
    <n v="0.82954543828964233"/>
    <n v="3000"/>
    <n v="49"/>
    <n v="6000"/>
    <n v="22"/>
    <n v="5000"/>
    <n v="22"/>
    <n v="0.11564763635396957"/>
    <n v="0.37595626711845398"/>
    <n v="0.47162213921546936"/>
    <n v="0.26857867836952209"/>
    <n v="0.20346684753894806"/>
    <n v="4.4833077117800713E-3"/>
    <n v="3000"/>
    <n v="49"/>
    <n v="5000"/>
    <n v="22"/>
    <n v="5000"/>
    <n v="22"/>
    <n v="0.13500000536441803"/>
    <n v="0.36750000715255737"/>
    <n v="0.42500001192092896"/>
    <n v="0.20749999582767487"/>
    <n v="0.1574999988079071"/>
    <n v="2.4999999441206455E-3"/>
    <s v="yes"/>
    <s v="yes"/>
    <s v="yes"/>
    <s v="no"/>
    <s v="no"/>
    <n v="2"/>
    <x v="1"/>
    <m/>
    <x v="4"/>
    <x v="1"/>
    <s v="No model fitted"/>
    <x v="3"/>
    <m/>
    <s v=""/>
  </r>
  <r>
    <s v="DOM"/>
    <n v="4245"/>
    <s v="Encuesta Nacional de Hogares de Propósitos Múltiples (ENHOGAR-MICS) 2019"/>
    <s v="Dominican Republic"/>
    <x v="4"/>
    <n v="2019"/>
    <n v="2018"/>
    <n v="0.16298475861549377"/>
    <n v="1.295680645853281E-2"/>
    <n v="0.13758940994739532"/>
    <n v="0.18838009238243103"/>
    <n v="0.14291985332965851"/>
    <n v="8.4657268598675728E-3"/>
    <n v="0.12631344795227051"/>
    <n v="0.15952624380588531"/>
    <n v="3336"/>
    <n v="3344"/>
    <n v="0.96812194585800171"/>
    <n v="0.95803356170654297"/>
    <n v="3237.015869140625"/>
    <n v="3196"/>
    <n v="3225.6962890625"/>
    <n v="3180"/>
    <n v="0.96462208032608032"/>
    <n v="0.95323741436004639"/>
    <n v="3175"/>
    <n v="633"/>
    <n v="2722"/>
    <n v="414"/>
    <n v="3629"/>
    <n v="362"/>
    <n v="0.19472849369049072"/>
    <n v="0.43433669209480286"/>
    <n v="8.5215970873832703E-2"/>
    <n v="2.3405356332659721E-2"/>
    <n v="5.2474057301878929E-3"/>
    <n v="0"/>
    <n v="3175"/>
    <n v="633"/>
    <n v="2722"/>
    <n v="414"/>
    <n v="3629"/>
    <n v="362"/>
    <n v="0.19806008040904999"/>
    <n v="0.44086357951164246"/>
    <n v="9.2302881181240082E-2"/>
    <n v="2.4718398228287697E-2"/>
    <n v="7.8222779557108879E-3"/>
    <n v="0"/>
    <s v="yes"/>
    <s v="yes"/>
    <s v="yes"/>
    <s v="yes"/>
    <s v="yes"/>
    <n v="0"/>
    <x v="0"/>
    <m/>
    <x v="0"/>
    <x v="0"/>
    <s v="MI includes: _x000a_(i) size _x000a_(ii) parity _x000a_(ii) sex _x000a_(iv) singleton "/>
    <x v="0"/>
    <m/>
    <m/>
  </r>
  <r>
    <s v="RWA"/>
    <n v="4251"/>
    <s v="Comprehensive Food Security and Vulnerability Analysis, Rwanda 2018"/>
    <s v="Rwanda"/>
    <x v="12"/>
    <n v="2018"/>
    <n v="2015"/>
    <m/>
    <m/>
    <m/>
    <m/>
    <m/>
    <m/>
    <m/>
    <m/>
    <n v="6736"/>
    <m/>
    <m/>
    <n v="0.87321852731591454"/>
    <m/>
    <n v="5882"/>
    <m/>
    <m/>
    <m/>
    <m/>
    <m/>
    <m/>
    <m/>
    <m/>
    <m/>
    <m/>
    <m/>
    <m/>
    <m/>
    <m/>
    <m/>
    <m/>
    <m/>
    <m/>
    <m/>
    <m/>
    <m/>
    <m/>
    <m/>
    <m/>
    <m/>
    <m/>
    <m/>
    <m/>
    <m/>
    <m/>
    <m/>
    <m/>
    <m/>
    <m/>
    <x v="1"/>
    <m/>
    <x v="3"/>
    <x v="1"/>
    <s v="No model fitted"/>
    <x v="3"/>
    <m/>
    <s v="MICS6"/>
  </r>
  <r>
    <s v="GNB"/>
    <n v="4260"/>
    <s v="Inquérito aos Indicadores Múltiplos (MICS5) 2018-2019, Relatório Final. Bissau, Guiné-Bissau: Ministério da Economia e Finanças e Direcção Geral do Plano/ Instituto Nacional de Estatística (INE)."/>
    <s v="Guinea-Bissau"/>
    <x v="0"/>
    <s v="2018-19"/>
    <n v="2018"/>
    <n v="0.17189028859138489"/>
    <n v="1.4299155212938786E-2"/>
    <n v="0.14386394619941711"/>
    <n v="0.19991663098335266"/>
    <n v="0.11883001774549484"/>
    <n v="1.1605400592088699E-2"/>
    <n v="9.6006251871585846E-2"/>
    <n v="0.14165377616882324"/>
    <n v="2926"/>
    <n v="2859.987548828125"/>
    <n v="0.51101785898208618"/>
    <n v="0.52102565765380859"/>
    <n v="1461"/>
    <n v="1524"/>
    <n v="1453"/>
    <n v="1515"/>
    <n v="0.50821965932846069"/>
    <n v="0.51794874668121338"/>
    <n v="3000"/>
    <n v="180"/>
    <n v="3500"/>
    <n v="128"/>
    <n v="3200"/>
    <n v="76"/>
    <n v="0.11674602329730988"/>
    <n v="0.24220412969589233"/>
    <n v="0.1196661964058876"/>
    <n v="4.8285748809576035E-2"/>
    <n v="2.0646873861551285E-2"/>
    <n v="0"/>
    <n v="3000"/>
    <n v="180"/>
    <n v="3500"/>
    <n v="128"/>
    <n v="3200"/>
    <n v="76"/>
    <n v="0.11787819117307663"/>
    <n v="0.25147348642349243"/>
    <n v="0.12049771100282669"/>
    <n v="5.042567104101181E-2"/>
    <n v="2.0301245152950287E-2"/>
    <n v="0"/>
    <s v="yes"/>
    <s v="yes"/>
    <s v="yes"/>
    <s v="yes"/>
    <s v="yes"/>
    <n v="0"/>
    <x v="0"/>
    <m/>
    <x v="0"/>
    <x v="0"/>
    <s v="MI includes: _x000a_(i) size _x000a_(ii) parity _x000a_(ii) sex _x000a_(iv) singleton "/>
    <x v="0"/>
    <m/>
    <s v=""/>
  </r>
  <r>
    <s v="GMB"/>
    <n v="4267"/>
    <s v="The Gambia Demographic and Health Survey 2019- 20. Banjul, The Gambia and Rockville, Maryland, USA: GBoS and ICF"/>
    <s v="Gambia"/>
    <x v="1"/>
    <s v="2019-20"/>
    <n v="2018"/>
    <n v="0.12503601610660553"/>
    <n v="4.7261454164981842E-3"/>
    <n v="0.11577276140451431"/>
    <n v="0.13429924845695496"/>
    <n v="9.4558194279670715E-2"/>
    <n v="4.9240617081522942E-3"/>
    <n v="8.4865160286426544E-2"/>
    <n v="0.10425122082233429"/>
    <n v="8362"/>
    <n v="7653"/>
    <n v="0.7674528956413269"/>
    <n v="0.71729248762130737"/>
    <n v="5873.64697265625"/>
    <n v="5998"/>
    <n v="5862.88427734375"/>
    <n v="5988"/>
    <n v="0.76608967781066895"/>
    <n v="0.71609663963317871"/>
    <n v="3000"/>
    <n v="962"/>
    <n v="3200"/>
    <n v="506"/>
    <n v="3500"/>
    <n v="496"/>
    <n v="0.14553715288639069"/>
    <n v="0.31709295511245728"/>
    <n v="6.4943142235279083E-2"/>
    <n v="1.8755191937088966E-2"/>
    <n v="9.8246112465858459E-3"/>
    <n v="0"/>
    <n v="3000"/>
    <n v="962"/>
    <n v="3200"/>
    <n v="506"/>
    <n v="3500"/>
    <n v="496"/>
    <n v="0.16038680076599121"/>
    <n v="0.327442467212677"/>
    <n v="6.1853952705860138E-2"/>
    <n v="1.7339112237095833E-2"/>
    <n v="8.8362786918878555E-3"/>
    <n v="0"/>
    <s v="yes"/>
    <s v="yes"/>
    <s v="yes"/>
    <s v="yes"/>
    <s v="yes"/>
    <n v="0"/>
    <x v="0"/>
    <m/>
    <x v="0"/>
    <x v="0"/>
    <s v="MI includes: _x000a_(i) size _x000a_(ii) parity _x000a_(ii) sex _x000a_(iv) singleton _x000a_(v) maternal height _x000a_(vi) maternal BMI "/>
    <x v="0"/>
    <m/>
    <s v=""/>
  </r>
  <r>
    <s v="PER"/>
    <n v="4335"/>
    <s v="Monitoreo de Indicadores Nutricionales en la Encuesta Nacional de Hogares 1998"/>
    <s v="Peru"/>
    <x v="3"/>
    <n v="1998"/>
    <n v="1995"/>
    <m/>
    <m/>
    <m/>
    <m/>
    <m/>
    <m/>
    <m/>
    <m/>
    <n v="1554"/>
    <m/>
    <m/>
    <n v="0.63063063063063063"/>
    <m/>
    <n v="980"/>
    <m/>
    <m/>
    <m/>
    <m/>
    <m/>
    <m/>
    <m/>
    <m/>
    <m/>
    <m/>
    <m/>
    <m/>
    <m/>
    <m/>
    <m/>
    <m/>
    <m/>
    <m/>
    <m/>
    <m/>
    <m/>
    <m/>
    <m/>
    <m/>
    <m/>
    <m/>
    <m/>
    <m/>
    <m/>
    <m/>
    <m/>
    <m/>
    <m/>
    <m/>
    <x v="1"/>
    <m/>
    <x v="3"/>
    <x v="1"/>
    <s v="No model fitted"/>
    <x v="3"/>
    <m/>
    <s v="MICS6"/>
  </r>
  <r>
    <s v="PER"/>
    <n v="4336"/>
    <s v="Monitoreo de Indicadores Nutricionales en la Encuesta Nacional de Hogares 1999"/>
    <s v="Peru"/>
    <x v="3"/>
    <n v="1999"/>
    <n v="1996"/>
    <m/>
    <m/>
    <m/>
    <m/>
    <m/>
    <m/>
    <m/>
    <m/>
    <n v="1299"/>
    <m/>
    <m/>
    <n v="0.66512702078521935"/>
    <m/>
    <n v="864"/>
    <m/>
    <m/>
    <m/>
    <m/>
    <m/>
    <m/>
    <m/>
    <m/>
    <m/>
    <m/>
    <m/>
    <m/>
    <m/>
    <m/>
    <m/>
    <m/>
    <m/>
    <m/>
    <m/>
    <m/>
    <m/>
    <m/>
    <m/>
    <m/>
    <m/>
    <m/>
    <m/>
    <m/>
    <m/>
    <m/>
    <m/>
    <m/>
    <m/>
    <m/>
    <x v="1"/>
    <m/>
    <x v="3"/>
    <x v="1"/>
    <s v="No model fitted"/>
    <x v="3"/>
    <m/>
    <s v="MICS6"/>
  </r>
  <r>
    <s v="PER"/>
    <n v="4337"/>
    <s v="Monitoreo de Indicadores Nutricionales en la Encuesta Nacional de Hogares 2000"/>
    <s v="Peru"/>
    <x v="3"/>
    <n v="2000"/>
    <n v="1997"/>
    <m/>
    <m/>
    <m/>
    <m/>
    <m/>
    <m/>
    <m/>
    <m/>
    <n v="1367"/>
    <m/>
    <m/>
    <n v="0.62399414776883688"/>
    <m/>
    <n v="853"/>
    <m/>
    <m/>
    <m/>
    <m/>
    <m/>
    <m/>
    <m/>
    <m/>
    <m/>
    <m/>
    <m/>
    <m/>
    <m/>
    <m/>
    <m/>
    <m/>
    <m/>
    <m/>
    <m/>
    <m/>
    <m/>
    <m/>
    <m/>
    <m/>
    <m/>
    <m/>
    <m/>
    <m/>
    <m/>
    <m/>
    <m/>
    <m/>
    <m/>
    <m/>
    <x v="1"/>
    <m/>
    <x v="3"/>
    <x v="1"/>
    <s v="No model fitted"/>
    <x v="3"/>
    <m/>
    <s v=""/>
  </r>
  <r>
    <s v="PER"/>
    <n v="4338"/>
    <s v="Monitoreo de Indicadores Nutricionales en la Encuesta Nacional de Hogares 2001"/>
    <s v="Peru"/>
    <x v="3"/>
    <n v="2001"/>
    <n v="1998"/>
    <m/>
    <m/>
    <m/>
    <m/>
    <m/>
    <m/>
    <m/>
    <m/>
    <n v="1018"/>
    <m/>
    <m/>
    <n v="0.63948919449901764"/>
    <m/>
    <n v="651"/>
    <m/>
    <m/>
    <m/>
    <m/>
    <m/>
    <m/>
    <m/>
    <m/>
    <m/>
    <m/>
    <m/>
    <m/>
    <m/>
    <m/>
    <m/>
    <m/>
    <m/>
    <m/>
    <m/>
    <m/>
    <m/>
    <m/>
    <m/>
    <m/>
    <m/>
    <m/>
    <m/>
    <m/>
    <m/>
    <m/>
    <m/>
    <m/>
    <m/>
    <m/>
    <x v="1"/>
    <m/>
    <x v="3"/>
    <x v="1"/>
    <s v="No model fitted"/>
    <x v="3"/>
    <m/>
    <s v=""/>
  </r>
  <r>
    <s v="PER"/>
    <n v="4339"/>
    <s v="Monitoreo de Indicadores Nutricionales en la Encuesta Nacional de Hogares 2002"/>
    <s v="Peru"/>
    <x v="3"/>
    <n v="2002"/>
    <n v="1999"/>
    <m/>
    <m/>
    <m/>
    <m/>
    <m/>
    <m/>
    <m/>
    <m/>
    <n v="3417"/>
    <m/>
    <m/>
    <n v="0.90869183494293237"/>
    <m/>
    <n v="3105"/>
    <m/>
    <m/>
    <m/>
    <m/>
    <m/>
    <m/>
    <m/>
    <m/>
    <m/>
    <m/>
    <m/>
    <m/>
    <m/>
    <m/>
    <m/>
    <m/>
    <m/>
    <m/>
    <m/>
    <m/>
    <m/>
    <m/>
    <m/>
    <m/>
    <m/>
    <m/>
    <m/>
    <m/>
    <m/>
    <m/>
    <m/>
    <m/>
    <m/>
    <m/>
    <x v="1"/>
    <m/>
    <x v="3"/>
    <x v="1"/>
    <s v="No model fitted"/>
    <x v="3"/>
    <m/>
    <s v=""/>
  </r>
  <r>
    <s v="PER"/>
    <n v="4340"/>
    <s v="Monitoreo de Indicadores Nutricionales en la Encuesta Nacional de Hogares 2003"/>
    <s v="Peru"/>
    <x v="3"/>
    <n v="2003"/>
    <n v="2000"/>
    <m/>
    <m/>
    <m/>
    <m/>
    <m/>
    <m/>
    <m/>
    <m/>
    <n v="762"/>
    <m/>
    <m/>
    <n v="0.86614173228346458"/>
    <m/>
    <n v="660"/>
    <m/>
    <m/>
    <m/>
    <m/>
    <m/>
    <m/>
    <m/>
    <m/>
    <m/>
    <m/>
    <m/>
    <m/>
    <m/>
    <m/>
    <m/>
    <m/>
    <m/>
    <m/>
    <m/>
    <m/>
    <m/>
    <m/>
    <m/>
    <m/>
    <m/>
    <m/>
    <m/>
    <m/>
    <m/>
    <m/>
    <m/>
    <m/>
    <m/>
    <m/>
    <x v="1"/>
    <m/>
    <x v="3"/>
    <x v="1"/>
    <s v="No model fitted"/>
    <x v="3"/>
    <m/>
    <s v=""/>
  </r>
  <r>
    <s v="PER"/>
    <n v="4341"/>
    <s v="Monitoreo de Indicadores Nutricionales en la Encuesta Nacional de Hogares 2004"/>
    <s v="Peru"/>
    <x v="3"/>
    <n v="2004"/>
    <n v="2001"/>
    <m/>
    <m/>
    <m/>
    <m/>
    <m/>
    <m/>
    <m/>
    <m/>
    <n v="7421"/>
    <m/>
    <m/>
    <n v="0.8865382023985986"/>
    <m/>
    <n v="6579"/>
    <m/>
    <m/>
    <m/>
    <m/>
    <m/>
    <m/>
    <m/>
    <m/>
    <m/>
    <m/>
    <m/>
    <m/>
    <m/>
    <m/>
    <m/>
    <m/>
    <m/>
    <m/>
    <m/>
    <m/>
    <m/>
    <m/>
    <m/>
    <m/>
    <m/>
    <m/>
    <m/>
    <m/>
    <m/>
    <m/>
    <m/>
    <m/>
    <m/>
    <m/>
    <x v="1"/>
    <m/>
    <x v="3"/>
    <x v="1"/>
    <s v="No model fitted"/>
    <x v="3"/>
    <m/>
    <s v=""/>
  </r>
  <r>
    <s v="PER"/>
    <n v="4342"/>
    <s v="Monitoreo de Indicadores Nutricionales en la Encuesta Nacional de Hogares 2006"/>
    <s v="Peru"/>
    <x v="3"/>
    <n v="2006"/>
    <n v="2003"/>
    <m/>
    <m/>
    <m/>
    <m/>
    <m/>
    <m/>
    <m/>
    <m/>
    <n v="9684"/>
    <m/>
    <m/>
    <n v="0.88228004956629491"/>
    <m/>
    <n v="8544"/>
    <m/>
    <m/>
    <m/>
    <m/>
    <m/>
    <m/>
    <m/>
    <m/>
    <m/>
    <m/>
    <m/>
    <m/>
    <m/>
    <m/>
    <m/>
    <m/>
    <m/>
    <m/>
    <m/>
    <m/>
    <m/>
    <m/>
    <m/>
    <m/>
    <m/>
    <m/>
    <m/>
    <m/>
    <m/>
    <m/>
    <m/>
    <m/>
    <m/>
    <m/>
    <x v="1"/>
    <m/>
    <x v="3"/>
    <x v="1"/>
    <s v="No model fitted"/>
    <x v="3"/>
    <m/>
    <s v=""/>
  </r>
  <r>
    <s v="SEN"/>
    <n v="4404"/>
    <s v="Sénégal : Enquête Démographique et de Santé Continue (EDS-Continue 2019). Rockville, Maryland, USA : ANSD et ICF"/>
    <s v="Senegal"/>
    <x v="10"/>
    <n v="2019"/>
    <n v="2017"/>
    <n v="0.17850632965564728"/>
    <n v="9.3237888067960739E-3"/>
    <n v="0.16023170948028564"/>
    <n v="0.1967809647321701"/>
    <n v="0.11334401369094849"/>
    <n v="6.5231751650571823E-3"/>
    <n v="0.10048506408929825"/>
    <n v="0.12620295584201813"/>
    <n v="6125"/>
    <n v="5618"/>
    <n v="0.64641988277435303"/>
    <n v="0.61289793252944946"/>
    <n v="3631.863525390625"/>
    <n v="3754"/>
    <n v="3622.1953125"/>
    <n v="3744"/>
    <n v="0.64474821090698242"/>
    <n v="0.61126530170440674"/>
    <n v="3000"/>
    <n v="764"/>
    <n v="2500"/>
    <n v="272"/>
    <n v="3500"/>
    <n v="238"/>
    <n v="0.20122866332530975"/>
    <n v="0.33599165081977844"/>
    <n v="7.1005284786224365E-2"/>
    <n v="2.3271260783076286E-2"/>
    <n v="1.1157101951539516E-2"/>
    <n v="1.3278312981128693E-3"/>
    <n v="3000"/>
    <n v="764"/>
    <n v="2500"/>
    <n v="272"/>
    <n v="3000"/>
    <n v="764"/>
    <n v="0.20351624488830566"/>
    <n v="0.33937132358551025"/>
    <n v="8.0713905394077301E-2"/>
    <n v="2.5306340306997299E-2"/>
    <n v="1.4651038683950901E-2"/>
    <n v="1.8646776443347335E-3"/>
    <s v="yes"/>
    <s v="yes"/>
    <s v="yes"/>
    <s v="yes"/>
    <s v="yes"/>
    <n v="0"/>
    <x v="0"/>
    <m/>
    <x v="0"/>
    <x v="0"/>
    <s v="MI includes: _x000a_(i) size _x000a_(ii) parity _x000a_(ii) sex _x000a_(iv) singleton "/>
    <x v="0"/>
    <m/>
    <s v=""/>
  </r>
  <r>
    <s v="RWA"/>
    <n v="4427"/>
    <s v="Rwanda Demographic and Health Survey 2019-20 Final Report. Kigali, Rwanda, and Rockville, Maryland, USA: NISR and ICF."/>
    <s v="Rwanda"/>
    <x v="1"/>
    <s v="2019-20"/>
    <n v="2017"/>
    <n v="9.8973177373409271E-2"/>
    <n v="3.7683798000216484E-3"/>
    <n v="9.1587156057357788E-2"/>
    <n v="0.10635920614004135"/>
    <n v="6.9212786853313446E-2"/>
    <n v="3.706702496856451E-3"/>
    <n v="6.1930116266012192E-2"/>
    <n v="7.6495453715324402E-2"/>
    <n v="8092"/>
    <n v="8324"/>
    <n v="0.94647377729415894"/>
    <n v="0.94649034738540649"/>
    <n v="7878.6083984375"/>
    <n v="7659"/>
    <n v="7858.447265625"/>
    <n v="7639"/>
    <n v="0.94407105445861816"/>
    <n v="0.94401878118515015"/>
    <n v="3000"/>
    <n v="1001"/>
    <n v="3500"/>
    <n v="757"/>
    <n v="3200"/>
    <n v="647"/>
    <n v="0.12893019616603851"/>
    <n v="0.31327912211418152"/>
    <n v="0.13375371694564819"/>
    <n v="4.9338739365339279E-2"/>
    <n v="1.758129894733429E-2"/>
    <n v="0"/>
    <n v="3000"/>
    <n v="1001"/>
    <n v="3500"/>
    <n v="757"/>
    <n v="3200"/>
    <n v="647"/>
    <n v="0.13069590926170349"/>
    <n v="0.31400966644287109"/>
    <n v="0.1304347813129425"/>
    <n v="4.778691753745079E-2"/>
    <n v="1.6451233997941017E-2"/>
    <n v="0"/>
    <s v="yes"/>
    <s v="yes"/>
    <s v="yes"/>
    <s v="yes"/>
    <s v="yes"/>
    <n v="0"/>
    <x v="0"/>
    <m/>
    <x v="0"/>
    <x v="0"/>
    <s v="MI includes: _x000a_(i) size _x000a_(ii) parity _x000a_(ii) sex _x000a_(iv) singleton _x000a_(v) maternal height _x000a_(vi) maternal BMI "/>
    <x v="0"/>
    <m/>
    <m/>
  </r>
  <r>
    <s v="CAF"/>
    <n v="4428"/>
    <s v="MICS6-RCA Enquête par grappes à indicateurs multiples 2018-2019, Rapport final. Bangui, République Centrafricaine : ICASEES"/>
    <s v="Central African Republic"/>
    <x v="0"/>
    <s v="2018-19"/>
    <n v="2018"/>
    <n v="0.17012843489646912"/>
    <n v="8.8840248063206673E-3"/>
    <n v="0.15271574258804321"/>
    <n v="0.18754112720489502"/>
    <n v="0.13002614676952362"/>
    <n v="8.6306799203157425E-3"/>
    <n v="0.1130606085062027"/>
    <n v="0.14699168503284454"/>
    <n v="3482"/>
    <n v="3564.985595703125"/>
    <n v="0.62973350286483765"/>
    <n v="0.66111427545547485"/>
    <n v="2245"/>
    <n v="2302"/>
    <n v="2231"/>
    <n v="2291"/>
    <n v="0.62580645084381104"/>
    <n v="0.65795516967773438"/>
    <n v="3000"/>
    <n v="277"/>
    <n v="3500"/>
    <n v="157"/>
    <n v="3200"/>
    <n v="133"/>
    <n v="0.11603899300098419"/>
    <n v="0.2454230785369873"/>
    <n v="0.18821059167385101"/>
    <n v="7.462996244430542E-2"/>
    <n v="2.4227166548371315E-2"/>
    <n v="0"/>
    <n v="3000"/>
    <n v="277"/>
    <n v="3500"/>
    <n v="157"/>
    <n v="3200"/>
    <n v="133"/>
    <n v="0.12033014744520187"/>
    <n v="0.24630755186080933"/>
    <n v="0.17767159640789032"/>
    <n v="6.8201564252376556E-2"/>
    <n v="2.215464785695076E-2"/>
    <n v="0"/>
    <s v="yes"/>
    <s v="yes"/>
    <s v="yes"/>
    <s v="yes"/>
    <s v="yes"/>
    <n v="0"/>
    <x v="0"/>
    <m/>
    <x v="0"/>
    <x v="0"/>
    <s v="MI includes: _x000a_(i) size _x000a_(ii) parity _x000a_(ii) sex _x000a_(iv) singleton "/>
    <x v="0"/>
    <m/>
    <s v=""/>
  </r>
  <r>
    <s v="BGD"/>
    <n v="4440"/>
    <s v="Bangladesh Integrated Household Survey (BIHS) 2018-2019. Washington, DC: IFPRI. 2020"/>
    <s v="Bangladesh"/>
    <x v="3"/>
    <s v="2018-19"/>
    <n v="2016"/>
    <m/>
    <m/>
    <m/>
    <m/>
    <m/>
    <m/>
    <m/>
    <m/>
    <n v="2354"/>
    <m/>
    <m/>
    <n v="0.38785046728971961"/>
    <m/>
    <n v="913"/>
    <m/>
    <m/>
    <m/>
    <m/>
    <m/>
    <m/>
    <m/>
    <m/>
    <m/>
    <m/>
    <m/>
    <m/>
    <m/>
    <m/>
    <m/>
    <m/>
    <m/>
    <m/>
    <m/>
    <m/>
    <m/>
    <m/>
    <m/>
    <m/>
    <m/>
    <m/>
    <m/>
    <m/>
    <m/>
    <m/>
    <m/>
    <m/>
    <m/>
    <m/>
    <x v="1"/>
    <m/>
    <x v="3"/>
    <x v="1"/>
    <s v="No model fitted"/>
    <x v="3"/>
    <m/>
    <s v="MICS6"/>
  </r>
  <r>
    <s v="PER"/>
    <n v="4589"/>
    <s v="Encuesta Demográfica y de Salud Familiar-ENDES 2020 Nacional y Departamental"/>
    <s v="Peru"/>
    <x v="8"/>
    <s v="2020-21"/>
    <n v="2018"/>
    <n v="7.2908982634544373E-2"/>
    <n v="2.7828258462250233E-3"/>
    <n v="6.7454643547534943E-2"/>
    <n v="7.8363321721553802E-2"/>
    <n v="6.2539935111999512E-2"/>
    <n v="2.6854004245251417E-3"/>
    <n v="5.7274572551250458E-2"/>
    <n v="6.7805305123329163E-2"/>
    <n v="15122"/>
    <n v="8345"/>
    <n v="0.95572167634963989"/>
    <n v="0.96005821228027344"/>
    <n v="7975.90380859375"/>
    <n v="14518"/>
    <n v="7973.34033203125"/>
    <n v="14511"/>
    <n v="0.95546317100524902"/>
    <n v="0.95959526300430298"/>
    <n v="3500"/>
    <n v="730"/>
    <n v="3800"/>
    <n v="673"/>
    <n v="3200"/>
    <n v="665"/>
    <n v="5.2577503025531769E-2"/>
    <n v="0.14027595520019531"/>
    <n v="8.6358629167079926E-2"/>
    <n v="1.7870787531137466E-2"/>
    <n v="2.1992593538016081E-3"/>
    <n v="4.315260230214335E-5"/>
    <n v="3500"/>
    <n v="730"/>
    <n v="3800"/>
    <n v="673"/>
    <n v="3200"/>
    <n v="665"/>
    <n v="5.028240755200386E-2"/>
    <n v="0.14244386553764343"/>
    <n v="8.134729415178299E-2"/>
    <n v="1.8253203481435776E-2"/>
    <n v="2.1352802868932486E-3"/>
    <n v="6.8880013714078814E-5"/>
    <s v="yes"/>
    <s v="yes"/>
    <s v="yes"/>
    <s v="yes"/>
    <s v="yes"/>
    <n v="0"/>
    <x v="0"/>
    <m/>
    <x v="0"/>
    <x v="0"/>
    <s v="MI includes: _x000a_(i) size _x000a_(ii) parity _x000a_(ii) sex _x000a_(iv) singleton "/>
    <x v="0"/>
    <m/>
    <s v=""/>
  </r>
  <r>
    <s v="JAM"/>
    <n v="4623"/>
    <s v="Jamaica survey of living conditions 2018. The Planning Institute of Jamaica (PIOJ)  and the Statistical Institute of Jamaica Statistical Institute of Jamaica (STATIN), 2020"/>
    <s v="Jamaica"/>
    <x v="3"/>
    <n v="2018"/>
    <n v="2016"/>
    <n v="9.863542765378952E-2"/>
    <n v="1.3342678546905518E-2"/>
    <n v="7.248426228761673E-2"/>
    <n v="0.12478660047054291"/>
    <n v="0.10449381172657013"/>
    <n v="1.5917360782623291E-2"/>
    <n v="7.3165617883205414E-2"/>
    <n v="0.13582201302051544"/>
    <n v="735"/>
    <n v="735"/>
    <n v="0.95483654737472534"/>
    <n v="0.95782315731048584"/>
    <n v="701.80499267578125"/>
    <n v="704"/>
    <n v="697.25958251953125"/>
    <n v="699"/>
    <n v="0.94865250587463379"/>
    <n v="0.95102041959762573"/>
    <n v="3000"/>
    <n v="25"/>
    <n v="3200"/>
    <n v="24"/>
    <n v="3300"/>
    <n v="20"/>
    <n v="3.706543892621994E-2"/>
    <n v="9.838075190782547E-2"/>
    <n v="3.6772798746824265E-2"/>
    <n v="8.3608385175466537E-3"/>
    <n v="4.1049341671168804E-3"/>
    <n v="2.3718336597084999E-3"/>
    <n v="3000"/>
    <n v="25"/>
    <n v="3200"/>
    <n v="24"/>
    <n v="3300"/>
    <n v="20"/>
    <n v="3.5511363297700882E-2"/>
    <n v="9.801136702299118E-2"/>
    <n v="4.4034089893102646E-2"/>
    <n v="9.943181648850441E-3"/>
    <n v="4.2613637633621693E-3"/>
    <n v="2.8409091755747795E-3"/>
    <s v="yes"/>
    <s v="yes"/>
    <s v="yes"/>
    <s v="yes"/>
    <s v="yes"/>
    <n v="0"/>
    <x v="0"/>
    <m/>
    <x v="0"/>
    <x v="0"/>
    <s v="FMM Only"/>
    <x v="2"/>
    <m/>
    <m/>
  </r>
  <r>
    <s v="UGA"/>
    <n v="4624"/>
    <s v="Uganda National Panel Survey 2019-2020"/>
    <s v="Uganda"/>
    <x v="5"/>
    <s v="2019-2020"/>
    <n v="2019"/>
    <m/>
    <m/>
    <m/>
    <m/>
    <m/>
    <m/>
    <m/>
    <m/>
    <n v="5296"/>
    <m/>
    <m/>
    <n v="0.71752265861027187"/>
    <m/>
    <n v="3800"/>
    <m/>
    <m/>
    <m/>
    <m/>
    <m/>
    <m/>
    <m/>
    <m/>
    <m/>
    <m/>
    <m/>
    <m/>
    <m/>
    <m/>
    <m/>
    <m/>
    <m/>
    <m/>
    <m/>
    <m/>
    <m/>
    <m/>
    <m/>
    <m/>
    <m/>
    <m/>
    <m/>
    <m/>
    <m/>
    <m/>
    <m/>
    <m/>
    <m/>
    <m/>
    <x v="1"/>
    <m/>
    <x v="3"/>
    <x v="1"/>
    <s v="No model fitted"/>
    <x v="3"/>
    <m/>
    <m/>
  </r>
  <r>
    <s v="MAL"/>
    <n v="3547"/>
    <s v="Malawi Multiple Indicator Cluster Survey 2019-20, Survey Findings Report. Zomba, Malawi: National Statistical Office"/>
    <s v="Malawi"/>
    <x v="0"/>
    <s v="2019-20"/>
    <n v="2019"/>
    <n v="0.17499260604381561"/>
    <n v="1.0028873570263386E-2"/>
    <n v="0.15533602237701416"/>
    <n v="0.19464920461177826"/>
    <n v="0.13924185931682587"/>
    <n v="6.3253161497414112E-3"/>
    <n v="0.12683087587356567"/>
    <n v="0.15165284276008606"/>
    <n v="6410"/>
    <n v="6423.02587890625"/>
    <n v="0.94348436594009399"/>
    <n v="0.94430577754974365"/>
    <n v="6060"/>
    <n v="6053"/>
    <n v="6023"/>
    <n v="6017"/>
    <n v="0.93772381544113159"/>
    <n v="0.93868952989578247"/>
    <n v="3000"/>
    <n v="942"/>
    <n v="3200"/>
    <n v="543"/>
    <n v="3500"/>
    <n v="499"/>
    <n v="0.15609849989414215"/>
    <n v="0.32505187392234802"/>
    <n v="0.12401422113180161"/>
    <n v="4.267573356628418E-2"/>
    <n v="2.7289686724543571E-2"/>
    <n v="3.7321640411391854E-4"/>
    <n v="3000"/>
    <n v="942"/>
    <n v="3200"/>
    <n v="543"/>
    <n v="3500"/>
    <n v="499"/>
    <n v="0.15562531352043152"/>
    <n v="0.32777136564254761"/>
    <n v="0.11994052678346634"/>
    <n v="4.17974554002285E-2"/>
    <n v="2.378985658288002E-2"/>
    <n v="3.3041468122974038E-4"/>
    <s v="yes"/>
    <s v="yes"/>
    <s v="yes"/>
    <s v="yes"/>
    <s v="yes"/>
    <n v="0"/>
    <x v="0"/>
    <m/>
    <x v="0"/>
    <x v="0"/>
    <s v="MI includes: _x000a_(i) size _x000a_(ii) parity _x000a_(ii) sex _x000a_(iv) singleton _x000a_(v) maternal height _x000a_(vi) maternal BMI "/>
    <x v="0"/>
    <m/>
    <s v="MICS6"/>
  </r>
  <r>
    <s v="WSM"/>
    <n v="3201"/>
    <s v="Samoa Demographic and Health Survey - Multiple Indicator Cluster Survey"/>
    <s v="Samoa"/>
    <x v="0"/>
    <s v="2019-20"/>
    <n v="2018"/>
    <m/>
    <m/>
    <m/>
    <m/>
    <n v="0.1572507917881012"/>
    <n v="2.300603874027729E-2"/>
    <n v="0.11183063685894012"/>
    <n v="0.20267094671726227"/>
    <n v="991"/>
    <n v="1031.7392578125"/>
    <n v="0.47286820411682129"/>
    <n v="0.48536831140518188"/>
    <n v="488"/>
    <n v="481"/>
    <n v="471"/>
    <n v="465"/>
    <n v="0.45639535784721375"/>
    <n v="0.46922299265861511"/>
    <n v="3500"/>
    <n v="28"/>
    <n v="3000"/>
    <n v="25"/>
    <n v="4000"/>
    <n v="23"/>
    <n v="5.7190015912055969E-2"/>
    <n v="0.16093522310256958"/>
    <n v="0.2156665027141571"/>
    <n v="7.3238208889961243E-2"/>
    <n v="5.3585413843393326E-2"/>
    <n v="3.6975136026740074E-3"/>
    <n v="3500"/>
    <n v="28"/>
    <n v="3000"/>
    <n v="25"/>
    <n v="4000"/>
    <n v="23"/>
    <n v="5.8212056756019592E-2"/>
    <n v="0.15800416469573975"/>
    <n v="0.20790021121501923"/>
    <n v="7.4844077229499817E-2"/>
    <n v="5.1975052803754807E-2"/>
    <n v="4.1580041870474815E-3"/>
    <s v="yes"/>
    <s v="yes"/>
    <s v="yes"/>
    <s v="no"/>
    <s v="yes"/>
    <n v="1"/>
    <x v="1"/>
    <m/>
    <x v="4"/>
    <x v="1"/>
    <m/>
    <x v="5"/>
    <m/>
    <s v="MICS6"/>
  </r>
  <r>
    <s v="HND"/>
    <n v="2550"/>
    <s v="Encuesta Nacional de Demografía y Salud/ Encuesta de Indicadores Múltiples por Conglomerados. Honduras 2019. Tegucigalpa."/>
    <s v="Honduras"/>
    <x v="0"/>
    <n v="2019"/>
    <n v="2018"/>
    <n v="0.13867151737213135"/>
    <n v="6.8464307114481926E-3"/>
    <n v="0.12525251507759094"/>
    <n v="0.15209051966667175"/>
    <n v="0.12083600461483002"/>
    <n v="7.1885487996041775E-3"/>
    <n v="0.10673072189092636"/>
    <n v="0.13494127988815308"/>
    <n v="3278"/>
    <n v="3159.161376953125"/>
    <n v="0.89680278301239014"/>
    <n v="0.89109212160110474"/>
    <n v="2833"/>
    <n v="2921"/>
    <n v="2792"/>
    <n v="2887"/>
    <n v="0.88382399082183838"/>
    <n v="0.88071995973587036"/>
    <n v="3175.14404296875"/>
    <n v="570"/>
    <n v="2721.552001953125"/>
    <n v="352"/>
    <n v="3628.736083984375"/>
    <n v="334"/>
    <n v="0.20209218561649323"/>
    <n v="0.43564686179161072"/>
    <n v="0.11236076056957245"/>
    <n v="4.170835018157959E-2"/>
    <n v="2.0071728155016899E-2"/>
    <n v="1.0943685192614794E-3"/>
    <n v="3175.14404296875"/>
    <n v="570"/>
    <n v="2721.552001953125"/>
    <n v="352"/>
    <n v="3628.736083984375"/>
    <n v="334"/>
    <n v="0.19513864815235138"/>
    <n v="0.42998972535133362"/>
    <n v="0.1068127378821373"/>
    <n v="3.8343034684658051E-2"/>
    <n v="1.7117425799369812E-2"/>
    <n v="1.3693940127268434E-3"/>
    <s v="yes"/>
    <s v="yes"/>
    <s v="yes"/>
    <s v="yes"/>
    <s v="yes"/>
    <n v="0"/>
    <x v="0"/>
    <m/>
    <x v="0"/>
    <x v="0"/>
    <s v="MI includes: _x000a_(i) size _x000a_(ii) parity _x000a_(ii) sex _x000a_(iv) singleton _x000a_"/>
    <x v="0"/>
    <m/>
    <s v="MICS6"/>
  </r>
  <r>
    <s v="TKM"/>
    <n v="689"/>
    <s v="Turkmenistan demographic and health survey  2000. Demographic and Health Surveys. Calverton, Maryland, USA: GECRCMCH and ORC Macro, 2001"/>
    <s v="Turkmenistan"/>
    <x v="1"/>
    <n v="2000"/>
    <n v="1998"/>
    <n v="7.3195315897464752E-2"/>
    <n v="5.2325427532196045E-3"/>
    <n v="6.2939532101154327E-2"/>
    <n v="8.3451099693775177E-2"/>
    <n v="6.0177493840456009E-2"/>
    <n v="5.2614761516451836E-3"/>
    <n v="4.9810159951448441E-2"/>
    <n v="7.0544831454753876E-2"/>
    <n v="3624"/>
    <n v="3583"/>
    <n v="0.95109885931015015"/>
    <n v="0.94039732217788696"/>
    <n v="3407.987060546875"/>
    <n v="3408"/>
    <n v="3406.6884765625"/>
    <n v="3407"/>
    <n v="0.95079219341278076"/>
    <n v="0.94012141227722168"/>
    <n v="3200"/>
    <n v="361"/>
    <n v="3000"/>
    <n v="317"/>
    <n v="3500"/>
    <n v="296"/>
    <n v="9.927435964345932E-2"/>
    <n v="0.27063116431236267"/>
    <n v="8.7649844586849213E-2"/>
    <n v="1.8614292144775391E-2"/>
    <n v="1.7177823465317488E-3"/>
    <n v="0"/>
    <n v="3200"/>
    <n v="361"/>
    <n v="3000"/>
    <n v="317"/>
    <n v="3500"/>
    <n v="296"/>
    <n v="0.1059272289276123"/>
    <n v="0.28579813241958618"/>
    <n v="8.714788407087326E-2"/>
    <n v="2.0539905875921249E-2"/>
    <n v="2.3474178742617369E-3"/>
    <n v="0"/>
    <s v="yes"/>
    <s v="yes"/>
    <s v="yes"/>
    <s v="yes"/>
    <s v="yes"/>
    <n v="0"/>
    <x v="0"/>
    <m/>
    <x v="0"/>
    <x v="0"/>
    <s v="MI includes: _x000a_(i) size _x000a_(ii) parity _x000a_(ii) sex _x000a_(iv) singleton _x000a_(v) maternal height _x000a_(vi) maternal BMI "/>
    <x v="0"/>
    <m/>
    <m/>
  </r>
  <r>
    <s v="MRT"/>
    <n v="4572"/>
    <s v="Enquête Démographique et  de Santé en Mauritanie 2019-2021. Nouakchott, Mauritanie et Rockville, Maryland, USA : ONS, MS, et ICF."/>
    <s v="Mauritania"/>
    <x v="1"/>
    <s v="2019-2021"/>
    <n v="2018"/>
    <m/>
    <m/>
    <m/>
    <m/>
    <n v="0.24581372737884521"/>
    <n v="0"/>
    <n v="0.21460722386837006"/>
    <n v="0.27702024579048157"/>
    <n v="11628"/>
    <n v="11685"/>
    <n v="0.1624394953250885"/>
    <n v="0.17234262824058533"/>
    <n v="1898.111083984375"/>
    <n v="2004"/>
    <n v="1885.7857666015625"/>
    <n v="1992"/>
    <n v="0.161385178565979"/>
    <n v="0.17131063342094421"/>
    <n v="3000"/>
    <n v="676"/>
    <n v="2000"/>
    <n v="293"/>
    <n v="2500"/>
    <n v="224"/>
    <n v="0.34093749523162842"/>
    <n v="0.61087071895599365"/>
    <n v="0.13509012758731842"/>
    <n v="5.552060529589653E-2"/>
    <n v="4.2839985340833664E-2"/>
    <n v="6.3400743529200554E-3"/>
    <n v="3000"/>
    <n v="676"/>
    <n v="2000"/>
    <n v="293"/>
    <n v="2500"/>
    <n v="224"/>
    <n v="0.3373253345489502"/>
    <n v="0.59530937671661377"/>
    <n v="0.15019960701465607"/>
    <n v="6.3373252749443054E-2"/>
    <n v="5.189620703458786E-2"/>
    <n v="7.4850297532975674E-3"/>
    <s v="no"/>
    <s v="yes"/>
    <s v="no"/>
    <s v="no"/>
    <s v="yes"/>
    <n v="3"/>
    <x v="1"/>
    <m/>
    <x v="2"/>
    <x v="1"/>
    <m/>
    <x v="5"/>
    <m/>
    <m/>
  </r>
  <r>
    <s v="VNM"/>
    <n v="4264"/>
    <s v="Survey measuring Viet Nam Sustainable Development Goal indicators on  Children and Women 2020-2021, Survey Findings Report. Ha Noi, Viet Nam: General Statistics Office"/>
    <s v="Viet Nam"/>
    <x v="0"/>
    <s v="2020-2021"/>
    <n v="2019"/>
    <n v="5.4298672825098038E-2"/>
    <n v="7.8167254105210304E-3"/>
    <n v="3.8977891206741333E-2"/>
    <n v="6.9619454443454742E-2"/>
    <n v="3.9572034031152725E-2"/>
    <n v="8.2453340291976929E-3"/>
    <n v="2.3377625271677971E-2"/>
    <n v="5.5766444653272629E-2"/>
    <n v="1566"/>
    <n v="1436.39990234375"/>
    <n v="0.96657383441925049"/>
    <n v="0.86398470401763916"/>
    <n v="1388"/>
    <n v="1353"/>
    <n v="1388"/>
    <n v="1353"/>
    <n v="0.96657383441925049"/>
    <n v="0.86398470401763916"/>
    <n v="3000"/>
    <n v="235"/>
    <n v="3200"/>
    <n v="189"/>
    <n v="3100"/>
    <n v="111"/>
    <n v="0.16960501670837402"/>
    <n v="0.41667398810386658"/>
    <n v="3.9907127618789673E-2"/>
    <n v="1.8998896703124046E-3"/>
    <n v="5.058613169239834E-5"/>
    <n v="0"/>
    <n v="3000"/>
    <n v="235"/>
    <n v="3200"/>
    <n v="189"/>
    <n v="3100"/>
    <n v="111"/>
    <n v="0.17368809878826141"/>
    <n v="0.39541760087013245"/>
    <n v="3.7694014608860016E-2"/>
    <n v="2.2172948811203241E-3"/>
    <n v="7.3909829370677471E-4"/>
    <n v="0"/>
    <s v="yes"/>
    <s v="yes"/>
    <s v="yes"/>
    <s v="yes"/>
    <s v="yes"/>
    <n v="0"/>
    <x v="0"/>
    <m/>
    <x v="0"/>
    <x v="0"/>
    <s v="MI includes: _x000a_(i) size _x000a_(ii) parity _x000a_(ii) sex _x000a_(iv) singleton _x000a_"/>
    <x v="0"/>
    <m/>
    <s v="MICS6"/>
  </r>
  <r>
    <s v="JOR"/>
    <n v="2932"/>
    <s v="Jordan National Micronutrient and Nutritional Survey 2019. Amman, Jordan; 2021."/>
    <s v="Jordan"/>
    <x v="2"/>
    <n v="2019"/>
    <n v="2016"/>
    <n v="0.16788963973522186"/>
    <n v="2.0998662337660789E-2"/>
    <n v="0.12673301994800568"/>
    <n v="0.20904625952243805"/>
    <n v="0.15081192553043365"/>
    <n v="2.0550062879920006E-2"/>
    <n v="0.11010994017124176"/>
    <n v="0.19151392579078674"/>
    <n v="810"/>
    <n v="735"/>
    <n v="0.97282898426055908"/>
    <n v="0.9691358208656311"/>
    <n v="714.68548583984375"/>
    <n v="785"/>
    <n v="714.68548583984375"/>
    <n v="785"/>
    <n v="0.97236120700836182"/>
    <n v="0.9691358208656311"/>
    <n v="3000"/>
    <n v="196"/>
    <n v="3500"/>
    <n v="91"/>
    <n v="2500"/>
    <n v="62"/>
    <n v="0.24368284642696381"/>
    <n v="0.40382027626037598"/>
    <n v="9.199795126914978E-2"/>
    <n v="3.0758704990148544E-2"/>
    <n v="9.5755401998758316E-3"/>
    <n v="0"/>
    <n v="3000"/>
    <n v="196"/>
    <n v="3500"/>
    <n v="91"/>
    <n v="2500"/>
    <n v="62"/>
    <n v="0.24968153238296509"/>
    <n v="0.44458597898483276"/>
    <n v="0.10445860028266907"/>
    <n v="3.5668790340423584E-2"/>
    <n v="1.1464968323707581E-2"/>
    <n v="0"/>
    <s v="yes"/>
    <s v="yes"/>
    <s v="yes"/>
    <s v="yes"/>
    <s v="yes"/>
    <n v="0"/>
    <x v="0"/>
    <m/>
    <x v="0"/>
    <x v="0"/>
    <s v="FMM Only"/>
    <x v="2"/>
    <s v="Survey designed to provide national estimates without regufee camps; refugee camps not included. Crude LBW% does not match reported b/c reported included missing in denominator."/>
    <m/>
  </r>
  <r>
    <s v="IND"/>
    <n v="3810"/>
    <s v="National Family Health Survey (NFHS-5), 2019-20: India."/>
    <s v="India"/>
    <x v="1"/>
    <s v="2019-2021"/>
    <n v="2017"/>
    <n v="0.28217697143554688"/>
    <n v="1.4157039113342762E-3"/>
    <n v="0.27940219640731812"/>
    <n v="0.28495174646377563"/>
    <n v="0.18242105841636658"/>
    <n v="1.3446873053908348E-3"/>
    <n v="0.17978541553020477"/>
    <n v="0.18505670130252838"/>
    <n v="232920"/>
    <n v="230870"/>
    <n v="0.9062347412109375"/>
    <n v="0.89844584465026855"/>
    <n v="209222.421875"/>
    <n v="209266"/>
    <n v="209002.859375"/>
    <n v="209038"/>
    <n v="0.90528374910354614"/>
    <n v="0.89746695756912231"/>
    <n v="3000"/>
    <n v="49663"/>
    <n v="2500"/>
    <n v="41044"/>
    <n v="3500"/>
    <n v="18024"/>
    <n v="0.23407278954982758"/>
    <n v="0.52479803562164307"/>
    <n v="2.9869956895709038E-2"/>
    <n v="1.055618654936552E-2"/>
    <n v="3.8821431808173656E-3"/>
    <n v="5.5859249550849199E-4"/>
    <n v="3000"/>
    <n v="49663"/>
    <n v="2500"/>
    <n v="41044"/>
    <n v="3500"/>
    <n v="18024"/>
    <n v="0.23731996119022369"/>
    <n v="0.51958274841308594"/>
    <n v="3.1323768198490143E-2"/>
    <n v="1.0063746944069862E-2"/>
    <n v="3.6269628908485174E-3"/>
    <n v="5.9732591034844518E-4"/>
    <s v="yes"/>
    <s v="yes"/>
    <s v="yes"/>
    <s v="yes"/>
    <s v="yes"/>
    <n v="0"/>
    <x v="0"/>
    <m/>
    <x v="0"/>
    <x v="0"/>
    <s v="MI includes: _x000a_(i) size _x000a_(ii) parity _x000a_(ii) sex _x000a_(iv) singleton _x000a_(v) maternal height _x000a_(vi) maternal BMI "/>
    <x v="0"/>
    <m/>
    <m/>
  </r>
  <r>
    <s v="BRA"/>
    <n v="6684"/>
    <s v="Pesquisa Nacional de Saúde (PNS) 2019, Percepção do estado de saúde, estilos de vida, doenças crônicas e saúde bucal"/>
    <s v="Brazil"/>
    <x v="3"/>
    <n v="2019"/>
    <n v="2018"/>
    <m/>
    <m/>
    <m/>
    <m/>
    <n v="9.4135351479053497E-2"/>
    <n v="6.5457453019917011E-3"/>
    <n v="8.1298857927322388E-2"/>
    <n v="0.1069718524813652"/>
    <n v="2910"/>
    <n v="2910"/>
    <n v="0.90970438718795776"/>
    <n v="0.90927833318710327"/>
    <n v="2647.239990234375"/>
    <n v="2646"/>
    <n v="2646.17431640625"/>
    <n v="2645"/>
    <n v="0.90933823585510254"/>
    <n v="0.90893471240997314"/>
    <n v="3500"/>
    <n v="105"/>
    <n v="3200"/>
    <n v="88"/>
    <n v="3800"/>
    <n v="79"/>
    <n v="3.9992619305849075E-2"/>
    <n v="0.10757476091384888"/>
    <n v="7.6709702610969543E-2"/>
    <n v="1.8762277439236641E-2"/>
    <n v="1.649723737500608E-3"/>
    <n v="5.0355982966721058E-3"/>
    <n v="3500"/>
    <n v="105"/>
    <n v="3200"/>
    <n v="88"/>
    <n v="3800"/>
    <n v="79"/>
    <n v="3.9682541042566299E-2"/>
    <n v="0.10279667377471924"/>
    <n v="6.9916859269142151E-2"/>
    <n v="1.5495087020099163E-2"/>
    <n v="1.1337868636474013E-3"/>
    <n v="4.9130762927234173E-3"/>
    <s v="yes"/>
    <s v="yes"/>
    <s v="yes"/>
    <s v="yes"/>
    <s v="yes"/>
    <n v="0"/>
    <x v="0"/>
    <m/>
    <x v="3"/>
    <x v="1"/>
    <m/>
    <x v="5"/>
    <m/>
    <m/>
  </r>
  <r>
    <s v="NER"/>
    <n v="4853"/>
    <s v="Résultats préliminaires de l’Enquête Nationale sur la Fécondité et la Mortalité des Enfants de moins de cinq (5) ans, ENAFEME NIGER 2021"/>
    <s v="Niger"/>
    <x v="3"/>
    <n v="2021"/>
    <n v="2019"/>
    <m/>
    <m/>
    <m/>
    <m/>
    <n v="0.18192389607429504"/>
    <n v="1.1885344050824642E-2"/>
    <n v="0.15852297842502594"/>
    <n v="0.20532481372356415"/>
    <n v="8954"/>
    <n v="9414"/>
    <n v="0.36887016892433167"/>
    <n v="0.42226937413215637"/>
    <n v="3472.415771484375"/>
    <n v="3781"/>
    <n v="3471.7763671875"/>
    <n v="3779"/>
    <n v="0.36878865957260132"/>
    <n v="0.4220460057258606"/>
    <n v="3000"/>
    <n v="1302"/>
    <n v="2000"/>
    <n v="444"/>
    <n v="2500"/>
    <n v="379"/>
    <n v="0.360699862241745"/>
    <n v="0.59216904640197754"/>
    <n v="6.7217402160167694E-2"/>
    <n v="9.3123661354184151E-3"/>
    <n v="3.0834297649562359E-3"/>
    <n v="0"/>
    <n v="3000"/>
    <n v="1302"/>
    <n v="2000"/>
    <n v="444"/>
    <n v="2500"/>
    <n v="379"/>
    <n v="0.34435334801673889"/>
    <n v="0.56202059984207153"/>
    <n v="7.5112402439117432E-2"/>
    <n v="1.1108172126114368E-2"/>
    <n v="4.4961650855839252E-3"/>
    <n v="0"/>
    <s v="yes"/>
    <s v="yes"/>
    <s v="no"/>
    <s v="yes"/>
    <s v="yes"/>
    <n v="1"/>
    <x v="1"/>
    <m/>
    <x v="4"/>
    <x v="1"/>
    <s v="MI includes: _x000a_(i) size _x000a_(ii) parity _x000a_(ii) sex _x000a_(iv) singleton _x000a_"/>
    <x v="3"/>
    <m/>
    <m/>
  </r>
  <r>
    <s v="PER"/>
    <n v="5148"/>
    <s v="Encuesta Demográfica y de Salud Familiar-ENDES 2021 Nacional y Departamental"/>
    <s v="Peru"/>
    <x v="8"/>
    <n v="2021"/>
    <n v="2018"/>
    <n v="7.5792185962200165E-2"/>
    <n v="2.5773383677005768E-3"/>
    <n v="7.0740602910518646E-2"/>
    <n v="8.0843769013881683E-2"/>
    <n v="6.6847167909145355E-2"/>
    <n v="2.7625064831227064E-3"/>
    <n v="6.1430737376213074E-2"/>
    <n v="7.2263605892658234E-2"/>
    <n v="22100"/>
    <n v="9608"/>
    <n v="0.97101134061813354"/>
    <n v="0.96800905466079712"/>
    <n v="9329.2783203125"/>
    <n v="21393"/>
    <n v="9328.8056640625"/>
    <n v="21391"/>
    <n v="0.97094148397445679"/>
    <n v="0.96791857481002808"/>
    <n v="3200"/>
    <n v="918"/>
    <n v="3500"/>
    <n v="902"/>
    <n v="3000"/>
    <n v="828"/>
    <n v="4.4163823127746582E-2"/>
    <n v="0.12785369157791138"/>
    <n v="7.4110448360443115E-2"/>
    <n v="1.4279888011515141E-2"/>
    <n v="9.7050360636785626E-4"/>
    <n v="2.6568144676275551E-4"/>
    <n v="3200"/>
    <n v="918"/>
    <n v="3500"/>
    <n v="902"/>
    <n v="3000"/>
    <n v="828"/>
    <n v="4.2911231517791748E-2"/>
    <n v="0.1237788051366806"/>
    <n v="7.4136398732662201E-2"/>
    <n v="1.3275370001792908E-2"/>
    <n v="1.1686065699905157E-3"/>
    <n v="1.4023279072716832E-4"/>
    <s v="yes"/>
    <s v="yes"/>
    <s v="yes"/>
    <s v="yes"/>
    <s v="yes"/>
    <n v="0"/>
    <x v="0"/>
    <m/>
    <x v="0"/>
    <x v="0"/>
    <s v="MI includes: _x000a_(i) size _x000a_(ii) parity _x000a_(ii) sex _x000a_(iv) singleton "/>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2CB9EE-29BD-4CEA-81AB-1447C3AFDDAC}"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3:C25" firstHeaderRow="0" firstDataRow="1" firstDataCol="1" rowPageCount="1" colPageCount="1"/>
  <pivotFields count="63">
    <pivotField showAll="0"/>
    <pivotField showAll="0"/>
    <pivotField showAll="0"/>
    <pivotField axis="axisPage" showAll="0">
      <items count="123">
        <item x="106"/>
        <item x="0"/>
        <item x="1"/>
        <item x="105"/>
        <item x="2"/>
        <item x="3"/>
        <item x="4"/>
        <item x="5"/>
        <item x="6"/>
        <item x="7"/>
        <item x="8"/>
        <item x="9"/>
        <item x="10"/>
        <item x="11"/>
        <item x="12"/>
        <item x="13"/>
        <item x="14"/>
        <item x="15"/>
        <item x="16"/>
        <item x="17"/>
        <item x="18"/>
        <item x="115"/>
        <item x="19"/>
        <item x="20"/>
        <item x="21"/>
        <item x="110"/>
        <item x="22"/>
        <item x="107"/>
        <item x="23"/>
        <item x="24"/>
        <item x="25"/>
        <item x="26"/>
        <item x="27"/>
        <item x="28"/>
        <item x="29"/>
        <item x="30"/>
        <item x="83"/>
        <item x="31"/>
        <item x="32"/>
        <item x="33"/>
        <item x="34"/>
        <item x="35"/>
        <item x="36"/>
        <item x="37"/>
        <item x="38"/>
        <item x="39"/>
        <item x="40"/>
        <item x="41"/>
        <item x="42"/>
        <item x="112"/>
        <item x="43"/>
        <item x="44"/>
        <item x="45"/>
        <item x="46"/>
        <item x="47"/>
        <item x="48"/>
        <item x="116"/>
        <item x="50"/>
        <item x="51"/>
        <item x="52"/>
        <item x="53"/>
        <item x="54"/>
        <item x="55"/>
        <item x="56"/>
        <item x="57"/>
        <item x="118"/>
        <item x="58"/>
        <item x="103"/>
        <item x="59"/>
        <item x="60"/>
        <item x="61"/>
        <item x="62"/>
        <item x="104"/>
        <item x="63"/>
        <item x="64"/>
        <item x="65"/>
        <item x="66"/>
        <item x="67"/>
        <item x="87"/>
        <item x="68"/>
        <item x="114"/>
        <item x="117"/>
        <item x="69"/>
        <item x="70"/>
        <item x="111"/>
        <item x="71"/>
        <item x="72"/>
        <item x="73"/>
        <item x="74"/>
        <item x="75"/>
        <item x="76"/>
        <item x="77"/>
        <item x="113"/>
        <item x="78"/>
        <item x="79"/>
        <item x="80"/>
        <item x="99"/>
        <item x="81"/>
        <item x="82"/>
        <item x="84"/>
        <item x="85"/>
        <item x="86"/>
        <item x="88"/>
        <item x="89"/>
        <item x="120"/>
        <item x="90"/>
        <item x="91"/>
        <item x="92"/>
        <item x="93"/>
        <item x="119"/>
        <item x="94"/>
        <item x="49"/>
        <item x="95"/>
        <item x="109"/>
        <item x="96"/>
        <item x="97"/>
        <item x="108"/>
        <item x="98"/>
        <item x="100"/>
        <item x="101"/>
        <item x="102"/>
        <item m="1" x="121"/>
        <item t="default"/>
      </items>
    </pivotField>
    <pivotField showAll="0"/>
    <pivotField showAll="0">
      <items count="54">
        <item x="33"/>
        <item x="10"/>
        <item x="30"/>
        <item x="0"/>
        <item x="8"/>
        <item x="27"/>
        <item x="18"/>
        <item x="21"/>
        <item x="1"/>
        <item x="3"/>
        <item x="25"/>
        <item x="12"/>
        <item x="29"/>
        <item x="5"/>
        <item x="7"/>
        <item x="13"/>
        <item x="6"/>
        <item x="9"/>
        <item x="34"/>
        <item x="40"/>
        <item x="43"/>
        <item x="42"/>
        <item x="47"/>
        <item x="31"/>
        <item x="35"/>
        <item x="32"/>
        <item x="17"/>
        <item x="36"/>
        <item x="28"/>
        <item x="38"/>
        <item x="39"/>
        <item x="11"/>
        <item x="23"/>
        <item x="20"/>
        <item x="16"/>
        <item x="15"/>
        <item x="2"/>
        <item x="24"/>
        <item x="19"/>
        <item x="14"/>
        <item x="4"/>
        <item x="49"/>
        <item x="26"/>
        <item x="22"/>
        <item x="37"/>
        <item x="41"/>
        <item x="44"/>
        <item x="46"/>
        <item x="45"/>
        <item x="50"/>
        <item x="48"/>
        <item x="52"/>
        <item x="51"/>
        <item t="default"/>
      </items>
    </pivotField>
    <pivotField axis="axisRow" showAll="0">
      <items count="28">
        <item x="19"/>
        <item x="21"/>
        <item x="12"/>
        <item x="14"/>
        <item x="15"/>
        <item x="5"/>
        <item x="0"/>
        <item x="18"/>
        <item x="13"/>
        <item x="16"/>
        <item x="3"/>
        <item x="1"/>
        <item x="8"/>
        <item x="2"/>
        <item x="17"/>
        <item x="6"/>
        <item x="11"/>
        <item x="9"/>
        <item x="4"/>
        <item x="7"/>
        <item x="10"/>
        <item x="20"/>
        <item x="22"/>
        <item x="24"/>
        <item x="23"/>
        <item x="25"/>
        <item x="26"/>
        <item t="default"/>
      </items>
    </pivotField>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2">
    <i>
      <x v="2"/>
    </i>
    <i>
      <x v="3"/>
    </i>
    <i>
      <x v="4"/>
    </i>
    <i>
      <x v="5"/>
    </i>
    <i>
      <x v="6"/>
    </i>
    <i>
      <x v="7"/>
    </i>
    <i>
      <x v="8"/>
    </i>
    <i>
      <x v="9"/>
    </i>
    <i>
      <x v="10"/>
    </i>
    <i>
      <x v="11"/>
    </i>
    <i>
      <x v="12"/>
    </i>
    <i>
      <x v="14"/>
    </i>
    <i>
      <x v="15"/>
    </i>
    <i>
      <x v="16"/>
    </i>
    <i>
      <x v="17"/>
    </i>
    <i>
      <x v="19"/>
    </i>
    <i>
      <x v="20"/>
    </i>
    <i>
      <x v="21"/>
    </i>
    <i>
      <x v="22"/>
    </i>
    <i>
      <x v="23"/>
    </i>
    <i>
      <x v="25"/>
    </i>
    <i t="grand">
      <x/>
    </i>
  </rowItems>
  <colFields count="1">
    <field x="-2"/>
  </colFields>
  <colItems count="2">
    <i>
      <x/>
    </i>
    <i i="1">
      <x v="1"/>
    </i>
  </colItems>
  <pageFields count="1">
    <pageField fld="3" item="83" hier="-1"/>
  </pageFields>
  <dataFields count="2">
    <dataField name="Sum of Crude_LBW_point_est" fld="11" baseField="5" baseItem="2" numFmtId="165"/>
    <dataField name="Sum of LBW_adjusted_point_est" fld="7" baseField="5" baseItem="2" numFmtId="165"/>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517C25-6042-4589-A8A7-4F76EDB1C976}" name="PivotTable7"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1:B10" firstHeaderRow="1" firstDataRow="1" firstDataCol="1"/>
  <pivotFields count="6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3"/>
        <item x="2"/>
        <item x="4"/>
        <item x="1"/>
        <item x="0"/>
        <item x="6"/>
        <item x="5"/>
        <item t="default"/>
      </items>
    </pivotField>
    <pivotField showAll="0"/>
    <pivotField showAll="0"/>
    <pivotField showAll="0"/>
    <pivotField showAll="0"/>
    <pivotField showAll="0"/>
  </pivotFields>
  <rowFields count="1">
    <field x="57"/>
  </rowFields>
  <rowItems count="9">
    <i>
      <x/>
    </i>
    <i>
      <x v="1"/>
    </i>
    <i>
      <x v="2"/>
    </i>
    <i>
      <x v="3"/>
    </i>
    <i>
      <x v="4"/>
    </i>
    <i>
      <x v="5"/>
    </i>
    <i>
      <x v="6"/>
    </i>
    <i>
      <x v="7"/>
    </i>
    <i t="grand">
      <x/>
    </i>
  </rowItems>
  <colItems count="1">
    <i/>
  </colItems>
  <dataFields count="1">
    <dataField name="Count of final_set" fld="57" subtotal="count" baseField="57" baseItem="0"/>
  </dataFields>
  <chartFormats count="8">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57" count="1" selected="0">
            <x v="1"/>
          </reference>
        </references>
      </pivotArea>
    </chartFormat>
    <chartFormat chart="0" format="3" series="1">
      <pivotArea type="data" outline="0" fieldPosition="0">
        <references count="2">
          <reference field="4294967294" count="1" selected="0">
            <x v="0"/>
          </reference>
          <reference field="57" count="1" selected="0">
            <x v="2"/>
          </reference>
        </references>
      </pivotArea>
    </chartFormat>
    <chartFormat chart="0" format="4" series="1">
      <pivotArea type="data" outline="0" fieldPosition="0">
        <references count="2">
          <reference field="4294967294" count="1" selected="0">
            <x v="0"/>
          </reference>
          <reference field="57" count="1" selected="0">
            <x v="3"/>
          </reference>
        </references>
      </pivotArea>
    </chartFormat>
    <chartFormat chart="0" format="5" series="1">
      <pivotArea type="data" outline="0" fieldPosition="0">
        <references count="2">
          <reference field="4294967294" count="1" selected="0">
            <x v="0"/>
          </reference>
          <reference field="57" count="1" selected="0">
            <x v="4"/>
          </reference>
        </references>
      </pivotArea>
    </chartFormat>
    <chartFormat chart="0" format="6" series="1">
      <pivotArea type="data" outline="0" fieldPosition="0">
        <references count="2">
          <reference field="4294967294" count="1" selected="0">
            <x v="0"/>
          </reference>
          <reference field="57" count="1" selected="0">
            <x v="5"/>
          </reference>
        </references>
      </pivotArea>
    </chartFormat>
    <chartFormat chart="0" format="7" series="1">
      <pivotArea type="data" outline="0" fieldPosition="0">
        <references count="2">
          <reference field="4294967294" count="1" selected="0">
            <x v="0"/>
          </reference>
          <reference field="57" count="1" selected="0">
            <x v="6"/>
          </reference>
        </references>
      </pivotArea>
    </chartFormat>
    <chartFormat chart="0" format="8" series="1">
      <pivotArea type="data" outline="0" fieldPosition="0">
        <references count="2">
          <reference field="4294967294" count="1" selected="0">
            <x v="0"/>
          </reference>
          <reference field="5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8828BB-807A-49EF-A646-99CDC370CB16}" name="PivotTable4"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8" firstHeaderRow="1" firstDataRow="1" firstDataCol="1" rowPageCount="1" colPageCount="1"/>
  <pivotFields count="6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axis="axisRow" dataField="1" showAll="0">
      <items count="7">
        <item x="2"/>
        <item x="0"/>
        <item x="3"/>
        <item x="1"/>
        <item x="4"/>
        <item x="5"/>
        <item t="default"/>
      </items>
    </pivotField>
    <pivotField showAll="0"/>
    <pivotField showAll="0"/>
  </pivotFields>
  <rowFields count="1">
    <field x="60"/>
  </rowFields>
  <rowItems count="5">
    <i>
      <x/>
    </i>
    <i>
      <x v="1"/>
    </i>
    <i>
      <x v="3"/>
    </i>
    <i>
      <x v="5"/>
    </i>
    <i t="grand">
      <x/>
    </i>
  </rowItems>
  <colItems count="1">
    <i/>
  </colItems>
  <pageFields count="1">
    <pageField fld="55" item="1" hier="-1"/>
  </pageFields>
  <dataFields count="1">
    <dataField name="Count of Final adjusted estimate" fld="6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019513-D963-4B62-A3EF-30ADE806214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rowPageCount="1" colPageCount="1"/>
  <pivotFields count="4">
    <pivotField axis="axisRow" allDrilled="1" subtotalTop="0" showAll="0" dataSourceSort="1" defaultSubtotal="0" defaultAttributeDrillState="1">
      <items count="2">
        <item x="0"/>
        <item x="1"/>
      </items>
    </pivotField>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3">
    <i>
      <x/>
    </i>
    <i>
      <x v="1"/>
    </i>
    <i t="grand">
      <x/>
    </i>
  </rowItems>
  <colFields count="1">
    <field x="-2"/>
  </colFields>
  <colItems count="2">
    <i>
      <x/>
    </i>
    <i i="1">
      <x v="1"/>
    </i>
  </colItems>
  <pageFields count="1">
    <pageField fld="1" hier="58" name="[Range 1].[final_set 1. no size at birth and &lt;95% weighed 2. % weighed not passed 3. other DQ not passed 4. mod].&amp;[2]" cap="2"/>
  </pageFields>
  <dataFields count="2">
    <dataField name="Distinct Count of ISO Code" fld="2" subtotal="count" baseField="0" baseItem="0">
      <extLst>
        <ext xmlns:x15="http://schemas.microsoft.com/office/spreadsheetml/2010/11/main" uri="{FABC7310-3BB5-11E1-824E-6D434824019B}">
          <x15:dataField isCountDistinct="1"/>
        </ext>
      </extLst>
    </dataField>
    <dataField name="Count of ISO Code" fld="3" subtotal="count" baseField="0" baseItem="0"/>
  </dataField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Range 1].[final_set 1. no size at birth and &lt;95% weighed 2. % weighed not passed 3. other DQ not passed 4. mod].&amp;[2]"/>
        <member name="[Range 1].[final_set 1. no size at birth and &lt;95% weighed 2. % weighed not passed 3. other DQ not passed 4. mod].&amp;[3]"/>
        <member name="[Range 1].[final_set 1. no size at birth and &lt;95% weighed 2. % weighed not passed 3. other DQ not passed 4. mod].&amp;[4]"/>
        <member name="[Range 1].[final_set 1. no size at birth and &lt;95% weighed 2. % weighed not passed 3. other DQ not passed 4. mod].&amp;[5]"/>
        <member name="[Range 1].[final_set 1. no size at birth and &lt;95% weighed 2. % weighed not passed 3. other DQ not passed 4. mod].&amp;[6]"/>
        <member name="[Range 1].[final_set 1. no size at birth and &lt;95% weighed 2. % weighed not passed 3. other DQ not passed 4. mod].&amp;[7]"/>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ISO Code"/>
  </pivotHierarchies>
  <pivotTableStyleInfo name="PivotStyleLight16" showRowHeaders="1" showColHeaders="1" showRowStripes="0" showColStripes="0" showLastColumn="1"/>
  <rowHierarchiesUsage count="1">
    <rowHierarchyUsage hierarchyUsage="5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stimates_final!$A$1:$BL$5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C71B5A-DAB5-497D-A07D-727001C01106}" name="PivotTable6"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18" firstHeaderRow="1" firstDataRow="2" firstDataCol="1" rowPageCount="1" colPageCount="1"/>
  <pivotFields count="63">
    <pivotField showAll="0"/>
    <pivotField showAll="0"/>
    <pivotField showAll="0"/>
    <pivotField showAll="0"/>
    <pivotField axis="axisRow" dataField="1" showAll="0">
      <items count="15">
        <item x="12"/>
        <item x="10"/>
        <item x="1"/>
        <item x="8"/>
        <item x="7"/>
        <item x="5"/>
        <item x="0"/>
        <item x="9"/>
        <item x="4"/>
        <item x="2"/>
        <item x="3"/>
        <item x="11"/>
        <item x="6"/>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9">
        <item h="1" x="7"/>
        <item h="1" x="3"/>
        <item x="2"/>
        <item x="4"/>
        <item x="1"/>
        <item x="0"/>
        <item x="6"/>
        <item x="5"/>
        <item t="default"/>
      </items>
    </pivotField>
    <pivotField axis="axisCol" showAll="0">
      <items count="3">
        <item x="1"/>
        <item x="0"/>
        <item t="default"/>
      </items>
    </pivotField>
    <pivotField showAll="0"/>
    <pivotField showAll="0"/>
    <pivotField showAll="0"/>
    <pivotField showAll="0"/>
  </pivotFields>
  <rowFields count="1">
    <field x="4"/>
  </rowFields>
  <rowItems count="14">
    <i>
      <x v="1"/>
    </i>
    <i>
      <x v="2"/>
    </i>
    <i>
      <x v="3"/>
    </i>
    <i>
      <x v="4"/>
    </i>
    <i>
      <x v="5"/>
    </i>
    <i>
      <x v="6"/>
    </i>
    <i>
      <x v="7"/>
    </i>
    <i>
      <x v="8"/>
    </i>
    <i>
      <x v="9"/>
    </i>
    <i>
      <x v="10"/>
    </i>
    <i>
      <x v="11"/>
    </i>
    <i>
      <x v="12"/>
    </i>
    <i>
      <x v="13"/>
    </i>
    <i t="grand">
      <x/>
    </i>
  </rowItems>
  <colFields count="1">
    <field x="58"/>
  </colFields>
  <colItems count="3">
    <i>
      <x/>
    </i>
    <i>
      <x v="1"/>
    </i>
    <i t="grand">
      <x/>
    </i>
  </colItems>
  <pageFields count="1">
    <pageField fld="57" hier="-1"/>
  </pageFields>
  <dataFields count="1">
    <dataField name="Count of Surve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hyperlink" Target="https://unstats.un.org/unsd/methodology/m49/" TargetMode="External"/><Relationship Id="rId1" Type="http://schemas.openxmlformats.org/officeDocument/2006/relationships/hyperlink" Target="https://unstats.un.org/unsd/methodology/m49/"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file:///C:\Document%20Library\Country%20Folders\Algeria\2006%20MICS\Final%20Report\Algeria%202006%20MICS_French.pdf" TargetMode="External"/><Relationship Id="rId2" Type="http://schemas.openxmlformats.org/officeDocument/2006/relationships/hyperlink" Target="https://mics-surveys-prod.s3.amazonaws.com/MICS3/Middle%20East%20and%20North%20Africa/Algeria/2006/Final/Algeria%202006%20MICS_French.pdf" TargetMode="External"/><Relationship Id="rId1" Type="http://schemas.openxmlformats.org/officeDocument/2006/relationships/hyperlink" Target="file:///C:\Document%20Library\Country%20Folders\Algeria\2006%20MICS" TargetMode="External"/><Relationship Id="rId5" Type="http://schemas.openxmlformats.org/officeDocument/2006/relationships/printerSettings" Target="../printerSettings/printerSettings2.bin"/><Relationship Id="rId4" Type="http://schemas.openxmlformats.org/officeDocument/2006/relationships/hyperlink" Target="file:///C:\:u:\r\teams\DRP\Nut\Document%20Library\Country%20Folders\Algeria\2006%20MICS\Raw%20Datasets\Zipped\Algeria%20MICS%202006%20-%20not%20on%20web%20-%20do%20not%20distribute.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420F4-6E59-46D3-BE68-2861394569A6}">
  <sheetPr filterMode="1"/>
  <dimension ref="A1:BL506"/>
  <sheetViews>
    <sheetView tabSelected="1" topLeftCell="AU1" zoomScale="80" zoomScaleNormal="80" workbookViewId="0">
      <pane ySplit="1" topLeftCell="A33" activePane="bottomLeft" state="frozen"/>
      <selection pane="bottomLeft" activeCell="BH43" sqref="BH43"/>
    </sheetView>
  </sheetViews>
  <sheetFormatPr defaultColWidth="8.7265625" defaultRowHeight="15" customHeight="1" x14ac:dyDescent="0.35"/>
  <cols>
    <col min="1" max="4" width="8.7265625" style="131"/>
    <col min="5" max="5" width="14.7265625" style="131" customWidth="1"/>
    <col min="6" max="6" width="8.7265625" style="154"/>
    <col min="7" max="8" width="8.7265625" style="131"/>
    <col min="9" max="9" width="8.7265625" style="131" customWidth="1"/>
    <col min="10" max="10" width="11.26953125" style="131" customWidth="1"/>
    <col min="11" max="16" width="8.7265625" style="131" customWidth="1"/>
    <col min="17" max="30" width="8.7265625" style="131"/>
    <col min="31" max="56" width="8.7265625" style="131" customWidth="1"/>
    <col min="57" max="60" width="8.7265625" style="131"/>
    <col min="61" max="61" width="26.7265625" style="131" customWidth="1"/>
    <col min="62" max="62" width="16.26953125" style="131" bestFit="1" customWidth="1"/>
    <col min="63" max="63" width="12.26953125" style="131" customWidth="1"/>
    <col min="64" max="64" width="30.26953125" style="131" customWidth="1"/>
    <col min="65" max="16384" width="8.7265625" style="131"/>
  </cols>
  <sheetData>
    <row r="1" spans="1:64" ht="55.9" customHeight="1" x14ac:dyDescent="0.35">
      <c r="A1" s="131" t="s">
        <v>0</v>
      </c>
      <c r="B1" s="117" t="s">
        <v>1</v>
      </c>
      <c r="C1" s="118" t="s">
        <v>2</v>
      </c>
      <c r="D1" s="119" t="s">
        <v>3</v>
      </c>
      <c r="E1" s="119" t="s">
        <v>4</v>
      </c>
      <c r="F1" s="119" t="s">
        <v>5</v>
      </c>
      <c r="G1" s="119" t="s">
        <v>6</v>
      </c>
      <c r="H1" s="119" t="s">
        <v>7</v>
      </c>
      <c r="I1" s="120" t="s">
        <v>8</v>
      </c>
      <c r="J1" s="120" t="s">
        <v>9</v>
      </c>
      <c r="K1" s="120" t="s">
        <v>10</v>
      </c>
      <c r="L1" s="120" t="s">
        <v>11</v>
      </c>
      <c r="M1" s="120" t="s">
        <v>12</v>
      </c>
      <c r="N1" s="121" t="s">
        <v>13</v>
      </c>
      <c r="O1" s="120" t="s">
        <v>14</v>
      </c>
      <c r="P1" s="120" t="s">
        <v>15</v>
      </c>
      <c r="Q1" s="119" t="s">
        <v>16</v>
      </c>
      <c r="R1" s="119" t="s">
        <v>17</v>
      </c>
      <c r="S1" s="119" t="s">
        <v>18</v>
      </c>
      <c r="T1" s="119" t="s">
        <v>19</v>
      </c>
      <c r="U1" s="119" t="s">
        <v>20</v>
      </c>
      <c r="V1" s="119" t="s">
        <v>21</v>
      </c>
      <c r="W1" s="119" t="s">
        <v>22</v>
      </c>
      <c r="X1" s="119" t="s">
        <v>23</v>
      </c>
      <c r="Y1" s="119" t="s">
        <v>24</v>
      </c>
      <c r="Z1" s="119" t="s">
        <v>25</v>
      </c>
      <c r="AA1" s="119" t="s">
        <v>26</v>
      </c>
      <c r="AB1" s="119" t="s">
        <v>27</v>
      </c>
      <c r="AC1" s="119" t="s">
        <v>28</v>
      </c>
      <c r="AD1" s="119" t="s">
        <v>29</v>
      </c>
      <c r="AE1" s="119" t="s">
        <v>30</v>
      </c>
      <c r="AF1" s="119" t="s">
        <v>31</v>
      </c>
      <c r="AG1" s="119" t="s">
        <v>32</v>
      </c>
      <c r="AH1" s="119" t="s">
        <v>33</v>
      </c>
      <c r="AI1" s="119" t="s">
        <v>34</v>
      </c>
      <c r="AJ1" s="119" t="s">
        <v>35</v>
      </c>
      <c r="AK1" s="119" t="s">
        <v>36</v>
      </c>
      <c r="AL1" s="119" t="s">
        <v>37</v>
      </c>
      <c r="AM1" s="119" t="s">
        <v>38</v>
      </c>
      <c r="AN1" s="119" t="s">
        <v>39</v>
      </c>
      <c r="AO1" s="119" t="s">
        <v>40</v>
      </c>
      <c r="AP1" s="119" t="s">
        <v>41</v>
      </c>
      <c r="AQ1" s="119" t="s">
        <v>42</v>
      </c>
      <c r="AR1" s="119" t="s">
        <v>43</v>
      </c>
      <c r="AS1" s="119" t="s">
        <v>44</v>
      </c>
      <c r="AT1" s="119" t="s">
        <v>45</v>
      </c>
      <c r="AU1" s="119" t="s">
        <v>46</v>
      </c>
      <c r="AV1" s="119" t="s">
        <v>47</v>
      </c>
      <c r="AW1" s="119" t="s">
        <v>48</v>
      </c>
      <c r="AX1" s="122" t="s">
        <v>49</v>
      </c>
      <c r="AY1" s="123" t="s">
        <v>50</v>
      </c>
      <c r="AZ1" s="124" t="s">
        <v>51</v>
      </c>
      <c r="BA1" s="124" t="s">
        <v>52</v>
      </c>
      <c r="BB1" s="124" t="s">
        <v>53</v>
      </c>
      <c r="BC1" s="124" t="s">
        <v>54</v>
      </c>
      <c r="BD1" s="1" t="s">
        <v>55</v>
      </c>
      <c r="BE1" s="125" t="s">
        <v>56</v>
      </c>
      <c r="BF1" s="126" t="s">
        <v>57</v>
      </c>
      <c r="BG1" s="2" t="s">
        <v>58</v>
      </c>
      <c r="BH1" s="2" t="s">
        <v>59</v>
      </c>
      <c r="BI1" s="127" t="s">
        <v>60</v>
      </c>
      <c r="BJ1" s="128" t="s">
        <v>61</v>
      </c>
      <c r="BK1" s="129" t="s">
        <v>62</v>
      </c>
      <c r="BL1" s="130" t="s">
        <v>63</v>
      </c>
    </row>
    <row r="2" spans="1:64" s="54" customFormat="1" ht="14.5" hidden="1" x14ac:dyDescent="0.35">
      <c r="A2" s="54">
        <v>308</v>
      </c>
      <c r="B2" s="108" t="s">
        <v>64</v>
      </c>
      <c r="C2" s="109">
        <v>843</v>
      </c>
      <c r="D2" s="109" t="s">
        <v>65</v>
      </c>
      <c r="E2" s="110" t="s">
        <v>66</v>
      </c>
      <c r="F2" s="10" t="s">
        <v>67</v>
      </c>
      <c r="G2" s="3" t="s">
        <v>68</v>
      </c>
      <c r="H2" s="55">
        <v>2013</v>
      </c>
      <c r="I2" s="188"/>
      <c r="J2" s="180"/>
      <c r="K2" s="188"/>
      <c r="L2" s="188"/>
      <c r="M2" s="188"/>
      <c r="N2" s="180"/>
      <c r="O2" s="188"/>
      <c r="P2" s="188"/>
      <c r="Q2" s="109">
        <v>32465</v>
      </c>
      <c r="R2" s="183">
        <v>31580</v>
      </c>
      <c r="S2" s="111">
        <v>0.13731628656387329</v>
      </c>
      <c r="T2" s="111">
        <v>0.12133066356182098</v>
      </c>
      <c r="U2" s="183">
        <v>4336.416015625</v>
      </c>
      <c r="V2" s="109">
        <v>3939</v>
      </c>
      <c r="W2" s="183">
        <v>4304.88671875</v>
      </c>
      <c r="X2" s="109">
        <v>3908</v>
      </c>
      <c r="Y2" s="111">
        <v>0.13631686568260193</v>
      </c>
      <c r="Z2" s="111">
        <v>0.12037578970193863</v>
      </c>
      <c r="AA2" s="183">
        <v>3000</v>
      </c>
      <c r="AB2" s="109">
        <v>853</v>
      </c>
      <c r="AC2" s="183">
        <v>3500</v>
      </c>
      <c r="AD2" s="183">
        <v>532</v>
      </c>
      <c r="AE2" s="183">
        <v>2500</v>
      </c>
      <c r="AF2" s="109">
        <v>411</v>
      </c>
      <c r="AG2" s="191">
        <v>0.227338045835495</v>
      </c>
      <c r="AH2" s="191">
        <v>0.48606076836585999</v>
      </c>
      <c r="AI2" s="191">
        <v>0.18819473683834076</v>
      </c>
      <c r="AJ2" s="191">
        <v>8.6827859282493591E-2</v>
      </c>
      <c r="AK2" s="191">
        <v>5.2192378789186478E-2</v>
      </c>
      <c r="AL2" s="191">
        <v>6.6114531364291906E-4</v>
      </c>
      <c r="AM2" s="109">
        <v>3000</v>
      </c>
      <c r="AN2" s="109">
        <v>853</v>
      </c>
      <c r="AO2" s="109">
        <v>3500</v>
      </c>
      <c r="AP2" s="109">
        <v>532</v>
      </c>
      <c r="AQ2" s="109">
        <v>2500</v>
      </c>
      <c r="AR2" s="109">
        <v>411</v>
      </c>
      <c r="AS2" s="188">
        <v>0.21655242145061493</v>
      </c>
      <c r="AT2" s="188">
        <v>0.45595329999923706</v>
      </c>
      <c r="AU2" s="188">
        <v>0.1825336366891861</v>
      </c>
      <c r="AV2" s="188">
        <v>6.6006600856781006E-2</v>
      </c>
      <c r="AW2" s="188">
        <v>3.3003300428390503E-2</v>
      </c>
      <c r="AX2" s="192">
        <v>1.0154861956834793E-3</v>
      </c>
      <c r="AY2" s="56" t="str">
        <f t="shared" ref="AY2:AY25" si="0">IF(Z2&gt;=0.3,"yes","no")</f>
        <v>no</v>
      </c>
      <c r="AZ2" s="57" t="str">
        <f t="shared" ref="AZ2:AZ25" si="1">IF(V2&gt;=200,"yes","no")</f>
        <v>yes</v>
      </c>
      <c r="BA2" s="57" t="str">
        <f t="shared" ref="BA2:BA25" si="2">IF(AT2&lt;0.55,"yes","no")</f>
        <v>yes</v>
      </c>
      <c r="BB2" s="57" t="str">
        <f t="shared" ref="BB2:BB25" si="3">IF(AW2+AX2&gt;=0.05,"no","yes")</f>
        <v>yes</v>
      </c>
      <c r="BC2" s="57" t="str">
        <f t="shared" ref="BC2:BC25" si="4">IF(AV2&gt;=0.1,"no","yes")</f>
        <v>yes</v>
      </c>
      <c r="BD2" s="58">
        <f t="shared" ref="BD2:BD25" si="5">COUNTIF(AY2:BC2,"no")</f>
        <v>1</v>
      </c>
      <c r="BE2" s="59" t="str">
        <f t="shared" ref="BE2:BE25" si="6">IF(BD2=0,"included","excluded")</f>
        <v>excluded</v>
      </c>
      <c r="BF2" s="55" t="s">
        <v>69</v>
      </c>
      <c r="BG2" s="58">
        <v>2</v>
      </c>
      <c r="BH2" s="58" t="s">
        <v>70</v>
      </c>
      <c r="BI2" s="45" t="s">
        <v>71</v>
      </c>
      <c r="BJ2" s="60" t="s">
        <v>72</v>
      </c>
      <c r="BK2" s="61"/>
      <c r="BL2" s="61" t="str" cm="1">
        <f t="array" ref="BL2">IF(_xlfn.XLOOKUP(Estimates_final!C2,'Additional survey details'!$B$3:$B$489,_xlfn.XLOOKUP(Estimates_final!$BL$1,'Additional survey details'!$C$2:$BM$2,'Additional survey details'!$C$3:$BM$489))=0,"",_xlfn.XLOOKUP(Estimates_final!C2,'Additional survey details'!$B$3:$B$489,_xlfn.XLOOKUP(Estimates_final!$BL$1,'Additional survey details'!$C$2:$BM$2,'Additional survey details'!$C$3:$BM$489)))</f>
        <v/>
      </c>
    </row>
    <row r="3" spans="1:64" s="54" customFormat="1" ht="14.5" x14ac:dyDescent="0.35">
      <c r="A3" s="54">
        <v>1</v>
      </c>
      <c r="B3" s="59" t="s">
        <v>73</v>
      </c>
      <c r="C3" s="55">
        <v>5</v>
      </c>
      <c r="D3" s="55" t="s">
        <v>74</v>
      </c>
      <c r="E3" s="58" t="s">
        <v>75</v>
      </c>
      <c r="F3" s="10" t="s">
        <v>76</v>
      </c>
      <c r="G3" s="3">
        <v>2000</v>
      </c>
      <c r="H3" s="55">
        <v>1999</v>
      </c>
      <c r="I3" s="57">
        <v>3.9554899999999997E-2</v>
      </c>
      <c r="J3" s="62">
        <v>1.16942E-2</v>
      </c>
      <c r="K3" s="57">
        <v>1.6634199999999998E-2</v>
      </c>
      <c r="L3" s="57">
        <v>6.2475599999999999E-2</v>
      </c>
      <c r="M3" s="57">
        <v>2.5723699999999999E-2</v>
      </c>
      <c r="N3" s="62">
        <v>1.1477559999999999E-2</v>
      </c>
      <c r="O3" s="57">
        <v>3.0608300000000001E-3</v>
      </c>
      <c r="P3" s="57">
        <v>4.8386499999999999E-2</v>
      </c>
      <c r="Q3" s="55">
        <v>254</v>
      </c>
      <c r="R3" s="63">
        <v>260</v>
      </c>
      <c r="S3" s="64">
        <v>0.87474656105041504</v>
      </c>
      <c r="T3" s="64">
        <v>0.90551179647445679</v>
      </c>
      <c r="U3" s="63">
        <v>227</v>
      </c>
      <c r="V3" s="55">
        <v>230</v>
      </c>
      <c r="W3" s="63">
        <v>227</v>
      </c>
      <c r="X3" s="55">
        <v>230</v>
      </c>
      <c r="Y3" s="64">
        <v>0.87436211109161377</v>
      </c>
      <c r="Z3" s="64">
        <v>0.90551179647445679</v>
      </c>
      <c r="AA3" s="63">
        <v>3500</v>
      </c>
      <c r="AB3" s="55">
        <v>28</v>
      </c>
      <c r="AC3" s="63">
        <v>3000</v>
      </c>
      <c r="AD3" s="63">
        <v>26</v>
      </c>
      <c r="AE3" s="63">
        <v>3200</v>
      </c>
      <c r="AF3" s="55">
        <v>22</v>
      </c>
      <c r="AG3" s="65">
        <v>0.12723127007484436</v>
      </c>
      <c r="AH3" s="65">
        <v>0.34329095482826233</v>
      </c>
      <c r="AI3" s="65">
        <v>0.10192494839429855</v>
      </c>
      <c r="AJ3" s="65">
        <v>2.7387849986553192E-2</v>
      </c>
      <c r="AK3" s="65">
        <v>8.5375159978866577E-3</v>
      </c>
      <c r="AL3" s="65">
        <v>0</v>
      </c>
      <c r="AM3" s="55">
        <v>3500</v>
      </c>
      <c r="AN3" s="55">
        <v>28</v>
      </c>
      <c r="AO3" s="55">
        <v>3000</v>
      </c>
      <c r="AP3" s="55">
        <v>26</v>
      </c>
      <c r="AQ3" s="55">
        <v>3200</v>
      </c>
      <c r="AR3" s="55">
        <v>22</v>
      </c>
      <c r="AS3" s="57">
        <v>0.12173912674188614</v>
      </c>
      <c r="AT3" s="57">
        <v>0.33043476939201355</v>
      </c>
      <c r="AU3" s="57">
        <v>0.12173912674188614</v>
      </c>
      <c r="AV3" s="57">
        <v>3.4782607108354568E-2</v>
      </c>
      <c r="AW3" s="57">
        <v>8.6956517770886421E-3</v>
      </c>
      <c r="AX3" s="66">
        <v>0</v>
      </c>
      <c r="AY3" s="56" t="str">
        <f t="shared" si="0"/>
        <v>yes</v>
      </c>
      <c r="AZ3" s="57" t="str">
        <f t="shared" si="1"/>
        <v>yes</v>
      </c>
      <c r="BA3" s="57" t="str">
        <f t="shared" si="2"/>
        <v>yes</v>
      </c>
      <c r="BB3" s="57" t="str">
        <f t="shared" si="3"/>
        <v>yes</v>
      </c>
      <c r="BC3" s="57" t="str">
        <f t="shared" si="4"/>
        <v>yes</v>
      </c>
      <c r="BD3" s="58">
        <f t="shared" si="5"/>
        <v>0</v>
      </c>
      <c r="BE3" s="59" t="str">
        <f t="shared" si="6"/>
        <v>included</v>
      </c>
      <c r="BF3" s="55" t="s">
        <v>77</v>
      </c>
      <c r="BG3" s="58">
        <v>5</v>
      </c>
      <c r="BH3" s="58" t="s">
        <v>78</v>
      </c>
      <c r="BI3" s="45" t="s">
        <v>79</v>
      </c>
      <c r="BJ3" s="67" t="s">
        <v>80</v>
      </c>
      <c r="BK3" s="61"/>
      <c r="BL3" s="61" t="str" cm="1">
        <f t="array" ref="BL3">IF(_xlfn.XLOOKUP(Estimates_final!C3,'Additional survey details'!$B$3:$B$489,_xlfn.XLOOKUP(Estimates_final!$BL$1,'Additional survey details'!$C$2:$BM$2,'Additional survey details'!$C$3:$BM$489))=0,"",_xlfn.XLOOKUP(Estimates_final!C3,'Additional survey details'!$B$3:$B$489,_xlfn.XLOOKUP(Estimates_final!$BL$1,'Additional survey details'!$C$2:$BM$2,'Additional survey details'!$C$3:$BM$489)))</f>
        <v>MICS2</v>
      </c>
    </row>
    <row r="4" spans="1:64" s="54" customFormat="1" ht="15" customHeight="1" x14ac:dyDescent="0.35">
      <c r="A4" s="54">
        <v>2</v>
      </c>
      <c r="B4" s="59" t="s">
        <v>73</v>
      </c>
      <c r="C4" s="55">
        <v>6</v>
      </c>
      <c r="D4" s="55" t="s">
        <v>81</v>
      </c>
      <c r="E4" s="58" t="s">
        <v>75</v>
      </c>
      <c r="F4" s="10" t="s">
        <v>76</v>
      </c>
      <c r="G4" s="3">
        <v>2005</v>
      </c>
      <c r="H4" s="55">
        <v>2004</v>
      </c>
      <c r="I4" s="57">
        <v>7.0165400000000003E-2</v>
      </c>
      <c r="J4" s="62">
        <v>1.34041E-2</v>
      </c>
      <c r="K4" s="57">
        <v>4.3893399999999999E-2</v>
      </c>
      <c r="L4" s="57">
        <v>9.6437499999999995E-2</v>
      </c>
      <c r="M4" s="57">
        <v>6.5787799999999994E-2</v>
      </c>
      <c r="N4" s="62">
        <v>1.417326E-2</v>
      </c>
      <c r="O4" s="57">
        <v>3.7864879999999997E-2</v>
      </c>
      <c r="P4" s="57">
        <v>9.3710660000000001E-2</v>
      </c>
      <c r="Q4" s="55">
        <v>395</v>
      </c>
      <c r="R4" s="63">
        <v>399</v>
      </c>
      <c r="S4" s="64">
        <v>0.96741855144500732</v>
      </c>
      <c r="T4" s="64">
        <v>0.96455693244934082</v>
      </c>
      <c r="U4" s="63">
        <v>386</v>
      </c>
      <c r="V4" s="55">
        <v>381</v>
      </c>
      <c r="W4" s="63">
        <v>386</v>
      </c>
      <c r="X4" s="55">
        <v>381</v>
      </c>
      <c r="Y4" s="64">
        <v>0.96741855144500732</v>
      </c>
      <c r="Z4" s="64">
        <v>0.96455693244934082</v>
      </c>
      <c r="AA4" s="55">
        <v>3200</v>
      </c>
      <c r="AB4" s="55">
        <v>27</v>
      </c>
      <c r="AC4" s="55">
        <v>3300</v>
      </c>
      <c r="AD4" s="55">
        <v>23</v>
      </c>
      <c r="AE4" s="55">
        <v>3100</v>
      </c>
      <c r="AF4" s="55">
        <v>23</v>
      </c>
      <c r="AG4" s="64">
        <v>8.5429847240447998E-2</v>
      </c>
      <c r="AH4" s="64">
        <v>0.28816044330596924</v>
      </c>
      <c r="AI4" s="64">
        <v>9.2302329838275909E-2</v>
      </c>
      <c r="AJ4" s="64">
        <v>1.3395555317401886E-2</v>
      </c>
      <c r="AK4" s="64">
        <v>8.9185694232583046E-3</v>
      </c>
      <c r="AL4" s="64">
        <v>0</v>
      </c>
      <c r="AM4" s="55">
        <v>3200</v>
      </c>
      <c r="AN4" s="55">
        <v>27</v>
      </c>
      <c r="AO4" s="55">
        <v>3300</v>
      </c>
      <c r="AP4" s="55">
        <v>23</v>
      </c>
      <c r="AQ4" s="55">
        <v>3100</v>
      </c>
      <c r="AR4" s="55">
        <v>23</v>
      </c>
      <c r="AS4" s="64">
        <v>8.6614176630973816E-2</v>
      </c>
      <c r="AT4" s="64">
        <v>0.27821522951126099</v>
      </c>
      <c r="AU4" s="64">
        <v>9.7112864255905151E-2</v>
      </c>
      <c r="AV4" s="64">
        <v>1.3123359531164169E-2</v>
      </c>
      <c r="AW4" s="64">
        <v>7.8740157186985016E-3</v>
      </c>
      <c r="AX4" s="68">
        <v>0</v>
      </c>
      <c r="AY4" s="56" t="str">
        <f t="shared" si="0"/>
        <v>yes</v>
      </c>
      <c r="AZ4" s="57" t="str">
        <f t="shared" si="1"/>
        <v>yes</v>
      </c>
      <c r="BA4" s="57" t="str">
        <f t="shared" si="2"/>
        <v>yes</v>
      </c>
      <c r="BB4" s="57" t="str">
        <f t="shared" si="3"/>
        <v>yes</v>
      </c>
      <c r="BC4" s="57" t="str">
        <f t="shared" si="4"/>
        <v>yes</v>
      </c>
      <c r="BD4" s="58">
        <f t="shared" si="5"/>
        <v>0</v>
      </c>
      <c r="BE4" s="59" t="str">
        <f t="shared" si="6"/>
        <v>included</v>
      </c>
      <c r="BF4" s="55" t="s">
        <v>77</v>
      </c>
      <c r="BG4" s="58">
        <v>5</v>
      </c>
      <c r="BH4" s="58" t="s">
        <v>78</v>
      </c>
      <c r="BI4" s="45" t="s">
        <v>79</v>
      </c>
      <c r="BJ4" s="67" t="s">
        <v>80</v>
      </c>
      <c r="BK4" s="61"/>
      <c r="BL4" s="61" t="str" cm="1">
        <f t="array" ref="BL4">IF(_xlfn.XLOOKUP(Estimates_final!C7,'Additional survey details'!$B$3:$B$489,_xlfn.XLOOKUP(Estimates_final!$BL$1,'Additional survey details'!$C$2:$BM$2,'Additional survey details'!$C$3:$BM$489))=0,"",_xlfn.XLOOKUP(Estimates_final!C7,'Additional survey details'!$B$3:$B$489,_xlfn.XLOOKUP(Estimates_final!$BL$1,'Additional survey details'!$C$2:$BM$2,'Additional survey details'!$C$3:$BM$489)))</f>
        <v/>
      </c>
    </row>
    <row r="5" spans="1:64" s="54" customFormat="1" ht="15" customHeight="1" x14ac:dyDescent="0.35">
      <c r="A5" s="54">
        <v>3</v>
      </c>
      <c r="B5" s="59" t="s">
        <v>73</v>
      </c>
      <c r="C5" s="55">
        <v>7</v>
      </c>
      <c r="D5" s="55" t="s">
        <v>82</v>
      </c>
      <c r="E5" s="58" t="s">
        <v>75</v>
      </c>
      <c r="F5" s="10" t="s">
        <v>67</v>
      </c>
      <c r="G5" s="3" t="s">
        <v>83</v>
      </c>
      <c r="H5" s="55">
        <v>2006</v>
      </c>
      <c r="I5" s="57">
        <v>4.6444800000000001E-2</v>
      </c>
      <c r="J5" s="62">
        <v>5.4250000000000001E-3</v>
      </c>
      <c r="K5" s="57">
        <v>3.5811799999999998E-2</v>
      </c>
      <c r="L5" s="57">
        <v>5.7077700000000002E-2</v>
      </c>
      <c r="M5" s="57">
        <v>3.5342199999999997E-2</v>
      </c>
      <c r="N5" s="62">
        <v>5.7921800000000001E-3</v>
      </c>
      <c r="O5" s="57">
        <v>2.3955859999999999E-2</v>
      </c>
      <c r="P5" s="57">
        <v>4.6728499999999999E-2</v>
      </c>
      <c r="Q5" s="55">
        <v>1616</v>
      </c>
      <c r="R5" s="63">
        <v>1576</v>
      </c>
      <c r="S5" s="64">
        <v>0.97972321510314941</v>
      </c>
      <c r="T5" s="64">
        <v>0.97215348482131958</v>
      </c>
      <c r="U5" s="63">
        <v>1544.2559814453125</v>
      </c>
      <c r="V5" s="55">
        <v>1571</v>
      </c>
      <c r="W5" s="63">
        <v>1544.2559814453125</v>
      </c>
      <c r="X5" s="55">
        <v>1571</v>
      </c>
      <c r="Y5" s="64">
        <v>0.97985786199569702</v>
      </c>
      <c r="Z5" s="64">
        <v>0.97215348482131958</v>
      </c>
      <c r="AA5" s="55">
        <v>3200</v>
      </c>
      <c r="AB5" s="55">
        <v>179</v>
      </c>
      <c r="AC5" s="55">
        <v>3500</v>
      </c>
      <c r="AD5" s="55">
        <v>159</v>
      </c>
      <c r="AE5" s="55">
        <v>3300</v>
      </c>
      <c r="AF5" s="55">
        <v>149</v>
      </c>
      <c r="AG5" s="64">
        <v>0.1004321426153183</v>
      </c>
      <c r="AH5" s="64">
        <v>0.28815546631813049</v>
      </c>
      <c r="AI5" s="64">
        <v>9.6906162798404694E-2</v>
      </c>
      <c r="AJ5" s="64">
        <v>1.8556855618953705E-2</v>
      </c>
      <c r="AK5" s="64">
        <v>3.8492148742079735E-3</v>
      </c>
      <c r="AL5" s="64">
        <v>0</v>
      </c>
      <c r="AM5" s="55">
        <v>3200</v>
      </c>
      <c r="AN5" s="55">
        <v>179</v>
      </c>
      <c r="AO5" s="55">
        <v>3500</v>
      </c>
      <c r="AP5" s="55">
        <v>159</v>
      </c>
      <c r="AQ5" s="55">
        <v>3300</v>
      </c>
      <c r="AR5" s="55">
        <v>149</v>
      </c>
      <c r="AS5" s="64">
        <v>0.11394016444683075</v>
      </c>
      <c r="AT5" s="64">
        <v>0.30999362468719482</v>
      </c>
      <c r="AU5" s="64">
        <v>9.3570977449417114E-2</v>
      </c>
      <c r="AV5" s="64">
        <v>2.0369190722703934E-2</v>
      </c>
      <c r="AW5" s="64">
        <v>3.1826861668378115E-3</v>
      </c>
      <c r="AX5" s="68">
        <v>0</v>
      </c>
      <c r="AY5" s="56" t="str">
        <f t="shared" si="0"/>
        <v>yes</v>
      </c>
      <c r="AZ5" s="57" t="str">
        <f t="shared" si="1"/>
        <v>yes</v>
      </c>
      <c r="BA5" s="57" t="str">
        <f t="shared" si="2"/>
        <v>yes</v>
      </c>
      <c r="BB5" s="57" t="str">
        <f t="shared" si="3"/>
        <v>yes</v>
      </c>
      <c r="BC5" s="57" t="str">
        <f t="shared" si="4"/>
        <v>yes</v>
      </c>
      <c r="BD5" s="58">
        <f t="shared" si="5"/>
        <v>0</v>
      </c>
      <c r="BE5" s="59" t="str">
        <f t="shared" si="6"/>
        <v>included</v>
      </c>
      <c r="BF5" s="55" t="s">
        <v>77</v>
      </c>
      <c r="BG5" s="58">
        <v>5</v>
      </c>
      <c r="BH5" s="58" t="s">
        <v>78</v>
      </c>
      <c r="BI5" s="45" t="s">
        <v>84</v>
      </c>
      <c r="BJ5" s="67" t="s">
        <v>80</v>
      </c>
      <c r="BK5" s="61"/>
      <c r="BL5" s="61" t="str" cm="1">
        <f t="array" ref="BL5">IF(_xlfn.XLOOKUP(Estimates_final!C8,'Additional survey details'!$B$3:$B$489,_xlfn.XLOOKUP(Estimates_final!$BL$1,'Additional survey details'!$C$2:$BM$2,'Additional survey details'!$C$3:$BM$489))=0,"",_xlfn.XLOOKUP(Estimates_final!C8,'Additional survey details'!$B$3:$B$489,_xlfn.XLOOKUP(Estimates_final!$BL$1,'Additional survey details'!$C$2:$BM$2,'Additional survey details'!$C$3:$BM$489)))</f>
        <v/>
      </c>
    </row>
    <row r="6" spans="1:64" s="54" customFormat="1" ht="15" customHeight="1" x14ac:dyDescent="0.35">
      <c r="A6" s="54">
        <v>323</v>
      </c>
      <c r="B6" s="59" t="s">
        <v>73</v>
      </c>
      <c r="C6" s="55">
        <v>895</v>
      </c>
      <c r="D6" s="55" t="s">
        <v>85</v>
      </c>
      <c r="E6" s="58" t="s">
        <v>75</v>
      </c>
      <c r="F6" s="10" t="s">
        <v>86</v>
      </c>
      <c r="G6" s="3">
        <v>2002</v>
      </c>
      <c r="H6" s="55">
        <v>2000</v>
      </c>
      <c r="I6" s="64">
        <v>4.9779850989580154E-2</v>
      </c>
      <c r="J6" s="62">
        <v>5.7669705711305141E-3</v>
      </c>
      <c r="K6" s="64">
        <v>3.8476794958114624E-2</v>
      </c>
      <c r="L6" s="64">
        <v>6.1082903295755386E-2</v>
      </c>
      <c r="M6" s="64">
        <v>3.0404858291149139E-2</v>
      </c>
      <c r="N6" s="62">
        <v>4.7649182379245758E-3</v>
      </c>
      <c r="O6" s="64">
        <v>2.1026516333222389E-2</v>
      </c>
      <c r="P6" s="64">
        <v>3.9783202111721039E-2</v>
      </c>
      <c r="Q6" s="55">
        <v>1351</v>
      </c>
      <c r="R6" s="63">
        <v>1463</v>
      </c>
      <c r="S6" s="64">
        <v>0.98499530553817749</v>
      </c>
      <c r="T6" s="64">
        <v>0.98815691471099854</v>
      </c>
      <c r="U6" s="63">
        <v>1441.280029296875</v>
      </c>
      <c r="V6" s="55">
        <v>1335</v>
      </c>
      <c r="W6" s="63">
        <v>1439.5753173828125</v>
      </c>
      <c r="X6" s="55">
        <v>1334</v>
      </c>
      <c r="Y6" s="64">
        <v>0.98398858308792114</v>
      </c>
      <c r="Z6" s="64">
        <v>0.98741674423217773</v>
      </c>
      <c r="AA6" s="55">
        <v>3500</v>
      </c>
      <c r="AB6" s="55">
        <v>190</v>
      </c>
      <c r="AC6" s="55">
        <v>3200</v>
      </c>
      <c r="AD6" s="55">
        <v>103</v>
      </c>
      <c r="AE6" s="55">
        <v>3300</v>
      </c>
      <c r="AF6" s="55">
        <v>90</v>
      </c>
      <c r="AG6" s="64">
        <v>0.14505375921726227</v>
      </c>
      <c r="AH6" s="64">
        <v>0.28954100608825684</v>
      </c>
      <c r="AI6" s="64">
        <v>0.14796234667301178</v>
      </c>
      <c r="AJ6" s="64">
        <v>4.0090035647153854E-2</v>
      </c>
      <c r="AK6" s="64">
        <v>1.2570192106068134E-2</v>
      </c>
      <c r="AL6" s="64">
        <v>0</v>
      </c>
      <c r="AM6" s="55">
        <v>3500</v>
      </c>
      <c r="AN6" s="55">
        <v>190</v>
      </c>
      <c r="AO6" s="55">
        <v>3200</v>
      </c>
      <c r="AP6" s="55">
        <v>103</v>
      </c>
      <c r="AQ6" s="55">
        <v>3300</v>
      </c>
      <c r="AR6" s="55">
        <v>90</v>
      </c>
      <c r="AS6" s="64">
        <v>0.14232209324836731</v>
      </c>
      <c r="AT6" s="64">
        <v>0.28689137101173401</v>
      </c>
      <c r="AU6" s="64">
        <v>0.15655431151390076</v>
      </c>
      <c r="AV6" s="64">
        <v>4.1947565972805023E-2</v>
      </c>
      <c r="AW6" s="64">
        <v>1.1985018849372864E-2</v>
      </c>
      <c r="AX6" s="68">
        <v>0</v>
      </c>
      <c r="AY6" s="56" t="str">
        <f t="shared" si="0"/>
        <v>yes</v>
      </c>
      <c r="AZ6" s="57" t="str">
        <f t="shared" si="1"/>
        <v>yes</v>
      </c>
      <c r="BA6" s="57" t="str">
        <f t="shared" si="2"/>
        <v>yes</v>
      </c>
      <c r="BB6" s="57" t="str">
        <f t="shared" si="3"/>
        <v>yes</v>
      </c>
      <c r="BC6" s="57" t="str">
        <f t="shared" si="4"/>
        <v>yes</v>
      </c>
      <c r="BD6" s="58">
        <f t="shared" si="5"/>
        <v>0</v>
      </c>
      <c r="BE6" s="59" t="str">
        <f t="shared" si="6"/>
        <v>included</v>
      </c>
      <c r="BF6" s="55"/>
      <c r="BG6" s="58">
        <v>5</v>
      </c>
      <c r="BH6" s="58" t="s">
        <v>78</v>
      </c>
      <c r="BI6" s="45" t="s">
        <v>87</v>
      </c>
      <c r="BJ6" s="60" t="s">
        <v>88</v>
      </c>
      <c r="BK6" s="61"/>
      <c r="BL6" s="61" t="str" cm="1">
        <f t="array" ref="BL6">IF(_xlfn.XLOOKUP(Estimates_final!C5,'Additional survey details'!$B$3:$B$489,_xlfn.XLOOKUP(Estimates_final!$BL$1,'Additional survey details'!$C$2:$BM$2,'Additional survey details'!$C$3:$BM$489))=0,"",_xlfn.XLOOKUP(Estimates_final!C5,'Additional survey details'!$B$3:$B$489,_xlfn.XLOOKUP(Estimates_final!$BL$1,'Additional survey details'!$C$2:$BM$2,'Additional survey details'!$C$3:$BM$489)))</f>
        <v/>
      </c>
    </row>
    <row r="7" spans="1:64" s="178" customFormat="1" ht="14.5" x14ac:dyDescent="0.35">
      <c r="A7" s="54">
        <v>327</v>
      </c>
      <c r="B7" s="59" t="s">
        <v>73</v>
      </c>
      <c r="C7" s="55">
        <v>918</v>
      </c>
      <c r="D7" s="55" t="s">
        <v>89</v>
      </c>
      <c r="E7" s="58" t="s">
        <v>75</v>
      </c>
      <c r="F7" s="10" t="s">
        <v>90</v>
      </c>
      <c r="G7" s="3">
        <v>2002</v>
      </c>
      <c r="H7" s="55">
        <v>2000</v>
      </c>
      <c r="I7" s="64">
        <v>6.7225173115730286E-2</v>
      </c>
      <c r="J7" s="62">
        <v>1.5044433996081352E-2</v>
      </c>
      <c r="K7" s="64">
        <v>3.7738624960184097E-2</v>
      </c>
      <c r="L7" s="64">
        <v>9.6711724996566772E-2</v>
      </c>
      <c r="M7" s="64">
        <v>5.1372397691011429E-2</v>
      </c>
      <c r="N7" s="62">
        <v>1.0521974414587021E-2</v>
      </c>
      <c r="O7" s="64">
        <v>3.0676035210490227E-2</v>
      </c>
      <c r="P7" s="64">
        <v>7.2068758308887482E-2</v>
      </c>
      <c r="Q7" s="55">
        <v>699</v>
      </c>
      <c r="R7" s="63">
        <v>1382</v>
      </c>
      <c r="S7" s="64">
        <v>0.99065470695495605</v>
      </c>
      <c r="T7" s="64">
        <v>0.98998570442199707</v>
      </c>
      <c r="U7" s="63">
        <v>1369</v>
      </c>
      <c r="V7" s="55">
        <v>692</v>
      </c>
      <c r="W7" s="63">
        <v>1369</v>
      </c>
      <c r="X7" s="55">
        <v>692</v>
      </c>
      <c r="Y7" s="64">
        <v>0.99065792560577393</v>
      </c>
      <c r="Z7" s="64">
        <v>0.98998570442199707</v>
      </c>
      <c r="AA7" s="55">
        <v>3100</v>
      </c>
      <c r="AB7" s="55">
        <v>89</v>
      </c>
      <c r="AC7" s="55">
        <v>3200</v>
      </c>
      <c r="AD7" s="55">
        <v>88</v>
      </c>
      <c r="AE7" s="55">
        <v>3500</v>
      </c>
      <c r="AF7" s="55">
        <v>56</v>
      </c>
      <c r="AG7" s="64">
        <v>0.13772989809513092</v>
      </c>
      <c r="AH7" s="64">
        <v>0.36507144570350647</v>
      </c>
      <c r="AI7" s="64">
        <v>7.3394365608692169E-2</v>
      </c>
      <c r="AJ7" s="64">
        <v>2.6593556627631187E-2</v>
      </c>
      <c r="AK7" s="64">
        <v>3.9208927191793919E-3</v>
      </c>
      <c r="AL7" s="64">
        <v>0</v>
      </c>
      <c r="AM7" s="55">
        <v>3100</v>
      </c>
      <c r="AN7" s="55">
        <v>89</v>
      </c>
      <c r="AO7" s="55">
        <v>3200</v>
      </c>
      <c r="AP7" s="55">
        <v>88</v>
      </c>
      <c r="AQ7" s="55">
        <v>3500</v>
      </c>
      <c r="AR7" s="55">
        <v>56</v>
      </c>
      <c r="AS7" s="64">
        <v>0.1286127120256424</v>
      </c>
      <c r="AT7" s="64">
        <v>0.33670520782470703</v>
      </c>
      <c r="AU7" s="64">
        <v>7.225433737039566E-2</v>
      </c>
      <c r="AV7" s="64">
        <v>2.3121386766433716E-2</v>
      </c>
      <c r="AW7" s="64">
        <v>2.8901733458042145E-3</v>
      </c>
      <c r="AX7" s="68">
        <v>0</v>
      </c>
      <c r="AY7" s="56" t="str">
        <f t="shared" si="0"/>
        <v>yes</v>
      </c>
      <c r="AZ7" s="57" t="str">
        <f t="shared" si="1"/>
        <v>yes</v>
      </c>
      <c r="BA7" s="57" t="str">
        <f t="shared" si="2"/>
        <v>yes</v>
      </c>
      <c r="BB7" s="57" t="str">
        <f t="shared" si="3"/>
        <v>yes</v>
      </c>
      <c r="BC7" s="57" t="str">
        <f t="shared" si="4"/>
        <v>yes</v>
      </c>
      <c r="BD7" s="58">
        <f t="shared" si="5"/>
        <v>0</v>
      </c>
      <c r="BE7" s="59" t="str">
        <f t="shared" si="6"/>
        <v>included</v>
      </c>
      <c r="BF7" s="55"/>
      <c r="BG7" s="58">
        <v>5</v>
      </c>
      <c r="BH7" s="58" t="s">
        <v>78</v>
      </c>
      <c r="BI7" s="45" t="s">
        <v>87</v>
      </c>
      <c r="BJ7" s="60" t="s">
        <v>88</v>
      </c>
      <c r="BK7" s="61"/>
      <c r="BL7" s="61" t="str" cm="1">
        <f t="array" ref="BL7">IF(_xlfn.XLOOKUP(Estimates_final!C4,'Additional survey details'!$B$3:$B$489,_xlfn.XLOOKUP(Estimates_final!$BL$1,'Additional survey details'!$C$2:$BM$2,'Additional survey details'!$C$3:$BM$489))=0,"",_xlfn.XLOOKUP(Estimates_final!C4,'Additional survey details'!$B$3:$B$489,_xlfn.XLOOKUP(Estimates_final!$BL$1,'Additional survey details'!$C$2:$BM$2,'Additional survey details'!$C$3:$BM$489)))</f>
        <v>MICS3</v>
      </c>
    </row>
    <row r="8" spans="1:64" s="54" customFormat="1" ht="14.5" x14ac:dyDescent="0.35">
      <c r="A8" s="54">
        <v>328</v>
      </c>
      <c r="B8" s="59" t="s">
        <v>73</v>
      </c>
      <c r="C8" s="55">
        <v>921</v>
      </c>
      <c r="D8" s="55" t="s">
        <v>91</v>
      </c>
      <c r="E8" s="58" t="s">
        <v>75</v>
      </c>
      <c r="F8" s="10" t="s">
        <v>90</v>
      </c>
      <c r="G8" s="3">
        <v>2005</v>
      </c>
      <c r="H8" s="55">
        <v>2003</v>
      </c>
      <c r="I8" s="64">
        <v>5.8444105088710785E-2</v>
      </c>
      <c r="J8" s="62">
        <v>8.5998354479670525E-3</v>
      </c>
      <c r="K8" s="64">
        <v>4.1588738560676575E-2</v>
      </c>
      <c r="L8" s="64">
        <v>7.5299471616744995E-2</v>
      </c>
      <c r="M8" s="64">
        <v>4.8964217305183411E-2</v>
      </c>
      <c r="N8" s="62">
        <v>1.0025179013609886E-2</v>
      </c>
      <c r="O8" s="64">
        <v>2.9237460345029831E-2</v>
      </c>
      <c r="P8" s="64">
        <v>6.8690977990627289E-2</v>
      </c>
      <c r="Q8" s="55">
        <v>531</v>
      </c>
      <c r="R8" s="63">
        <v>531</v>
      </c>
      <c r="S8" s="64">
        <v>1</v>
      </c>
      <c r="T8" s="64">
        <v>1</v>
      </c>
      <c r="U8" s="63">
        <v>531</v>
      </c>
      <c r="V8" s="55">
        <v>531</v>
      </c>
      <c r="W8" s="63">
        <v>531</v>
      </c>
      <c r="X8" s="55">
        <v>531</v>
      </c>
      <c r="Y8" s="64">
        <v>1</v>
      </c>
      <c r="Z8" s="64">
        <v>1</v>
      </c>
      <c r="AA8" s="55">
        <v>3200</v>
      </c>
      <c r="AB8" s="55">
        <v>86</v>
      </c>
      <c r="AC8" s="55">
        <v>3100</v>
      </c>
      <c r="AD8" s="55">
        <v>76</v>
      </c>
      <c r="AE8" s="55">
        <v>3500</v>
      </c>
      <c r="AF8" s="55">
        <v>42</v>
      </c>
      <c r="AG8" s="64">
        <v>0.16195857524871826</v>
      </c>
      <c r="AH8" s="64">
        <v>0.38418078422546387</v>
      </c>
      <c r="AI8" s="64">
        <v>6.0263652354478836E-2</v>
      </c>
      <c r="AJ8" s="64">
        <v>9.4161955639719963E-3</v>
      </c>
      <c r="AK8" s="64">
        <v>0</v>
      </c>
      <c r="AL8" s="64">
        <v>0</v>
      </c>
      <c r="AM8" s="55">
        <v>3200</v>
      </c>
      <c r="AN8" s="55">
        <v>86</v>
      </c>
      <c r="AO8" s="55">
        <v>3100</v>
      </c>
      <c r="AP8" s="55">
        <v>76</v>
      </c>
      <c r="AQ8" s="55">
        <v>3500</v>
      </c>
      <c r="AR8" s="55">
        <v>42</v>
      </c>
      <c r="AS8" s="64">
        <v>0.16195857524871826</v>
      </c>
      <c r="AT8" s="64">
        <v>0.38418078422546387</v>
      </c>
      <c r="AU8" s="64">
        <v>6.0263652354478836E-2</v>
      </c>
      <c r="AV8" s="64">
        <v>9.4161955639719963E-3</v>
      </c>
      <c r="AW8" s="64">
        <v>0</v>
      </c>
      <c r="AX8" s="68">
        <v>0</v>
      </c>
      <c r="AY8" s="56" t="str">
        <f t="shared" si="0"/>
        <v>yes</v>
      </c>
      <c r="AZ8" s="57" t="str">
        <f t="shared" si="1"/>
        <v>yes</v>
      </c>
      <c r="BA8" s="57" t="str">
        <f t="shared" si="2"/>
        <v>yes</v>
      </c>
      <c r="BB8" s="57" t="str">
        <f t="shared" si="3"/>
        <v>yes</v>
      </c>
      <c r="BC8" s="57" t="str">
        <f t="shared" si="4"/>
        <v>yes</v>
      </c>
      <c r="BD8" s="58">
        <f t="shared" si="5"/>
        <v>0</v>
      </c>
      <c r="BE8" s="59" t="str">
        <f t="shared" si="6"/>
        <v>included</v>
      </c>
      <c r="BF8" s="55"/>
      <c r="BG8" s="58">
        <v>5</v>
      </c>
      <c r="BH8" s="58" t="s">
        <v>78</v>
      </c>
      <c r="BI8" s="45" t="s">
        <v>87</v>
      </c>
      <c r="BJ8" s="60" t="s">
        <v>88</v>
      </c>
      <c r="BK8" s="61"/>
      <c r="BL8" s="61" t="str" cm="1">
        <f t="array" ref="BL8">IF(_xlfn.XLOOKUP(Estimates_final!C6,'Additional survey details'!$B$3:$B$489,_xlfn.XLOOKUP(Estimates_final!$BL$1,'Additional survey details'!$C$2:$BM$2,'Additional survey details'!$C$3:$BM$489))=0,"",_xlfn.XLOOKUP(Estimates_final!C6,'Additional survey details'!$B$3:$B$489,_xlfn.XLOOKUP(Estimates_final!$BL$1,'Additional survey details'!$C$2:$BM$2,'Additional survey details'!$C$3:$BM$489)))</f>
        <v/>
      </c>
    </row>
    <row r="9" spans="1:64" s="54" customFormat="1" ht="15" customHeight="1" x14ac:dyDescent="0.35">
      <c r="A9" s="54">
        <v>329</v>
      </c>
      <c r="B9" s="59" t="s">
        <v>73</v>
      </c>
      <c r="C9" s="55">
        <v>922</v>
      </c>
      <c r="D9" s="55" t="s">
        <v>92</v>
      </c>
      <c r="E9" s="58" t="s">
        <v>75</v>
      </c>
      <c r="F9" s="10" t="s">
        <v>90</v>
      </c>
      <c r="G9" s="3">
        <v>2012</v>
      </c>
      <c r="H9" s="55">
        <v>2010</v>
      </c>
      <c r="I9" s="64">
        <v>8.0292358994483948E-2</v>
      </c>
      <c r="J9" s="62">
        <v>9.8822126165032387E-3</v>
      </c>
      <c r="K9" s="64">
        <v>6.0923576354980469E-2</v>
      </c>
      <c r="L9" s="64">
        <v>9.966113418340683E-2</v>
      </c>
      <c r="M9" s="64">
        <v>7.2083882987499237E-2</v>
      </c>
      <c r="N9" s="62">
        <v>1.10664376989007E-2</v>
      </c>
      <c r="O9" s="64">
        <v>5.0338536500930786E-2</v>
      </c>
      <c r="P9" s="64">
        <v>9.3829222023487091E-2</v>
      </c>
      <c r="Q9" s="55">
        <v>763</v>
      </c>
      <c r="R9" s="103">
        <v>763</v>
      </c>
      <c r="S9" s="99">
        <v>1</v>
      </c>
      <c r="T9" s="99">
        <v>1</v>
      </c>
      <c r="U9" s="103">
        <v>763</v>
      </c>
      <c r="V9" s="54">
        <v>763</v>
      </c>
      <c r="W9" s="103">
        <v>762</v>
      </c>
      <c r="X9" s="54">
        <v>762</v>
      </c>
      <c r="Y9" s="99">
        <v>0.99868941307067871</v>
      </c>
      <c r="Z9" s="99">
        <v>0.99868941307067871</v>
      </c>
      <c r="AA9" s="55">
        <v>3200</v>
      </c>
      <c r="AB9" s="55">
        <v>106</v>
      </c>
      <c r="AC9" s="55">
        <v>3100</v>
      </c>
      <c r="AD9" s="55">
        <v>81</v>
      </c>
      <c r="AE9" s="55">
        <v>3500</v>
      </c>
      <c r="AF9" s="55">
        <v>65</v>
      </c>
      <c r="AG9" s="64">
        <v>0.13892529904842377</v>
      </c>
      <c r="AH9" s="64">
        <v>0.33027523756027222</v>
      </c>
      <c r="AI9" s="64">
        <v>5.6356485933065414E-2</v>
      </c>
      <c r="AJ9" s="64">
        <v>6.5530799329280853E-3</v>
      </c>
      <c r="AK9" s="64">
        <v>1.3106160331517458E-3</v>
      </c>
      <c r="AL9" s="64">
        <v>3.9318478666245937E-3</v>
      </c>
      <c r="AM9" s="55">
        <v>3200</v>
      </c>
      <c r="AN9" s="55">
        <v>106</v>
      </c>
      <c r="AO9" s="55">
        <v>3100</v>
      </c>
      <c r="AP9" s="55">
        <v>81</v>
      </c>
      <c r="AQ9" s="55">
        <v>3500</v>
      </c>
      <c r="AR9" s="55">
        <v>65</v>
      </c>
      <c r="AS9" s="64">
        <v>0.13892529904842377</v>
      </c>
      <c r="AT9" s="64">
        <v>0.33027523756027222</v>
      </c>
      <c r="AU9" s="64">
        <v>5.6356485933065414E-2</v>
      </c>
      <c r="AV9" s="64">
        <v>6.5530799329280853E-3</v>
      </c>
      <c r="AW9" s="64">
        <v>1.3106160331517458E-3</v>
      </c>
      <c r="AX9" s="68">
        <v>3.9318478666245937E-3</v>
      </c>
      <c r="AY9" s="56" t="str">
        <f t="shared" si="0"/>
        <v>yes</v>
      </c>
      <c r="AZ9" s="57" t="str">
        <f t="shared" si="1"/>
        <v>yes</v>
      </c>
      <c r="BA9" s="57" t="str">
        <f t="shared" si="2"/>
        <v>yes</v>
      </c>
      <c r="BB9" s="57" t="str">
        <f t="shared" si="3"/>
        <v>yes</v>
      </c>
      <c r="BC9" s="57" t="str">
        <f t="shared" si="4"/>
        <v>yes</v>
      </c>
      <c r="BD9" s="58">
        <f t="shared" si="5"/>
        <v>0</v>
      </c>
      <c r="BE9" s="59" t="str">
        <f t="shared" si="6"/>
        <v>included</v>
      </c>
      <c r="BF9" s="55"/>
      <c r="BG9" s="58">
        <v>5</v>
      </c>
      <c r="BH9" s="58" t="s">
        <v>78</v>
      </c>
      <c r="BI9" s="45" t="s">
        <v>87</v>
      </c>
      <c r="BJ9" s="60" t="s">
        <v>88</v>
      </c>
      <c r="BK9" s="61"/>
      <c r="BL9" s="61" t="str" cm="1">
        <f t="array" ref="BL9">IF(_xlfn.XLOOKUP(Estimates_final!C10,'Additional survey details'!$B$3:$B$489,_xlfn.XLOOKUP(Estimates_final!$BL$1,'Additional survey details'!$C$2:$BM$2,'Additional survey details'!$C$3:$BM$489))=0,"",_xlfn.XLOOKUP(Estimates_final!C10,'Additional survey details'!$B$3:$B$489,_xlfn.XLOOKUP(Estimates_final!$BL$1,'Additional survey details'!$C$2:$BM$2,'Additional survey details'!$C$3:$BM$489)))</f>
        <v/>
      </c>
    </row>
    <row r="10" spans="1:64" s="54" customFormat="1" ht="15" customHeight="1" x14ac:dyDescent="0.35">
      <c r="A10" s="54">
        <v>330</v>
      </c>
      <c r="B10" s="59" t="s">
        <v>73</v>
      </c>
      <c r="C10" s="55">
        <v>923</v>
      </c>
      <c r="D10" s="55" t="s">
        <v>93</v>
      </c>
      <c r="E10" s="58" t="s">
        <v>75</v>
      </c>
      <c r="F10" s="10" t="s">
        <v>90</v>
      </c>
      <c r="G10" s="3">
        <v>2008</v>
      </c>
      <c r="H10" s="55">
        <v>2007</v>
      </c>
      <c r="I10" s="64">
        <v>7.3075279593467712E-2</v>
      </c>
      <c r="J10" s="62">
        <v>1.4256194233894348E-2</v>
      </c>
      <c r="K10" s="64">
        <v>4.5133654028177261E-2</v>
      </c>
      <c r="L10" s="64">
        <v>0.10101690888404846</v>
      </c>
      <c r="M10" s="64">
        <v>6.8571425974369049E-2</v>
      </c>
      <c r="N10" s="62">
        <v>1.4347647316753864E-2</v>
      </c>
      <c r="O10" s="64">
        <v>4.0307432413101196E-2</v>
      </c>
      <c r="P10" s="64">
        <v>9.6835426986217499E-2</v>
      </c>
      <c r="Q10" s="55">
        <v>350</v>
      </c>
      <c r="R10" s="63">
        <v>350</v>
      </c>
      <c r="S10" s="64">
        <v>1</v>
      </c>
      <c r="T10" s="64">
        <v>1</v>
      </c>
      <c r="U10" s="63">
        <v>350</v>
      </c>
      <c r="V10" s="55">
        <v>350</v>
      </c>
      <c r="W10" s="63">
        <v>350</v>
      </c>
      <c r="X10" s="55">
        <v>350</v>
      </c>
      <c r="Y10" s="64">
        <v>1</v>
      </c>
      <c r="Z10" s="64">
        <v>1</v>
      </c>
      <c r="AA10" s="55">
        <v>3200</v>
      </c>
      <c r="AB10" s="55">
        <v>46</v>
      </c>
      <c r="AC10" s="55">
        <v>3100</v>
      </c>
      <c r="AD10" s="55">
        <v>41</v>
      </c>
      <c r="AE10" s="55">
        <v>3300</v>
      </c>
      <c r="AF10" s="55">
        <v>33</v>
      </c>
      <c r="AG10" s="64">
        <v>0.13142856955528259</v>
      </c>
      <c r="AH10" s="64">
        <v>0.34285715222358704</v>
      </c>
      <c r="AI10" s="64">
        <v>5.9999998658895493E-2</v>
      </c>
      <c r="AJ10" s="64">
        <v>1.4285714365541935E-2</v>
      </c>
      <c r="AK10" s="64">
        <v>2.8571428265422583E-3</v>
      </c>
      <c r="AL10" s="64">
        <v>0</v>
      </c>
      <c r="AM10" s="55">
        <v>3200</v>
      </c>
      <c r="AN10" s="55">
        <v>46</v>
      </c>
      <c r="AO10" s="55">
        <v>3100</v>
      </c>
      <c r="AP10" s="55">
        <v>41</v>
      </c>
      <c r="AQ10" s="55">
        <v>3300</v>
      </c>
      <c r="AR10" s="55">
        <v>33</v>
      </c>
      <c r="AS10" s="64">
        <v>0.13142856955528259</v>
      </c>
      <c r="AT10" s="64">
        <v>0.34285715222358704</v>
      </c>
      <c r="AU10" s="64">
        <v>5.9999998658895493E-2</v>
      </c>
      <c r="AV10" s="64">
        <v>1.4285714365541935E-2</v>
      </c>
      <c r="AW10" s="64">
        <v>2.8571428265422583E-3</v>
      </c>
      <c r="AX10" s="68">
        <v>0</v>
      </c>
      <c r="AY10" s="56" t="str">
        <f t="shared" si="0"/>
        <v>yes</v>
      </c>
      <c r="AZ10" s="57" t="str">
        <f t="shared" si="1"/>
        <v>yes</v>
      </c>
      <c r="BA10" s="57" t="str">
        <f t="shared" si="2"/>
        <v>yes</v>
      </c>
      <c r="BB10" s="57" t="str">
        <f t="shared" si="3"/>
        <v>yes</v>
      </c>
      <c r="BC10" s="57" t="str">
        <f t="shared" si="4"/>
        <v>yes</v>
      </c>
      <c r="BD10" s="58">
        <f t="shared" si="5"/>
        <v>0</v>
      </c>
      <c r="BE10" s="59" t="str">
        <f t="shared" si="6"/>
        <v>included</v>
      </c>
      <c r="BF10" s="55"/>
      <c r="BG10" s="58">
        <v>5</v>
      </c>
      <c r="BH10" s="58" t="s">
        <v>78</v>
      </c>
      <c r="BI10" s="45" t="s">
        <v>87</v>
      </c>
      <c r="BJ10" s="60" t="s">
        <v>88</v>
      </c>
      <c r="BK10" s="61"/>
      <c r="BL10" s="61" t="str" cm="1">
        <f t="array" ref="BL10">IF(_xlfn.XLOOKUP(Estimates_final!C9,'Additional survey details'!$B$3:$B$489,_xlfn.XLOOKUP(Estimates_final!$BL$1,'Additional survey details'!$C$2:$BM$2,'Additional survey details'!$C$3:$BM$489))=0,"",_xlfn.XLOOKUP(Estimates_final!C9,'Additional survey details'!$B$3:$B$489,_xlfn.XLOOKUP(Estimates_final!$BL$1,'Additional survey details'!$C$2:$BM$2,'Additional survey details'!$C$3:$BM$489)))</f>
        <v/>
      </c>
    </row>
    <row r="11" spans="1:64" s="54" customFormat="1" ht="15" customHeight="1" x14ac:dyDescent="0.35">
      <c r="A11" s="54">
        <v>438</v>
      </c>
      <c r="B11" s="59" t="s">
        <v>73</v>
      </c>
      <c r="C11" s="55">
        <v>2606</v>
      </c>
      <c r="D11" s="55" t="s">
        <v>94</v>
      </c>
      <c r="E11" s="58" t="s">
        <v>75</v>
      </c>
      <c r="F11" s="10" t="s">
        <v>67</v>
      </c>
      <c r="G11" s="3" t="s">
        <v>95</v>
      </c>
      <c r="H11" s="55">
        <v>2015</v>
      </c>
      <c r="I11" s="57">
        <v>6.5683014690876007E-2</v>
      </c>
      <c r="J11" s="62">
        <v>6.4283753745257854E-3</v>
      </c>
      <c r="K11" s="57">
        <v>5.3083393722772598E-2</v>
      </c>
      <c r="L11" s="57">
        <v>7.8282624483108521E-2</v>
      </c>
      <c r="M11" s="57">
        <v>5.7664781808853149E-2</v>
      </c>
      <c r="N11" s="62">
        <v>7.2296052239835262E-3</v>
      </c>
      <c r="O11" s="57">
        <v>4.3468497693538666E-2</v>
      </c>
      <c r="P11" s="57">
        <v>7.1861058473587036E-2</v>
      </c>
      <c r="Q11" s="55">
        <v>2762</v>
      </c>
      <c r="R11" s="63">
        <v>2561</v>
      </c>
      <c r="S11" s="64">
        <v>0.97104066610336304</v>
      </c>
      <c r="T11" s="64">
        <v>0.9713975191116333</v>
      </c>
      <c r="U11" s="63">
        <v>2487.009033203125</v>
      </c>
      <c r="V11" s="55">
        <v>2683</v>
      </c>
      <c r="W11" s="63">
        <v>2486.3759765625</v>
      </c>
      <c r="X11" s="55">
        <v>2681</v>
      </c>
      <c r="Y11" s="64">
        <v>0.97086137533187866</v>
      </c>
      <c r="Z11" s="64">
        <v>0.97067344188690186</v>
      </c>
      <c r="AA11" s="55">
        <v>3500</v>
      </c>
      <c r="AB11" s="55">
        <v>264</v>
      </c>
      <c r="AC11" s="55">
        <v>3200</v>
      </c>
      <c r="AD11" s="55">
        <v>248</v>
      </c>
      <c r="AE11" s="55">
        <v>3000</v>
      </c>
      <c r="AF11" s="55">
        <v>233</v>
      </c>
      <c r="AG11" s="64">
        <v>9.2757575213909149E-2</v>
      </c>
      <c r="AH11" s="64">
        <v>0.25982582569122314</v>
      </c>
      <c r="AI11" s="64">
        <v>7.7119849622249603E-2</v>
      </c>
      <c r="AJ11" s="64">
        <v>2.2219926118850708E-2</v>
      </c>
      <c r="AK11" s="64">
        <v>2.5115478783845901E-3</v>
      </c>
      <c r="AL11" s="64">
        <v>3.953796811401844E-3</v>
      </c>
      <c r="AM11" s="55">
        <v>3500</v>
      </c>
      <c r="AN11" s="55">
        <v>264</v>
      </c>
      <c r="AO11" s="55">
        <v>3200</v>
      </c>
      <c r="AP11" s="55">
        <v>248</v>
      </c>
      <c r="AQ11" s="55">
        <v>3000</v>
      </c>
      <c r="AR11" s="55">
        <v>233</v>
      </c>
      <c r="AS11" s="64">
        <v>9.8397314548492432E-2</v>
      </c>
      <c r="AT11" s="64">
        <v>0.27767425775527954</v>
      </c>
      <c r="AU11" s="64">
        <v>7.8643307089805603E-2</v>
      </c>
      <c r="AV11" s="64">
        <v>2.087215892970562E-2</v>
      </c>
      <c r="AW11" s="64">
        <v>3.72717110440135E-3</v>
      </c>
      <c r="AX11" s="68">
        <v>3.72717110440135E-3</v>
      </c>
      <c r="AY11" s="56" t="str">
        <f t="shared" si="0"/>
        <v>yes</v>
      </c>
      <c r="AZ11" s="57" t="str">
        <f t="shared" si="1"/>
        <v>yes</v>
      </c>
      <c r="BA11" s="57" t="str">
        <f t="shared" si="2"/>
        <v>yes</v>
      </c>
      <c r="BB11" s="57" t="str">
        <f t="shared" si="3"/>
        <v>yes</v>
      </c>
      <c r="BC11" s="57" t="str">
        <f t="shared" si="4"/>
        <v>yes</v>
      </c>
      <c r="BD11" s="58">
        <f t="shared" si="5"/>
        <v>0</v>
      </c>
      <c r="BE11" s="59" t="str">
        <f t="shared" si="6"/>
        <v>included</v>
      </c>
      <c r="BF11" s="55"/>
      <c r="BG11" s="58">
        <v>5</v>
      </c>
      <c r="BH11" s="58" t="s">
        <v>78</v>
      </c>
      <c r="BI11" s="45" t="s">
        <v>96</v>
      </c>
      <c r="BJ11" s="67" t="s">
        <v>80</v>
      </c>
      <c r="BK11" s="61"/>
      <c r="BL11" s="61" t="str" cm="1">
        <f t="array" ref="BL11">IF(_xlfn.XLOOKUP(Estimates_final!C11,'Additional survey details'!$B$3:$B$489,_xlfn.XLOOKUP(Estimates_final!$BL$1,'Additional survey details'!$C$2:$BM$2,'Additional survey details'!$C$3:$BM$489))=0,"",_xlfn.XLOOKUP(Estimates_final!C11,'Additional survey details'!$B$3:$B$489,_xlfn.XLOOKUP(Estimates_final!$BL$1,'Additional survey details'!$C$2:$BM$2,'Additional survey details'!$C$3:$BM$489)))</f>
        <v/>
      </c>
    </row>
    <row r="12" spans="1:64" s="54" customFormat="1" ht="15" customHeight="1" x14ac:dyDescent="0.35">
      <c r="A12" s="54">
        <v>4</v>
      </c>
      <c r="B12" s="59" t="s">
        <v>97</v>
      </c>
      <c r="C12" s="55">
        <v>13</v>
      </c>
      <c r="D12" s="55" t="s">
        <v>98</v>
      </c>
      <c r="E12" s="58" t="s">
        <v>99</v>
      </c>
      <c r="F12" s="10" t="s">
        <v>76</v>
      </c>
      <c r="G12" s="3">
        <v>2006</v>
      </c>
      <c r="H12" s="55">
        <v>2003</v>
      </c>
      <c r="I12" s="64">
        <v>6.5206900238990784E-2</v>
      </c>
      <c r="J12" s="62">
        <v>3.7509719841182232E-3</v>
      </c>
      <c r="K12" s="64">
        <v>5.7854995131492615E-2</v>
      </c>
      <c r="L12" s="64">
        <v>7.2558805346488953E-2</v>
      </c>
      <c r="M12" s="64">
        <v>5.0167988985776901E-2</v>
      </c>
      <c r="N12" s="62">
        <v>3.7526050582528114E-3</v>
      </c>
      <c r="O12" s="64">
        <v>4.2797476053237915E-2</v>
      </c>
      <c r="P12" s="64">
        <v>5.7538501918315887E-2</v>
      </c>
      <c r="Q12" s="55">
        <v>5830</v>
      </c>
      <c r="R12" s="63">
        <v>5561.0986328125</v>
      </c>
      <c r="S12" s="64">
        <v>0.87805759906768799</v>
      </c>
      <c r="T12" s="64">
        <v>0.83011049032211304</v>
      </c>
      <c r="U12" s="63">
        <v>4846</v>
      </c>
      <c r="V12" s="55">
        <v>4808</v>
      </c>
      <c r="W12" s="63">
        <v>4838</v>
      </c>
      <c r="X12" s="55">
        <v>4801</v>
      </c>
      <c r="Y12" s="64">
        <v>0.87660807371139526</v>
      </c>
      <c r="Z12" s="64">
        <v>0.82890194654464722</v>
      </c>
      <c r="AA12" s="55">
        <v>3500</v>
      </c>
      <c r="AB12" s="55">
        <v>526</v>
      </c>
      <c r="AC12" s="55">
        <v>3000</v>
      </c>
      <c r="AD12" s="55">
        <v>474</v>
      </c>
      <c r="AE12" s="55">
        <v>3200</v>
      </c>
      <c r="AF12" s="55">
        <v>341</v>
      </c>
      <c r="AG12" s="64">
        <v>0.10776789486408234</v>
      </c>
      <c r="AH12" s="64">
        <v>0.26607322692871094</v>
      </c>
      <c r="AI12" s="64">
        <v>0.14476051926612854</v>
      </c>
      <c r="AJ12" s="64">
        <v>3.5659603774547577E-2</v>
      </c>
      <c r="AK12" s="64">
        <v>7.9003516584634781E-3</v>
      </c>
      <c r="AL12" s="64">
        <v>7.8890233999118209E-4</v>
      </c>
      <c r="AM12" s="55">
        <v>3500</v>
      </c>
      <c r="AN12" s="55">
        <v>526</v>
      </c>
      <c r="AO12" s="55">
        <v>3000</v>
      </c>
      <c r="AP12" s="55">
        <v>474</v>
      </c>
      <c r="AQ12" s="55">
        <v>3200</v>
      </c>
      <c r="AR12" s="55">
        <v>341</v>
      </c>
      <c r="AS12" s="64">
        <v>0.10940099507570267</v>
      </c>
      <c r="AT12" s="64">
        <v>0.27891016006469727</v>
      </c>
      <c r="AU12" s="64">
        <v>0.13831114768981934</v>
      </c>
      <c r="AV12" s="64">
        <v>3.5981696099042892E-2</v>
      </c>
      <c r="AW12" s="64">
        <v>7.6955072581768036E-3</v>
      </c>
      <c r="AX12" s="68">
        <v>8.319467306137085E-4</v>
      </c>
      <c r="AY12" s="56" t="str">
        <f t="shared" si="0"/>
        <v>yes</v>
      </c>
      <c r="AZ12" s="57" t="str">
        <f t="shared" si="1"/>
        <v>yes</v>
      </c>
      <c r="BA12" s="57" t="str">
        <f t="shared" si="2"/>
        <v>yes</v>
      </c>
      <c r="BB12" s="57" t="str">
        <f t="shared" si="3"/>
        <v>yes</v>
      </c>
      <c r="BC12" s="57" t="str">
        <f t="shared" si="4"/>
        <v>yes</v>
      </c>
      <c r="BD12" s="58">
        <f t="shared" si="5"/>
        <v>0</v>
      </c>
      <c r="BE12" s="59" t="str">
        <f t="shared" si="6"/>
        <v>included</v>
      </c>
      <c r="BF12" s="55"/>
      <c r="BG12" s="58">
        <v>5</v>
      </c>
      <c r="BH12" s="58" t="s">
        <v>78</v>
      </c>
      <c r="BI12" s="45" t="s">
        <v>79</v>
      </c>
      <c r="BJ12" s="67" t="s">
        <v>80</v>
      </c>
      <c r="BK12" s="61"/>
      <c r="BL12" s="61" t="str" cm="1">
        <f t="array" ref="BL12">IF(_xlfn.XLOOKUP(Estimates_final!C12,'Additional survey details'!$B$3:$B$489,_xlfn.XLOOKUP(Estimates_final!$BL$1,'Additional survey details'!$C$2:$BM$2,'Additional survey details'!$C$3:$BM$489))=0,"",_xlfn.XLOOKUP(Estimates_final!C12,'Additional survey details'!$B$3:$B$489,_xlfn.XLOOKUP(Estimates_final!$BL$1,'Additional survey details'!$C$2:$BM$2,'Additional survey details'!$C$3:$BM$489)))</f>
        <v>MICS3</v>
      </c>
    </row>
    <row r="13" spans="1:64" s="54" customFormat="1" ht="15" customHeight="1" x14ac:dyDescent="0.35">
      <c r="A13" s="54">
        <v>5</v>
      </c>
      <c r="B13" s="59" t="s">
        <v>97</v>
      </c>
      <c r="C13" s="55">
        <v>14</v>
      </c>
      <c r="D13" s="55" t="s">
        <v>100</v>
      </c>
      <c r="E13" s="58" t="s">
        <v>99</v>
      </c>
      <c r="F13" s="10" t="s">
        <v>76</v>
      </c>
      <c r="G13" s="3" t="s">
        <v>101</v>
      </c>
      <c r="H13" s="55">
        <v>2011</v>
      </c>
      <c r="I13" s="64">
        <v>6.8235427141189575E-2</v>
      </c>
      <c r="J13" s="62">
        <v>3.6971683148294687E-3</v>
      </c>
      <c r="K13" s="64">
        <v>6.0988977551460266E-2</v>
      </c>
      <c r="L13" s="64">
        <v>7.5481876730918884E-2</v>
      </c>
      <c r="M13" s="64">
        <v>5.5002551525831223E-2</v>
      </c>
      <c r="N13" s="62">
        <v>3.8966936990618706E-3</v>
      </c>
      <c r="O13" s="64">
        <v>4.7356713563203812E-2</v>
      </c>
      <c r="P13" s="64">
        <v>6.2648385763168335E-2</v>
      </c>
      <c r="Q13" s="55">
        <v>5978</v>
      </c>
      <c r="R13" s="63">
        <v>5890.8515625</v>
      </c>
      <c r="S13" s="64">
        <v>0.8857579231262207</v>
      </c>
      <c r="T13" s="64">
        <v>0.85095351934432983</v>
      </c>
      <c r="U13" s="63">
        <v>5218</v>
      </c>
      <c r="V13" s="55">
        <v>5087</v>
      </c>
      <c r="W13" s="63">
        <v>5214</v>
      </c>
      <c r="X13" s="55">
        <v>5082</v>
      </c>
      <c r="Y13" s="64">
        <v>0.88507890701293945</v>
      </c>
      <c r="Z13" s="64">
        <v>0.85011708736419678</v>
      </c>
      <c r="AA13" s="55">
        <v>3500</v>
      </c>
      <c r="AB13" s="55">
        <v>530</v>
      </c>
      <c r="AC13" s="55">
        <v>3000</v>
      </c>
      <c r="AD13" s="55">
        <v>484</v>
      </c>
      <c r="AE13" s="55">
        <v>3200</v>
      </c>
      <c r="AF13" s="55">
        <v>439</v>
      </c>
      <c r="AG13" s="64">
        <v>0.10133089870214462</v>
      </c>
      <c r="AH13" s="64">
        <v>0.27373239398002625</v>
      </c>
      <c r="AI13" s="64">
        <v>0.12403090298175812</v>
      </c>
      <c r="AJ13" s="64">
        <v>3.005400113761425E-2</v>
      </c>
      <c r="AK13" s="64">
        <v>5.886017344892025E-3</v>
      </c>
      <c r="AL13" s="64">
        <v>1.2155541917309165E-3</v>
      </c>
      <c r="AM13" s="55">
        <v>3500</v>
      </c>
      <c r="AN13" s="55">
        <v>530</v>
      </c>
      <c r="AO13" s="55">
        <v>3000</v>
      </c>
      <c r="AP13" s="55">
        <v>484</v>
      </c>
      <c r="AQ13" s="55">
        <v>3200</v>
      </c>
      <c r="AR13" s="55">
        <v>439</v>
      </c>
      <c r="AS13" s="64">
        <v>0.10418714582920074</v>
      </c>
      <c r="AT13" s="64">
        <v>0.28563004732131958</v>
      </c>
      <c r="AU13" s="64">
        <v>0.13072538375854492</v>
      </c>
      <c r="AV13" s="64">
        <v>3.3221937716007233E-2</v>
      </c>
      <c r="AW13" s="64">
        <v>8.0597605556249619E-3</v>
      </c>
      <c r="AX13" s="68">
        <v>1.769215683452785E-3</v>
      </c>
      <c r="AY13" s="56" t="str">
        <f t="shared" si="0"/>
        <v>yes</v>
      </c>
      <c r="AZ13" s="57" t="str">
        <f t="shared" si="1"/>
        <v>yes</v>
      </c>
      <c r="BA13" s="57" t="str">
        <f t="shared" si="2"/>
        <v>yes</v>
      </c>
      <c r="BB13" s="57" t="str">
        <f t="shared" si="3"/>
        <v>yes</v>
      </c>
      <c r="BC13" s="57" t="str">
        <f t="shared" si="4"/>
        <v>yes</v>
      </c>
      <c r="BD13" s="58">
        <f t="shared" si="5"/>
        <v>0</v>
      </c>
      <c r="BE13" s="59" t="str">
        <f t="shared" si="6"/>
        <v>included</v>
      </c>
      <c r="BF13" s="55" t="s">
        <v>77</v>
      </c>
      <c r="BG13" s="58">
        <v>5</v>
      </c>
      <c r="BH13" s="58" t="s">
        <v>78</v>
      </c>
      <c r="BI13" s="45" t="s">
        <v>79</v>
      </c>
      <c r="BJ13" s="67" t="s">
        <v>80</v>
      </c>
      <c r="BK13" s="61"/>
      <c r="BL13" s="61" t="str" cm="1">
        <f t="array" ref="BL13">IF(_xlfn.XLOOKUP(Estimates_final!C13,'Additional survey details'!$B$3:$B$489,_xlfn.XLOOKUP(Estimates_final!$BL$1,'Additional survey details'!$C$2:$BM$2,'Additional survey details'!$C$3:$BM$489))=0,"",_xlfn.XLOOKUP(Estimates_final!C13,'Additional survey details'!$B$3:$B$489,_xlfn.XLOOKUP(Estimates_final!$BL$1,'Additional survey details'!$C$2:$BM$2,'Additional survey details'!$C$3:$BM$489)))</f>
        <v>MICS4</v>
      </c>
    </row>
    <row r="14" spans="1:64" s="54" customFormat="1" ht="15" customHeight="1" x14ac:dyDescent="0.35">
      <c r="A14" s="54">
        <v>424</v>
      </c>
      <c r="B14" s="59" t="s">
        <v>97</v>
      </c>
      <c r="C14" s="55">
        <v>2281</v>
      </c>
      <c r="D14" s="55" t="s">
        <v>102</v>
      </c>
      <c r="E14" s="58" t="s">
        <v>99</v>
      </c>
      <c r="F14" s="10" t="s">
        <v>76</v>
      </c>
      <c r="G14" s="3" t="s">
        <v>103</v>
      </c>
      <c r="H14" s="55">
        <v>2018</v>
      </c>
      <c r="I14" s="64">
        <v>7.3620349168777466E-2</v>
      </c>
      <c r="J14" s="62">
        <v>4.2977454140782356E-3</v>
      </c>
      <c r="K14" s="64">
        <v>6.5196774899959564E-2</v>
      </c>
      <c r="L14" s="64">
        <v>8.2043930888175964E-2</v>
      </c>
      <c r="M14" s="64">
        <v>6.2926270067691803E-2</v>
      </c>
      <c r="N14" s="62">
        <v>4.3547949753701687E-3</v>
      </c>
      <c r="O14" s="64">
        <v>5.4382484406232834E-2</v>
      </c>
      <c r="P14" s="64">
        <v>7.1470059454441071E-2</v>
      </c>
      <c r="Q14" s="55">
        <v>5715</v>
      </c>
      <c r="R14" s="63">
        <v>5684.98046875</v>
      </c>
      <c r="S14" s="64">
        <v>0.90358901023864746</v>
      </c>
      <c r="T14" s="64">
        <v>0.8641694188117981</v>
      </c>
      <c r="U14" s="63">
        <v>5136</v>
      </c>
      <c r="V14" s="55">
        <v>4937</v>
      </c>
      <c r="W14" s="63">
        <v>5134</v>
      </c>
      <c r="X14" s="55">
        <v>4935</v>
      </c>
      <c r="Y14" s="64">
        <v>0.90323716402053833</v>
      </c>
      <c r="Z14" s="64">
        <v>0.86381936073303223</v>
      </c>
      <c r="AA14" s="55">
        <v>3000</v>
      </c>
      <c r="AB14" s="55">
        <v>749</v>
      </c>
      <c r="AC14" s="55">
        <v>3500</v>
      </c>
      <c r="AD14" s="55">
        <v>474</v>
      </c>
      <c r="AE14" s="55">
        <v>3200</v>
      </c>
      <c r="AF14" s="55">
        <v>456</v>
      </c>
      <c r="AG14" s="64">
        <v>0.13551768660545349</v>
      </c>
      <c r="AH14" s="64">
        <v>0.32157641649246216</v>
      </c>
      <c r="AI14" s="64">
        <v>0.12878979742527008</v>
      </c>
      <c r="AJ14" s="64">
        <v>2.6855193078517914E-2</v>
      </c>
      <c r="AK14" s="64">
        <v>5.5394521914422512E-3</v>
      </c>
      <c r="AL14" s="64">
        <v>4.9137684982270002E-4</v>
      </c>
      <c r="AM14" s="55">
        <v>3000</v>
      </c>
      <c r="AN14" s="55">
        <v>749</v>
      </c>
      <c r="AO14" s="55">
        <v>3500</v>
      </c>
      <c r="AP14" s="55">
        <v>474</v>
      </c>
      <c r="AQ14" s="55">
        <v>3200</v>
      </c>
      <c r="AR14" s="55">
        <v>456</v>
      </c>
      <c r="AS14" s="64">
        <v>0.15106898546218872</v>
      </c>
      <c r="AT14" s="64">
        <v>0.33864462375640869</v>
      </c>
      <c r="AU14" s="64">
        <v>0.12162162363529205</v>
      </c>
      <c r="AV14" s="64">
        <v>2.6623638346791267E-2</v>
      </c>
      <c r="AW14" s="64">
        <v>6.4542153850197792E-3</v>
      </c>
      <c r="AX14" s="68">
        <v>6.0508272144943476E-4</v>
      </c>
      <c r="AY14" s="56" t="str">
        <f t="shared" si="0"/>
        <v>yes</v>
      </c>
      <c r="AZ14" s="57" t="str">
        <f t="shared" si="1"/>
        <v>yes</v>
      </c>
      <c r="BA14" s="57" t="str">
        <f t="shared" si="2"/>
        <v>yes</v>
      </c>
      <c r="BB14" s="57" t="str">
        <f t="shared" si="3"/>
        <v>yes</v>
      </c>
      <c r="BC14" s="57" t="str">
        <f t="shared" si="4"/>
        <v>yes</v>
      </c>
      <c r="BD14" s="58">
        <f t="shared" si="5"/>
        <v>0</v>
      </c>
      <c r="BE14" s="59" t="str">
        <f t="shared" si="6"/>
        <v>included</v>
      </c>
      <c r="BF14" s="55"/>
      <c r="BG14" s="58">
        <v>5</v>
      </c>
      <c r="BH14" s="58" t="s">
        <v>78</v>
      </c>
      <c r="BI14" s="45" t="s">
        <v>96</v>
      </c>
      <c r="BJ14" s="67" t="s">
        <v>80</v>
      </c>
      <c r="BK14" s="61" t="s">
        <v>104</v>
      </c>
      <c r="BL14" s="61" t="str" cm="1">
        <f t="array" ref="BL14">IF(_xlfn.XLOOKUP(Estimates_final!C14,'Additional survey details'!$B$3:$B$489,_xlfn.XLOOKUP(Estimates_final!$BL$1,'Additional survey details'!$C$2:$BM$2,'Additional survey details'!$C$3:$BM$489))=0,"",_xlfn.XLOOKUP(Estimates_final!C14,'Additional survey details'!$B$3:$B$489,_xlfn.XLOOKUP(Estimates_final!$BL$1,'Additional survey details'!$C$2:$BM$2,'Additional survey details'!$C$3:$BM$489)))</f>
        <v>MICS6</v>
      </c>
    </row>
    <row r="15" spans="1:64" s="54" customFormat="1" ht="15" customHeight="1" x14ac:dyDescent="0.35">
      <c r="A15" s="54">
        <v>304</v>
      </c>
      <c r="B15" s="59" t="s">
        <v>105</v>
      </c>
      <c r="C15" s="55">
        <v>825</v>
      </c>
      <c r="D15" s="55" t="s">
        <v>106</v>
      </c>
      <c r="E15" s="58" t="s">
        <v>107</v>
      </c>
      <c r="F15" s="10" t="s">
        <v>76</v>
      </c>
      <c r="G15" s="3">
        <v>2001</v>
      </c>
      <c r="H15" s="55">
        <v>2000</v>
      </c>
      <c r="I15" s="64">
        <v>0.17851649999999999</v>
      </c>
      <c r="J15" s="62">
        <v>1.7586500000000001E-2</v>
      </c>
      <c r="K15" s="64">
        <v>0.14404700000000001</v>
      </c>
      <c r="L15" s="64">
        <v>0.21298600000000001</v>
      </c>
      <c r="M15" s="64">
        <v>0.1010194</v>
      </c>
      <c r="N15" s="62">
        <v>1.2396290000000001E-2</v>
      </c>
      <c r="O15" s="64">
        <v>7.6595140000000006E-2</v>
      </c>
      <c r="P15" s="64">
        <v>0.12544363</v>
      </c>
      <c r="Q15" s="55">
        <v>1309</v>
      </c>
      <c r="R15" s="63">
        <v>1309</v>
      </c>
      <c r="S15" s="64">
        <v>0.44888252019882202</v>
      </c>
      <c r="T15" s="64">
        <v>0.43773874640464783</v>
      </c>
      <c r="U15" s="63">
        <v>587</v>
      </c>
      <c r="V15" s="55">
        <v>573</v>
      </c>
      <c r="W15" s="63">
        <v>579</v>
      </c>
      <c r="X15" s="55">
        <v>565</v>
      </c>
      <c r="Y15" s="64">
        <v>0.44255086779594421</v>
      </c>
      <c r="Z15" s="64">
        <v>0.43162718415260315</v>
      </c>
      <c r="AA15" s="55">
        <v>3000</v>
      </c>
      <c r="AB15" s="55">
        <v>58</v>
      </c>
      <c r="AC15" s="55">
        <v>3500</v>
      </c>
      <c r="AD15" s="55">
        <v>45</v>
      </c>
      <c r="AE15" s="55">
        <v>3200</v>
      </c>
      <c r="AF15" s="55">
        <v>35</v>
      </c>
      <c r="AG15" s="64">
        <v>9.8878450691699982E-2</v>
      </c>
      <c r="AH15" s="64">
        <v>0.24126455187797546</v>
      </c>
      <c r="AI15" s="64">
        <v>0.18090887367725372</v>
      </c>
      <c r="AJ15" s="64">
        <v>8.3179406821727753E-2</v>
      </c>
      <c r="AK15" s="64">
        <v>3.8763713091611862E-2</v>
      </c>
      <c r="AL15" s="64">
        <v>0</v>
      </c>
      <c r="AM15" s="55">
        <v>3000</v>
      </c>
      <c r="AN15" s="55">
        <v>58</v>
      </c>
      <c r="AO15" s="55">
        <v>3500</v>
      </c>
      <c r="AP15" s="55">
        <v>45</v>
      </c>
      <c r="AQ15" s="55">
        <v>3200</v>
      </c>
      <c r="AR15" s="55">
        <v>35</v>
      </c>
      <c r="AS15" s="64">
        <v>0.10122164338827133</v>
      </c>
      <c r="AT15" s="64">
        <v>0.2408376932144165</v>
      </c>
      <c r="AU15" s="64">
        <v>0.1815008670091629</v>
      </c>
      <c r="AV15" s="64">
        <v>8.2024432718753815E-2</v>
      </c>
      <c r="AW15" s="64">
        <v>3.8394413888454437E-2</v>
      </c>
      <c r="AX15" s="68">
        <v>0</v>
      </c>
      <c r="AY15" s="56" t="str">
        <f t="shared" si="0"/>
        <v>yes</v>
      </c>
      <c r="AZ15" s="57" t="str">
        <f t="shared" si="1"/>
        <v>yes</v>
      </c>
      <c r="BA15" s="57" t="str">
        <f t="shared" si="2"/>
        <v>yes</v>
      </c>
      <c r="BB15" s="57" t="str">
        <f t="shared" si="3"/>
        <v>yes</v>
      </c>
      <c r="BC15" s="57" t="str">
        <f t="shared" si="4"/>
        <v>yes</v>
      </c>
      <c r="BD15" s="58">
        <f t="shared" si="5"/>
        <v>0</v>
      </c>
      <c r="BE15" s="59" t="str">
        <f t="shared" si="6"/>
        <v>included</v>
      </c>
      <c r="BF15" s="55" t="s">
        <v>77</v>
      </c>
      <c r="BG15" s="58">
        <v>5</v>
      </c>
      <c r="BH15" s="58" t="s">
        <v>78</v>
      </c>
      <c r="BI15" s="45" t="s">
        <v>79</v>
      </c>
      <c r="BJ15" s="67" t="s">
        <v>80</v>
      </c>
      <c r="BK15" s="61"/>
      <c r="BL15" s="61" t="str" cm="1">
        <f t="array" ref="BL15">IF(_xlfn.XLOOKUP(Estimates_final!C15,'Additional survey details'!$B$3:$B$489,_xlfn.XLOOKUP(Estimates_final!$BL$1,'Additional survey details'!$C$2:$BM$2,'Additional survey details'!$C$3:$BM$489))=0,"",_xlfn.XLOOKUP(Estimates_final!C15,'Additional survey details'!$B$3:$B$489,_xlfn.XLOOKUP(Estimates_final!$BL$1,'Additional survey details'!$C$2:$BM$2,'Additional survey details'!$C$3:$BM$489)))</f>
        <v>MICS2</v>
      </c>
    </row>
    <row r="16" spans="1:64" s="54" customFormat="1" ht="15" hidden="1" customHeight="1" x14ac:dyDescent="0.35">
      <c r="A16" s="54">
        <v>305</v>
      </c>
      <c r="B16" s="59" t="s">
        <v>105</v>
      </c>
      <c r="C16" s="55">
        <v>826</v>
      </c>
      <c r="D16" s="55" t="s">
        <v>108</v>
      </c>
      <c r="E16" s="58" t="s">
        <v>107</v>
      </c>
      <c r="F16" s="10" t="s">
        <v>67</v>
      </c>
      <c r="G16" s="3" t="s">
        <v>68</v>
      </c>
      <c r="H16" s="55">
        <v>2013</v>
      </c>
      <c r="I16" s="64"/>
      <c r="J16" s="62"/>
      <c r="K16" s="64"/>
      <c r="L16" s="64"/>
      <c r="M16" s="64"/>
      <c r="N16" s="62"/>
      <c r="O16" s="64"/>
      <c r="P16" s="64"/>
      <c r="Q16" s="55">
        <v>14243</v>
      </c>
      <c r="R16" s="63">
        <v>13276</v>
      </c>
      <c r="S16" s="64">
        <v>0.55197733640670776</v>
      </c>
      <c r="T16" s="64">
        <v>0.50326478481292725</v>
      </c>
      <c r="U16" s="63">
        <v>7328.2158203125</v>
      </c>
      <c r="V16" s="55">
        <v>7168</v>
      </c>
      <c r="W16" s="63">
        <v>7200.06005859375</v>
      </c>
      <c r="X16" s="55">
        <v>7029</v>
      </c>
      <c r="Y16" s="64">
        <v>0.54233652353286743</v>
      </c>
      <c r="Z16" s="64">
        <v>0.4935055673122406</v>
      </c>
      <c r="AA16" s="55">
        <v>3000</v>
      </c>
      <c r="AB16" s="55">
        <v>1374</v>
      </c>
      <c r="AC16" s="55">
        <v>4000</v>
      </c>
      <c r="AD16" s="55">
        <v>621</v>
      </c>
      <c r="AE16" s="55">
        <v>3500</v>
      </c>
      <c r="AF16" s="55">
        <v>560</v>
      </c>
      <c r="AG16" s="64">
        <v>0.1822805255651474</v>
      </c>
      <c r="AH16" s="64">
        <v>0.33317533135414124</v>
      </c>
      <c r="AI16" s="64">
        <v>0.1882687509059906</v>
      </c>
      <c r="AJ16" s="64">
        <v>9.1632053256034851E-2</v>
      </c>
      <c r="AK16" s="64">
        <v>4.8559114336967468E-2</v>
      </c>
      <c r="AL16" s="64">
        <v>1.9855073187500238E-3</v>
      </c>
      <c r="AM16" s="55">
        <v>3000</v>
      </c>
      <c r="AN16" s="55">
        <v>1374</v>
      </c>
      <c r="AO16" s="55">
        <v>4000</v>
      </c>
      <c r="AP16" s="55">
        <v>621</v>
      </c>
      <c r="AQ16" s="55">
        <v>3500</v>
      </c>
      <c r="AR16" s="55">
        <v>560</v>
      </c>
      <c r="AS16" s="64">
        <v>0.1916852742433548</v>
      </c>
      <c r="AT16" s="64">
        <v>0.3564453125</v>
      </c>
      <c r="AU16" s="64">
        <v>0.2149832546710968</v>
      </c>
      <c r="AV16" s="64">
        <v>0.1039341539144516</v>
      </c>
      <c r="AW16" s="64">
        <v>5.63616082072258E-2</v>
      </c>
      <c r="AX16" s="68">
        <v>1.1160714784637094E-3</v>
      </c>
      <c r="AY16" s="56" t="str">
        <f t="shared" si="0"/>
        <v>yes</v>
      </c>
      <c r="AZ16" s="57" t="str">
        <f t="shared" si="1"/>
        <v>yes</v>
      </c>
      <c r="BA16" s="57" t="str">
        <f t="shared" si="2"/>
        <v>yes</v>
      </c>
      <c r="BB16" s="57" t="str">
        <f t="shared" si="3"/>
        <v>no</v>
      </c>
      <c r="BC16" s="57" t="str">
        <f t="shared" si="4"/>
        <v>no</v>
      </c>
      <c r="BD16" s="58">
        <f t="shared" si="5"/>
        <v>2</v>
      </c>
      <c r="BE16" s="59" t="str">
        <f t="shared" si="6"/>
        <v>excluded</v>
      </c>
      <c r="BF16" s="55" t="s">
        <v>69</v>
      </c>
      <c r="BG16" s="58">
        <v>3</v>
      </c>
      <c r="BH16" s="58" t="s">
        <v>70</v>
      </c>
      <c r="BI16" s="45" t="s">
        <v>71</v>
      </c>
      <c r="BJ16" s="67" t="s">
        <v>72</v>
      </c>
      <c r="BK16" s="61"/>
      <c r="BL16" s="61" t="str" cm="1">
        <f t="array" ref="BL16">IF(_xlfn.XLOOKUP(Estimates_final!C16,'Additional survey details'!$B$3:$B$489,_xlfn.XLOOKUP(Estimates_final!$BL$1,'Additional survey details'!$C$2:$BM$2,'Additional survey details'!$C$3:$BM$489))=0,"",_xlfn.XLOOKUP(Estimates_final!C16,'Additional survey details'!$B$3:$B$489,_xlfn.XLOOKUP(Estimates_final!$BL$1,'Additional survey details'!$C$2:$BM$2,'Additional survey details'!$C$3:$BM$489)))</f>
        <v/>
      </c>
    </row>
    <row r="17" spans="1:64" s="54" customFormat="1" ht="15" customHeight="1" x14ac:dyDescent="0.35">
      <c r="A17" s="54">
        <v>6</v>
      </c>
      <c r="B17" s="59" t="s">
        <v>109</v>
      </c>
      <c r="C17" s="55">
        <v>21</v>
      </c>
      <c r="D17" s="55" t="s">
        <v>110</v>
      </c>
      <c r="E17" s="58" t="s">
        <v>111</v>
      </c>
      <c r="F17" s="10" t="s">
        <v>67</v>
      </c>
      <c r="G17" s="3">
        <v>2000</v>
      </c>
      <c r="H17" s="55">
        <v>1998</v>
      </c>
      <c r="I17" s="64">
        <v>8.6344199999999996E-2</v>
      </c>
      <c r="J17" s="62">
        <v>7.4958000000000004E-3</v>
      </c>
      <c r="K17" s="64">
        <v>7.1652400000000005E-2</v>
      </c>
      <c r="L17" s="64">
        <v>0.101036</v>
      </c>
      <c r="M17" s="64">
        <v>6.2357099999999999E-2</v>
      </c>
      <c r="N17" s="62">
        <v>7.2946799999999996E-3</v>
      </c>
      <c r="O17" s="64">
        <v>4.7991640000000002E-2</v>
      </c>
      <c r="P17" s="64">
        <v>7.6722609999999997E-2</v>
      </c>
      <c r="Q17" s="55">
        <v>1726</v>
      </c>
      <c r="R17" s="63">
        <v>1657</v>
      </c>
      <c r="S17" s="64">
        <v>0.95750343799591064</v>
      </c>
      <c r="T17" s="64">
        <v>0.95654690265655518</v>
      </c>
      <c r="U17" s="63">
        <v>1586.4559326171875</v>
      </c>
      <c r="V17" s="55">
        <v>1651</v>
      </c>
      <c r="W17" s="63">
        <v>1585.337890625</v>
      </c>
      <c r="X17" s="55">
        <v>1650</v>
      </c>
      <c r="Y17" s="64">
        <v>0.95675188302993774</v>
      </c>
      <c r="Z17" s="64">
        <v>0.95596754550933838</v>
      </c>
      <c r="AA17" s="55">
        <v>3000</v>
      </c>
      <c r="AB17" s="55">
        <v>183</v>
      </c>
      <c r="AC17" s="55">
        <v>3200</v>
      </c>
      <c r="AD17" s="55">
        <v>158</v>
      </c>
      <c r="AE17" s="55">
        <v>3500</v>
      </c>
      <c r="AF17" s="55">
        <v>143</v>
      </c>
      <c r="AG17" s="64">
        <v>0.11021618545055389</v>
      </c>
      <c r="AH17" s="64">
        <v>0.29246032238006592</v>
      </c>
      <c r="AI17" s="64">
        <v>6.7990265786647797E-2</v>
      </c>
      <c r="AJ17" s="64">
        <v>9.0040517970919609E-3</v>
      </c>
      <c r="AK17" s="64">
        <v>2.8673908673226833E-3</v>
      </c>
      <c r="AL17" s="64">
        <v>0</v>
      </c>
      <c r="AM17" s="55">
        <v>3000</v>
      </c>
      <c r="AN17" s="55">
        <v>183</v>
      </c>
      <c r="AO17" s="55">
        <v>3200</v>
      </c>
      <c r="AP17" s="55">
        <v>158</v>
      </c>
      <c r="AQ17" s="55">
        <v>3500</v>
      </c>
      <c r="AR17" s="55">
        <v>143</v>
      </c>
      <c r="AS17" s="64">
        <v>0.11084191501140594</v>
      </c>
      <c r="AT17" s="64">
        <v>0.29315567016601563</v>
      </c>
      <c r="AU17" s="64">
        <v>7.0866145193576813E-2</v>
      </c>
      <c r="AV17" s="64">
        <v>1.0296789929270744E-2</v>
      </c>
      <c r="AW17" s="64">
        <v>2.4227739777415991E-3</v>
      </c>
      <c r="AX17" s="68">
        <v>0</v>
      </c>
      <c r="AY17" s="56" t="str">
        <f t="shared" si="0"/>
        <v>yes</v>
      </c>
      <c r="AZ17" s="57" t="str">
        <f t="shared" si="1"/>
        <v>yes</v>
      </c>
      <c r="BA17" s="57" t="str">
        <f t="shared" si="2"/>
        <v>yes</v>
      </c>
      <c r="BB17" s="57" t="str">
        <f t="shared" si="3"/>
        <v>yes</v>
      </c>
      <c r="BC17" s="57" t="str">
        <f t="shared" si="4"/>
        <v>yes</v>
      </c>
      <c r="BD17" s="58">
        <f t="shared" si="5"/>
        <v>0</v>
      </c>
      <c r="BE17" s="59" t="str">
        <f t="shared" si="6"/>
        <v>included</v>
      </c>
      <c r="BF17" s="55" t="s">
        <v>77</v>
      </c>
      <c r="BG17" s="58">
        <v>5</v>
      </c>
      <c r="BH17" s="58" t="s">
        <v>78</v>
      </c>
      <c r="BI17" s="45" t="s">
        <v>84</v>
      </c>
      <c r="BJ17" s="67" t="s">
        <v>80</v>
      </c>
      <c r="BK17" s="61"/>
      <c r="BL17" s="61" t="str" cm="1">
        <f t="array" ref="BL17">IF(_xlfn.XLOOKUP(Estimates_final!C17,'Additional survey details'!$B$3:$B$489,_xlfn.XLOOKUP(Estimates_final!$BL$1,'Additional survey details'!$C$2:$BM$2,'Additional survey details'!$C$3:$BM$489))=0,"",_xlfn.XLOOKUP(Estimates_final!C17,'Additional survey details'!$B$3:$B$489,_xlfn.XLOOKUP(Estimates_final!$BL$1,'Additional survey details'!$C$2:$BM$2,'Additional survey details'!$C$3:$BM$489)))</f>
        <v/>
      </c>
    </row>
    <row r="18" spans="1:64" s="54" customFormat="1" ht="15" customHeight="1" x14ac:dyDescent="0.35">
      <c r="A18" s="54">
        <v>7</v>
      </c>
      <c r="B18" s="59" t="s">
        <v>109</v>
      </c>
      <c r="C18" s="55">
        <v>22</v>
      </c>
      <c r="D18" s="55" t="s">
        <v>112</v>
      </c>
      <c r="E18" s="58" t="s">
        <v>111</v>
      </c>
      <c r="F18" s="10" t="s">
        <v>67</v>
      </c>
      <c r="G18" s="3">
        <v>2005</v>
      </c>
      <c r="H18" s="55">
        <v>2003</v>
      </c>
      <c r="I18" s="64">
        <v>9.1773499999999994E-2</v>
      </c>
      <c r="J18" s="62">
        <v>1.16472E-2</v>
      </c>
      <c r="K18" s="64">
        <v>6.8944800000000001E-2</v>
      </c>
      <c r="L18" s="64">
        <v>0.1146021</v>
      </c>
      <c r="M18" s="64">
        <v>7.5069300000000005E-2</v>
      </c>
      <c r="N18" s="62">
        <v>9.6967400000000006E-3</v>
      </c>
      <c r="O18" s="64">
        <v>5.5984390000000002E-2</v>
      </c>
      <c r="P18" s="64">
        <v>9.4154199999999993E-2</v>
      </c>
      <c r="Q18" s="55">
        <v>1430</v>
      </c>
      <c r="R18" s="63">
        <v>1512</v>
      </c>
      <c r="S18" s="64">
        <v>0.97957044839859009</v>
      </c>
      <c r="T18" s="64">
        <v>0.98321676254272461</v>
      </c>
      <c r="U18" s="63">
        <v>1480.9935302734375</v>
      </c>
      <c r="V18" s="55">
        <v>1406</v>
      </c>
      <c r="W18" s="63">
        <v>1480.9935302734375</v>
      </c>
      <c r="X18" s="55">
        <v>1406</v>
      </c>
      <c r="Y18" s="64">
        <v>0.97949308156967163</v>
      </c>
      <c r="Z18" s="64">
        <v>0.98321676254272461</v>
      </c>
      <c r="AA18" s="55">
        <v>3200</v>
      </c>
      <c r="AB18" s="55">
        <v>135</v>
      </c>
      <c r="AC18" s="55">
        <v>3000</v>
      </c>
      <c r="AD18" s="55">
        <v>134</v>
      </c>
      <c r="AE18" s="55">
        <v>3500</v>
      </c>
      <c r="AF18" s="55">
        <v>124</v>
      </c>
      <c r="AG18" s="64">
        <v>0.10358966141939163</v>
      </c>
      <c r="AH18" s="64">
        <v>0.28758946061134338</v>
      </c>
      <c r="AI18" s="64">
        <v>6.3203282654285431E-2</v>
      </c>
      <c r="AJ18" s="64">
        <v>1.5983043238520622E-2</v>
      </c>
      <c r="AK18" s="64">
        <v>3.6233123391866684E-3</v>
      </c>
      <c r="AL18" s="64">
        <v>0</v>
      </c>
      <c r="AM18" s="55">
        <v>3200</v>
      </c>
      <c r="AN18" s="55">
        <v>135</v>
      </c>
      <c r="AO18" s="55">
        <v>3000</v>
      </c>
      <c r="AP18" s="55">
        <v>134</v>
      </c>
      <c r="AQ18" s="55">
        <v>3500</v>
      </c>
      <c r="AR18" s="55">
        <v>124</v>
      </c>
      <c r="AS18" s="64">
        <v>9.6017070114612579E-2</v>
      </c>
      <c r="AT18" s="64">
        <v>0.27951636910438538</v>
      </c>
      <c r="AU18" s="64">
        <v>7.3257468640804291E-2</v>
      </c>
      <c r="AV18" s="64">
        <v>1.8492177128791809E-2</v>
      </c>
      <c r="AW18" s="64">
        <v>2.8449501842260361E-3</v>
      </c>
      <c r="AX18" s="68">
        <v>0</v>
      </c>
      <c r="AY18" s="56" t="str">
        <f t="shared" si="0"/>
        <v>yes</v>
      </c>
      <c r="AZ18" s="57" t="str">
        <f t="shared" si="1"/>
        <v>yes</v>
      </c>
      <c r="BA18" s="57" t="str">
        <f t="shared" si="2"/>
        <v>yes</v>
      </c>
      <c r="BB18" s="57" t="str">
        <f t="shared" si="3"/>
        <v>yes</v>
      </c>
      <c r="BC18" s="57" t="str">
        <f t="shared" si="4"/>
        <v>yes</v>
      </c>
      <c r="BD18" s="58">
        <f t="shared" si="5"/>
        <v>0</v>
      </c>
      <c r="BE18" s="59" t="str">
        <f t="shared" si="6"/>
        <v>included</v>
      </c>
      <c r="BF18" s="55" t="s">
        <v>77</v>
      </c>
      <c r="BG18" s="58">
        <v>5</v>
      </c>
      <c r="BH18" s="58" t="s">
        <v>78</v>
      </c>
      <c r="BI18" s="45" t="s">
        <v>84</v>
      </c>
      <c r="BJ18" s="67" t="s">
        <v>80</v>
      </c>
      <c r="BK18" s="61"/>
      <c r="BL18" s="61" t="str" cm="1">
        <f t="array" ref="BL18">IF(_xlfn.XLOOKUP(Estimates_final!C18,'Additional survey details'!$B$3:$B$489,_xlfn.XLOOKUP(Estimates_final!$BL$1,'Additional survey details'!$C$2:$BM$2,'Additional survey details'!$C$3:$BM$489))=0,"",_xlfn.XLOOKUP(Estimates_final!C18,'Additional survey details'!$B$3:$B$489,_xlfn.XLOOKUP(Estimates_final!$BL$1,'Additional survey details'!$C$2:$BM$2,'Additional survey details'!$C$3:$BM$489)))</f>
        <v/>
      </c>
    </row>
    <row r="19" spans="1:64" s="54" customFormat="1" ht="15" customHeight="1" x14ac:dyDescent="0.35">
      <c r="A19" s="54">
        <v>8</v>
      </c>
      <c r="B19" s="59" t="s">
        <v>109</v>
      </c>
      <c r="C19" s="55">
        <v>23</v>
      </c>
      <c r="D19" s="55" t="s">
        <v>113</v>
      </c>
      <c r="E19" s="58" t="s">
        <v>111</v>
      </c>
      <c r="F19" s="10" t="s">
        <v>67</v>
      </c>
      <c r="G19" s="3">
        <v>2010</v>
      </c>
      <c r="H19" s="55">
        <v>2008</v>
      </c>
      <c r="I19" s="64">
        <v>7.4021500000000004E-2</v>
      </c>
      <c r="J19" s="62">
        <v>7.3077999999999997E-3</v>
      </c>
      <c r="K19" s="64">
        <v>5.96982E-2</v>
      </c>
      <c r="L19" s="64">
        <v>8.8344800000000001E-2</v>
      </c>
      <c r="M19" s="64">
        <v>6.7315799999999995E-2</v>
      </c>
      <c r="N19" s="62">
        <v>8.3613899999999998E-3</v>
      </c>
      <c r="O19" s="64">
        <v>5.0860919999999997E-2</v>
      </c>
      <c r="P19" s="64">
        <v>8.3770609999999995E-2</v>
      </c>
      <c r="Q19" s="55">
        <v>1473</v>
      </c>
      <c r="R19" s="63">
        <v>1448</v>
      </c>
      <c r="S19" s="64">
        <v>0.98455196619033813</v>
      </c>
      <c r="T19" s="64">
        <v>0.98234891891479492</v>
      </c>
      <c r="U19" s="63">
        <v>1426.1163330078125</v>
      </c>
      <c r="V19" s="55">
        <v>1447</v>
      </c>
      <c r="W19" s="63">
        <v>1426.1163330078125</v>
      </c>
      <c r="X19" s="55">
        <v>1447</v>
      </c>
      <c r="Y19" s="64">
        <v>0.98488694429397583</v>
      </c>
      <c r="Z19" s="64">
        <v>0.98234891891479492</v>
      </c>
      <c r="AA19" s="55">
        <v>3200</v>
      </c>
      <c r="AB19" s="55">
        <v>176</v>
      </c>
      <c r="AC19" s="55">
        <v>3000</v>
      </c>
      <c r="AD19" s="55">
        <v>154</v>
      </c>
      <c r="AE19" s="55">
        <v>3100</v>
      </c>
      <c r="AF19" s="55">
        <v>135</v>
      </c>
      <c r="AG19" s="64">
        <v>0.10964513570070267</v>
      </c>
      <c r="AH19" s="64">
        <v>0.30934587121009827</v>
      </c>
      <c r="AI19" s="64">
        <v>3.4033160656690598E-2</v>
      </c>
      <c r="AJ19" s="64">
        <v>7.5702895410358906E-3</v>
      </c>
      <c r="AK19" s="64">
        <v>0</v>
      </c>
      <c r="AL19" s="64">
        <v>0</v>
      </c>
      <c r="AM19" s="55">
        <v>3200</v>
      </c>
      <c r="AN19" s="55">
        <v>176</v>
      </c>
      <c r="AO19" s="55">
        <v>3000</v>
      </c>
      <c r="AP19" s="55">
        <v>154</v>
      </c>
      <c r="AQ19" s="55">
        <v>3100</v>
      </c>
      <c r="AR19" s="55">
        <v>135</v>
      </c>
      <c r="AS19" s="64">
        <v>0.12163095921278</v>
      </c>
      <c r="AT19" s="64">
        <v>0.32135453820228577</v>
      </c>
      <c r="AU19" s="64">
        <v>3.8700759410858154E-2</v>
      </c>
      <c r="AV19" s="64">
        <v>4.8375949263572693E-3</v>
      </c>
      <c r="AW19" s="64">
        <v>0</v>
      </c>
      <c r="AX19" s="68">
        <v>0</v>
      </c>
      <c r="AY19" s="56" t="str">
        <f t="shared" si="0"/>
        <v>yes</v>
      </c>
      <c r="AZ19" s="57" t="str">
        <f t="shared" si="1"/>
        <v>yes</v>
      </c>
      <c r="BA19" s="57" t="str">
        <f t="shared" si="2"/>
        <v>yes</v>
      </c>
      <c r="BB19" s="57" t="str">
        <f t="shared" si="3"/>
        <v>yes</v>
      </c>
      <c r="BC19" s="57" t="str">
        <f t="shared" si="4"/>
        <v>yes</v>
      </c>
      <c r="BD19" s="58">
        <f t="shared" si="5"/>
        <v>0</v>
      </c>
      <c r="BE19" s="59" t="str">
        <f t="shared" si="6"/>
        <v>included</v>
      </c>
      <c r="BF19" s="55" t="s">
        <v>77</v>
      </c>
      <c r="BG19" s="58">
        <v>5</v>
      </c>
      <c r="BH19" s="58" t="s">
        <v>78</v>
      </c>
      <c r="BI19" s="45" t="s">
        <v>96</v>
      </c>
      <c r="BJ19" s="67" t="s">
        <v>80</v>
      </c>
      <c r="BK19" s="61"/>
      <c r="BL19" s="61" t="str" cm="1">
        <f t="array" ref="BL19">IF(_xlfn.XLOOKUP(Estimates_final!C19,'Additional survey details'!$B$3:$B$489,_xlfn.XLOOKUP(Estimates_final!$BL$1,'Additional survey details'!$C$2:$BM$2,'Additional survey details'!$C$3:$BM$489))=0,"",_xlfn.XLOOKUP(Estimates_final!C19,'Additional survey details'!$B$3:$B$489,_xlfn.XLOOKUP(Estimates_final!$BL$1,'Additional survey details'!$C$2:$BM$2,'Additional survey details'!$C$3:$BM$489)))</f>
        <v/>
      </c>
    </row>
    <row r="20" spans="1:64" s="54" customFormat="1" ht="15" customHeight="1" x14ac:dyDescent="0.35">
      <c r="A20" s="54">
        <v>295</v>
      </c>
      <c r="B20" s="59" t="s">
        <v>109</v>
      </c>
      <c r="C20" s="55">
        <v>792</v>
      </c>
      <c r="D20" s="55" t="s">
        <v>114</v>
      </c>
      <c r="E20" s="58" t="s">
        <v>111</v>
      </c>
      <c r="F20" s="10" t="s">
        <v>67</v>
      </c>
      <c r="G20" s="3" t="s">
        <v>68</v>
      </c>
      <c r="H20" s="55">
        <v>2013</v>
      </c>
      <c r="I20" s="64">
        <v>7.0901237428188324E-2</v>
      </c>
      <c r="J20" s="62">
        <v>7.1775536052882671E-3</v>
      </c>
      <c r="K20" s="64">
        <v>5.6833229959011078E-2</v>
      </c>
      <c r="L20" s="64">
        <v>8.4969237446784973E-2</v>
      </c>
      <c r="M20" s="64">
        <v>6.1798404902219772E-2</v>
      </c>
      <c r="N20" s="62">
        <v>7.14374E-3</v>
      </c>
      <c r="O20" s="64">
        <v>4.7741150000000003E-2</v>
      </c>
      <c r="P20" s="64">
        <v>7.5855660000000005E-2</v>
      </c>
      <c r="Q20" s="55">
        <v>1706</v>
      </c>
      <c r="R20" s="63">
        <v>1654</v>
      </c>
      <c r="S20" s="64">
        <v>0.99635434150695801</v>
      </c>
      <c r="T20" s="64">
        <v>0.99472451210021973</v>
      </c>
      <c r="U20" s="63">
        <v>1648.29150390625</v>
      </c>
      <c r="V20" s="55">
        <v>1697</v>
      </c>
      <c r="W20" s="63">
        <v>1648.29150390625</v>
      </c>
      <c r="X20" s="55">
        <v>1697</v>
      </c>
      <c r="Y20" s="64">
        <v>0.99654865264892578</v>
      </c>
      <c r="Z20" s="64">
        <v>0.99472451210021973</v>
      </c>
      <c r="AA20" s="55">
        <v>3100</v>
      </c>
      <c r="AB20" s="55">
        <v>183</v>
      </c>
      <c r="AC20" s="55">
        <v>3200</v>
      </c>
      <c r="AD20" s="55">
        <v>173</v>
      </c>
      <c r="AE20" s="55">
        <v>3000</v>
      </c>
      <c r="AF20" s="55">
        <v>171</v>
      </c>
      <c r="AG20" s="64">
        <v>0.11069808155298233</v>
      </c>
      <c r="AH20" s="64">
        <v>0.30840751528739929</v>
      </c>
      <c r="AI20" s="64">
        <v>3.6459043622016907E-2</v>
      </c>
      <c r="AJ20" s="64">
        <v>5.8818114921450615E-3</v>
      </c>
      <c r="AK20" s="64">
        <v>0</v>
      </c>
      <c r="AL20" s="64">
        <v>0</v>
      </c>
      <c r="AM20" s="55">
        <v>3100</v>
      </c>
      <c r="AN20" s="55">
        <v>183</v>
      </c>
      <c r="AO20" s="55">
        <v>3200</v>
      </c>
      <c r="AP20" s="55">
        <v>173</v>
      </c>
      <c r="AQ20" s="55">
        <v>3000</v>
      </c>
      <c r="AR20" s="55">
        <v>171</v>
      </c>
      <c r="AS20" s="64">
        <v>0.10783735662698746</v>
      </c>
      <c r="AT20" s="64">
        <v>0.31054803729057312</v>
      </c>
      <c r="AU20" s="64">
        <v>3.8892161101102829E-2</v>
      </c>
      <c r="AV20" s="64">
        <v>5.3034769371151924E-3</v>
      </c>
      <c r="AW20" s="64">
        <v>0</v>
      </c>
      <c r="AX20" s="68">
        <v>0</v>
      </c>
      <c r="AY20" s="56" t="str">
        <f t="shared" si="0"/>
        <v>yes</v>
      </c>
      <c r="AZ20" s="57" t="str">
        <f t="shared" si="1"/>
        <v>yes</v>
      </c>
      <c r="BA20" s="57" t="str">
        <f t="shared" si="2"/>
        <v>yes</v>
      </c>
      <c r="BB20" s="57" t="str">
        <f t="shared" si="3"/>
        <v>yes</v>
      </c>
      <c r="BC20" s="57" t="str">
        <f t="shared" si="4"/>
        <v>yes</v>
      </c>
      <c r="BD20" s="58">
        <f t="shared" si="5"/>
        <v>0</v>
      </c>
      <c r="BE20" s="59" t="str">
        <f t="shared" si="6"/>
        <v>included</v>
      </c>
      <c r="BF20" s="55" t="s">
        <v>77</v>
      </c>
      <c r="BG20" s="58">
        <v>5</v>
      </c>
      <c r="BH20" s="58" t="s">
        <v>78</v>
      </c>
      <c r="BI20" s="45" t="s">
        <v>84</v>
      </c>
      <c r="BJ20" s="67" t="s">
        <v>80</v>
      </c>
      <c r="BK20" s="61"/>
      <c r="BL20" s="61" t="str" cm="1">
        <f t="array" ref="BL20">IF(_xlfn.XLOOKUP(Estimates_final!C20,'Additional survey details'!$B$3:$B$489,_xlfn.XLOOKUP(Estimates_final!$BL$1,'Additional survey details'!$C$2:$BM$2,'Additional survey details'!$C$3:$BM$489))=0,"",_xlfn.XLOOKUP(Estimates_final!C20,'Additional survey details'!$B$3:$B$489,_xlfn.XLOOKUP(Estimates_final!$BL$1,'Additional survey details'!$C$2:$BM$2,'Additional survey details'!$C$3:$BM$489)))</f>
        <v/>
      </c>
    </row>
    <row r="21" spans="1:64" s="54" customFormat="1" ht="15" hidden="1" customHeight="1" x14ac:dyDescent="0.35">
      <c r="A21" s="54">
        <v>9</v>
      </c>
      <c r="B21" s="59" t="s">
        <v>115</v>
      </c>
      <c r="C21" s="55">
        <v>27</v>
      </c>
      <c r="D21" s="55" t="s">
        <v>116</v>
      </c>
      <c r="E21" s="58" t="s">
        <v>117</v>
      </c>
      <c r="F21" s="10" t="s">
        <v>76</v>
      </c>
      <c r="G21" s="3">
        <v>2000</v>
      </c>
      <c r="H21" s="55">
        <v>1999</v>
      </c>
      <c r="I21" s="64"/>
      <c r="J21" s="62"/>
      <c r="K21" s="64"/>
      <c r="L21" s="64"/>
      <c r="M21" s="64"/>
      <c r="N21" s="62"/>
      <c r="O21" s="64"/>
      <c r="P21" s="64"/>
      <c r="Q21" s="55">
        <v>415</v>
      </c>
      <c r="R21" s="63">
        <v>415</v>
      </c>
      <c r="S21" s="64">
        <v>0.59277111291885376</v>
      </c>
      <c r="T21" s="64">
        <v>0.59277111291885376</v>
      </c>
      <c r="U21" s="63">
        <v>246</v>
      </c>
      <c r="V21" s="55">
        <v>246</v>
      </c>
      <c r="W21" s="63">
        <v>246</v>
      </c>
      <c r="X21" s="55">
        <v>246</v>
      </c>
      <c r="Y21" s="64">
        <v>0.59277111291885376</v>
      </c>
      <c r="Z21" s="64">
        <v>0.59277111291885376</v>
      </c>
      <c r="AA21" s="55">
        <v>3000</v>
      </c>
      <c r="AB21" s="55">
        <v>33</v>
      </c>
      <c r="AC21" s="55">
        <v>3500</v>
      </c>
      <c r="AD21" s="55">
        <v>27</v>
      </c>
      <c r="AE21" s="55">
        <v>3600</v>
      </c>
      <c r="AF21" s="55">
        <v>18</v>
      </c>
      <c r="AG21" s="64">
        <v>0.13414634764194489</v>
      </c>
      <c r="AH21" s="64">
        <v>0.31707316637039185</v>
      </c>
      <c r="AI21" s="64">
        <v>0.10162601619958878</v>
      </c>
      <c r="AJ21" s="64">
        <v>2.4390242993831635E-2</v>
      </c>
      <c r="AK21" s="64">
        <v>0</v>
      </c>
      <c r="AL21" s="64">
        <v>0</v>
      </c>
      <c r="AM21" s="55">
        <v>3000</v>
      </c>
      <c r="AN21" s="55">
        <v>33</v>
      </c>
      <c r="AO21" s="55">
        <v>3500</v>
      </c>
      <c r="AP21" s="55">
        <v>27</v>
      </c>
      <c r="AQ21" s="55">
        <v>3600</v>
      </c>
      <c r="AR21" s="55">
        <v>18</v>
      </c>
      <c r="AS21" s="64">
        <v>0.13414634764194489</v>
      </c>
      <c r="AT21" s="64">
        <v>0.31707316637039185</v>
      </c>
      <c r="AU21" s="64">
        <v>0.10162601619958878</v>
      </c>
      <c r="AV21" s="64">
        <v>2.4390242993831635E-2</v>
      </c>
      <c r="AW21" s="64">
        <v>0</v>
      </c>
      <c r="AX21" s="68">
        <v>0</v>
      </c>
      <c r="AY21" s="56" t="str">
        <f t="shared" si="0"/>
        <v>yes</v>
      </c>
      <c r="AZ21" s="57" t="str">
        <f t="shared" si="1"/>
        <v>yes</v>
      </c>
      <c r="BA21" s="57" t="str">
        <f t="shared" si="2"/>
        <v>yes</v>
      </c>
      <c r="BB21" s="57" t="str">
        <f t="shared" si="3"/>
        <v>yes</v>
      </c>
      <c r="BC21" s="57" t="str">
        <f t="shared" si="4"/>
        <v>yes</v>
      </c>
      <c r="BD21" s="58">
        <f t="shared" si="5"/>
        <v>0</v>
      </c>
      <c r="BE21" s="59" t="str">
        <f t="shared" si="6"/>
        <v>included</v>
      </c>
      <c r="BF21" s="55" t="s">
        <v>69</v>
      </c>
      <c r="BG21" s="58">
        <v>4</v>
      </c>
      <c r="BH21" s="58" t="s">
        <v>70</v>
      </c>
      <c r="BI21" s="45" t="s">
        <v>71</v>
      </c>
      <c r="BJ21" s="67" t="s">
        <v>118</v>
      </c>
      <c r="BK21" s="61"/>
      <c r="BL21" s="61" t="str" cm="1">
        <f t="array" ref="BL21">IF(_xlfn.XLOOKUP(Estimates_final!C21,'Additional survey details'!$B$3:$B$489,_xlfn.XLOOKUP(Estimates_final!$BL$1,'Additional survey details'!$C$2:$BM$2,'Additional survey details'!$C$3:$BM$489))=0,"",_xlfn.XLOOKUP(Estimates_final!C21,'Additional survey details'!$B$3:$B$489,_xlfn.XLOOKUP(Estimates_final!$BL$1,'Additional survey details'!$C$2:$BM$2,'Additional survey details'!$C$3:$BM$489)))</f>
        <v>MICS2</v>
      </c>
    </row>
    <row r="22" spans="1:64" s="54" customFormat="1" ht="15" customHeight="1" x14ac:dyDescent="0.35">
      <c r="A22" s="54">
        <v>10</v>
      </c>
      <c r="B22" s="59" t="s">
        <v>115</v>
      </c>
      <c r="C22" s="55">
        <v>29</v>
      </c>
      <c r="D22" s="55" t="s">
        <v>119</v>
      </c>
      <c r="E22" s="58" t="s">
        <v>117</v>
      </c>
      <c r="F22" s="10" t="s">
        <v>67</v>
      </c>
      <c r="G22" s="3">
        <v>2006</v>
      </c>
      <c r="H22" s="55">
        <v>2004</v>
      </c>
      <c r="I22" s="64">
        <v>0.1132905</v>
      </c>
      <c r="J22" s="62">
        <v>9.3182000000000004E-3</v>
      </c>
      <c r="K22" s="64">
        <v>9.5026799999999995E-2</v>
      </c>
      <c r="L22" s="64">
        <v>0.13155410000000001</v>
      </c>
      <c r="M22" s="64">
        <v>9.1888899999999996E-2</v>
      </c>
      <c r="N22" s="62">
        <v>1.0563060000000001E-2</v>
      </c>
      <c r="O22" s="64">
        <v>7.1103520000000003E-2</v>
      </c>
      <c r="P22" s="64">
        <v>0.11267436</v>
      </c>
      <c r="Q22" s="55">
        <v>2297</v>
      </c>
      <c r="R22" s="63">
        <v>2289</v>
      </c>
      <c r="S22" s="64">
        <v>0.73153859376907349</v>
      </c>
      <c r="T22" s="64">
        <v>0.7479320764541626</v>
      </c>
      <c r="U22" s="63">
        <v>1674.1500244140625</v>
      </c>
      <c r="V22" s="55">
        <v>1718</v>
      </c>
      <c r="W22" s="63">
        <v>1672.6937255859375</v>
      </c>
      <c r="X22" s="55">
        <v>1716</v>
      </c>
      <c r="Y22" s="64">
        <v>0.73075306415557861</v>
      </c>
      <c r="Z22" s="64">
        <v>0.74706137180328369</v>
      </c>
      <c r="AA22" s="55">
        <v>3000</v>
      </c>
      <c r="AB22" s="55">
        <v>216</v>
      </c>
      <c r="AC22" s="55">
        <v>3500</v>
      </c>
      <c r="AD22" s="55">
        <v>173</v>
      </c>
      <c r="AE22" s="55">
        <v>3200</v>
      </c>
      <c r="AF22" s="55">
        <v>163</v>
      </c>
      <c r="AG22" s="64">
        <v>0.12992200255393982</v>
      </c>
      <c r="AH22" s="64">
        <v>0.32350876927375793</v>
      </c>
      <c r="AI22" s="64">
        <v>9.6603572368621826E-2</v>
      </c>
      <c r="AJ22" s="64">
        <v>3.3863771706819534E-2</v>
      </c>
      <c r="AK22" s="64">
        <v>6.98440195992589E-3</v>
      </c>
      <c r="AL22" s="64">
        <v>0</v>
      </c>
      <c r="AM22" s="55">
        <v>3000</v>
      </c>
      <c r="AN22" s="55">
        <v>216</v>
      </c>
      <c r="AO22" s="55">
        <v>3500</v>
      </c>
      <c r="AP22" s="55">
        <v>173</v>
      </c>
      <c r="AQ22" s="55">
        <v>3200</v>
      </c>
      <c r="AR22" s="55">
        <v>163</v>
      </c>
      <c r="AS22" s="64">
        <v>0.12572759389877319</v>
      </c>
      <c r="AT22" s="64">
        <v>0.3213038444519043</v>
      </c>
      <c r="AU22" s="64">
        <v>9.953434020280838E-2</v>
      </c>
      <c r="AV22" s="64">
        <v>2.9103608801960945E-2</v>
      </c>
      <c r="AW22" s="64">
        <v>7.5669381767511368E-3</v>
      </c>
      <c r="AX22" s="68">
        <v>0</v>
      </c>
      <c r="AY22" s="56" t="str">
        <f t="shared" si="0"/>
        <v>yes</v>
      </c>
      <c r="AZ22" s="57" t="str">
        <f t="shared" si="1"/>
        <v>yes</v>
      </c>
      <c r="BA22" s="57" t="str">
        <f t="shared" si="2"/>
        <v>yes</v>
      </c>
      <c r="BB22" s="57" t="str">
        <f t="shared" si="3"/>
        <v>yes</v>
      </c>
      <c r="BC22" s="57" t="str">
        <f t="shared" si="4"/>
        <v>yes</v>
      </c>
      <c r="BD22" s="58">
        <f t="shared" si="5"/>
        <v>0</v>
      </c>
      <c r="BE22" s="59" t="str">
        <f t="shared" si="6"/>
        <v>included</v>
      </c>
      <c r="BF22" s="55" t="s">
        <v>77</v>
      </c>
      <c r="BG22" s="58">
        <v>5</v>
      </c>
      <c r="BH22" s="58" t="s">
        <v>78</v>
      </c>
      <c r="BI22" s="45" t="s">
        <v>84</v>
      </c>
      <c r="BJ22" s="67" t="s">
        <v>80</v>
      </c>
      <c r="BK22" s="61"/>
      <c r="BL22" s="61" t="str" cm="1">
        <f t="array" ref="BL22">IF(_xlfn.XLOOKUP(Estimates_final!C22,'Additional survey details'!$B$3:$B$489,_xlfn.XLOOKUP(Estimates_final!$BL$1,'Additional survey details'!$C$2:$BM$2,'Additional survey details'!$C$3:$BM$489))=0,"",_xlfn.XLOOKUP(Estimates_final!C22,'Additional survey details'!$B$3:$B$489,_xlfn.XLOOKUP(Estimates_final!$BL$1,'Additional survey details'!$C$2:$BM$2,'Additional survey details'!$C$3:$BM$489)))</f>
        <v/>
      </c>
    </row>
    <row r="23" spans="1:64" s="54" customFormat="1" ht="15" customHeight="1" x14ac:dyDescent="0.35">
      <c r="A23" s="54">
        <v>11</v>
      </c>
      <c r="B23" s="59" t="s">
        <v>115</v>
      </c>
      <c r="C23" s="55">
        <v>30</v>
      </c>
      <c r="D23" s="55" t="s">
        <v>120</v>
      </c>
      <c r="E23" s="58" t="s">
        <v>117</v>
      </c>
      <c r="F23" s="10" t="s">
        <v>121</v>
      </c>
      <c r="G23" s="3">
        <v>2013</v>
      </c>
      <c r="H23" s="55">
        <v>2012</v>
      </c>
      <c r="I23" s="64">
        <v>9.4288699328899384E-2</v>
      </c>
      <c r="J23" s="62">
        <v>1.6994709149003029E-2</v>
      </c>
      <c r="K23" s="64">
        <v>6.0979679226875305E-2</v>
      </c>
      <c r="L23" s="64">
        <v>0.12759771943092346</v>
      </c>
      <c r="M23" s="64">
        <v>8.58878493309021E-2</v>
      </c>
      <c r="N23" s="62">
        <v>1.805780827999115E-2</v>
      </c>
      <c r="O23" s="64">
        <v>5.0289057195186615E-2</v>
      </c>
      <c r="P23" s="64">
        <v>0.12148664146661758</v>
      </c>
      <c r="Q23" s="55">
        <v>425</v>
      </c>
      <c r="R23" s="63">
        <v>1021</v>
      </c>
      <c r="S23" s="64">
        <v>0.98521095514297485</v>
      </c>
      <c r="T23" s="64">
        <v>0.98117649555206299</v>
      </c>
      <c r="U23" s="63">
        <v>1006.3773803710938</v>
      </c>
      <c r="V23" s="55">
        <v>417</v>
      </c>
      <c r="W23" s="63">
        <v>1006.3773803710938</v>
      </c>
      <c r="X23" s="55">
        <v>417</v>
      </c>
      <c r="Y23" s="64">
        <v>0.98567813634872437</v>
      </c>
      <c r="Z23" s="64">
        <v>0.98117649555206299</v>
      </c>
      <c r="AA23" s="55">
        <v>3000</v>
      </c>
      <c r="AB23" s="55">
        <v>40</v>
      </c>
      <c r="AC23" s="55">
        <v>3200</v>
      </c>
      <c r="AD23" s="55">
        <v>40</v>
      </c>
      <c r="AE23" s="55">
        <v>3500</v>
      </c>
      <c r="AF23" s="55">
        <v>37</v>
      </c>
      <c r="AG23" s="64">
        <v>0.19568754732608795</v>
      </c>
      <c r="AH23" s="64">
        <v>0.29602715373039246</v>
      </c>
      <c r="AI23" s="64">
        <v>0.14427483081817627</v>
      </c>
      <c r="AJ23" s="64">
        <v>3.7660814821720123E-2</v>
      </c>
      <c r="AK23" s="64">
        <v>6.3512753695249557E-3</v>
      </c>
      <c r="AL23" s="64">
        <v>0</v>
      </c>
      <c r="AM23" s="55">
        <v>3000</v>
      </c>
      <c r="AN23" s="55">
        <v>40</v>
      </c>
      <c r="AO23" s="55">
        <v>3200</v>
      </c>
      <c r="AP23" s="55">
        <v>40</v>
      </c>
      <c r="AQ23" s="55">
        <v>3500</v>
      </c>
      <c r="AR23" s="55">
        <v>37</v>
      </c>
      <c r="AS23" s="64">
        <v>0.19184651970863342</v>
      </c>
      <c r="AT23" s="64">
        <v>0.28057554364204407</v>
      </c>
      <c r="AU23" s="64">
        <v>0.13189448416233063</v>
      </c>
      <c r="AV23" s="64">
        <v>3.8369305431842804E-2</v>
      </c>
      <c r="AW23" s="64">
        <v>7.1942447684705257E-3</v>
      </c>
      <c r="AX23" s="68">
        <v>0</v>
      </c>
      <c r="AY23" s="56" t="str">
        <f t="shared" si="0"/>
        <v>yes</v>
      </c>
      <c r="AZ23" s="57" t="str">
        <f t="shared" si="1"/>
        <v>yes</v>
      </c>
      <c r="BA23" s="57" t="str">
        <f t="shared" si="2"/>
        <v>yes</v>
      </c>
      <c r="BB23" s="57" t="str">
        <f t="shared" si="3"/>
        <v>yes</v>
      </c>
      <c r="BC23" s="57" t="str">
        <f t="shared" si="4"/>
        <v>yes</v>
      </c>
      <c r="BD23" s="58">
        <f t="shared" si="5"/>
        <v>0</v>
      </c>
      <c r="BE23" s="59" t="str">
        <f t="shared" si="6"/>
        <v>included</v>
      </c>
      <c r="BF23" s="55"/>
      <c r="BG23" s="58">
        <v>5</v>
      </c>
      <c r="BH23" s="58" t="s">
        <v>78</v>
      </c>
      <c r="BI23" s="45" t="s">
        <v>87</v>
      </c>
      <c r="BJ23" s="67" t="s">
        <v>88</v>
      </c>
      <c r="BK23" s="61"/>
      <c r="BL23" s="61" t="str" cm="1">
        <f t="array" ref="BL23">IF(_xlfn.XLOOKUP(Estimates_final!C23,'Additional survey details'!$B$3:$B$489,_xlfn.XLOOKUP(Estimates_final!$BL$1,'Additional survey details'!$C$2:$BM$2,'Additional survey details'!$C$3:$BM$489))=0,"",_xlfn.XLOOKUP(Estimates_final!C23,'Additional survey details'!$B$3:$B$489,_xlfn.XLOOKUP(Estimates_final!$BL$1,'Additional survey details'!$C$2:$BM$2,'Additional survey details'!$C$3:$BM$489)))</f>
        <v/>
      </c>
    </row>
    <row r="24" spans="1:64" s="54" customFormat="1" ht="15" hidden="1" customHeight="1" x14ac:dyDescent="0.35">
      <c r="A24" s="54">
        <v>12</v>
      </c>
      <c r="B24" s="59" t="s">
        <v>122</v>
      </c>
      <c r="C24" s="55">
        <v>53</v>
      </c>
      <c r="D24" s="55" t="s">
        <v>123</v>
      </c>
      <c r="E24" s="58" t="s">
        <v>124</v>
      </c>
      <c r="F24" s="10" t="s">
        <v>76</v>
      </c>
      <c r="G24" s="3" t="s">
        <v>101</v>
      </c>
      <c r="H24" s="55">
        <v>2012</v>
      </c>
      <c r="I24" s="64"/>
      <c r="J24" s="62"/>
      <c r="K24" s="64"/>
      <c r="L24" s="64"/>
      <c r="M24" s="64"/>
      <c r="N24" s="62"/>
      <c r="O24" s="64"/>
      <c r="P24" s="64"/>
      <c r="Q24" s="55">
        <v>7866</v>
      </c>
      <c r="R24" s="63">
        <v>7949.6484375</v>
      </c>
      <c r="S24" s="64">
        <v>0.32150942087173462</v>
      </c>
      <c r="T24" s="64">
        <v>0.2948131263256073</v>
      </c>
      <c r="U24" s="63">
        <v>2556</v>
      </c>
      <c r="V24" s="55">
        <v>2319</v>
      </c>
      <c r="W24" s="63">
        <v>2552</v>
      </c>
      <c r="X24" s="55">
        <v>2314</v>
      </c>
      <c r="Y24" s="64">
        <v>0.32100629806518555</v>
      </c>
      <c r="Z24" s="64">
        <v>0.29417747259140015</v>
      </c>
      <c r="AA24" s="55">
        <v>3000</v>
      </c>
      <c r="AB24" s="55">
        <v>496</v>
      </c>
      <c r="AC24" s="55">
        <v>2500</v>
      </c>
      <c r="AD24" s="55">
        <v>319</v>
      </c>
      <c r="AE24" s="55">
        <v>3500</v>
      </c>
      <c r="AF24" s="55">
        <v>309</v>
      </c>
      <c r="AG24" s="64">
        <v>0.23243023455142975</v>
      </c>
      <c r="AH24" s="64">
        <v>0.50064271688461304</v>
      </c>
      <c r="AI24" s="64">
        <v>9.3008466064929962E-2</v>
      </c>
      <c r="AJ24" s="64">
        <v>4.8669468611478806E-2</v>
      </c>
      <c r="AK24" s="64">
        <v>1.6429690644145012E-2</v>
      </c>
      <c r="AL24" s="64">
        <v>3.7456590216606855E-3</v>
      </c>
      <c r="AM24" s="55">
        <v>3000</v>
      </c>
      <c r="AN24" s="55">
        <v>496</v>
      </c>
      <c r="AO24" s="55">
        <v>2500</v>
      </c>
      <c r="AP24" s="55">
        <v>319</v>
      </c>
      <c r="AQ24" s="55">
        <v>3500</v>
      </c>
      <c r="AR24" s="55">
        <v>309</v>
      </c>
      <c r="AS24" s="64">
        <v>0.21388529241085052</v>
      </c>
      <c r="AT24" s="64">
        <v>0.48469167947769165</v>
      </c>
      <c r="AU24" s="64">
        <v>9.5730915665626526E-2</v>
      </c>
      <c r="AV24" s="64">
        <v>4.4846918433904648E-2</v>
      </c>
      <c r="AW24" s="64">
        <v>1.8542475998401642E-2</v>
      </c>
      <c r="AX24" s="68">
        <v>3.8809832185506821E-3</v>
      </c>
      <c r="AY24" s="56" t="str">
        <f t="shared" si="0"/>
        <v>no</v>
      </c>
      <c r="AZ24" s="57" t="str">
        <f t="shared" si="1"/>
        <v>yes</v>
      </c>
      <c r="BA24" s="57" t="str">
        <f t="shared" si="2"/>
        <v>yes</v>
      </c>
      <c r="BB24" s="57" t="str">
        <f t="shared" si="3"/>
        <v>yes</v>
      </c>
      <c r="BC24" s="57" t="str">
        <f t="shared" si="4"/>
        <v>yes</v>
      </c>
      <c r="BD24" s="58">
        <f t="shared" si="5"/>
        <v>1</v>
      </c>
      <c r="BE24" s="59" t="str">
        <f t="shared" si="6"/>
        <v>excluded</v>
      </c>
      <c r="BF24" s="55" t="s">
        <v>77</v>
      </c>
      <c r="BG24" s="58">
        <v>2</v>
      </c>
      <c r="BH24" s="58" t="s">
        <v>70</v>
      </c>
      <c r="BI24" s="45" t="s">
        <v>71</v>
      </c>
      <c r="BJ24" s="67" t="s">
        <v>72</v>
      </c>
      <c r="BK24" s="61" t="s">
        <v>125</v>
      </c>
      <c r="BL24" s="61" t="str" cm="1">
        <f t="array" ref="BL24">IF(_xlfn.XLOOKUP(Estimates_final!C25,'Additional survey details'!$B$3:$B$489,_xlfn.XLOOKUP(Estimates_final!$BL$1,'Additional survey details'!$C$2:$BM$2,'Additional survey details'!$C$3:$BM$489))=0,"",_xlfn.XLOOKUP(Estimates_final!C25,'Additional survey details'!$B$3:$B$489,_xlfn.XLOOKUP(Estimates_final!$BL$1,'Additional survey details'!$C$2:$BM$2,'Additional survey details'!$C$3:$BM$489)))</f>
        <v>MICS3</v>
      </c>
    </row>
    <row r="25" spans="1:64" s="54" customFormat="1" ht="15" hidden="1" customHeight="1" x14ac:dyDescent="0.35">
      <c r="A25" s="54">
        <v>383</v>
      </c>
      <c r="B25" s="59" t="s">
        <v>122</v>
      </c>
      <c r="C25" s="55">
        <v>1574</v>
      </c>
      <c r="D25" s="55" t="s">
        <v>126</v>
      </c>
      <c r="E25" s="58" t="s">
        <v>124</v>
      </c>
      <c r="F25" s="10" t="s">
        <v>76</v>
      </c>
      <c r="G25" s="3">
        <v>2006</v>
      </c>
      <c r="H25" s="55">
        <v>2005</v>
      </c>
      <c r="I25" s="64"/>
      <c r="J25" s="62"/>
      <c r="K25" s="64"/>
      <c r="L25" s="64"/>
      <c r="M25" s="64"/>
      <c r="N25" s="62"/>
      <c r="O25" s="64"/>
      <c r="P25" s="64"/>
      <c r="Q25" s="55">
        <v>11942</v>
      </c>
      <c r="R25" s="63">
        <v>11899</v>
      </c>
      <c r="S25" s="64">
        <v>0.15345826745033264</v>
      </c>
      <c r="T25" s="64">
        <v>0.15876737236976624</v>
      </c>
      <c r="U25" s="63">
        <v>1826</v>
      </c>
      <c r="V25" s="55">
        <v>1896</v>
      </c>
      <c r="W25" s="63">
        <v>1717</v>
      </c>
      <c r="X25" s="55">
        <v>1776</v>
      </c>
      <c r="Y25" s="64">
        <v>0.14429783821105957</v>
      </c>
      <c r="Z25" s="64">
        <v>0.14871880412101746</v>
      </c>
      <c r="AA25" s="55">
        <v>3000</v>
      </c>
      <c r="AB25" s="55">
        <v>383</v>
      </c>
      <c r="AC25" s="55">
        <v>3500</v>
      </c>
      <c r="AD25" s="55">
        <v>265</v>
      </c>
      <c r="AE25" s="55">
        <v>2500</v>
      </c>
      <c r="AF25" s="55">
        <v>258</v>
      </c>
      <c r="AG25" s="64">
        <v>0.20884284377098083</v>
      </c>
      <c r="AH25" s="64">
        <v>0.47975865006446838</v>
      </c>
      <c r="AI25" s="64">
        <v>0.1741529107093811</v>
      </c>
      <c r="AJ25" s="64">
        <v>0.11700466275215149</v>
      </c>
      <c r="AK25" s="64">
        <v>8.6790308356285095E-2</v>
      </c>
      <c r="AL25" s="64">
        <v>0</v>
      </c>
      <c r="AM25" s="55">
        <v>3000</v>
      </c>
      <c r="AN25" s="55">
        <v>383</v>
      </c>
      <c r="AO25" s="55">
        <v>3500</v>
      </c>
      <c r="AP25" s="55">
        <v>265</v>
      </c>
      <c r="AQ25" s="55">
        <v>2500</v>
      </c>
      <c r="AR25" s="55">
        <v>258</v>
      </c>
      <c r="AS25" s="64">
        <v>0.20020909607410431</v>
      </c>
      <c r="AT25" s="64">
        <v>0.47360166907310486</v>
      </c>
      <c r="AU25" s="64">
        <v>0.18609513342380524</v>
      </c>
      <c r="AV25" s="64">
        <v>0.1265028715133667</v>
      </c>
      <c r="AW25" s="64">
        <v>9.4615787267684937E-2</v>
      </c>
      <c r="AX25" s="68">
        <v>0</v>
      </c>
      <c r="AY25" s="56" t="str">
        <f t="shared" si="0"/>
        <v>no</v>
      </c>
      <c r="AZ25" s="57" t="str">
        <f t="shared" si="1"/>
        <v>yes</v>
      </c>
      <c r="BA25" s="57" t="str">
        <f t="shared" si="2"/>
        <v>yes</v>
      </c>
      <c r="BB25" s="57" t="str">
        <f t="shared" si="3"/>
        <v>no</v>
      </c>
      <c r="BC25" s="57" t="str">
        <f t="shared" si="4"/>
        <v>no</v>
      </c>
      <c r="BD25" s="58">
        <f t="shared" si="5"/>
        <v>3</v>
      </c>
      <c r="BE25" s="59" t="str">
        <f t="shared" si="6"/>
        <v>excluded</v>
      </c>
      <c r="BF25" s="55" t="s">
        <v>69</v>
      </c>
      <c r="BG25" s="58">
        <v>2</v>
      </c>
      <c r="BH25" s="58" t="s">
        <v>70</v>
      </c>
      <c r="BI25" s="45" t="s">
        <v>71</v>
      </c>
      <c r="BJ25" s="67" t="s">
        <v>72</v>
      </c>
      <c r="BK25" s="61"/>
      <c r="BL25" s="61" t="str" cm="1">
        <f t="array" ref="BL25">IF(_xlfn.XLOOKUP(Estimates_final!C24,'Additional survey details'!$B$3:$B$489,_xlfn.XLOOKUP(Estimates_final!$BL$1,'Additional survey details'!$C$2:$BM$2,'Additional survey details'!$C$3:$BM$489))=0,"",_xlfn.XLOOKUP(Estimates_final!C24,'Additional survey details'!$B$3:$B$489,_xlfn.XLOOKUP(Estimates_final!$BL$1,'Additional survey details'!$C$2:$BM$2,'Additional survey details'!$C$3:$BM$489)))</f>
        <v>MICS5</v>
      </c>
    </row>
    <row r="26" spans="1:64" s="54" customFormat="1" ht="15" hidden="1" customHeight="1" x14ac:dyDescent="0.35">
      <c r="A26" s="54">
        <v>394</v>
      </c>
      <c r="B26" s="59" t="s">
        <v>122</v>
      </c>
      <c r="C26" s="63">
        <v>1713</v>
      </c>
      <c r="D26" s="55" t="s">
        <v>127</v>
      </c>
      <c r="E26" s="58" t="s">
        <v>124</v>
      </c>
      <c r="F26" s="10" t="s">
        <v>128</v>
      </c>
      <c r="G26" s="3">
        <v>2015</v>
      </c>
      <c r="H26" s="55">
        <v>2012</v>
      </c>
      <c r="I26" s="90"/>
      <c r="J26" s="91"/>
      <c r="K26" s="90"/>
      <c r="L26" s="90"/>
      <c r="M26" s="90"/>
      <c r="N26" s="91"/>
      <c r="O26" s="90"/>
      <c r="P26" s="57"/>
      <c r="Q26" s="77">
        <v>2763</v>
      </c>
      <c r="R26" s="55"/>
      <c r="S26" s="64"/>
      <c r="T26" s="64">
        <f>V26/Q26</f>
        <v>0.26203402099167572</v>
      </c>
      <c r="U26" s="55"/>
      <c r="V26" s="55">
        <v>724</v>
      </c>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60"/>
      <c r="AY26" s="56"/>
      <c r="AZ26" s="57"/>
      <c r="BA26" s="55"/>
      <c r="BB26" s="55"/>
      <c r="BC26" s="55"/>
      <c r="BD26" s="58"/>
      <c r="BE26" s="59" t="s">
        <v>69</v>
      </c>
      <c r="BF26" s="55"/>
      <c r="BG26" s="58">
        <v>1</v>
      </c>
      <c r="BH26" s="58" t="s">
        <v>70</v>
      </c>
      <c r="BI26" s="45" t="s">
        <v>71</v>
      </c>
      <c r="BJ26" s="60" t="s">
        <v>72</v>
      </c>
      <c r="BK26" s="61"/>
      <c r="BL26" s="61" t="e" cm="1">
        <f t="array" ref="BL26">IF(_xlfn.XLOOKUP(Estimates_final!C425,'Additional survey details'!$B$3:$B$489,_xlfn.XLOOKUP(Estimates_final!$BL$1,'Additional survey details'!$C$2:$BM$2,'Additional survey details'!$C$3:$BM$489))=0,"",_xlfn.XLOOKUP(Estimates_final!C425,'Additional survey details'!$B$3:$B$489,_xlfn.XLOOKUP(Estimates_final!$BL$1,'Additional survey details'!$C$2:$BM$2,'Additional survey details'!$C$3:$BM$489)))</f>
        <v>#N/A</v>
      </c>
    </row>
    <row r="27" spans="1:64" s="54" customFormat="1" ht="15" customHeight="1" x14ac:dyDescent="0.35">
      <c r="A27" s="54">
        <v>459</v>
      </c>
      <c r="B27" s="59" t="s">
        <v>122</v>
      </c>
      <c r="C27" s="55">
        <v>3578</v>
      </c>
      <c r="D27" s="55" t="s">
        <v>129</v>
      </c>
      <c r="E27" s="58" t="s">
        <v>124</v>
      </c>
      <c r="F27" s="10" t="s">
        <v>76</v>
      </c>
      <c r="G27" s="3">
        <v>2019</v>
      </c>
      <c r="H27" s="55">
        <v>2018</v>
      </c>
      <c r="I27" s="64">
        <v>0.23378372192382813</v>
      </c>
      <c r="J27" s="62">
        <v>5.5934409610927105E-3</v>
      </c>
      <c r="K27" s="64">
        <v>0.22282058000564575</v>
      </c>
      <c r="L27" s="64">
        <v>0.2447468638420105</v>
      </c>
      <c r="M27" s="64">
        <v>0.14778737723827362</v>
      </c>
      <c r="N27" s="62">
        <v>5.9688715264201164E-3</v>
      </c>
      <c r="O27" s="64">
        <v>0.13608258962631226</v>
      </c>
      <c r="P27" s="64">
        <v>0.15949216485023499</v>
      </c>
      <c r="Q27" s="55">
        <v>9285</v>
      </c>
      <c r="R27" s="63">
        <v>9183.0419921875</v>
      </c>
      <c r="S27" s="64">
        <v>0.50985515117645264</v>
      </c>
      <c r="T27" s="64">
        <v>0.50102317333221436</v>
      </c>
      <c r="U27" s="63">
        <v>4682</v>
      </c>
      <c r="V27" s="55">
        <v>4652</v>
      </c>
      <c r="W27" s="63">
        <v>4682</v>
      </c>
      <c r="X27" s="55">
        <v>4652</v>
      </c>
      <c r="Y27" s="64">
        <v>0.50985515117645264</v>
      </c>
      <c r="Z27" s="64">
        <v>0.50102317333221436</v>
      </c>
      <c r="AA27" s="55">
        <v>3000</v>
      </c>
      <c r="AB27" s="55">
        <v>912</v>
      </c>
      <c r="AC27" s="55">
        <v>3500</v>
      </c>
      <c r="AD27" s="55">
        <v>714</v>
      </c>
      <c r="AE27" s="55">
        <v>2500</v>
      </c>
      <c r="AF27" s="55">
        <v>656</v>
      </c>
      <c r="AG27" s="64">
        <v>0.1931033581495285</v>
      </c>
      <c r="AH27" s="64">
        <v>0.48724794387817383</v>
      </c>
      <c r="AI27" s="64">
        <v>7.2047919034957886E-2</v>
      </c>
      <c r="AJ27" s="64">
        <v>2.457205206155777E-2</v>
      </c>
      <c r="AK27" s="64">
        <v>3.0466688331216574E-3</v>
      </c>
      <c r="AL27" s="64">
        <v>0</v>
      </c>
      <c r="AM27" s="55">
        <v>3000</v>
      </c>
      <c r="AN27" s="55">
        <v>912</v>
      </c>
      <c r="AO27" s="55">
        <v>3500</v>
      </c>
      <c r="AP27" s="55">
        <v>714</v>
      </c>
      <c r="AQ27" s="55">
        <v>2500</v>
      </c>
      <c r="AR27" s="55">
        <v>656</v>
      </c>
      <c r="AS27" s="64">
        <v>0.19604471325874329</v>
      </c>
      <c r="AT27" s="64">
        <v>0.49054169654846191</v>
      </c>
      <c r="AU27" s="64">
        <v>7.1367152035236359E-2</v>
      </c>
      <c r="AV27" s="64">
        <v>2.5365434587001801E-2</v>
      </c>
      <c r="AW27" s="64">
        <v>3.6543421447277069E-3</v>
      </c>
      <c r="AX27" s="68">
        <v>0</v>
      </c>
      <c r="AY27" s="56" t="str">
        <f>IF(Z27&gt;=0.3,"yes","no")</f>
        <v>yes</v>
      </c>
      <c r="AZ27" s="57" t="str">
        <f>IF(V27&gt;=200,"yes","no")</f>
        <v>yes</v>
      </c>
      <c r="BA27" s="57" t="str">
        <f>IF(AT27&lt;0.55,"yes","no")</f>
        <v>yes</v>
      </c>
      <c r="BB27" s="57" t="str">
        <f>IF(AW27+AX27&gt;=0.05,"no","yes")</f>
        <v>yes</v>
      </c>
      <c r="BC27" s="57" t="str">
        <f>IF(AV27&gt;=0.1,"no","yes")</f>
        <v>yes</v>
      </c>
      <c r="BD27" s="58">
        <f>COUNTIF(AY27:BC27,"no")</f>
        <v>0</v>
      </c>
      <c r="BE27" s="59" t="str">
        <f>IF(BD27=0,"included","excluded")</f>
        <v>included</v>
      </c>
      <c r="BF27" s="55"/>
      <c r="BG27" s="58">
        <v>5</v>
      </c>
      <c r="BH27" s="58" t="s">
        <v>78</v>
      </c>
      <c r="BI27" s="45" t="s">
        <v>96</v>
      </c>
      <c r="BJ27" s="67" t="s">
        <v>80</v>
      </c>
      <c r="BK27" s="61"/>
      <c r="BL27" s="61" t="str" cm="1">
        <f t="array" ref="BL27">IF(_xlfn.XLOOKUP(Estimates_final!C26,'Additional survey details'!$B$3:$B$489,_xlfn.XLOOKUP(Estimates_final!$BL$1,'Additional survey details'!$C$2:$BM$2,'Additional survey details'!$C$3:$BM$489))=0,"",_xlfn.XLOOKUP(Estimates_final!C26,'Additional survey details'!$B$3:$B$489,_xlfn.XLOOKUP(Estimates_final!$BL$1,'Additional survey details'!$C$2:$BM$2,'Additional survey details'!$C$3:$BM$489)))</f>
        <v/>
      </c>
    </row>
    <row r="28" spans="1:64" s="54" customFormat="1" ht="15" hidden="1" customHeight="1" x14ac:dyDescent="0.35">
      <c r="A28" s="54">
        <v>486</v>
      </c>
      <c r="B28" s="59" t="s">
        <v>122</v>
      </c>
      <c r="C28" s="63">
        <v>4440</v>
      </c>
      <c r="D28" s="55" t="s">
        <v>130</v>
      </c>
      <c r="E28" s="58" t="s">
        <v>124</v>
      </c>
      <c r="F28" s="10" t="s">
        <v>128</v>
      </c>
      <c r="G28" s="3" t="s">
        <v>103</v>
      </c>
      <c r="H28" s="55">
        <v>2016</v>
      </c>
      <c r="I28" s="90"/>
      <c r="J28" s="91"/>
      <c r="K28" s="90"/>
      <c r="L28" s="90"/>
      <c r="M28" s="90"/>
      <c r="N28" s="91"/>
      <c r="O28" s="90"/>
      <c r="P28" s="57"/>
      <c r="Q28" s="77">
        <v>2354</v>
      </c>
      <c r="R28" s="55"/>
      <c r="S28" s="64"/>
      <c r="T28" s="64">
        <f>V28/Q28</f>
        <v>0.38785046728971961</v>
      </c>
      <c r="U28" s="55"/>
      <c r="V28" s="55">
        <v>913</v>
      </c>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60"/>
      <c r="AY28" s="56"/>
      <c r="AZ28" s="55"/>
      <c r="BA28" s="55"/>
      <c r="BB28" s="55"/>
      <c r="BC28" s="55"/>
      <c r="BD28" s="58"/>
      <c r="BE28" s="59" t="s">
        <v>69</v>
      </c>
      <c r="BF28" s="55"/>
      <c r="BG28" s="58">
        <v>1</v>
      </c>
      <c r="BH28" s="58" t="s">
        <v>70</v>
      </c>
      <c r="BI28" s="45" t="s">
        <v>71</v>
      </c>
      <c r="BJ28" s="60" t="s">
        <v>72</v>
      </c>
      <c r="BK28" s="61"/>
      <c r="BL28" s="61" t="str" cm="1">
        <f t="array" ref="BL28">IF(_xlfn.XLOOKUP(Estimates_final!C426,'Additional survey details'!$B$3:$B$489,_xlfn.XLOOKUP(Estimates_final!$BL$1,'Additional survey details'!$C$2:$BM$2,'Additional survey details'!$C$3:$BM$489))=0,"",_xlfn.XLOOKUP(Estimates_final!C426,'Additional survey details'!$B$3:$B$489,_xlfn.XLOOKUP(Estimates_final!$BL$1,'Additional survey details'!$C$2:$BM$2,'Additional survey details'!$C$3:$BM$489)))</f>
        <v>MICS5</v>
      </c>
    </row>
    <row r="29" spans="1:64" s="54" customFormat="1" ht="15" customHeight="1" x14ac:dyDescent="0.35">
      <c r="A29" s="54">
        <v>13</v>
      </c>
      <c r="B29" s="59" t="s">
        <v>131</v>
      </c>
      <c r="C29" s="55">
        <v>57</v>
      </c>
      <c r="D29" s="55" t="s">
        <v>132</v>
      </c>
      <c r="E29" s="58" t="s">
        <v>133</v>
      </c>
      <c r="F29" s="10" t="s">
        <v>76</v>
      </c>
      <c r="G29" s="3">
        <v>2005</v>
      </c>
      <c r="H29" s="55">
        <v>2004</v>
      </c>
      <c r="I29" s="64">
        <v>4.0143100000000001E-2</v>
      </c>
      <c r="J29" s="62">
        <v>4.6956999999999997E-3</v>
      </c>
      <c r="K29" s="64">
        <v>3.0939399999999999E-2</v>
      </c>
      <c r="L29" s="64">
        <v>4.93467E-2</v>
      </c>
      <c r="M29" s="64">
        <v>3.6529300000000001E-2</v>
      </c>
      <c r="N29" s="62">
        <v>5.1946800000000001E-3</v>
      </c>
      <c r="O29" s="64">
        <v>2.6305390000000001E-2</v>
      </c>
      <c r="P29" s="64">
        <v>4.6753200000000002E-2</v>
      </c>
      <c r="Q29" s="55">
        <v>1179</v>
      </c>
      <c r="R29" s="63">
        <v>462</v>
      </c>
      <c r="S29" s="64">
        <v>0.99350649118423462</v>
      </c>
      <c r="T29" s="64">
        <v>0.99575912952423096</v>
      </c>
      <c r="U29" s="63">
        <v>459</v>
      </c>
      <c r="V29" s="55">
        <v>1174</v>
      </c>
      <c r="W29" s="63">
        <v>459</v>
      </c>
      <c r="X29" s="55">
        <v>1174</v>
      </c>
      <c r="Y29" s="64">
        <v>0.99350649118423462</v>
      </c>
      <c r="Z29" s="64">
        <v>0.99575912952423096</v>
      </c>
      <c r="AA29" s="55">
        <v>3200</v>
      </c>
      <c r="AB29" s="55">
        <v>49</v>
      </c>
      <c r="AC29" s="55">
        <v>3100</v>
      </c>
      <c r="AD29" s="55">
        <v>37</v>
      </c>
      <c r="AE29" s="55">
        <v>3600</v>
      </c>
      <c r="AF29" s="55">
        <v>37</v>
      </c>
      <c r="AG29" s="64">
        <v>4.9620464444160461E-2</v>
      </c>
      <c r="AH29" s="64">
        <v>0.15016913414001465</v>
      </c>
      <c r="AI29" s="64">
        <v>9.173545241355896E-2</v>
      </c>
      <c r="AJ29" s="64">
        <v>1.1771794408559799E-2</v>
      </c>
      <c r="AK29" s="64">
        <v>0</v>
      </c>
      <c r="AL29" s="64">
        <v>0</v>
      </c>
      <c r="AM29" s="55">
        <v>3200</v>
      </c>
      <c r="AN29" s="55">
        <v>49</v>
      </c>
      <c r="AO29" s="55">
        <v>3100</v>
      </c>
      <c r="AP29" s="55">
        <v>37</v>
      </c>
      <c r="AQ29" s="55">
        <v>3600</v>
      </c>
      <c r="AR29" s="55">
        <v>37</v>
      </c>
      <c r="AS29" s="64">
        <v>4.9403749406337738E-2</v>
      </c>
      <c r="AT29" s="64">
        <v>0.15417376160621643</v>
      </c>
      <c r="AU29" s="64">
        <v>0.10136286169290543</v>
      </c>
      <c r="AV29" s="64">
        <v>1.2776831164956093E-2</v>
      </c>
      <c r="AW29" s="64">
        <v>0</v>
      </c>
      <c r="AX29" s="68">
        <v>0</v>
      </c>
      <c r="AY29" s="56" t="str">
        <f t="shared" ref="AY29:AY40" si="7">IF(Z29&gt;=0.3,"yes","no")</f>
        <v>yes</v>
      </c>
      <c r="AZ29" s="57" t="str">
        <f t="shared" ref="AZ29:AZ40" si="8">IF(V29&gt;=200,"yes","no")</f>
        <v>yes</v>
      </c>
      <c r="BA29" s="57" t="str">
        <f t="shared" ref="BA29:BA40" si="9">IF(AT29&lt;0.55,"yes","no")</f>
        <v>yes</v>
      </c>
      <c r="BB29" s="57" t="str">
        <f t="shared" ref="BB29:BB40" si="10">IF(AW29+AX29&gt;=0.05,"no","yes")</f>
        <v>yes</v>
      </c>
      <c r="BC29" s="57" t="str">
        <f t="shared" ref="BC29:BC40" si="11">IF(AV29&gt;=0.1,"no","yes")</f>
        <v>yes</v>
      </c>
      <c r="BD29" s="58">
        <f t="shared" ref="BD29:BD40" si="12">COUNTIF(AY29:BC29,"no")</f>
        <v>0</v>
      </c>
      <c r="BE29" s="59" t="str">
        <f t="shared" ref="BE29:BE40" si="13">IF(BD29=0,"included","excluded")</f>
        <v>included</v>
      </c>
      <c r="BF29" s="55" t="s">
        <v>77</v>
      </c>
      <c r="BG29" s="58">
        <v>5</v>
      </c>
      <c r="BH29" s="58" t="s">
        <v>78</v>
      </c>
      <c r="BI29" s="45" t="s">
        <v>79</v>
      </c>
      <c r="BJ29" s="67" t="s">
        <v>80</v>
      </c>
      <c r="BK29" s="61"/>
      <c r="BL29" s="61" t="str" cm="1">
        <f t="array" ref="BL29">IF(_xlfn.XLOOKUP(Estimates_final!C27,'Additional survey details'!$B$3:$B$489,_xlfn.XLOOKUP(Estimates_final!$BL$1,'Additional survey details'!$C$2:$BM$2,'Additional survey details'!$C$3:$BM$489))=0,"",_xlfn.XLOOKUP(Estimates_final!C27,'Additional survey details'!$B$3:$B$489,_xlfn.XLOOKUP(Estimates_final!$BL$1,'Additional survey details'!$C$2:$BM$2,'Additional survey details'!$C$3:$BM$489)))</f>
        <v>MICS6</v>
      </c>
    </row>
    <row r="30" spans="1:64" s="54" customFormat="1" ht="15" customHeight="1" x14ac:dyDescent="0.35">
      <c r="A30" s="54">
        <v>311</v>
      </c>
      <c r="B30" s="59" t="s">
        <v>131</v>
      </c>
      <c r="C30" s="55">
        <v>852</v>
      </c>
      <c r="D30" s="55" t="s">
        <v>134</v>
      </c>
      <c r="E30" s="58" t="s">
        <v>133</v>
      </c>
      <c r="F30" s="10" t="s">
        <v>76</v>
      </c>
      <c r="G30" s="3">
        <v>2012</v>
      </c>
      <c r="H30" s="55">
        <v>2011</v>
      </c>
      <c r="I30" s="64">
        <v>4.38425E-2</v>
      </c>
      <c r="J30" s="62">
        <v>6.0460000000000002E-3</v>
      </c>
      <c r="K30" s="64">
        <v>3.1992300000000001E-2</v>
      </c>
      <c r="L30" s="64">
        <v>5.5692699999999998E-2</v>
      </c>
      <c r="M30" s="64">
        <v>3.9934200000000003E-2</v>
      </c>
      <c r="N30" s="62">
        <v>6.6668200000000004E-3</v>
      </c>
      <c r="O30" s="64">
        <v>2.682764E-2</v>
      </c>
      <c r="P30" s="64">
        <v>5.3040810000000001E-2</v>
      </c>
      <c r="Q30" s="55">
        <v>1324</v>
      </c>
      <c r="R30" s="63">
        <v>729.8095703125</v>
      </c>
      <c r="S30" s="64">
        <v>0.99726027250289917</v>
      </c>
      <c r="T30" s="64">
        <v>0.99546825885772705</v>
      </c>
      <c r="U30" s="63">
        <v>728</v>
      </c>
      <c r="V30" s="55">
        <v>1318</v>
      </c>
      <c r="W30" s="63">
        <v>728</v>
      </c>
      <c r="X30" s="55">
        <v>1318</v>
      </c>
      <c r="Y30" s="64">
        <v>0.99726027250289917</v>
      </c>
      <c r="Z30" s="64">
        <v>0.99546825885772705</v>
      </c>
      <c r="AA30" s="55">
        <v>3300</v>
      </c>
      <c r="AB30" s="55">
        <v>36</v>
      </c>
      <c r="AC30" s="55">
        <v>3150</v>
      </c>
      <c r="AD30" s="55">
        <v>35</v>
      </c>
      <c r="AE30" s="55">
        <v>3400</v>
      </c>
      <c r="AF30" s="55">
        <v>35</v>
      </c>
      <c r="AG30" s="64">
        <v>3.4112431108951569E-2</v>
      </c>
      <c r="AH30" s="64">
        <v>0.11953692138195038</v>
      </c>
      <c r="AI30" s="64">
        <v>0.10846886783838272</v>
      </c>
      <c r="AJ30" s="64">
        <v>1.3814275152981281E-2</v>
      </c>
      <c r="AK30" s="64">
        <v>1.1693579144775867E-3</v>
      </c>
      <c r="AL30" s="64">
        <v>0</v>
      </c>
      <c r="AM30" s="55">
        <v>3300</v>
      </c>
      <c r="AN30" s="55">
        <v>36</v>
      </c>
      <c r="AO30" s="55">
        <v>3150</v>
      </c>
      <c r="AP30" s="55">
        <v>35</v>
      </c>
      <c r="AQ30" s="55">
        <v>3400</v>
      </c>
      <c r="AR30" s="55">
        <v>35</v>
      </c>
      <c r="AS30" s="64">
        <v>3.8694992661476135E-2</v>
      </c>
      <c r="AT30" s="64">
        <v>0.11911987513303757</v>
      </c>
      <c r="AU30" s="64">
        <v>0.10849772393703461</v>
      </c>
      <c r="AV30" s="64">
        <v>1.5174507163465023E-2</v>
      </c>
      <c r="AW30" s="64">
        <v>2.2761761210858822E-3</v>
      </c>
      <c r="AX30" s="68">
        <v>0</v>
      </c>
      <c r="AY30" s="56" t="str">
        <f t="shared" si="7"/>
        <v>yes</v>
      </c>
      <c r="AZ30" s="57" t="str">
        <f t="shared" si="8"/>
        <v>yes</v>
      </c>
      <c r="BA30" s="57" t="str">
        <f t="shared" si="9"/>
        <v>yes</v>
      </c>
      <c r="BB30" s="57" t="str">
        <f t="shared" si="10"/>
        <v>yes</v>
      </c>
      <c r="BC30" s="57" t="str">
        <f t="shared" si="11"/>
        <v>yes</v>
      </c>
      <c r="BD30" s="58">
        <f t="shared" si="12"/>
        <v>0</v>
      </c>
      <c r="BE30" s="59" t="str">
        <f t="shared" si="13"/>
        <v>included</v>
      </c>
      <c r="BF30" s="55" t="s">
        <v>77</v>
      </c>
      <c r="BG30" s="58">
        <v>5</v>
      </c>
      <c r="BH30" s="58" t="s">
        <v>78</v>
      </c>
      <c r="BI30" s="45" t="s">
        <v>135</v>
      </c>
      <c r="BJ30" s="67" t="s">
        <v>80</v>
      </c>
      <c r="BK30" s="61"/>
      <c r="BL30" s="61" t="str" cm="1">
        <f t="array" ref="BL30">IF(_xlfn.XLOOKUP(Estimates_final!C28,'Additional survey details'!$B$3:$B$489,_xlfn.XLOOKUP(Estimates_final!$BL$1,'Additional survey details'!$C$2:$BM$2,'Additional survey details'!$C$3:$BM$489))=0,"",_xlfn.XLOOKUP(Estimates_final!C28,'Additional survey details'!$B$3:$B$489,_xlfn.XLOOKUP(Estimates_final!$BL$1,'Additional survey details'!$C$2:$BM$2,'Additional survey details'!$C$3:$BM$489)))</f>
        <v/>
      </c>
    </row>
    <row r="31" spans="1:64" s="54" customFormat="1" ht="15" customHeight="1" x14ac:dyDescent="0.35">
      <c r="A31" s="54">
        <v>418</v>
      </c>
      <c r="B31" s="59" t="s">
        <v>131</v>
      </c>
      <c r="C31" s="55">
        <v>2237</v>
      </c>
      <c r="D31" s="55" t="s">
        <v>136</v>
      </c>
      <c r="E31" s="58" t="s">
        <v>133</v>
      </c>
      <c r="F31" s="10" t="s">
        <v>76</v>
      </c>
      <c r="G31" s="3">
        <v>2019</v>
      </c>
      <c r="H31" s="55">
        <v>2018</v>
      </c>
      <c r="I31" s="64">
        <v>5.1260989159345627E-2</v>
      </c>
      <c r="J31" s="62">
        <v>6.6342111676931381E-3</v>
      </c>
      <c r="K31" s="64">
        <v>3.8257934153079987E-2</v>
      </c>
      <c r="L31" s="64">
        <v>6.4264044165611267E-2</v>
      </c>
      <c r="M31" s="64">
        <v>4.3924305588006973E-2</v>
      </c>
      <c r="N31" s="62">
        <v>6.9206003099679947E-3</v>
      </c>
      <c r="O31" s="64">
        <v>3.0321165919303894E-2</v>
      </c>
      <c r="P31" s="64">
        <v>5.7527448982000351E-2</v>
      </c>
      <c r="Q31" s="55">
        <v>1199</v>
      </c>
      <c r="R31" s="63">
        <v>490.55264282226563</v>
      </c>
      <c r="S31" s="64">
        <v>0.99592667818069458</v>
      </c>
      <c r="T31" s="64">
        <v>0.99666386842727661</v>
      </c>
      <c r="U31" s="63">
        <v>489</v>
      </c>
      <c r="V31" s="55">
        <v>1195</v>
      </c>
      <c r="W31" s="63">
        <v>489</v>
      </c>
      <c r="X31" s="55">
        <v>1195</v>
      </c>
      <c r="Y31" s="64">
        <v>0.99592667818069458</v>
      </c>
      <c r="Z31" s="64">
        <v>0.99666386842727661</v>
      </c>
      <c r="AA31" s="55">
        <v>3200</v>
      </c>
      <c r="AB31" s="55">
        <v>49</v>
      </c>
      <c r="AC31" s="55">
        <v>3000</v>
      </c>
      <c r="AD31" s="55">
        <v>39</v>
      </c>
      <c r="AE31" s="55">
        <v>3400</v>
      </c>
      <c r="AF31" s="55">
        <v>32</v>
      </c>
      <c r="AG31" s="64">
        <v>4.3477840721607208E-2</v>
      </c>
      <c r="AH31" s="64">
        <v>0.10713321715593338</v>
      </c>
      <c r="AI31" s="64">
        <v>0.11945533007383347</v>
      </c>
      <c r="AJ31" s="64">
        <v>1.801849901676178E-2</v>
      </c>
      <c r="AK31" s="64">
        <v>1.9333402160555124E-3</v>
      </c>
      <c r="AL31" s="64">
        <v>1.6255105147138238E-3</v>
      </c>
      <c r="AM31" s="55">
        <v>3200</v>
      </c>
      <c r="AN31" s="55">
        <v>49</v>
      </c>
      <c r="AO31" s="55">
        <v>3000</v>
      </c>
      <c r="AP31" s="55">
        <v>39</v>
      </c>
      <c r="AQ31" s="55">
        <v>3400</v>
      </c>
      <c r="AR31" s="55">
        <v>32</v>
      </c>
      <c r="AS31" s="64">
        <v>4.1004184633493423E-2</v>
      </c>
      <c r="AT31" s="64">
        <v>0.10041841119527817</v>
      </c>
      <c r="AU31" s="64">
        <v>0.10878661274909973</v>
      </c>
      <c r="AV31" s="64">
        <v>1.6736401244997978E-2</v>
      </c>
      <c r="AW31" s="64">
        <v>1.6736402176320553E-3</v>
      </c>
      <c r="AX31" s="68">
        <v>0</v>
      </c>
      <c r="AY31" s="56" t="str">
        <f t="shared" si="7"/>
        <v>yes</v>
      </c>
      <c r="AZ31" s="57" t="str">
        <f t="shared" si="8"/>
        <v>yes</v>
      </c>
      <c r="BA31" s="57" t="str">
        <f t="shared" si="9"/>
        <v>yes</v>
      </c>
      <c r="BB31" s="57" t="str">
        <f t="shared" si="10"/>
        <v>yes</v>
      </c>
      <c r="BC31" s="57" t="str">
        <f t="shared" si="11"/>
        <v>yes</v>
      </c>
      <c r="BD31" s="58">
        <f t="shared" si="12"/>
        <v>0</v>
      </c>
      <c r="BE31" s="59" t="str">
        <f t="shared" si="13"/>
        <v>included</v>
      </c>
      <c r="BF31" s="55"/>
      <c r="BG31" s="58">
        <v>5</v>
      </c>
      <c r="BH31" s="58" t="s">
        <v>78</v>
      </c>
      <c r="BI31" s="45" t="s">
        <v>96</v>
      </c>
      <c r="BJ31" s="67" t="s">
        <v>80</v>
      </c>
      <c r="BK31" s="61"/>
      <c r="BL31" s="61" t="str" cm="1">
        <f t="array" ref="BL31">IF(_xlfn.XLOOKUP(Estimates_final!C29,'Additional survey details'!$B$3:$B$489,_xlfn.XLOOKUP(Estimates_final!$BL$1,'Additional survey details'!$C$2:$BM$2,'Additional survey details'!$C$3:$BM$489))=0,"",_xlfn.XLOOKUP(Estimates_final!C29,'Additional survey details'!$B$3:$B$489,_xlfn.XLOOKUP(Estimates_final!$BL$1,'Additional survey details'!$C$2:$BM$2,'Additional survey details'!$C$3:$BM$489)))</f>
        <v>MICS3</v>
      </c>
    </row>
    <row r="32" spans="1:64" s="54" customFormat="1" ht="15" customHeight="1" x14ac:dyDescent="0.35">
      <c r="A32" s="54">
        <v>14</v>
      </c>
      <c r="B32" s="59" t="s">
        <v>137</v>
      </c>
      <c r="C32" s="55">
        <v>59</v>
      </c>
      <c r="D32" s="55" t="s">
        <v>138</v>
      </c>
      <c r="E32" s="58" t="s">
        <v>139</v>
      </c>
      <c r="F32" s="10" t="s">
        <v>76</v>
      </c>
      <c r="G32" s="3">
        <v>2006</v>
      </c>
      <c r="H32" s="55">
        <v>2005</v>
      </c>
      <c r="I32" s="64">
        <v>8.8628999999999999E-2</v>
      </c>
      <c r="J32" s="62">
        <v>1.49686E-2</v>
      </c>
      <c r="K32" s="64">
        <v>5.9290599999999999E-2</v>
      </c>
      <c r="L32" s="64">
        <v>0.1179673</v>
      </c>
      <c r="M32" s="64">
        <v>7.9971299999999995E-2</v>
      </c>
      <c r="N32" s="62">
        <v>1.558782E-2</v>
      </c>
      <c r="O32" s="64">
        <v>4.9066940000000003E-2</v>
      </c>
      <c r="P32" s="64">
        <v>0.11087568</v>
      </c>
      <c r="Q32" s="55">
        <v>312</v>
      </c>
      <c r="R32" s="63">
        <v>315</v>
      </c>
      <c r="S32" s="64">
        <v>0.9523809552192688</v>
      </c>
      <c r="T32" s="64">
        <v>0.94871795177459717</v>
      </c>
      <c r="U32" s="63">
        <v>300</v>
      </c>
      <c r="V32" s="55">
        <v>296</v>
      </c>
      <c r="W32" s="63">
        <v>298</v>
      </c>
      <c r="X32" s="55">
        <v>294</v>
      </c>
      <c r="Y32" s="64">
        <v>0.94603174924850464</v>
      </c>
      <c r="Z32" s="64">
        <v>0.94230771064758301</v>
      </c>
      <c r="AA32" s="55">
        <v>3175</v>
      </c>
      <c r="AB32" s="55">
        <v>41</v>
      </c>
      <c r="AC32" s="55">
        <v>3629</v>
      </c>
      <c r="AD32" s="55">
        <v>16</v>
      </c>
      <c r="AE32" s="55">
        <v>2758</v>
      </c>
      <c r="AF32" s="55">
        <v>16</v>
      </c>
      <c r="AG32" s="64">
        <v>0.1314738392829895</v>
      </c>
      <c r="AH32" s="64">
        <v>0.23756667971611023</v>
      </c>
      <c r="AI32" s="64">
        <v>0.13918936252593994</v>
      </c>
      <c r="AJ32" s="64">
        <v>2.7786100283265114E-2</v>
      </c>
      <c r="AK32" s="64">
        <v>7.9128183424472809E-3</v>
      </c>
      <c r="AL32" s="64">
        <v>0</v>
      </c>
      <c r="AM32" s="55">
        <v>3175</v>
      </c>
      <c r="AN32" s="55">
        <v>41</v>
      </c>
      <c r="AO32" s="55">
        <v>2757</v>
      </c>
      <c r="AP32" s="55">
        <v>16</v>
      </c>
      <c r="AQ32" s="55">
        <v>3628</v>
      </c>
      <c r="AR32" s="55">
        <v>16</v>
      </c>
      <c r="AS32" s="64">
        <v>0.13851352035999298</v>
      </c>
      <c r="AT32" s="64">
        <v>0.24662162363529205</v>
      </c>
      <c r="AU32" s="64">
        <v>0.13851352035999298</v>
      </c>
      <c r="AV32" s="64">
        <v>2.7027027681469917E-2</v>
      </c>
      <c r="AW32" s="64">
        <v>6.7567569203674793E-3</v>
      </c>
      <c r="AX32" s="68">
        <v>0</v>
      </c>
      <c r="AY32" s="56" t="str">
        <f t="shared" si="7"/>
        <v>yes</v>
      </c>
      <c r="AZ32" s="57" t="str">
        <f t="shared" si="8"/>
        <v>yes</v>
      </c>
      <c r="BA32" s="57" t="str">
        <f t="shared" si="9"/>
        <v>yes</v>
      </c>
      <c r="BB32" s="57" t="str">
        <f t="shared" si="10"/>
        <v>yes</v>
      </c>
      <c r="BC32" s="57" t="str">
        <f t="shared" si="11"/>
        <v>yes</v>
      </c>
      <c r="BD32" s="58">
        <f t="shared" si="12"/>
        <v>0</v>
      </c>
      <c r="BE32" s="59" t="str">
        <f t="shared" si="13"/>
        <v>included</v>
      </c>
      <c r="BF32" s="55" t="s">
        <v>77</v>
      </c>
      <c r="BG32" s="58">
        <v>5</v>
      </c>
      <c r="BH32" s="58" t="s">
        <v>78</v>
      </c>
      <c r="BI32" s="45" t="s">
        <v>79</v>
      </c>
      <c r="BJ32" s="67" t="s">
        <v>80</v>
      </c>
      <c r="BK32" s="61"/>
      <c r="BL32" s="61" t="str" cm="1">
        <f t="array" ref="BL32">IF(_xlfn.XLOOKUP(Estimates_final!C30,'Additional survey details'!$B$3:$B$489,_xlfn.XLOOKUP(Estimates_final!$BL$1,'Additional survey details'!$C$2:$BM$2,'Additional survey details'!$C$3:$BM$489))=0,"",_xlfn.XLOOKUP(Estimates_final!C30,'Additional survey details'!$B$3:$B$489,_xlfn.XLOOKUP(Estimates_final!$BL$1,'Additional survey details'!$C$2:$BM$2,'Additional survey details'!$C$3:$BM$489)))</f>
        <v>MICS4</v>
      </c>
    </row>
    <row r="33" spans="1:64" s="54" customFormat="1" ht="15" customHeight="1" x14ac:dyDescent="0.35">
      <c r="A33" s="54">
        <v>15</v>
      </c>
      <c r="B33" s="59" t="s">
        <v>137</v>
      </c>
      <c r="C33" s="55">
        <v>60</v>
      </c>
      <c r="D33" s="55" t="s">
        <v>140</v>
      </c>
      <c r="E33" s="58" t="s">
        <v>139</v>
      </c>
      <c r="F33" s="10" t="s">
        <v>76</v>
      </c>
      <c r="G33" s="3">
        <v>2011</v>
      </c>
      <c r="H33" s="55">
        <v>2010</v>
      </c>
      <c r="I33" s="64">
        <v>0.1145549863576889</v>
      </c>
      <c r="J33" s="62">
        <v>1.1936086229979992E-2</v>
      </c>
      <c r="K33" s="64">
        <v>9.1160260140895844E-2</v>
      </c>
      <c r="L33" s="64">
        <v>0.13794972002506256</v>
      </c>
      <c r="M33" s="64">
        <v>0.11196774989366531</v>
      </c>
      <c r="N33" s="62">
        <v>1.4190974645316601E-2</v>
      </c>
      <c r="O33" s="64">
        <v>8.3966732025146484E-2</v>
      </c>
      <c r="P33" s="64">
        <v>0.13996876776218414</v>
      </c>
      <c r="Q33" s="55">
        <v>702</v>
      </c>
      <c r="R33" s="63">
        <v>685.33502197265625</v>
      </c>
      <c r="S33" s="64">
        <v>0.95036494731903076</v>
      </c>
      <c r="T33" s="64">
        <v>0.94444441795349121</v>
      </c>
      <c r="U33" s="63">
        <v>651</v>
      </c>
      <c r="V33" s="55">
        <v>663</v>
      </c>
      <c r="W33" s="63">
        <v>651</v>
      </c>
      <c r="X33" s="55">
        <v>663</v>
      </c>
      <c r="Y33" s="64">
        <v>0.95036494731903076</v>
      </c>
      <c r="Z33" s="64">
        <v>0.94444441795349121</v>
      </c>
      <c r="AA33" s="55">
        <v>3175</v>
      </c>
      <c r="AB33" s="55">
        <v>53</v>
      </c>
      <c r="AC33" s="55">
        <v>2722</v>
      </c>
      <c r="AD33" s="55">
        <v>50</v>
      </c>
      <c r="AE33" s="55">
        <v>3629</v>
      </c>
      <c r="AF33" s="55">
        <v>33</v>
      </c>
      <c r="AG33" s="64">
        <v>7.7856667339801788E-2</v>
      </c>
      <c r="AH33" s="64">
        <v>0.19387412071228027</v>
      </c>
      <c r="AI33" s="64">
        <v>7.3397748172283173E-2</v>
      </c>
      <c r="AJ33" s="64">
        <v>1.6842374578118324E-2</v>
      </c>
      <c r="AK33" s="64">
        <v>1.5131169930100441E-3</v>
      </c>
      <c r="AL33" s="64">
        <v>0</v>
      </c>
      <c r="AM33" s="55">
        <v>3175</v>
      </c>
      <c r="AN33" s="55">
        <v>53</v>
      </c>
      <c r="AO33" s="55">
        <v>2722</v>
      </c>
      <c r="AP33" s="55">
        <v>50</v>
      </c>
      <c r="AQ33" s="55">
        <v>3629</v>
      </c>
      <c r="AR33" s="55">
        <v>33</v>
      </c>
      <c r="AS33" s="64">
        <v>7.9939670860767365E-2</v>
      </c>
      <c r="AT33" s="64">
        <v>0.20512820780277252</v>
      </c>
      <c r="AU33" s="64">
        <v>7.0889897644519806E-2</v>
      </c>
      <c r="AV33" s="64">
        <v>1.5082956291735172E-2</v>
      </c>
      <c r="AW33" s="64">
        <v>1.5082956524565816E-3</v>
      </c>
      <c r="AX33" s="68">
        <v>0</v>
      </c>
      <c r="AY33" s="56" t="str">
        <f t="shared" si="7"/>
        <v>yes</v>
      </c>
      <c r="AZ33" s="57" t="str">
        <f t="shared" si="8"/>
        <v>yes</v>
      </c>
      <c r="BA33" s="57" t="str">
        <f t="shared" si="9"/>
        <v>yes</v>
      </c>
      <c r="BB33" s="57" t="str">
        <f t="shared" si="10"/>
        <v>yes</v>
      </c>
      <c r="BC33" s="57" t="str">
        <f t="shared" si="11"/>
        <v>yes</v>
      </c>
      <c r="BD33" s="58">
        <f t="shared" si="12"/>
        <v>0</v>
      </c>
      <c r="BE33" s="59" t="str">
        <f t="shared" si="13"/>
        <v>included</v>
      </c>
      <c r="BF33" s="55" t="s">
        <v>69</v>
      </c>
      <c r="BG33" s="58">
        <v>5</v>
      </c>
      <c r="BH33" s="58" t="s">
        <v>78</v>
      </c>
      <c r="BI33" s="45" t="s">
        <v>79</v>
      </c>
      <c r="BJ33" s="67" t="s">
        <v>80</v>
      </c>
      <c r="BK33" s="61" t="s">
        <v>141</v>
      </c>
      <c r="BL33" s="61" t="str" cm="1">
        <f t="array" ref="BL33">IF(_xlfn.XLOOKUP(Estimates_final!C31,'Additional survey details'!$B$3:$B$489,_xlfn.XLOOKUP(Estimates_final!$BL$1,'Additional survey details'!$C$2:$BM$2,'Additional survey details'!$C$3:$BM$489))=0,"",_xlfn.XLOOKUP(Estimates_final!C31,'Additional survey details'!$B$3:$B$489,_xlfn.XLOOKUP(Estimates_final!$BL$1,'Additional survey details'!$C$2:$BM$2,'Additional survey details'!$C$3:$BM$489)))</f>
        <v>MICS6</v>
      </c>
    </row>
    <row r="34" spans="1:64" s="54" customFormat="1" ht="15" customHeight="1" x14ac:dyDescent="0.35">
      <c r="A34" s="54">
        <v>296</v>
      </c>
      <c r="B34" s="59" t="s">
        <v>137</v>
      </c>
      <c r="C34" s="55">
        <v>794</v>
      </c>
      <c r="D34" s="55" t="s">
        <v>142</v>
      </c>
      <c r="E34" s="58" t="s">
        <v>139</v>
      </c>
      <c r="F34" s="10" t="s">
        <v>76</v>
      </c>
      <c r="G34" s="3" t="s">
        <v>68</v>
      </c>
      <c r="H34" s="55">
        <v>2014</v>
      </c>
      <c r="I34" s="64">
        <v>0.11295215785503387</v>
      </c>
      <c r="J34" s="62">
        <v>1.5496621839702129E-2</v>
      </c>
      <c r="K34" s="64">
        <v>8.2578778266906738E-2</v>
      </c>
      <c r="L34" s="64">
        <v>0.14332553744316101</v>
      </c>
      <c r="M34" s="64">
        <v>0.12713797390460968</v>
      </c>
      <c r="N34" s="62">
        <v>1.5877313911914825E-2</v>
      </c>
      <c r="O34" s="64">
        <v>9.5842026174068451E-2</v>
      </c>
      <c r="P34" s="64">
        <v>0.15843392908573151</v>
      </c>
      <c r="Q34" s="55">
        <v>916</v>
      </c>
      <c r="R34" s="63">
        <v>743.05499267578125</v>
      </c>
      <c r="S34" s="64">
        <v>0.98115748167037964</v>
      </c>
      <c r="T34" s="64">
        <v>0.97489082813262939</v>
      </c>
      <c r="U34" s="63">
        <v>729</v>
      </c>
      <c r="V34" s="55">
        <v>893</v>
      </c>
      <c r="W34" s="63">
        <v>729</v>
      </c>
      <c r="X34" s="55">
        <v>893</v>
      </c>
      <c r="Y34" s="64">
        <v>0.98115748167037964</v>
      </c>
      <c r="Z34" s="64">
        <v>0.97489082813262939</v>
      </c>
      <c r="AA34" s="55">
        <v>3175</v>
      </c>
      <c r="AB34" s="55">
        <v>76</v>
      </c>
      <c r="AC34" s="55">
        <v>2722</v>
      </c>
      <c r="AD34" s="55">
        <v>56</v>
      </c>
      <c r="AE34" s="55">
        <v>3629</v>
      </c>
      <c r="AF34" s="55">
        <v>34</v>
      </c>
      <c r="AG34" s="64">
        <v>9.8376162350177765E-2</v>
      </c>
      <c r="AH34" s="64">
        <v>0.19262437522411346</v>
      </c>
      <c r="AI34" s="64">
        <v>8.1827253103256226E-2</v>
      </c>
      <c r="AJ34" s="64">
        <v>2.3555824533104897E-2</v>
      </c>
      <c r="AK34" s="64">
        <v>9.5106204971671104E-3</v>
      </c>
      <c r="AL34" s="64">
        <v>0</v>
      </c>
      <c r="AM34" s="55">
        <v>3175</v>
      </c>
      <c r="AN34" s="55">
        <v>76</v>
      </c>
      <c r="AO34" s="55">
        <v>2722</v>
      </c>
      <c r="AP34" s="55">
        <v>56</v>
      </c>
      <c r="AQ34" s="55">
        <v>3629</v>
      </c>
      <c r="AR34" s="55">
        <v>34</v>
      </c>
      <c r="AS34" s="64">
        <v>8.4444440901279449E-2</v>
      </c>
      <c r="AT34" s="64">
        <v>0.18444444239139557</v>
      </c>
      <c r="AU34" s="64">
        <v>8.4444440901279449E-2</v>
      </c>
      <c r="AV34" s="64">
        <v>2.3333333432674408E-2</v>
      </c>
      <c r="AW34" s="64">
        <v>1.1111111380159855E-2</v>
      </c>
      <c r="AX34" s="68">
        <v>0</v>
      </c>
      <c r="AY34" s="56" t="str">
        <f t="shared" si="7"/>
        <v>yes</v>
      </c>
      <c r="AZ34" s="57" t="str">
        <f t="shared" si="8"/>
        <v>yes</v>
      </c>
      <c r="BA34" s="57" t="str">
        <f t="shared" si="9"/>
        <v>yes</v>
      </c>
      <c r="BB34" s="57" t="str">
        <f t="shared" si="10"/>
        <v>yes</v>
      </c>
      <c r="BC34" s="57" t="str">
        <f t="shared" si="11"/>
        <v>yes</v>
      </c>
      <c r="BD34" s="58">
        <f t="shared" si="12"/>
        <v>0</v>
      </c>
      <c r="BE34" s="59" t="str">
        <f t="shared" si="13"/>
        <v>included</v>
      </c>
      <c r="BF34" s="55"/>
      <c r="BG34" s="58">
        <v>5</v>
      </c>
      <c r="BH34" s="58" t="s">
        <v>78</v>
      </c>
      <c r="BI34" s="45" t="s">
        <v>96</v>
      </c>
      <c r="BJ34" s="67" t="s">
        <v>80</v>
      </c>
      <c r="BK34" s="61"/>
      <c r="BL34" s="61" t="str" cm="1">
        <f t="array" ref="BL34">IF(_xlfn.XLOOKUP(Estimates_final!C32,'Additional survey details'!$B$3:$B$489,_xlfn.XLOOKUP(Estimates_final!$BL$1,'Additional survey details'!$C$2:$BM$2,'Additional survey details'!$C$3:$BM$489))=0,"",_xlfn.XLOOKUP(Estimates_final!C32,'Additional survey details'!$B$3:$B$489,_xlfn.XLOOKUP(Estimates_final!$BL$1,'Additional survey details'!$C$2:$BM$2,'Additional survey details'!$C$3:$BM$489)))</f>
        <v>MICS3</v>
      </c>
    </row>
    <row r="35" spans="1:64" s="54" customFormat="1" ht="15" customHeight="1" x14ac:dyDescent="0.35">
      <c r="A35" s="54">
        <v>16</v>
      </c>
      <c r="B35" s="59" t="s">
        <v>143</v>
      </c>
      <c r="C35" s="55">
        <v>62</v>
      </c>
      <c r="D35" s="55" t="s">
        <v>144</v>
      </c>
      <c r="E35" s="58" t="s">
        <v>145</v>
      </c>
      <c r="F35" s="10" t="s">
        <v>67</v>
      </c>
      <c r="G35" s="3">
        <v>2001</v>
      </c>
      <c r="H35" s="55">
        <v>1999</v>
      </c>
      <c r="I35" s="64">
        <v>0.1967546</v>
      </c>
      <c r="J35" s="62">
        <v>8.0973E-3</v>
      </c>
      <c r="K35" s="64">
        <v>0.18088389999999999</v>
      </c>
      <c r="L35" s="64">
        <v>0.21262529999999999</v>
      </c>
      <c r="M35" s="64">
        <v>0.13685890000000001</v>
      </c>
      <c r="N35" s="62">
        <v>7.6912200000000003E-3</v>
      </c>
      <c r="O35" s="64">
        <v>0.12170831999999999</v>
      </c>
      <c r="P35" s="64">
        <v>0.15200950999999999</v>
      </c>
      <c r="Q35" s="55">
        <v>5321</v>
      </c>
      <c r="R35" s="63">
        <v>5277</v>
      </c>
      <c r="S35" s="64">
        <v>0.56760561466217041</v>
      </c>
      <c r="T35" s="64">
        <v>0.55346739292144775</v>
      </c>
      <c r="U35" s="63">
        <v>2995.39404296875</v>
      </c>
      <c r="V35" s="55">
        <v>2945</v>
      </c>
      <c r="W35" s="63">
        <v>2989.07080078125</v>
      </c>
      <c r="X35" s="55">
        <v>2939</v>
      </c>
      <c r="Y35" s="64">
        <v>0.56643372774124146</v>
      </c>
      <c r="Z35" s="64">
        <v>0.55233979225158691</v>
      </c>
      <c r="AA35" s="55">
        <v>3000</v>
      </c>
      <c r="AB35" s="55">
        <v>358</v>
      </c>
      <c r="AC35" s="55">
        <v>2500</v>
      </c>
      <c r="AD35" s="55">
        <v>212</v>
      </c>
      <c r="AE35" s="55">
        <v>3500</v>
      </c>
      <c r="AF35" s="55">
        <v>207</v>
      </c>
      <c r="AG35" s="64">
        <v>0.12326687574386597</v>
      </c>
      <c r="AH35" s="64">
        <v>0.26710221171379089</v>
      </c>
      <c r="AI35" s="64">
        <v>5.809716135263443E-2</v>
      </c>
      <c r="AJ35" s="64">
        <v>1.8290873616933823E-2</v>
      </c>
      <c r="AK35" s="64">
        <v>8.8083716109395027E-3</v>
      </c>
      <c r="AL35" s="64">
        <v>0</v>
      </c>
      <c r="AM35" s="55">
        <v>3000</v>
      </c>
      <c r="AN35" s="55">
        <v>358</v>
      </c>
      <c r="AO35" s="55">
        <v>2500</v>
      </c>
      <c r="AP35" s="55">
        <v>212</v>
      </c>
      <c r="AQ35" s="55">
        <v>3500</v>
      </c>
      <c r="AR35" s="55">
        <v>207</v>
      </c>
      <c r="AS35" s="64">
        <v>0.12156196683645248</v>
      </c>
      <c r="AT35" s="64">
        <v>0.26383700966835022</v>
      </c>
      <c r="AU35" s="64">
        <v>5.5687606334686279E-2</v>
      </c>
      <c r="AV35" s="64">
        <v>1.7317486926913261E-2</v>
      </c>
      <c r="AW35" s="64">
        <v>8.4889642894268036E-3</v>
      </c>
      <c r="AX35" s="68">
        <v>0</v>
      </c>
      <c r="AY35" s="56" t="str">
        <f t="shared" si="7"/>
        <v>yes</v>
      </c>
      <c r="AZ35" s="57" t="str">
        <f t="shared" si="8"/>
        <v>yes</v>
      </c>
      <c r="BA35" s="57" t="str">
        <f t="shared" si="9"/>
        <v>yes</v>
      </c>
      <c r="BB35" s="57" t="str">
        <f t="shared" si="10"/>
        <v>yes</v>
      </c>
      <c r="BC35" s="57" t="str">
        <f t="shared" si="11"/>
        <v>yes</v>
      </c>
      <c r="BD35" s="58">
        <f t="shared" si="12"/>
        <v>0</v>
      </c>
      <c r="BE35" s="59" t="str">
        <f t="shared" si="13"/>
        <v>included</v>
      </c>
      <c r="BF35" s="55" t="s">
        <v>77</v>
      </c>
      <c r="BG35" s="58">
        <v>5</v>
      </c>
      <c r="BH35" s="58" t="s">
        <v>78</v>
      </c>
      <c r="BI35" s="45" t="s">
        <v>84</v>
      </c>
      <c r="BJ35" s="67" t="s">
        <v>80</v>
      </c>
      <c r="BK35" s="61"/>
      <c r="BL35" s="61" t="str" cm="1">
        <f t="array" ref="BL35">IF(_xlfn.XLOOKUP(Estimates_final!C33,'Additional survey details'!$B$3:$B$489,_xlfn.XLOOKUP(Estimates_final!$BL$1,'Additional survey details'!$C$2:$BM$2,'Additional survey details'!$C$3:$BM$489))=0,"",_xlfn.XLOOKUP(Estimates_final!C33,'Additional survey details'!$B$3:$B$489,_xlfn.XLOOKUP(Estimates_final!$BL$1,'Additional survey details'!$C$2:$BM$2,'Additional survey details'!$C$3:$BM$489)))</f>
        <v>MICS4</v>
      </c>
    </row>
    <row r="36" spans="1:64" s="54" customFormat="1" ht="14.5" x14ac:dyDescent="0.35">
      <c r="A36" s="54">
        <v>17</v>
      </c>
      <c r="B36" s="59" t="s">
        <v>143</v>
      </c>
      <c r="C36" s="55">
        <v>63</v>
      </c>
      <c r="D36" s="55" t="s">
        <v>146</v>
      </c>
      <c r="E36" s="58" t="s">
        <v>145</v>
      </c>
      <c r="F36" s="10" t="s">
        <v>67</v>
      </c>
      <c r="G36" s="3">
        <v>2006</v>
      </c>
      <c r="H36" s="55">
        <v>2004</v>
      </c>
      <c r="I36" s="64">
        <v>0.17770597338676453</v>
      </c>
      <c r="J36" s="62">
        <v>4.4601261615753174E-3</v>
      </c>
      <c r="K36" s="64">
        <v>0.16896413266658783</v>
      </c>
      <c r="L36" s="64">
        <v>0.18644782900810242</v>
      </c>
      <c r="M36" s="64">
        <v>0.12467070668935776</v>
      </c>
      <c r="N36" s="62">
        <v>3.9205295033752918E-3</v>
      </c>
      <c r="O36" s="64">
        <v>0.11697389930486679</v>
      </c>
      <c r="P36" s="64">
        <v>0.13236750662326813</v>
      </c>
      <c r="Q36" s="55">
        <v>16075</v>
      </c>
      <c r="R36" s="63">
        <v>15929</v>
      </c>
      <c r="S36" s="64">
        <v>0.58679687976837158</v>
      </c>
      <c r="T36" s="64">
        <v>0.57424575090408325</v>
      </c>
      <c r="U36" s="63">
        <v>9347.3115234375</v>
      </c>
      <c r="V36" s="55">
        <v>9231</v>
      </c>
      <c r="W36" s="63">
        <v>9321.306640625</v>
      </c>
      <c r="X36" s="55">
        <v>9200</v>
      </c>
      <c r="Y36" s="64">
        <v>0.58517837524414063</v>
      </c>
      <c r="Z36" s="64">
        <v>0.57231724262237549</v>
      </c>
      <c r="AA36" s="55">
        <v>3000</v>
      </c>
      <c r="AB36" s="55">
        <v>1329</v>
      </c>
      <c r="AC36" s="55">
        <v>3500</v>
      </c>
      <c r="AD36" s="55">
        <v>691</v>
      </c>
      <c r="AE36" s="55">
        <v>2500</v>
      </c>
      <c r="AF36" s="55">
        <v>676</v>
      </c>
      <c r="AG36" s="64">
        <v>0.14728295803070068</v>
      </c>
      <c r="AH36" s="64">
        <v>0.29877659678459167</v>
      </c>
      <c r="AI36" s="64">
        <v>6.1249911785125732E-2</v>
      </c>
      <c r="AJ36" s="64">
        <v>1.9310351461172104E-2</v>
      </c>
      <c r="AK36" s="64">
        <v>9.8688341677188873E-3</v>
      </c>
      <c r="AL36" s="64">
        <v>0</v>
      </c>
      <c r="AM36" s="55">
        <v>3000</v>
      </c>
      <c r="AN36" s="55">
        <v>1329</v>
      </c>
      <c r="AO36" s="55">
        <v>3500</v>
      </c>
      <c r="AP36" s="55">
        <v>691</v>
      </c>
      <c r="AQ36" s="55">
        <v>2500</v>
      </c>
      <c r="AR36" s="55">
        <v>676</v>
      </c>
      <c r="AS36" s="64">
        <v>0.14397139847278595</v>
      </c>
      <c r="AT36" s="64">
        <v>0.29205936193466187</v>
      </c>
      <c r="AU36" s="64">
        <v>6.2506772577762604E-2</v>
      </c>
      <c r="AV36" s="64">
        <v>2.0474487915635109E-2</v>
      </c>
      <c r="AW36" s="64">
        <v>1.0724731720983982E-2</v>
      </c>
      <c r="AX36" s="68">
        <v>0</v>
      </c>
      <c r="AY36" s="56" t="str">
        <f t="shared" si="7"/>
        <v>yes</v>
      </c>
      <c r="AZ36" s="57" t="str">
        <f t="shared" si="8"/>
        <v>yes</v>
      </c>
      <c r="BA36" s="57" t="str">
        <f t="shared" si="9"/>
        <v>yes</v>
      </c>
      <c r="BB36" s="57" t="str">
        <f t="shared" si="10"/>
        <v>yes</v>
      </c>
      <c r="BC36" s="57" t="str">
        <f t="shared" si="11"/>
        <v>yes</v>
      </c>
      <c r="BD36" s="58">
        <f t="shared" si="12"/>
        <v>0</v>
      </c>
      <c r="BE36" s="59" t="str">
        <f t="shared" si="13"/>
        <v>included</v>
      </c>
      <c r="BF36" s="55" t="s">
        <v>77</v>
      </c>
      <c r="BG36" s="58">
        <v>5</v>
      </c>
      <c r="BH36" s="58" t="s">
        <v>78</v>
      </c>
      <c r="BI36" s="45" t="s">
        <v>84</v>
      </c>
      <c r="BJ36" s="67" t="s">
        <v>80</v>
      </c>
      <c r="BK36" s="61"/>
      <c r="BL36" s="61" t="str" cm="1">
        <f t="array" ref="BL36">IF(_xlfn.XLOOKUP(Estimates_final!C34,'Additional survey details'!$B$3:$B$489,_xlfn.XLOOKUP(Estimates_final!$BL$1,'Additional survey details'!$C$2:$BM$2,'Additional survey details'!$C$3:$BM$489))=0,"",_xlfn.XLOOKUP(Estimates_final!C34,'Additional survey details'!$B$3:$B$489,_xlfn.XLOOKUP(Estimates_final!$BL$1,'Additional survey details'!$C$2:$BM$2,'Additional survey details'!$C$3:$BM$489)))</f>
        <v>MICS5</v>
      </c>
    </row>
    <row r="37" spans="1:64" s="54" customFormat="1" ht="15" customHeight="1" x14ac:dyDescent="0.35">
      <c r="A37" s="54">
        <v>18</v>
      </c>
      <c r="B37" s="59" t="s">
        <v>143</v>
      </c>
      <c r="C37" s="55">
        <v>64</v>
      </c>
      <c r="D37" s="55" t="s">
        <v>147</v>
      </c>
      <c r="E37" s="58" t="s">
        <v>145</v>
      </c>
      <c r="F37" s="10" t="s">
        <v>76</v>
      </c>
      <c r="G37" s="3">
        <v>2014</v>
      </c>
      <c r="H37" s="55">
        <v>2013</v>
      </c>
      <c r="I37" s="64">
        <v>0.15046527981758118</v>
      </c>
      <c r="J37" s="62">
        <v>7.1471729315817356E-3</v>
      </c>
      <c r="K37" s="64">
        <v>0.13645683228969574</v>
      </c>
      <c r="L37" s="64">
        <v>0.16447374224662781</v>
      </c>
      <c r="M37" s="64">
        <v>0.10648985207080841</v>
      </c>
      <c r="N37" s="62">
        <v>7.3563300000000003E-3</v>
      </c>
      <c r="O37" s="64">
        <v>9.2047080000000003E-2</v>
      </c>
      <c r="P37" s="64">
        <v>0.12093262</v>
      </c>
      <c r="Q37" s="55">
        <v>5052</v>
      </c>
      <c r="R37" s="63">
        <v>5387.7470703125</v>
      </c>
      <c r="S37" s="64">
        <v>0.72642910480499268</v>
      </c>
      <c r="T37" s="64">
        <v>0.73871731758117676</v>
      </c>
      <c r="U37" s="63">
        <v>3914</v>
      </c>
      <c r="V37" s="55">
        <v>3732</v>
      </c>
      <c r="W37" s="63">
        <v>3884</v>
      </c>
      <c r="X37" s="55">
        <v>3709</v>
      </c>
      <c r="Y37" s="64">
        <v>0.72086119651794434</v>
      </c>
      <c r="Z37" s="64">
        <v>0.73416471481323242</v>
      </c>
      <c r="AA37" s="55">
        <v>3000</v>
      </c>
      <c r="AB37" s="55">
        <v>584</v>
      </c>
      <c r="AC37" s="55">
        <v>3500</v>
      </c>
      <c r="AD37" s="55">
        <v>293</v>
      </c>
      <c r="AE37" s="55">
        <v>2800</v>
      </c>
      <c r="AF37" s="55">
        <v>230</v>
      </c>
      <c r="AG37" s="64">
        <v>0.15923905372619629</v>
      </c>
      <c r="AH37" s="64">
        <v>0.30134245753288269</v>
      </c>
      <c r="AI37" s="64">
        <v>7.0143409073352814E-2</v>
      </c>
      <c r="AJ37" s="64">
        <v>2.9318813234567642E-2</v>
      </c>
      <c r="AK37" s="64">
        <v>1.9624382257461548E-2</v>
      </c>
      <c r="AL37" s="64">
        <v>2.3133878130465746E-3</v>
      </c>
      <c r="AM37" s="55">
        <v>3000</v>
      </c>
      <c r="AN37" s="55">
        <v>584</v>
      </c>
      <c r="AO37" s="55">
        <v>3500</v>
      </c>
      <c r="AP37" s="55">
        <v>293</v>
      </c>
      <c r="AQ37" s="55">
        <v>2800</v>
      </c>
      <c r="AR37" s="55">
        <v>230</v>
      </c>
      <c r="AS37" s="64">
        <v>0.156484454870224</v>
      </c>
      <c r="AT37" s="64">
        <v>0.29662379622459412</v>
      </c>
      <c r="AU37" s="64">
        <v>7.3954984545707703E-2</v>
      </c>
      <c r="AV37" s="64">
        <v>3.001071885228157E-2</v>
      </c>
      <c r="AW37" s="64">
        <v>1.9024651497602463E-2</v>
      </c>
      <c r="AX37" s="68">
        <v>2.1436226088553667E-3</v>
      </c>
      <c r="AY37" s="56" t="str">
        <f t="shared" si="7"/>
        <v>yes</v>
      </c>
      <c r="AZ37" s="57" t="str">
        <f t="shared" si="8"/>
        <v>yes</v>
      </c>
      <c r="BA37" s="57" t="str">
        <f t="shared" si="9"/>
        <v>yes</v>
      </c>
      <c r="BB37" s="57" t="str">
        <f t="shared" si="10"/>
        <v>yes</v>
      </c>
      <c r="BC37" s="57" t="str">
        <f t="shared" si="11"/>
        <v>yes</v>
      </c>
      <c r="BD37" s="58">
        <f t="shared" si="12"/>
        <v>0</v>
      </c>
      <c r="BE37" s="59" t="str">
        <f t="shared" si="13"/>
        <v>included</v>
      </c>
      <c r="BF37" s="55" t="s">
        <v>77</v>
      </c>
      <c r="BG37" s="58">
        <v>5</v>
      </c>
      <c r="BH37" s="58" t="s">
        <v>78</v>
      </c>
      <c r="BI37" s="45" t="s">
        <v>96</v>
      </c>
      <c r="BJ37" s="67" t="s">
        <v>80</v>
      </c>
      <c r="BK37" s="61"/>
      <c r="BL37" s="61" t="str" cm="1">
        <f t="array" ref="BL37">IF(_xlfn.XLOOKUP(Estimates_final!C36,'Additional survey details'!$B$3:$B$489,_xlfn.XLOOKUP(Estimates_final!$BL$1,'Additional survey details'!$C$2:$BM$2,'Additional survey details'!$C$3:$BM$489))=0,"",_xlfn.XLOOKUP(Estimates_final!C36,'Additional survey details'!$B$3:$B$489,_xlfn.XLOOKUP(Estimates_final!$BL$1,'Additional survey details'!$C$2:$BM$2,'Additional survey details'!$C$3:$BM$489)))</f>
        <v/>
      </c>
    </row>
    <row r="38" spans="1:64" s="54" customFormat="1" ht="15" customHeight="1" x14ac:dyDescent="0.35">
      <c r="A38" s="54">
        <v>306</v>
      </c>
      <c r="B38" s="59" t="s">
        <v>143</v>
      </c>
      <c r="C38" s="55">
        <v>833</v>
      </c>
      <c r="D38" s="55" t="s">
        <v>148</v>
      </c>
      <c r="E38" s="58" t="s">
        <v>145</v>
      </c>
      <c r="F38" s="10" t="s">
        <v>67</v>
      </c>
      <c r="G38" s="3" t="s">
        <v>149</v>
      </c>
      <c r="H38" s="55">
        <v>2009</v>
      </c>
      <c r="I38" s="64">
        <v>0.195431187748909</v>
      </c>
      <c r="J38" s="62">
        <v>4.7423010692000389E-3</v>
      </c>
      <c r="K38" s="64">
        <v>0.18613627552986145</v>
      </c>
      <c r="L38" s="64">
        <v>0.20472609996795654</v>
      </c>
      <c r="M38" s="64">
        <v>0.12674532830715179</v>
      </c>
      <c r="N38" s="62">
        <v>4.8877084627747536E-3</v>
      </c>
      <c r="O38" s="64">
        <v>0.11714988946914673</v>
      </c>
      <c r="P38" s="64">
        <v>0.13634078204631805</v>
      </c>
      <c r="Q38" s="55">
        <v>13407</v>
      </c>
      <c r="R38" s="63">
        <v>13191</v>
      </c>
      <c r="S38" s="64">
        <v>0.60516077280044556</v>
      </c>
      <c r="T38" s="64">
        <v>0.59155666828155518</v>
      </c>
      <c r="U38" s="63">
        <v>7982.7470703125</v>
      </c>
      <c r="V38" s="55">
        <v>7931</v>
      </c>
      <c r="W38" s="63">
        <v>7945.75439453125</v>
      </c>
      <c r="X38" s="55">
        <v>7899</v>
      </c>
      <c r="Y38" s="64">
        <v>0.60236179828643799</v>
      </c>
      <c r="Z38" s="64">
        <v>0.58916985988616943</v>
      </c>
      <c r="AA38" s="55">
        <v>3000</v>
      </c>
      <c r="AB38" s="55">
        <v>1216</v>
      </c>
      <c r="AC38" s="55">
        <v>3500</v>
      </c>
      <c r="AD38" s="55">
        <v>613</v>
      </c>
      <c r="AE38" s="55">
        <v>2500</v>
      </c>
      <c r="AF38" s="55">
        <v>592</v>
      </c>
      <c r="AG38" s="64">
        <v>0.14928637444972992</v>
      </c>
      <c r="AH38" s="64">
        <v>0.3029370903968811</v>
      </c>
      <c r="AI38" s="64">
        <v>8.0017924308776855E-2</v>
      </c>
      <c r="AJ38" s="64">
        <v>3.1836751848459244E-2</v>
      </c>
      <c r="AK38" s="64">
        <v>1.4691777527332306E-2</v>
      </c>
      <c r="AL38" s="64">
        <v>6.0958270914852619E-3</v>
      </c>
      <c r="AM38" s="55">
        <v>3000</v>
      </c>
      <c r="AN38" s="55">
        <v>1216</v>
      </c>
      <c r="AO38" s="55">
        <v>3500</v>
      </c>
      <c r="AP38" s="55">
        <v>613</v>
      </c>
      <c r="AQ38" s="55">
        <v>2500</v>
      </c>
      <c r="AR38" s="55">
        <v>592</v>
      </c>
      <c r="AS38" s="64">
        <v>0.15332239866256714</v>
      </c>
      <c r="AT38" s="64">
        <v>0.30525785684585571</v>
      </c>
      <c r="AU38" s="64">
        <v>7.5400330126285553E-2</v>
      </c>
      <c r="AV38" s="64">
        <v>2.8495775535702705E-2</v>
      </c>
      <c r="AW38" s="64">
        <v>1.3365275226533413E-2</v>
      </c>
      <c r="AX38" s="68">
        <v>5.2956752479076385E-3</v>
      </c>
      <c r="AY38" s="56" t="str">
        <f t="shared" si="7"/>
        <v>yes</v>
      </c>
      <c r="AZ38" s="57" t="str">
        <f t="shared" si="8"/>
        <v>yes</v>
      </c>
      <c r="BA38" s="57" t="str">
        <f t="shared" si="9"/>
        <v>yes</v>
      </c>
      <c r="BB38" s="57" t="str">
        <f t="shared" si="10"/>
        <v>yes</v>
      </c>
      <c r="BC38" s="57" t="str">
        <f t="shared" si="11"/>
        <v>yes</v>
      </c>
      <c r="BD38" s="58">
        <f t="shared" si="12"/>
        <v>0</v>
      </c>
      <c r="BE38" s="59" t="str">
        <f t="shared" si="13"/>
        <v>included</v>
      </c>
      <c r="BF38" s="55" t="s">
        <v>77</v>
      </c>
      <c r="BG38" s="58">
        <v>5</v>
      </c>
      <c r="BH38" s="58" t="s">
        <v>78</v>
      </c>
      <c r="BI38" s="45" t="s">
        <v>84</v>
      </c>
      <c r="BJ38" s="67" t="s">
        <v>80</v>
      </c>
      <c r="BK38" s="61"/>
      <c r="BL38" s="61" t="str" cm="1">
        <f t="array" ref="BL38">IF(_xlfn.XLOOKUP(Estimates_final!C35,'Additional survey details'!$B$3:$B$489,_xlfn.XLOOKUP(Estimates_final!$BL$1,'Additional survey details'!$C$2:$BM$2,'Additional survey details'!$C$3:$BM$489))=0,"",_xlfn.XLOOKUP(Estimates_final!C35,'Additional survey details'!$B$3:$B$489,_xlfn.XLOOKUP(Estimates_final!$BL$1,'Additional survey details'!$C$2:$BM$2,'Additional survey details'!$C$3:$BM$489)))</f>
        <v/>
      </c>
    </row>
    <row r="39" spans="1:64" s="54" customFormat="1" ht="15" customHeight="1" x14ac:dyDescent="0.35">
      <c r="A39" s="54">
        <v>427</v>
      </c>
      <c r="B39" s="59" t="s">
        <v>143</v>
      </c>
      <c r="C39" s="55">
        <v>2406</v>
      </c>
      <c r="D39" s="55" t="s">
        <v>150</v>
      </c>
      <c r="E39" s="58" t="s">
        <v>145</v>
      </c>
      <c r="F39" s="10" t="s">
        <v>67</v>
      </c>
      <c r="G39" s="3" t="s">
        <v>95</v>
      </c>
      <c r="H39" s="55">
        <v>2015</v>
      </c>
      <c r="I39" s="64">
        <v>0.17323969304561615</v>
      </c>
      <c r="J39" s="62">
        <v>5.0923209637403488E-3</v>
      </c>
      <c r="K39" s="64">
        <v>0.16325874626636505</v>
      </c>
      <c r="L39" s="64">
        <v>0.18322063982486725</v>
      </c>
      <c r="M39" s="64">
        <v>0.11595051735639572</v>
      </c>
      <c r="N39" s="62">
        <v>4.7768647782504559E-3</v>
      </c>
      <c r="O39" s="64">
        <v>0.1065673902630806</v>
      </c>
      <c r="P39" s="64">
        <v>0.12533365190029144</v>
      </c>
      <c r="Q39" s="55">
        <v>13589</v>
      </c>
      <c r="R39" s="63">
        <v>13643</v>
      </c>
      <c r="S39" s="64">
        <v>0.60362488031387329</v>
      </c>
      <c r="T39" s="64">
        <v>0.60379719734191895</v>
      </c>
      <c r="U39" s="63">
        <v>8235.404296875</v>
      </c>
      <c r="V39" s="55">
        <v>8205</v>
      </c>
      <c r="W39" s="63">
        <v>8200.2509765625</v>
      </c>
      <c r="X39" s="55">
        <v>8165</v>
      </c>
      <c r="Y39" s="64">
        <v>0.6010591983795166</v>
      </c>
      <c r="Z39" s="64">
        <v>0.60085362195968628</v>
      </c>
      <c r="AA39" s="55">
        <v>3000</v>
      </c>
      <c r="AB39" s="55">
        <v>1277</v>
      </c>
      <c r="AC39" s="55">
        <v>3500</v>
      </c>
      <c r="AD39" s="55">
        <v>551</v>
      </c>
      <c r="AE39" s="55">
        <v>2800</v>
      </c>
      <c r="AF39" s="55">
        <v>538</v>
      </c>
      <c r="AG39" s="64">
        <v>0.15515108406543732</v>
      </c>
      <c r="AH39" s="64">
        <v>0.2871391773223877</v>
      </c>
      <c r="AI39" s="64">
        <v>6.9591015577316284E-2</v>
      </c>
      <c r="AJ39" s="64">
        <v>2.635517530143261E-2</v>
      </c>
      <c r="AK39" s="64">
        <v>1.4313607476651669E-2</v>
      </c>
      <c r="AL39" s="64">
        <v>1.9995326874777675E-4</v>
      </c>
      <c r="AM39" s="55">
        <v>3000</v>
      </c>
      <c r="AN39" s="55">
        <v>1277</v>
      </c>
      <c r="AO39" s="55">
        <v>3500</v>
      </c>
      <c r="AP39" s="55">
        <v>551</v>
      </c>
      <c r="AQ39" s="55">
        <v>2800</v>
      </c>
      <c r="AR39" s="55">
        <v>538</v>
      </c>
      <c r="AS39" s="64">
        <v>0.15563680231571198</v>
      </c>
      <c r="AT39" s="64">
        <v>0.28836074471473694</v>
      </c>
      <c r="AU39" s="64">
        <v>7.1785494685173035E-2</v>
      </c>
      <c r="AV39" s="64">
        <v>2.7422303333878517E-2</v>
      </c>
      <c r="AW39" s="64">
        <v>1.5722120180726051E-2</v>
      </c>
      <c r="AX39" s="68">
        <v>1.2187690299469978E-4</v>
      </c>
      <c r="AY39" s="56" t="str">
        <f t="shared" si="7"/>
        <v>yes</v>
      </c>
      <c r="AZ39" s="57" t="str">
        <f t="shared" si="8"/>
        <v>yes</v>
      </c>
      <c r="BA39" s="57" t="str">
        <f t="shared" si="9"/>
        <v>yes</v>
      </c>
      <c r="BB39" s="57" t="str">
        <f t="shared" si="10"/>
        <v>yes</v>
      </c>
      <c r="BC39" s="57" t="str">
        <f t="shared" si="11"/>
        <v>yes</v>
      </c>
      <c r="BD39" s="58">
        <f t="shared" si="12"/>
        <v>0</v>
      </c>
      <c r="BE39" s="59" t="str">
        <f t="shared" si="13"/>
        <v>included</v>
      </c>
      <c r="BF39" s="55"/>
      <c r="BG39" s="58">
        <v>5</v>
      </c>
      <c r="BH39" s="58" t="s">
        <v>78</v>
      </c>
      <c r="BI39" s="45" t="s">
        <v>84</v>
      </c>
      <c r="BJ39" s="67" t="s">
        <v>80</v>
      </c>
      <c r="BK39" s="61"/>
      <c r="BL39" s="61" t="str" cm="1">
        <f t="array" ref="BL39">IF(_xlfn.XLOOKUP(Estimates_final!C37,'Additional survey details'!$B$3:$B$489,_xlfn.XLOOKUP(Estimates_final!$BL$1,'Additional survey details'!$C$2:$BM$2,'Additional survey details'!$C$3:$BM$489))=0,"",_xlfn.XLOOKUP(Estimates_final!C37,'Additional survey details'!$B$3:$B$489,_xlfn.XLOOKUP(Estimates_final!$BL$1,'Additional survey details'!$C$2:$BM$2,'Additional survey details'!$C$3:$BM$489)))</f>
        <v>MICS5</v>
      </c>
    </row>
    <row r="40" spans="1:64" s="54" customFormat="1" ht="15" customHeight="1" x14ac:dyDescent="0.35">
      <c r="A40" s="54">
        <v>19</v>
      </c>
      <c r="B40" s="59" t="s">
        <v>151</v>
      </c>
      <c r="C40" s="55">
        <v>68</v>
      </c>
      <c r="D40" s="55" t="s">
        <v>152</v>
      </c>
      <c r="E40" s="58" t="s">
        <v>153</v>
      </c>
      <c r="F40" s="10" t="s">
        <v>76</v>
      </c>
      <c r="G40" s="3">
        <v>2010</v>
      </c>
      <c r="H40" s="55">
        <v>2009</v>
      </c>
      <c r="I40" s="64">
        <v>0.1162656</v>
      </c>
      <c r="J40" s="62">
        <v>1.1058E-2</v>
      </c>
      <c r="K40" s="64">
        <v>9.4591900000000007E-2</v>
      </c>
      <c r="L40" s="64">
        <v>0.13793929999999999</v>
      </c>
      <c r="M40" s="64">
        <v>8.2464099999999999E-2</v>
      </c>
      <c r="N40" s="62">
        <v>9.3131599999999991E-3</v>
      </c>
      <c r="O40" s="64">
        <v>6.4172300000000002E-2</v>
      </c>
      <c r="P40" s="64">
        <v>0.10075583</v>
      </c>
      <c r="Q40" s="55">
        <v>2465</v>
      </c>
      <c r="R40" s="63">
        <v>2367.85009765625</v>
      </c>
      <c r="S40" s="64">
        <v>0.7217060923576355</v>
      </c>
      <c r="T40" s="64">
        <v>0.71440160274505615</v>
      </c>
      <c r="U40" s="63">
        <v>1709</v>
      </c>
      <c r="V40" s="55">
        <v>1761</v>
      </c>
      <c r="W40" s="63">
        <v>1705</v>
      </c>
      <c r="X40" s="55">
        <v>1753</v>
      </c>
      <c r="Y40" s="64">
        <v>0.72001689672470093</v>
      </c>
      <c r="Z40" s="64">
        <v>0.71115618944168091</v>
      </c>
      <c r="AA40" s="55">
        <v>3000</v>
      </c>
      <c r="AB40" s="55">
        <v>308</v>
      </c>
      <c r="AC40" s="55">
        <v>3500</v>
      </c>
      <c r="AD40" s="55">
        <v>225</v>
      </c>
      <c r="AE40" s="55">
        <v>3200</v>
      </c>
      <c r="AF40" s="55">
        <v>110</v>
      </c>
      <c r="AG40" s="64">
        <v>0.18458525836467743</v>
      </c>
      <c r="AH40" s="64">
        <v>0.3620140552520752</v>
      </c>
      <c r="AI40" s="64">
        <v>0.10471678525209427</v>
      </c>
      <c r="AJ40" s="64">
        <v>3.4197650849819183E-2</v>
      </c>
      <c r="AK40" s="64">
        <v>7.1190083399415016E-3</v>
      </c>
      <c r="AL40" s="64">
        <v>7.5604993617162108E-4</v>
      </c>
      <c r="AM40" s="55">
        <v>3000</v>
      </c>
      <c r="AN40" s="55">
        <v>308</v>
      </c>
      <c r="AO40" s="55">
        <v>3500</v>
      </c>
      <c r="AP40" s="55">
        <v>225</v>
      </c>
      <c r="AQ40" s="55">
        <v>3200</v>
      </c>
      <c r="AR40" s="55">
        <v>110</v>
      </c>
      <c r="AS40" s="64">
        <v>0.17490062117576599</v>
      </c>
      <c r="AT40" s="64">
        <v>0.36513343453407288</v>
      </c>
      <c r="AU40" s="64">
        <v>0.1158432736992836</v>
      </c>
      <c r="AV40" s="64">
        <v>3.8614422082901001E-2</v>
      </c>
      <c r="AW40" s="64">
        <v>1.306076068431139E-2</v>
      </c>
      <c r="AX40" s="68">
        <v>5.67859155125916E-4</v>
      </c>
      <c r="AY40" s="56" t="str">
        <f t="shared" si="7"/>
        <v>yes</v>
      </c>
      <c r="AZ40" s="57" t="str">
        <f t="shared" si="8"/>
        <v>yes</v>
      </c>
      <c r="BA40" s="57" t="str">
        <f t="shared" si="9"/>
        <v>yes</v>
      </c>
      <c r="BB40" s="57" t="str">
        <f t="shared" si="10"/>
        <v>yes</v>
      </c>
      <c r="BC40" s="57" t="str">
        <f t="shared" si="11"/>
        <v>yes</v>
      </c>
      <c r="BD40" s="58">
        <f t="shared" si="12"/>
        <v>0</v>
      </c>
      <c r="BE40" s="59" t="str">
        <f t="shared" si="13"/>
        <v>included</v>
      </c>
      <c r="BF40" s="55" t="s">
        <v>77</v>
      </c>
      <c r="BG40" s="58">
        <v>5</v>
      </c>
      <c r="BH40" s="58" t="s">
        <v>78</v>
      </c>
      <c r="BI40" s="45" t="s">
        <v>79</v>
      </c>
      <c r="BJ40" s="67" t="s">
        <v>80</v>
      </c>
      <c r="BK40" s="61"/>
      <c r="BL40" s="61" t="str" cm="1">
        <f t="array" ref="BL40">IF(_xlfn.XLOOKUP(Estimates_final!C38,'Additional survey details'!$B$3:$B$489,_xlfn.XLOOKUP(Estimates_final!$BL$1,'Additional survey details'!$C$2:$BM$2,'Additional survey details'!$C$3:$BM$489))=0,"",_xlfn.XLOOKUP(Estimates_final!C38,'Additional survey details'!$B$3:$B$489,_xlfn.XLOOKUP(Estimates_final!$BL$1,'Additional survey details'!$C$2:$BM$2,'Additional survey details'!$C$3:$BM$489)))</f>
        <v/>
      </c>
    </row>
    <row r="41" spans="1:64" s="54" customFormat="1" ht="15" hidden="1" customHeight="1" x14ac:dyDescent="0.35">
      <c r="A41" s="54">
        <v>309</v>
      </c>
      <c r="B41" s="59" t="s">
        <v>151</v>
      </c>
      <c r="C41" s="63">
        <v>849</v>
      </c>
      <c r="D41" s="55" t="s">
        <v>154</v>
      </c>
      <c r="E41" s="58" t="s">
        <v>153</v>
      </c>
      <c r="F41" s="10" t="s">
        <v>121</v>
      </c>
      <c r="G41" s="3">
        <v>2015</v>
      </c>
      <c r="H41" s="55">
        <v>2012</v>
      </c>
      <c r="I41" s="90"/>
      <c r="J41" s="91"/>
      <c r="K41" s="90"/>
      <c r="L41" s="90"/>
      <c r="M41" s="90"/>
      <c r="N41" s="91"/>
      <c r="O41" s="90"/>
      <c r="P41" s="57"/>
      <c r="Q41" s="77">
        <v>1448</v>
      </c>
      <c r="R41" s="55" t="s">
        <v>104</v>
      </c>
      <c r="S41" s="64"/>
      <c r="T41" s="64">
        <f>V41/Q41</f>
        <v>0.68646408839779005</v>
      </c>
      <c r="U41" s="55"/>
      <c r="V41" s="55">
        <v>994</v>
      </c>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60"/>
      <c r="AY41" s="56"/>
      <c r="AZ41" s="55"/>
      <c r="BA41" s="55"/>
      <c r="BB41" s="55"/>
      <c r="BC41" s="55"/>
      <c r="BD41" s="58"/>
      <c r="BE41" s="59" t="s">
        <v>69</v>
      </c>
      <c r="BF41" s="55"/>
      <c r="BG41" s="58">
        <v>1</v>
      </c>
      <c r="BH41" s="58" t="s">
        <v>70</v>
      </c>
      <c r="BI41" s="45" t="s">
        <v>71</v>
      </c>
      <c r="BJ41" s="60" t="s">
        <v>72</v>
      </c>
      <c r="BK41" s="61"/>
      <c r="BL41" s="61" t="str" cm="1">
        <f t="array" ref="BL41">IF(_xlfn.XLOOKUP(Estimates_final!C427,'Additional survey details'!$B$3:$B$489,_xlfn.XLOOKUP(Estimates_final!$BL$1,'Additional survey details'!$C$2:$BM$2,'Additional survey details'!$C$3:$BM$489))=0,"",_xlfn.XLOOKUP(Estimates_final!C427,'Additional survey details'!$B$3:$B$489,_xlfn.XLOOKUP(Estimates_final!$BL$1,'Additional survey details'!$C$2:$BM$2,'Additional survey details'!$C$3:$BM$489)))</f>
        <v>MICS2</v>
      </c>
    </row>
    <row r="42" spans="1:64" s="54" customFormat="1" ht="15" customHeight="1" x14ac:dyDescent="0.35">
      <c r="A42" s="54">
        <v>20</v>
      </c>
      <c r="B42" s="59" t="s">
        <v>155</v>
      </c>
      <c r="C42" s="55">
        <v>75</v>
      </c>
      <c r="D42" s="55" t="s">
        <v>156</v>
      </c>
      <c r="E42" s="58" t="s">
        <v>157</v>
      </c>
      <c r="F42" s="10" t="s">
        <v>67</v>
      </c>
      <c r="G42" s="3">
        <v>1998</v>
      </c>
      <c r="H42" s="55">
        <v>1995</v>
      </c>
      <c r="I42" s="64">
        <v>0.10760819911956787</v>
      </c>
      <c r="J42" s="62">
        <v>5.7714655995368958E-3</v>
      </c>
      <c r="K42" s="64">
        <v>9.6296124160289764E-2</v>
      </c>
      <c r="L42" s="64">
        <v>0.11892026662826538</v>
      </c>
      <c r="M42" s="64">
        <v>7.3570303618907928E-2</v>
      </c>
      <c r="N42" s="62">
        <v>5.0983275286853313E-3</v>
      </c>
      <c r="O42" s="64">
        <v>6.3560962677001953E-2</v>
      </c>
      <c r="P42" s="64">
        <v>8.3579644560813904E-2</v>
      </c>
      <c r="Q42" s="55">
        <v>7275</v>
      </c>
      <c r="R42" s="63">
        <v>6866</v>
      </c>
      <c r="S42" s="64">
        <v>0.58944612741470337</v>
      </c>
      <c r="T42" s="64">
        <v>0.58171820640563965</v>
      </c>
      <c r="U42" s="63">
        <v>4047.016357421875</v>
      </c>
      <c r="V42" s="55">
        <v>4232</v>
      </c>
      <c r="W42" s="63">
        <v>4035.21435546875</v>
      </c>
      <c r="X42" s="55">
        <v>4220</v>
      </c>
      <c r="Y42" s="64">
        <v>0.58770960569381714</v>
      </c>
      <c r="Z42" s="64">
        <v>0.58006870746612549</v>
      </c>
      <c r="AA42" s="55">
        <v>3500</v>
      </c>
      <c r="AB42" s="55">
        <v>464</v>
      </c>
      <c r="AC42" s="55">
        <v>3800</v>
      </c>
      <c r="AD42" s="55">
        <v>392</v>
      </c>
      <c r="AE42" s="55">
        <v>3000</v>
      </c>
      <c r="AF42" s="55">
        <v>380</v>
      </c>
      <c r="AG42" s="64">
        <v>0.10876616835594177</v>
      </c>
      <c r="AH42" s="64">
        <v>0.29139968752861023</v>
      </c>
      <c r="AI42" s="64">
        <v>0.15125437080860138</v>
      </c>
      <c r="AJ42" s="64">
        <v>5.6203950196504593E-2</v>
      </c>
      <c r="AK42" s="64">
        <v>1.4799149706959724E-2</v>
      </c>
      <c r="AL42" s="64">
        <v>0</v>
      </c>
      <c r="AM42" s="55">
        <v>3500</v>
      </c>
      <c r="AN42" s="55">
        <v>464</v>
      </c>
      <c r="AO42" s="55">
        <v>3800</v>
      </c>
      <c r="AP42" s="55">
        <v>392</v>
      </c>
      <c r="AQ42" s="55">
        <v>3000</v>
      </c>
      <c r="AR42" s="55">
        <v>380</v>
      </c>
      <c r="AS42" s="64">
        <v>0.10964082926511765</v>
      </c>
      <c r="AT42" s="64">
        <v>0.2920604944229126</v>
      </c>
      <c r="AU42" s="64">
        <v>0.15831758081912994</v>
      </c>
      <c r="AV42" s="64">
        <v>5.6474480777978897E-2</v>
      </c>
      <c r="AW42" s="64">
        <v>1.4177693985402584E-2</v>
      </c>
      <c r="AX42" s="68">
        <v>0</v>
      </c>
      <c r="AY42" s="56" t="str">
        <f t="shared" ref="AY42:AY47" si="14">IF(Z42&gt;=0.3,"yes","no")</f>
        <v>yes</v>
      </c>
      <c r="AZ42" s="57" t="str">
        <f t="shared" ref="AZ42:AZ47" si="15">IF(V42&gt;=200,"yes","no")</f>
        <v>yes</v>
      </c>
      <c r="BA42" s="57" t="str">
        <f t="shared" ref="BA42:BA47" si="16">IF(AT42&lt;0.55,"yes","no")</f>
        <v>yes</v>
      </c>
      <c r="BB42" s="57" t="str">
        <f t="shared" ref="BB42:BB47" si="17">IF(AW42+AX42&gt;=0.05,"no","yes")</f>
        <v>yes</v>
      </c>
      <c r="BC42" s="57" t="str">
        <f t="shared" ref="BC42:BC47" si="18">IF(AV42&gt;=0.1,"no","yes")</f>
        <v>yes</v>
      </c>
      <c r="BD42" s="58">
        <f t="shared" ref="BD42:BD47" si="19">COUNTIF(AY42:BC42,"no")</f>
        <v>0</v>
      </c>
      <c r="BE42" s="59" t="str">
        <f t="shared" ref="BE42:BE47" si="20">IF(BD42=0,"included","excluded")</f>
        <v>included</v>
      </c>
      <c r="BF42" s="55" t="s">
        <v>77</v>
      </c>
      <c r="BG42" s="58">
        <v>5</v>
      </c>
      <c r="BH42" s="58" t="s">
        <v>78</v>
      </c>
      <c r="BI42" s="45" t="s">
        <v>84</v>
      </c>
      <c r="BJ42" s="67" t="s">
        <v>80</v>
      </c>
      <c r="BK42" s="61" t="s">
        <v>158</v>
      </c>
      <c r="BL42" s="61" t="str" cm="1">
        <f t="array" ref="BL42">IF(_xlfn.XLOOKUP(Estimates_final!C39,'Additional survey details'!$B$3:$B$489,_xlfn.XLOOKUP(Estimates_final!$BL$1,'Additional survey details'!$C$2:$BM$2,'Additional survey details'!$C$3:$BM$489))=0,"",_xlfn.XLOOKUP(Estimates_final!C39,'Additional survey details'!$B$3:$B$489,_xlfn.XLOOKUP(Estimates_final!$BL$1,'Additional survey details'!$C$2:$BM$2,'Additional survey details'!$C$3:$BM$489)))</f>
        <v/>
      </c>
    </row>
    <row r="43" spans="1:64" s="54" customFormat="1" ht="15" customHeight="1" x14ac:dyDescent="0.35">
      <c r="A43" s="54">
        <v>21</v>
      </c>
      <c r="B43" s="59" t="s">
        <v>155</v>
      </c>
      <c r="C43" s="55">
        <v>76</v>
      </c>
      <c r="D43" s="55" t="s">
        <v>159</v>
      </c>
      <c r="E43" s="58" t="s">
        <v>157</v>
      </c>
      <c r="F43" s="10" t="s">
        <v>67</v>
      </c>
      <c r="G43" s="3" t="s">
        <v>160</v>
      </c>
      <c r="H43" s="55">
        <v>2001</v>
      </c>
      <c r="I43" s="64">
        <v>9.2831775546073914E-2</v>
      </c>
      <c r="J43" s="62">
        <v>4.5577981509268284E-3</v>
      </c>
      <c r="K43" s="64">
        <v>8.3898492157459259E-2</v>
      </c>
      <c r="L43" s="64">
        <v>0.10176506638526917</v>
      </c>
      <c r="M43" s="64">
        <v>5.8198146522045135E-2</v>
      </c>
      <c r="N43" s="62">
        <v>3.7437011487782001E-3</v>
      </c>
      <c r="O43" s="64">
        <v>5.0851274281740189E-2</v>
      </c>
      <c r="P43" s="64">
        <v>6.5545015037059784E-2</v>
      </c>
      <c r="Q43" s="55">
        <v>10417</v>
      </c>
      <c r="R43" s="63">
        <v>10319</v>
      </c>
      <c r="S43" s="64">
        <v>0.60088491439819336</v>
      </c>
      <c r="T43" s="64">
        <v>0.64999520778656006</v>
      </c>
      <c r="U43" s="63">
        <v>6200.32861328125</v>
      </c>
      <c r="V43" s="55">
        <v>6771</v>
      </c>
      <c r="W43" s="63">
        <v>6169.52734375</v>
      </c>
      <c r="X43" s="55">
        <v>6749</v>
      </c>
      <c r="Y43" s="64">
        <v>0.59788036346435547</v>
      </c>
      <c r="Z43" s="64">
        <v>0.64788329601287842</v>
      </c>
      <c r="AA43" s="55">
        <v>3500</v>
      </c>
      <c r="AB43" s="55">
        <v>816</v>
      </c>
      <c r="AC43" s="55">
        <v>3000</v>
      </c>
      <c r="AD43" s="55">
        <v>604</v>
      </c>
      <c r="AE43" s="55">
        <v>3800</v>
      </c>
      <c r="AF43" s="55">
        <v>560</v>
      </c>
      <c r="AG43" s="64">
        <v>0.11527644842863083</v>
      </c>
      <c r="AH43" s="64">
        <v>0.2811008095741272</v>
      </c>
      <c r="AI43" s="64">
        <v>0.14843152463436127</v>
      </c>
      <c r="AJ43" s="64">
        <v>5.372016504406929E-2</v>
      </c>
      <c r="AK43" s="64">
        <v>1.3423299416899681E-2</v>
      </c>
      <c r="AL43" s="64">
        <v>3.2815567101351917E-4</v>
      </c>
      <c r="AM43" s="55">
        <v>3500</v>
      </c>
      <c r="AN43" s="55">
        <v>816</v>
      </c>
      <c r="AO43" s="55">
        <v>3000</v>
      </c>
      <c r="AP43" s="55">
        <v>604</v>
      </c>
      <c r="AQ43" s="55">
        <v>3800</v>
      </c>
      <c r="AR43" s="55">
        <v>560</v>
      </c>
      <c r="AS43" s="64">
        <v>0.12051395326852798</v>
      </c>
      <c r="AT43" s="64">
        <v>0.29242357611656189</v>
      </c>
      <c r="AU43" s="64">
        <v>0.14384876191616058</v>
      </c>
      <c r="AV43" s="64">
        <v>5.0657212734222412E-2</v>
      </c>
      <c r="AW43" s="64">
        <v>1.1224338784813881E-2</v>
      </c>
      <c r="AX43" s="68">
        <v>2.9537733644247055E-4</v>
      </c>
      <c r="AY43" s="56" t="str">
        <f t="shared" si="14"/>
        <v>yes</v>
      </c>
      <c r="AZ43" s="57" t="str">
        <f t="shared" si="15"/>
        <v>yes</v>
      </c>
      <c r="BA43" s="57" t="str">
        <f t="shared" si="16"/>
        <v>yes</v>
      </c>
      <c r="BB43" s="57" t="str">
        <f t="shared" si="17"/>
        <v>yes</v>
      </c>
      <c r="BC43" s="57" t="str">
        <f t="shared" si="18"/>
        <v>yes</v>
      </c>
      <c r="BD43" s="58">
        <f t="shared" si="19"/>
        <v>0</v>
      </c>
      <c r="BE43" s="59" t="str">
        <f t="shared" si="20"/>
        <v>included</v>
      </c>
      <c r="BF43" s="55" t="s">
        <v>77</v>
      </c>
      <c r="BG43" s="58">
        <v>5</v>
      </c>
      <c r="BH43" s="58" t="s">
        <v>78</v>
      </c>
      <c r="BI43" s="45" t="s">
        <v>84</v>
      </c>
      <c r="BJ43" s="67" t="s">
        <v>80</v>
      </c>
      <c r="BK43" s="61"/>
      <c r="BL43" s="61" t="str" cm="1">
        <f t="array" ref="BL43">IF(_xlfn.XLOOKUP(Estimates_final!C41,'Additional survey details'!$B$3:$B$489,_xlfn.XLOOKUP(Estimates_final!$BL$1,'Additional survey details'!$C$2:$BM$2,'Additional survey details'!$C$3:$BM$489))=0,"",_xlfn.XLOOKUP(Estimates_final!C41,'Additional survey details'!$B$3:$B$489,_xlfn.XLOOKUP(Estimates_final!$BL$1,'Additional survey details'!$C$2:$BM$2,'Additional survey details'!$C$3:$BM$489)))</f>
        <v/>
      </c>
    </row>
    <row r="44" spans="1:64" s="54" customFormat="1" ht="15" customHeight="1" x14ac:dyDescent="0.35">
      <c r="A44" s="54">
        <v>22</v>
      </c>
      <c r="B44" s="59" t="s">
        <v>155</v>
      </c>
      <c r="C44" s="55">
        <v>77</v>
      </c>
      <c r="D44" s="55" t="s">
        <v>161</v>
      </c>
      <c r="E44" s="58" t="s">
        <v>157</v>
      </c>
      <c r="F44" s="10" t="s">
        <v>67</v>
      </c>
      <c r="G44" s="3">
        <v>2008</v>
      </c>
      <c r="H44" s="55">
        <v>2005</v>
      </c>
      <c r="I44" s="64">
        <v>7.4333183467388153E-2</v>
      </c>
      <c r="J44" s="62">
        <v>4.0513309650123119E-3</v>
      </c>
      <c r="K44" s="64">
        <v>6.6392578184604645E-2</v>
      </c>
      <c r="L44" s="64">
        <v>8.2273796200752258E-2</v>
      </c>
      <c r="M44" s="64">
        <v>5.3343102335929871E-2</v>
      </c>
      <c r="N44" s="62">
        <v>3.5895730834454298E-3</v>
      </c>
      <c r="O44" s="64">
        <v>4.6298880130052567E-2</v>
      </c>
      <c r="P44" s="64">
        <v>6.0387324541807175E-2</v>
      </c>
      <c r="Q44" s="55">
        <v>8605</v>
      </c>
      <c r="R44" s="63">
        <v>8726</v>
      </c>
      <c r="S44" s="64">
        <v>0.71486377716064453</v>
      </c>
      <c r="T44" s="64">
        <v>0.75049388408660889</v>
      </c>
      <c r="U44" s="63">
        <v>6238.138671875</v>
      </c>
      <c r="V44" s="55">
        <v>6458</v>
      </c>
      <c r="W44" s="63">
        <v>6229.66748046875</v>
      </c>
      <c r="X44" s="55">
        <v>6451</v>
      </c>
      <c r="Y44" s="64">
        <v>0.71392017602920532</v>
      </c>
      <c r="Z44" s="64">
        <v>0.74968039989471436</v>
      </c>
      <c r="AA44" s="55">
        <v>3500</v>
      </c>
      <c r="AB44" s="55">
        <v>728</v>
      </c>
      <c r="AC44" s="55">
        <v>3000</v>
      </c>
      <c r="AD44" s="55">
        <v>566</v>
      </c>
      <c r="AE44" s="55">
        <v>3200</v>
      </c>
      <c r="AF44" s="55">
        <v>433</v>
      </c>
      <c r="AG44" s="64">
        <v>0.1121278703212738</v>
      </c>
      <c r="AH44" s="64">
        <v>0.25618588924407959</v>
      </c>
      <c r="AI44" s="64">
        <v>0.1184525340795517</v>
      </c>
      <c r="AJ44" s="64">
        <v>3.6112565547227859E-2</v>
      </c>
      <c r="AK44" s="64">
        <v>6.6803004592657089E-3</v>
      </c>
      <c r="AL44" s="64">
        <v>2.9444185202009976E-4</v>
      </c>
      <c r="AM44" s="55">
        <v>3500</v>
      </c>
      <c r="AN44" s="55">
        <v>728</v>
      </c>
      <c r="AO44" s="55">
        <v>3000</v>
      </c>
      <c r="AP44" s="55">
        <v>566</v>
      </c>
      <c r="AQ44" s="55">
        <v>3200</v>
      </c>
      <c r="AR44" s="55">
        <v>433</v>
      </c>
      <c r="AS44" s="64">
        <v>0.11272840201854706</v>
      </c>
      <c r="AT44" s="64">
        <v>0.26742026209831238</v>
      </c>
      <c r="AU44" s="64">
        <v>0.12031588703393936</v>
      </c>
      <c r="AV44" s="64">
        <v>3.6543820053339005E-2</v>
      </c>
      <c r="AW44" s="64">
        <v>5.7293279096484184E-3</v>
      </c>
      <c r="AX44" s="68">
        <v>1.5484669711440802E-4</v>
      </c>
      <c r="AY44" s="56" t="str">
        <f t="shared" si="14"/>
        <v>yes</v>
      </c>
      <c r="AZ44" s="57" t="str">
        <f t="shared" si="15"/>
        <v>yes</v>
      </c>
      <c r="BA44" s="57" t="str">
        <f t="shared" si="16"/>
        <v>yes</v>
      </c>
      <c r="BB44" s="57" t="str">
        <f t="shared" si="17"/>
        <v>yes</v>
      </c>
      <c r="BC44" s="57" t="str">
        <f t="shared" si="18"/>
        <v>yes</v>
      </c>
      <c r="BD44" s="58">
        <f t="shared" si="19"/>
        <v>0</v>
      </c>
      <c r="BE44" s="59" t="str">
        <f t="shared" si="20"/>
        <v>included</v>
      </c>
      <c r="BF44" s="55" t="s">
        <v>77</v>
      </c>
      <c r="BG44" s="58">
        <v>5</v>
      </c>
      <c r="BH44" s="58" t="s">
        <v>78</v>
      </c>
      <c r="BI44" s="45" t="s">
        <v>84</v>
      </c>
      <c r="BJ44" s="67" t="s">
        <v>80</v>
      </c>
      <c r="BK44" s="61"/>
      <c r="BL44" s="61" t="str" cm="1">
        <f t="array" ref="BL44">IF(_xlfn.XLOOKUP(Estimates_final!C42,'Additional survey details'!$B$3:$B$489,_xlfn.XLOOKUP(Estimates_final!$BL$1,'Additional survey details'!$C$2:$BM$2,'Additional survey details'!$C$3:$BM$489))=0,"",_xlfn.XLOOKUP(Estimates_final!C42,'Additional survey details'!$B$3:$B$489,_xlfn.XLOOKUP(Estimates_final!$BL$1,'Additional survey details'!$C$2:$BM$2,'Additional survey details'!$C$3:$BM$489)))</f>
        <v/>
      </c>
    </row>
    <row r="45" spans="1:64" s="54" customFormat="1" ht="15" customHeight="1" x14ac:dyDescent="0.35">
      <c r="A45" s="54">
        <v>23</v>
      </c>
      <c r="B45" s="59" t="s">
        <v>155</v>
      </c>
      <c r="C45" s="55">
        <v>78</v>
      </c>
      <c r="D45" s="55" t="s">
        <v>162</v>
      </c>
      <c r="E45" s="58" t="s">
        <v>157</v>
      </c>
      <c r="F45" s="10" t="s">
        <v>128</v>
      </c>
      <c r="G45" s="3">
        <v>2012</v>
      </c>
      <c r="H45" s="55">
        <v>2010</v>
      </c>
      <c r="I45" s="64">
        <v>8.1144332885742188E-2</v>
      </c>
      <c r="J45" s="62">
        <v>5.2047339268028736E-3</v>
      </c>
      <c r="K45" s="64">
        <v>7.0943057537078857E-2</v>
      </c>
      <c r="L45" s="64">
        <v>9.1345615684986115E-2</v>
      </c>
      <c r="M45" s="64">
        <v>6.4969107508659363E-2</v>
      </c>
      <c r="N45" s="62">
        <v>5.0039025954902172E-3</v>
      </c>
      <c r="O45" s="64">
        <v>5.5133428424596786E-2</v>
      </c>
      <c r="P45" s="64">
        <v>7.4804782867431641E-2</v>
      </c>
      <c r="Q45" s="55">
        <v>7826</v>
      </c>
      <c r="R45" s="63">
        <v>5289</v>
      </c>
      <c r="S45" s="64">
        <v>0.85171234607696533</v>
      </c>
      <c r="T45" s="64">
        <v>0.76552516222000122</v>
      </c>
      <c r="U45" s="63">
        <v>4504.92822265625</v>
      </c>
      <c r="V45" s="55">
        <v>5991</v>
      </c>
      <c r="W45" s="63">
        <v>4504.2060546875</v>
      </c>
      <c r="X45" s="55">
        <v>5989</v>
      </c>
      <c r="Y45" s="64">
        <v>0.85161769390106201</v>
      </c>
      <c r="Z45" s="64">
        <v>0.76526963710784912</v>
      </c>
      <c r="AA45" s="55">
        <v>3500</v>
      </c>
      <c r="AB45" s="55">
        <v>731</v>
      </c>
      <c r="AC45" s="55">
        <v>3000</v>
      </c>
      <c r="AD45" s="55">
        <v>582</v>
      </c>
      <c r="AE45" s="55">
        <v>3200</v>
      </c>
      <c r="AF45" s="55">
        <v>408</v>
      </c>
      <c r="AG45" s="64">
        <v>0.11419147253036499</v>
      </c>
      <c r="AH45" s="64">
        <v>0.26040974259376526</v>
      </c>
      <c r="AI45" s="64">
        <v>0.10713791847229004</v>
      </c>
      <c r="AJ45" s="64">
        <v>3.0992873013019562E-2</v>
      </c>
      <c r="AK45" s="64">
        <v>4.3398267589509487E-3</v>
      </c>
      <c r="AL45" s="64">
        <v>0</v>
      </c>
      <c r="AM45" s="55">
        <v>3500</v>
      </c>
      <c r="AN45" s="55">
        <v>731</v>
      </c>
      <c r="AO45" s="55">
        <v>3000</v>
      </c>
      <c r="AP45" s="55">
        <v>582</v>
      </c>
      <c r="AQ45" s="55">
        <v>3200</v>
      </c>
      <c r="AR45" s="55">
        <v>408</v>
      </c>
      <c r="AS45" s="64">
        <v>0.12201635539531708</v>
      </c>
      <c r="AT45" s="64">
        <v>0.28726422786712646</v>
      </c>
      <c r="AU45" s="64">
        <v>0.1206810250878334</v>
      </c>
      <c r="AV45" s="64">
        <v>3.7389416247606277E-2</v>
      </c>
      <c r="AW45" s="64">
        <v>6.5097645856440067E-3</v>
      </c>
      <c r="AX45" s="68">
        <v>0</v>
      </c>
      <c r="AY45" s="56" t="str">
        <f t="shared" si="14"/>
        <v>yes</v>
      </c>
      <c r="AZ45" s="57" t="str">
        <f t="shared" si="15"/>
        <v>yes</v>
      </c>
      <c r="BA45" s="57" t="str">
        <f t="shared" si="16"/>
        <v>yes</v>
      </c>
      <c r="BB45" s="57" t="str">
        <f t="shared" si="17"/>
        <v>yes</v>
      </c>
      <c r="BC45" s="57" t="str">
        <f t="shared" si="18"/>
        <v>yes</v>
      </c>
      <c r="BD45" s="58">
        <f t="shared" si="19"/>
        <v>0</v>
      </c>
      <c r="BE45" s="59" t="str">
        <f t="shared" si="20"/>
        <v>included</v>
      </c>
      <c r="BF45" s="55"/>
      <c r="BG45" s="58">
        <v>5</v>
      </c>
      <c r="BH45" s="58" t="s">
        <v>78</v>
      </c>
      <c r="BI45" s="45" t="s">
        <v>96</v>
      </c>
      <c r="BJ45" s="67" t="s">
        <v>80</v>
      </c>
      <c r="BK45" s="61"/>
      <c r="BL45" s="61" t="str" cm="1">
        <f t="array" ref="BL45">IF(_xlfn.XLOOKUP(Estimates_final!C43,'Additional survey details'!$B$3:$B$489,_xlfn.XLOOKUP(Estimates_final!$BL$1,'Additional survey details'!$C$2:$BM$2,'Additional survey details'!$C$3:$BM$489))=0,"",_xlfn.XLOOKUP(Estimates_final!C43,'Additional survey details'!$B$3:$B$489,_xlfn.XLOOKUP(Estimates_final!$BL$1,'Additional survey details'!$C$2:$BM$2,'Additional survey details'!$C$3:$BM$489)))</f>
        <v/>
      </c>
    </row>
    <row r="46" spans="1:64" s="54" customFormat="1" ht="15" customHeight="1" x14ac:dyDescent="0.35">
      <c r="A46" s="54">
        <v>389</v>
      </c>
      <c r="B46" s="59" t="s">
        <v>155</v>
      </c>
      <c r="C46" s="55">
        <v>1635</v>
      </c>
      <c r="D46" s="55" t="s">
        <v>163</v>
      </c>
      <c r="E46" s="58" t="s">
        <v>157</v>
      </c>
      <c r="F46" s="10" t="s">
        <v>164</v>
      </c>
      <c r="G46" s="3">
        <v>2016</v>
      </c>
      <c r="H46" s="55">
        <v>2014</v>
      </c>
      <c r="I46" s="64">
        <v>8.9539021253585815E-2</v>
      </c>
      <c r="J46" s="62">
        <v>5.6605702266097069E-3</v>
      </c>
      <c r="K46" s="64">
        <v>7.8444309532642365E-2</v>
      </c>
      <c r="L46" s="64">
        <v>0.10063374042510986</v>
      </c>
      <c r="M46" s="64">
        <v>6.9768860936164856E-2</v>
      </c>
      <c r="N46" s="62">
        <v>5.16884820535779E-3</v>
      </c>
      <c r="O46" s="64">
        <v>5.956137552857399E-2</v>
      </c>
      <c r="P46" s="64">
        <v>7.9976342618465424E-2</v>
      </c>
      <c r="Q46" s="55">
        <v>4238</v>
      </c>
      <c r="R46" s="63">
        <v>4056</v>
      </c>
      <c r="S46" s="64">
        <v>0.92732572555541992</v>
      </c>
      <c r="T46" s="64">
        <v>0.91293060779571533</v>
      </c>
      <c r="U46" s="63">
        <v>3761.652099609375</v>
      </c>
      <c r="V46" s="55">
        <v>3869</v>
      </c>
      <c r="W46" s="63">
        <v>3758.318359375</v>
      </c>
      <c r="X46" s="55">
        <v>3867</v>
      </c>
      <c r="Y46" s="64">
        <v>0.92660707235336304</v>
      </c>
      <c r="Z46" s="64">
        <v>0.91245871782302856</v>
      </c>
      <c r="AA46" s="55">
        <v>3200</v>
      </c>
      <c r="AB46" s="55">
        <v>336</v>
      </c>
      <c r="AC46" s="55">
        <v>3500</v>
      </c>
      <c r="AD46" s="55">
        <v>320</v>
      </c>
      <c r="AE46" s="55">
        <v>3000</v>
      </c>
      <c r="AF46" s="55">
        <v>239</v>
      </c>
      <c r="AG46" s="64">
        <v>8.5397429764270782E-2</v>
      </c>
      <c r="AH46" s="64">
        <v>0.22635163366794586</v>
      </c>
      <c r="AI46" s="64">
        <v>0.10062509775161743</v>
      </c>
      <c r="AJ46" s="64">
        <v>2.603735588490963E-2</v>
      </c>
      <c r="AK46" s="64">
        <v>3.9748544804751873E-3</v>
      </c>
      <c r="AL46" s="64">
        <v>0</v>
      </c>
      <c r="AM46" s="55">
        <v>3200</v>
      </c>
      <c r="AN46" s="55">
        <v>336</v>
      </c>
      <c r="AO46" s="55">
        <v>3500</v>
      </c>
      <c r="AP46" s="55">
        <v>320</v>
      </c>
      <c r="AQ46" s="55">
        <v>3000</v>
      </c>
      <c r="AR46" s="55">
        <v>239</v>
      </c>
      <c r="AS46" s="64">
        <v>8.6844146251678467E-2</v>
      </c>
      <c r="AT46" s="64">
        <v>0.23132592439651489</v>
      </c>
      <c r="AU46" s="64">
        <v>9.5890410244464874E-2</v>
      </c>
      <c r="AV46" s="64">
        <v>2.5329543277621269E-2</v>
      </c>
      <c r="AW46" s="64">
        <v>3.1015765853226185E-3</v>
      </c>
      <c r="AX46" s="68">
        <v>0</v>
      </c>
      <c r="AY46" s="56" t="str">
        <f t="shared" si="14"/>
        <v>yes</v>
      </c>
      <c r="AZ46" s="57" t="str">
        <f t="shared" si="15"/>
        <v>yes</v>
      </c>
      <c r="BA46" s="57" t="str">
        <f t="shared" si="16"/>
        <v>yes</v>
      </c>
      <c r="BB46" s="57" t="str">
        <f t="shared" si="17"/>
        <v>yes</v>
      </c>
      <c r="BC46" s="57" t="str">
        <f t="shared" si="18"/>
        <v>yes</v>
      </c>
      <c r="BD46" s="58">
        <f t="shared" si="19"/>
        <v>0</v>
      </c>
      <c r="BE46" s="59" t="str">
        <f t="shared" si="20"/>
        <v>included</v>
      </c>
      <c r="BF46" s="55"/>
      <c r="BG46" s="58">
        <v>5</v>
      </c>
      <c r="BH46" s="58" t="s">
        <v>78</v>
      </c>
      <c r="BI46" s="45" t="s">
        <v>96</v>
      </c>
      <c r="BJ46" s="67" t="s">
        <v>80</v>
      </c>
      <c r="BK46" s="61"/>
      <c r="BL46" s="61" t="str" cm="1">
        <f t="array" ref="BL46">IF(_xlfn.XLOOKUP(Estimates_final!C44,'Additional survey details'!$B$3:$B$489,_xlfn.XLOOKUP(Estimates_final!$BL$1,'Additional survey details'!$C$2:$BM$2,'Additional survey details'!$C$3:$BM$489))=0,"",_xlfn.XLOOKUP(Estimates_final!C44,'Additional survey details'!$B$3:$B$489,_xlfn.XLOOKUP(Estimates_final!$BL$1,'Additional survey details'!$C$2:$BM$2,'Additional survey details'!$C$3:$BM$489)))</f>
        <v/>
      </c>
    </row>
    <row r="47" spans="1:64" s="54" customFormat="1" ht="15" customHeight="1" x14ac:dyDescent="0.35">
      <c r="A47" s="54">
        <v>398</v>
      </c>
      <c r="B47" s="59" t="s">
        <v>155</v>
      </c>
      <c r="C47" s="55">
        <v>1760</v>
      </c>
      <c r="D47" s="55" t="s">
        <v>165</v>
      </c>
      <c r="E47" s="58" t="s">
        <v>157</v>
      </c>
      <c r="F47" s="10" t="s">
        <v>76</v>
      </c>
      <c r="G47" s="3">
        <v>2000</v>
      </c>
      <c r="H47" s="55">
        <v>1999</v>
      </c>
      <c r="I47" s="64">
        <v>5.3719000000000003E-2</v>
      </c>
      <c r="J47" s="62">
        <v>8.1650999999999998E-3</v>
      </c>
      <c r="K47" s="64">
        <v>3.77153E-2</v>
      </c>
      <c r="L47" s="64">
        <v>6.9722699999999999E-2</v>
      </c>
      <c r="M47" s="64">
        <v>4.5227099999999999E-2</v>
      </c>
      <c r="N47" s="62">
        <v>9.7174700000000006E-3</v>
      </c>
      <c r="O47" s="64">
        <v>2.6073410000000002E-2</v>
      </c>
      <c r="P47" s="64">
        <v>6.4380820000000005E-2</v>
      </c>
      <c r="Q47" s="55">
        <v>877</v>
      </c>
      <c r="R47" s="63">
        <v>852</v>
      </c>
      <c r="S47" s="64">
        <v>0.72374629974365234</v>
      </c>
      <c r="T47" s="64">
        <v>0.7229190468788147</v>
      </c>
      <c r="U47" s="63">
        <v>616</v>
      </c>
      <c r="V47" s="55">
        <v>634</v>
      </c>
      <c r="W47" s="63">
        <v>616</v>
      </c>
      <c r="X47" s="55">
        <v>634</v>
      </c>
      <c r="Y47" s="64">
        <v>0.72340565919876099</v>
      </c>
      <c r="Z47" s="64">
        <v>0.7229190468788147</v>
      </c>
      <c r="AA47" s="55">
        <v>3500</v>
      </c>
      <c r="AB47" s="55">
        <v>83</v>
      </c>
      <c r="AC47" s="55">
        <v>3000</v>
      </c>
      <c r="AD47" s="55">
        <v>57</v>
      </c>
      <c r="AE47" s="55">
        <v>3800</v>
      </c>
      <c r="AF47" s="55">
        <v>55</v>
      </c>
      <c r="AG47" s="64">
        <v>0.12788122892379761</v>
      </c>
      <c r="AH47" s="64">
        <v>0.29716300964355469</v>
      </c>
      <c r="AI47" s="64">
        <v>0.11815397441387177</v>
      </c>
      <c r="AJ47" s="64">
        <v>3.9250459522008896E-2</v>
      </c>
      <c r="AK47" s="64">
        <v>1.9336224067956209E-3</v>
      </c>
      <c r="AL47" s="64">
        <v>0</v>
      </c>
      <c r="AM47" s="55">
        <v>3500</v>
      </c>
      <c r="AN47" s="55">
        <v>83</v>
      </c>
      <c r="AO47" s="55">
        <v>3000</v>
      </c>
      <c r="AP47" s="55">
        <v>57</v>
      </c>
      <c r="AQ47" s="55">
        <v>3800</v>
      </c>
      <c r="AR47" s="55">
        <v>55</v>
      </c>
      <c r="AS47" s="64">
        <v>0.13091482222080231</v>
      </c>
      <c r="AT47" s="64">
        <v>0.30757096409797668</v>
      </c>
      <c r="AU47" s="64">
        <v>0.12145110219717026</v>
      </c>
      <c r="AV47" s="64">
        <v>3.943217545747757E-2</v>
      </c>
      <c r="AW47" s="64">
        <v>1.5772870974615216E-3</v>
      </c>
      <c r="AX47" s="68">
        <v>0</v>
      </c>
      <c r="AY47" s="56" t="str">
        <f t="shared" si="14"/>
        <v>yes</v>
      </c>
      <c r="AZ47" s="57" t="str">
        <f t="shared" si="15"/>
        <v>yes</v>
      </c>
      <c r="BA47" s="57" t="str">
        <f t="shared" si="16"/>
        <v>yes</v>
      </c>
      <c r="BB47" s="57" t="str">
        <f t="shared" si="17"/>
        <v>yes</v>
      </c>
      <c r="BC47" s="57" t="str">
        <f t="shared" si="18"/>
        <v>yes</v>
      </c>
      <c r="BD47" s="58">
        <f t="shared" si="19"/>
        <v>0</v>
      </c>
      <c r="BE47" s="59" t="str">
        <f t="shared" si="20"/>
        <v>included</v>
      </c>
      <c r="BF47" s="55" t="s">
        <v>77</v>
      </c>
      <c r="BG47" s="58">
        <v>5</v>
      </c>
      <c r="BH47" s="58" t="s">
        <v>78</v>
      </c>
      <c r="BI47" s="45" t="s">
        <v>79</v>
      </c>
      <c r="BJ47" s="67" t="s">
        <v>80</v>
      </c>
      <c r="BK47" s="61"/>
      <c r="BL47" s="61" t="str" cm="1">
        <f t="array" ref="BL47">IF(_xlfn.XLOOKUP(Estimates_final!C40,'Additional survey details'!$B$3:$B$489,_xlfn.XLOOKUP(Estimates_final!$BL$1,'Additional survey details'!$C$2:$BM$2,'Additional survey details'!$C$3:$BM$489))=0,"",_xlfn.XLOOKUP(Estimates_final!C40,'Additional survey details'!$B$3:$B$489,_xlfn.XLOOKUP(Estimates_final!$BL$1,'Additional survey details'!$C$2:$BM$2,'Additional survey details'!$C$3:$BM$489)))</f>
        <v>MICS4</v>
      </c>
    </row>
    <row r="48" spans="1:64" s="54" customFormat="1" ht="15" hidden="1" customHeight="1" x14ac:dyDescent="0.35">
      <c r="A48" s="54">
        <v>24</v>
      </c>
      <c r="B48" s="59" t="s">
        <v>166</v>
      </c>
      <c r="C48" s="78">
        <v>79</v>
      </c>
      <c r="D48" s="79" t="s">
        <v>167</v>
      </c>
      <c r="E48" s="58" t="s">
        <v>168</v>
      </c>
      <c r="F48" s="10" t="s">
        <v>76</v>
      </c>
      <c r="G48" s="3">
        <v>2000</v>
      </c>
      <c r="H48" s="55">
        <v>1999</v>
      </c>
      <c r="I48" s="90"/>
      <c r="J48" s="91"/>
      <c r="K48" s="90"/>
      <c r="L48" s="90"/>
      <c r="M48" s="90"/>
      <c r="N48" s="91"/>
      <c r="O48" s="90"/>
      <c r="P48" s="57"/>
      <c r="Q48" s="55">
        <v>485</v>
      </c>
      <c r="R48" s="63"/>
      <c r="S48" s="64"/>
      <c r="T48" s="64">
        <v>0.94845360517501831</v>
      </c>
      <c r="U48" s="63"/>
      <c r="V48" s="55">
        <v>460</v>
      </c>
      <c r="W48" s="63"/>
      <c r="X48" s="55"/>
      <c r="Y48" s="64"/>
      <c r="Z48" s="64"/>
      <c r="AA48" s="63"/>
      <c r="AB48" s="55"/>
      <c r="AC48" s="63"/>
      <c r="AD48" s="63"/>
      <c r="AE48" s="63"/>
      <c r="AF48" s="55"/>
      <c r="AG48" s="65"/>
      <c r="AH48" s="65"/>
      <c r="AI48" s="65"/>
      <c r="AJ48" s="65"/>
      <c r="AK48" s="65"/>
      <c r="AL48" s="65"/>
      <c r="AM48" s="55"/>
      <c r="AN48" s="55"/>
      <c r="AO48" s="55"/>
      <c r="AP48" s="55"/>
      <c r="AQ48" s="55"/>
      <c r="AR48" s="55"/>
      <c r="AS48" s="57"/>
      <c r="AT48" s="57"/>
      <c r="AU48" s="57"/>
      <c r="AV48" s="57"/>
      <c r="AW48" s="57"/>
      <c r="AX48" s="66"/>
      <c r="AY48" s="56"/>
      <c r="AZ48" s="57"/>
      <c r="BA48" s="57"/>
      <c r="BB48" s="57"/>
      <c r="BC48" s="57"/>
      <c r="BD48" s="58"/>
      <c r="BE48" s="59" t="s">
        <v>69</v>
      </c>
      <c r="BF48" s="55" t="s">
        <v>69</v>
      </c>
      <c r="BG48" s="58">
        <v>1</v>
      </c>
      <c r="BH48" s="58" t="s">
        <v>70</v>
      </c>
      <c r="BI48" s="45" t="s">
        <v>71</v>
      </c>
      <c r="BJ48" s="60" t="s">
        <v>72</v>
      </c>
      <c r="BK48" s="61" t="s">
        <v>169</v>
      </c>
      <c r="BL48" s="61" t="str" cm="1">
        <f t="array" ref="BL48">IF(_xlfn.XLOOKUP(Estimates_final!C428,'Additional survey details'!$B$3:$B$489,_xlfn.XLOOKUP(Estimates_final!$BL$1,'Additional survey details'!$C$2:$BM$2,'Additional survey details'!$C$3:$BM$489))=0,"",_xlfn.XLOOKUP(Estimates_final!C428,'Additional survey details'!$B$3:$B$489,_xlfn.XLOOKUP(Estimates_final!$BL$1,'Additional survey details'!$C$2:$BM$2,'Additional survey details'!$C$3:$BM$489)))</f>
        <v>MICS3</v>
      </c>
    </row>
    <row r="49" spans="1:64" s="54" customFormat="1" ht="15" customHeight="1" x14ac:dyDescent="0.35">
      <c r="A49" s="54">
        <v>25</v>
      </c>
      <c r="B49" s="59" t="s">
        <v>166</v>
      </c>
      <c r="C49" s="55">
        <v>80</v>
      </c>
      <c r="D49" s="55" t="s">
        <v>170</v>
      </c>
      <c r="E49" s="58" t="s">
        <v>168</v>
      </c>
      <c r="F49" s="10" t="s">
        <v>76</v>
      </c>
      <c r="G49" s="3">
        <v>2006</v>
      </c>
      <c r="H49" s="55">
        <v>2005</v>
      </c>
      <c r="I49" s="64">
        <v>4.8712499999999999E-2</v>
      </c>
      <c r="J49" s="62">
        <v>8.3248000000000003E-3</v>
      </c>
      <c r="K49" s="64">
        <v>3.2395800000000002E-2</v>
      </c>
      <c r="L49" s="64">
        <v>6.5029199999999995E-2</v>
      </c>
      <c r="M49" s="64">
        <v>4.3763000000000003E-2</v>
      </c>
      <c r="N49" s="62">
        <v>9.2378900000000003E-3</v>
      </c>
      <c r="O49" s="64">
        <v>2.5592770000000001E-2</v>
      </c>
      <c r="P49" s="64">
        <v>6.1933240000000001E-2</v>
      </c>
      <c r="Q49" s="55">
        <v>1174</v>
      </c>
      <c r="R49" s="63">
        <v>459</v>
      </c>
      <c r="S49" s="64">
        <v>0.98910677433013916</v>
      </c>
      <c r="T49" s="64">
        <v>0.99318569898605347</v>
      </c>
      <c r="U49" s="63">
        <v>454</v>
      </c>
      <c r="V49" s="55">
        <v>1166</v>
      </c>
      <c r="W49" s="63">
        <v>454</v>
      </c>
      <c r="X49" s="55">
        <v>1166</v>
      </c>
      <c r="Y49" s="64">
        <v>0.98910677433013916</v>
      </c>
      <c r="Z49" s="64">
        <v>0.99318569898605347</v>
      </c>
      <c r="AA49" s="55">
        <v>3500</v>
      </c>
      <c r="AB49" s="55">
        <v>82</v>
      </c>
      <c r="AC49" s="55">
        <v>3250</v>
      </c>
      <c r="AD49" s="55">
        <v>57</v>
      </c>
      <c r="AE49" s="55">
        <v>3600</v>
      </c>
      <c r="AF49" s="55">
        <v>49</v>
      </c>
      <c r="AG49" s="64">
        <v>7.3555044829845428E-2</v>
      </c>
      <c r="AH49" s="64">
        <v>0.17213878035545349</v>
      </c>
      <c r="AI49" s="64">
        <v>0.11356488615274429</v>
      </c>
      <c r="AJ49" s="64">
        <v>2.3497661575675011E-2</v>
      </c>
      <c r="AK49" s="64">
        <v>1.3822154141962528E-3</v>
      </c>
      <c r="AL49" s="64">
        <v>0</v>
      </c>
      <c r="AM49" s="55">
        <v>3500</v>
      </c>
      <c r="AN49" s="55">
        <v>82</v>
      </c>
      <c r="AO49" s="55">
        <v>3250</v>
      </c>
      <c r="AP49" s="55">
        <v>57</v>
      </c>
      <c r="AQ49" s="55">
        <v>3600</v>
      </c>
      <c r="AR49" s="55">
        <v>49</v>
      </c>
      <c r="AS49" s="64">
        <v>7.0325903594493866E-2</v>
      </c>
      <c r="AT49" s="64">
        <v>0.16123498976230621</v>
      </c>
      <c r="AU49" s="64">
        <v>0.12521441280841827</v>
      </c>
      <c r="AV49" s="64">
        <v>2.9159519821405411E-2</v>
      </c>
      <c r="AW49" s="64">
        <v>1.7152659129351377E-3</v>
      </c>
      <c r="AX49" s="68">
        <v>0</v>
      </c>
      <c r="AY49" s="56" t="str">
        <f>IF(Z49&gt;=0.3,"yes","no")</f>
        <v>yes</v>
      </c>
      <c r="AZ49" s="57" t="str">
        <f>IF(V49&gt;=200,"yes","no")</f>
        <v>yes</v>
      </c>
      <c r="BA49" s="57" t="str">
        <f>IF(AT49&lt;0.55,"yes","no")</f>
        <v>yes</v>
      </c>
      <c r="BB49" s="57" t="str">
        <f>IF(AW49+AX49&gt;=0.05,"no","yes")</f>
        <v>yes</v>
      </c>
      <c r="BC49" s="57" t="str">
        <f>IF(AV49&gt;=0.1,"no","yes")</f>
        <v>yes</v>
      </c>
      <c r="BD49" s="58">
        <f>COUNTIF(AY49:BC49,"no")</f>
        <v>0</v>
      </c>
      <c r="BE49" s="59" t="str">
        <f>IF(BD49=0,"included","excluded")</f>
        <v>included</v>
      </c>
      <c r="BF49" s="55" t="s">
        <v>77</v>
      </c>
      <c r="BG49" s="58">
        <v>5</v>
      </c>
      <c r="BH49" s="58" t="s">
        <v>78</v>
      </c>
      <c r="BI49" s="45" t="s">
        <v>135</v>
      </c>
      <c r="BJ49" s="67" t="s">
        <v>80</v>
      </c>
      <c r="BK49" s="61"/>
      <c r="BL49" s="61" t="str" cm="1">
        <f t="array" ref="BL49">IF(_xlfn.XLOOKUP(Estimates_final!C45,'Additional survey details'!$B$3:$B$489,_xlfn.XLOOKUP(Estimates_final!$BL$1,'Additional survey details'!$C$2:$BM$2,'Additional survey details'!$C$3:$BM$489))=0,"",_xlfn.XLOOKUP(Estimates_final!C45,'Additional survey details'!$B$3:$B$489,_xlfn.XLOOKUP(Estimates_final!$BL$1,'Additional survey details'!$C$2:$BM$2,'Additional survey details'!$C$3:$BM$489)))</f>
        <v/>
      </c>
    </row>
    <row r="50" spans="1:64" s="54" customFormat="1" ht="15" customHeight="1" x14ac:dyDescent="0.35">
      <c r="A50" s="54">
        <v>26</v>
      </c>
      <c r="B50" s="59" t="s">
        <v>166</v>
      </c>
      <c r="C50" s="55">
        <v>81</v>
      </c>
      <c r="D50" s="55" t="s">
        <v>171</v>
      </c>
      <c r="E50" s="58" t="s">
        <v>168</v>
      </c>
      <c r="F50" s="10" t="s">
        <v>76</v>
      </c>
      <c r="G50" s="3" t="s">
        <v>149</v>
      </c>
      <c r="H50" s="55">
        <v>2011</v>
      </c>
      <c r="I50" s="64">
        <v>3.0855E-2</v>
      </c>
      <c r="J50" s="62">
        <v>7.1371999999999998E-3</v>
      </c>
      <c r="K50" s="64">
        <v>1.6866099999999998E-2</v>
      </c>
      <c r="L50" s="64">
        <v>4.4843800000000003E-2</v>
      </c>
      <c r="M50" s="64">
        <v>3.1161399999999999E-2</v>
      </c>
      <c r="N50" s="62">
        <v>9.2674899999999998E-3</v>
      </c>
      <c r="O50" s="64">
        <v>1.2915619999999999E-2</v>
      </c>
      <c r="P50" s="64">
        <v>4.9407090000000001E-2</v>
      </c>
      <c r="Q50" s="55">
        <v>718</v>
      </c>
      <c r="R50" s="63">
        <v>298.3568115234375</v>
      </c>
      <c r="S50" s="64">
        <v>0.97986578941345215</v>
      </c>
      <c r="T50" s="64">
        <v>0.97493034601211548</v>
      </c>
      <c r="U50" s="63">
        <v>292</v>
      </c>
      <c r="V50" s="55">
        <v>700</v>
      </c>
      <c r="W50" s="63">
        <v>292</v>
      </c>
      <c r="X50" s="55">
        <v>700</v>
      </c>
      <c r="Y50" s="64">
        <v>0.97986578941345215</v>
      </c>
      <c r="Z50" s="64">
        <v>0.97493034601211548</v>
      </c>
      <c r="AA50" s="55">
        <v>3500</v>
      </c>
      <c r="AB50" s="55">
        <v>30</v>
      </c>
      <c r="AC50" s="55">
        <v>3600</v>
      </c>
      <c r="AD50" s="55">
        <v>28</v>
      </c>
      <c r="AE50" s="55">
        <v>3750</v>
      </c>
      <c r="AF50" s="55">
        <v>28</v>
      </c>
      <c r="AG50" s="64">
        <v>4.7443710267543793E-2</v>
      </c>
      <c r="AH50" s="64">
        <v>0.17177075147628784</v>
      </c>
      <c r="AI50" s="64">
        <v>0.15720243752002716</v>
      </c>
      <c r="AJ50" s="64">
        <v>4.4080439954996109E-2</v>
      </c>
      <c r="AK50" s="64">
        <v>1.8173801945522428E-3</v>
      </c>
      <c r="AL50" s="64">
        <v>0</v>
      </c>
      <c r="AM50" s="55">
        <v>3500</v>
      </c>
      <c r="AN50" s="55">
        <v>30</v>
      </c>
      <c r="AO50" s="55">
        <v>3600</v>
      </c>
      <c r="AP50" s="55">
        <v>28</v>
      </c>
      <c r="AQ50" s="55">
        <v>3750</v>
      </c>
      <c r="AR50" s="55">
        <v>28</v>
      </c>
      <c r="AS50" s="64">
        <v>4.7142855823040009E-2</v>
      </c>
      <c r="AT50" s="64">
        <v>0.17000000178813934</v>
      </c>
      <c r="AU50" s="64">
        <v>0.14714285731315613</v>
      </c>
      <c r="AV50" s="64">
        <v>3.8571428507566452E-2</v>
      </c>
      <c r="AW50" s="64">
        <v>2.8571428265422583E-3</v>
      </c>
      <c r="AX50" s="68">
        <v>0</v>
      </c>
      <c r="AY50" s="56" t="str">
        <f>IF(Z50&gt;=0.3,"yes","no")</f>
        <v>yes</v>
      </c>
      <c r="AZ50" s="57" t="str">
        <f>IF(V50&gt;=200,"yes","no")</f>
        <v>yes</v>
      </c>
      <c r="BA50" s="57" t="str">
        <f>IF(AT50&lt;0.55,"yes","no")</f>
        <v>yes</v>
      </c>
      <c r="BB50" s="57" t="str">
        <f>IF(AW50+AX50&gt;=0.05,"no","yes")</f>
        <v>yes</v>
      </c>
      <c r="BC50" s="57" t="str">
        <f>IF(AV50&gt;=0.1,"no","yes")</f>
        <v>yes</v>
      </c>
      <c r="BD50" s="58">
        <f>COUNTIF(AY50:BC50,"no")</f>
        <v>0</v>
      </c>
      <c r="BE50" s="59" t="str">
        <f>IF(BD50=0,"included","excluded")</f>
        <v>included</v>
      </c>
      <c r="BF50" s="55" t="s">
        <v>77</v>
      </c>
      <c r="BG50" s="58">
        <v>5</v>
      </c>
      <c r="BH50" s="58" t="s">
        <v>78</v>
      </c>
      <c r="BI50" s="45" t="s">
        <v>135</v>
      </c>
      <c r="BJ50" s="67" t="s">
        <v>80</v>
      </c>
      <c r="BK50" s="61"/>
      <c r="BL50" s="61" t="str" cm="1">
        <f t="array" ref="BL50">IF(_xlfn.XLOOKUP(Estimates_final!C46,'Additional survey details'!$B$3:$B$489,_xlfn.XLOOKUP(Estimates_final!$BL$1,'Additional survey details'!$C$2:$BM$2,'Additional survey details'!$C$3:$BM$489))=0,"",_xlfn.XLOOKUP(Estimates_final!C46,'Additional survey details'!$B$3:$B$489,_xlfn.XLOOKUP(Estimates_final!$BL$1,'Additional survey details'!$C$2:$BM$2,'Additional survey details'!$C$3:$BM$489)))</f>
        <v/>
      </c>
    </row>
    <row r="51" spans="1:64" s="54" customFormat="1" ht="15" hidden="1" customHeight="1" x14ac:dyDescent="0.35">
      <c r="A51" s="54">
        <v>27</v>
      </c>
      <c r="B51" s="59" t="s">
        <v>172</v>
      </c>
      <c r="C51" s="55">
        <v>83</v>
      </c>
      <c r="D51" s="55" t="s">
        <v>173</v>
      </c>
      <c r="E51" s="58" t="s">
        <v>173</v>
      </c>
      <c r="F51" s="10" t="s">
        <v>76</v>
      </c>
      <c r="G51" s="55">
        <v>2000</v>
      </c>
      <c r="H51" s="55">
        <v>1999</v>
      </c>
      <c r="I51" s="179"/>
      <c r="J51" s="179"/>
      <c r="K51" s="179"/>
      <c r="L51" s="179"/>
      <c r="M51" s="179"/>
      <c r="N51" s="179"/>
      <c r="O51" s="179"/>
      <c r="P51" s="55"/>
      <c r="Q51" s="77">
        <v>2564</v>
      </c>
      <c r="R51" s="55"/>
      <c r="S51" s="55"/>
      <c r="T51" s="64">
        <v>0.90873634945397819</v>
      </c>
      <c r="U51" s="55"/>
      <c r="V51" s="77">
        <v>2330</v>
      </c>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60"/>
      <c r="AY51" s="59"/>
      <c r="AZ51" s="55"/>
      <c r="BA51" s="55"/>
      <c r="BB51" s="55"/>
      <c r="BC51" s="55"/>
      <c r="BD51" s="58"/>
      <c r="BE51" s="59" t="s">
        <v>69</v>
      </c>
      <c r="BF51" s="55"/>
      <c r="BG51" s="58">
        <v>1</v>
      </c>
      <c r="BH51" s="58" t="s">
        <v>70</v>
      </c>
      <c r="BI51" s="45" t="s">
        <v>71</v>
      </c>
      <c r="BJ51" s="60" t="s">
        <v>72</v>
      </c>
      <c r="BK51" s="61"/>
      <c r="BL51" s="61" t="str" cm="1">
        <f t="array" ref="BL51">IF(_xlfn.XLOOKUP(Estimates_final!C429,'Additional survey details'!$B$3:$B$489,_xlfn.XLOOKUP(Estimates_final!$BL$1,'Additional survey details'!$C$2:$BM$2,'Additional survey details'!$C$3:$BM$489))=0,"",_xlfn.XLOOKUP(Estimates_final!C429,'Additional survey details'!$B$3:$B$489,_xlfn.XLOOKUP(Estimates_final!$BL$1,'Additional survey details'!$C$2:$BM$2,'Additional survey details'!$C$3:$BM$489)))</f>
        <v>MICS4</v>
      </c>
    </row>
    <row r="52" spans="1:64" s="54" customFormat="1" ht="15" hidden="1" customHeight="1" x14ac:dyDescent="0.35">
      <c r="A52" s="54">
        <v>28</v>
      </c>
      <c r="B52" s="59" t="s">
        <v>172</v>
      </c>
      <c r="C52" s="55">
        <v>84</v>
      </c>
      <c r="D52" s="55" t="s">
        <v>174</v>
      </c>
      <c r="E52" s="58" t="s">
        <v>173</v>
      </c>
      <c r="F52" s="10" t="s">
        <v>128</v>
      </c>
      <c r="G52" s="3" t="s">
        <v>175</v>
      </c>
      <c r="H52" s="55">
        <v>2005</v>
      </c>
      <c r="I52" s="64"/>
      <c r="J52" s="62"/>
      <c r="K52" s="64"/>
      <c r="L52" s="64"/>
      <c r="M52" s="64"/>
      <c r="N52" s="62"/>
      <c r="O52" s="64"/>
      <c r="P52" s="64"/>
      <c r="Q52" s="55">
        <v>1135</v>
      </c>
      <c r="R52" s="63">
        <v>1141</v>
      </c>
      <c r="S52" s="64">
        <v>0.49402922391891479</v>
      </c>
      <c r="T52" s="64">
        <v>0.4889867901802063</v>
      </c>
      <c r="U52" s="63">
        <v>563.5985107421875</v>
      </c>
      <c r="V52" s="55">
        <v>555</v>
      </c>
      <c r="W52" s="63">
        <v>525.181884765625</v>
      </c>
      <c r="X52" s="55">
        <v>511</v>
      </c>
      <c r="Y52" s="64">
        <v>0.46028211712837219</v>
      </c>
      <c r="Z52" s="64">
        <v>0.4502202570438385</v>
      </c>
      <c r="AA52" s="55">
        <v>3300</v>
      </c>
      <c r="AB52" s="55">
        <v>67</v>
      </c>
      <c r="AC52" s="55">
        <v>3500</v>
      </c>
      <c r="AD52" s="55">
        <v>52</v>
      </c>
      <c r="AE52" s="55">
        <v>7700</v>
      </c>
      <c r="AF52" s="55">
        <v>39</v>
      </c>
      <c r="AG52" s="64">
        <v>0.11385267972946167</v>
      </c>
      <c r="AH52" s="64">
        <v>0.2691437304019928</v>
      </c>
      <c r="AI52" s="64">
        <v>0.11115483939647675</v>
      </c>
      <c r="AJ52" s="64">
        <v>7.7305920422077179E-2</v>
      </c>
      <c r="AK52" s="64">
        <v>7.1271657943725586E-2</v>
      </c>
      <c r="AL52" s="64">
        <v>4.8612441867589951E-2</v>
      </c>
      <c r="AM52" s="55">
        <v>3300</v>
      </c>
      <c r="AN52" s="55">
        <v>67</v>
      </c>
      <c r="AO52" s="55">
        <v>3500</v>
      </c>
      <c r="AP52" s="55">
        <v>52</v>
      </c>
      <c r="AQ52" s="55">
        <v>7700</v>
      </c>
      <c r="AR52" s="55">
        <v>39</v>
      </c>
      <c r="AS52" s="64">
        <v>0.12072072178125381</v>
      </c>
      <c r="AT52" s="64">
        <v>0.2846846878528595</v>
      </c>
      <c r="AU52" s="64">
        <v>0.12072072178125381</v>
      </c>
      <c r="AV52" s="64">
        <v>8.8288284838199615E-2</v>
      </c>
      <c r="AW52" s="64">
        <v>8.2882881164550781E-2</v>
      </c>
      <c r="AX52" s="68">
        <v>4.6846847981214523E-2</v>
      </c>
      <c r="AY52" s="56" t="str">
        <f t="shared" ref="AY52:AY80" si="21">IF(Z52&gt;=0.3,"yes","no")</f>
        <v>yes</v>
      </c>
      <c r="AZ52" s="57" t="str">
        <f t="shared" ref="AZ52:AZ80" si="22">IF(V52&gt;=200,"yes","no")</f>
        <v>yes</v>
      </c>
      <c r="BA52" s="57" t="str">
        <f t="shared" ref="BA52:BA80" si="23">IF(AT52&lt;0.55,"yes","no")</f>
        <v>yes</v>
      </c>
      <c r="BB52" s="57" t="str">
        <f t="shared" ref="BB52:BB80" si="24">IF(AW52+AX52&gt;=0.05,"no","yes")</f>
        <v>no</v>
      </c>
      <c r="BC52" s="57" t="str">
        <f t="shared" ref="BC52:BC80" si="25">IF(AV52&gt;=0.1,"no","yes")</f>
        <v>yes</v>
      </c>
      <c r="BD52" s="58">
        <f t="shared" ref="BD52:BD80" si="26">COUNTIF(AY52:BC52,"no")</f>
        <v>1</v>
      </c>
      <c r="BE52" s="59" t="str">
        <f t="shared" ref="BE52:BE80" si="27">IF(BD52=0,"included","excluded")</f>
        <v>excluded</v>
      </c>
      <c r="BF52" s="55"/>
      <c r="BG52" s="58">
        <v>3</v>
      </c>
      <c r="BH52" s="58" t="s">
        <v>70</v>
      </c>
      <c r="BI52" s="45" t="s">
        <v>71</v>
      </c>
      <c r="BJ52" s="67" t="s">
        <v>72</v>
      </c>
      <c r="BK52" s="61"/>
      <c r="BL52" s="61" t="str" cm="1">
        <f t="array" ref="BL52">IF(_xlfn.XLOOKUP(Estimates_final!C47,'Additional survey details'!$B$3:$B$489,_xlfn.XLOOKUP(Estimates_final!$BL$1,'Additional survey details'!$C$2:$BM$2,'Additional survey details'!$C$3:$BM$489))=0,"",_xlfn.XLOOKUP(Estimates_final!C47,'Additional survey details'!$B$3:$B$489,_xlfn.XLOOKUP(Estimates_final!$BL$1,'Additional survey details'!$C$2:$BM$2,'Additional survey details'!$C$3:$BM$489)))</f>
        <v>MICS2</v>
      </c>
    </row>
    <row r="53" spans="1:64" s="54" customFormat="1" ht="15" customHeight="1" x14ac:dyDescent="0.35">
      <c r="A53" s="54">
        <v>29</v>
      </c>
      <c r="B53" s="59" t="s">
        <v>176</v>
      </c>
      <c r="C53" s="55">
        <v>88</v>
      </c>
      <c r="D53" s="55" t="s">
        <v>177</v>
      </c>
      <c r="E53" s="58" t="s">
        <v>178</v>
      </c>
      <c r="F53" s="10" t="s">
        <v>128</v>
      </c>
      <c r="G53" s="3" t="s">
        <v>179</v>
      </c>
      <c r="H53" s="55">
        <v>2004</v>
      </c>
      <c r="I53" s="64">
        <v>6.7039690911769867E-2</v>
      </c>
      <c r="J53" s="62">
        <v>5.2235275506973267E-3</v>
      </c>
      <c r="K53" s="64">
        <v>5.680176243185997E-2</v>
      </c>
      <c r="L53" s="64">
        <v>7.7277615666389465E-2</v>
      </c>
      <c r="M53" s="64">
        <v>6.3895329833030701E-2</v>
      </c>
      <c r="N53" s="62">
        <v>6.2501211650669575E-3</v>
      </c>
      <c r="O53" s="64">
        <v>5.1631316542625427E-2</v>
      </c>
      <c r="P53" s="64">
        <v>7.6159350574016571E-2</v>
      </c>
      <c r="Q53" s="55">
        <v>5054</v>
      </c>
      <c r="R53" s="63">
        <v>1435</v>
      </c>
      <c r="S53" s="64">
        <v>0.96771740913391113</v>
      </c>
      <c r="T53" s="64">
        <v>0.95449149608612061</v>
      </c>
      <c r="U53" s="63">
        <v>1388.3079833984375</v>
      </c>
      <c r="V53" s="55">
        <v>4824</v>
      </c>
      <c r="W53" s="63">
        <v>1388.3079833984375</v>
      </c>
      <c r="X53" s="55">
        <v>4824</v>
      </c>
      <c r="Y53" s="64">
        <v>0.96746200323104858</v>
      </c>
      <c r="Z53" s="64">
        <v>0.95449149608612061</v>
      </c>
      <c r="AA53" s="55">
        <v>3000</v>
      </c>
      <c r="AB53" s="55">
        <v>160</v>
      </c>
      <c r="AC53" s="55">
        <v>3300</v>
      </c>
      <c r="AD53" s="55">
        <v>151</v>
      </c>
      <c r="AE53" s="55">
        <v>3500</v>
      </c>
      <c r="AF53" s="55">
        <v>140</v>
      </c>
      <c r="AG53" s="64">
        <v>2.8672158718109131E-2</v>
      </c>
      <c r="AH53" s="64">
        <v>8.9031800627708435E-2</v>
      </c>
      <c r="AI53" s="64">
        <v>6.5786316990852356E-2</v>
      </c>
      <c r="AJ53" s="64">
        <v>1.0565978474915028E-2</v>
      </c>
      <c r="AK53" s="64">
        <v>9.5580937340855598E-4</v>
      </c>
      <c r="AL53" s="64">
        <v>3.3891239581862465E-5</v>
      </c>
      <c r="AM53" s="55">
        <v>3000</v>
      </c>
      <c r="AN53" s="55">
        <v>160</v>
      </c>
      <c r="AO53" s="55">
        <v>3300</v>
      </c>
      <c r="AP53" s="55">
        <v>151</v>
      </c>
      <c r="AQ53" s="55">
        <v>3500</v>
      </c>
      <c r="AR53" s="55">
        <v>140</v>
      </c>
      <c r="AS53" s="64">
        <v>3.316749632358551E-2</v>
      </c>
      <c r="AT53" s="64">
        <v>9.3490876257419586E-2</v>
      </c>
      <c r="AU53" s="64">
        <v>6.9651737809181213E-2</v>
      </c>
      <c r="AV53" s="64">
        <v>1.3888888992369175E-2</v>
      </c>
      <c r="AW53" s="64">
        <v>6.2189053278416395E-4</v>
      </c>
      <c r="AX53" s="68">
        <v>0</v>
      </c>
      <c r="AY53" s="56" t="str">
        <f t="shared" si="21"/>
        <v>yes</v>
      </c>
      <c r="AZ53" s="57" t="str">
        <f t="shared" si="22"/>
        <v>yes</v>
      </c>
      <c r="BA53" s="57" t="str">
        <f t="shared" si="23"/>
        <v>yes</v>
      </c>
      <c r="BB53" s="57" t="str">
        <f t="shared" si="24"/>
        <v>yes</v>
      </c>
      <c r="BC53" s="57" t="str">
        <f t="shared" si="25"/>
        <v>yes</v>
      </c>
      <c r="BD53" s="58">
        <f t="shared" si="26"/>
        <v>0</v>
      </c>
      <c r="BE53" s="59" t="str">
        <f t="shared" si="27"/>
        <v>included</v>
      </c>
      <c r="BF53" s="55"/>
      <c r="BG53" s="58">
        <v>5</v>
      </c>
      <c r="BH53" s="58" t="s">
        <v>78</v>
      </c>
      <c r="BI53" s="45" t="s">
        <v>87</v>
      </c>
      <c r="BJ53" s="67" t="s">
        <v>88</v>
      </c>
      <c r="BK53" s="61"/>
      <c r="BL53" s="61" t="str" cm="1">
        <f t="array" ref="BL53">IF(_xlfn.XLOOKUP(Estimates_final!C48,'Additional survey details'!$B$3:$B$489,_xlfn.XLOOKUP(Estimates_final!$BL$1,'Additional survey details'!$C$2:$BM$2,'Additional survey details'!$C$3:$BM$489))=0,"",_xlfn.XLOOKUP(Estimates_final!C48,'Additional survey details'!$B$3:$B$489,_xlfn.XLOOKUP(Estimates_final!$BL$1,'Additional survey details'!$C$2:$BM$2,'Additional survey details'!$C$3:$BM$489)))</f>
        <v>MICS2</v>
      </c>
    </row>
    <row r="54" spans="1:64" s="54" customFormat="1" ht="15" hidden="1" customHeight="1" x14ac:dyDescent="0.35">
      <c r="A54" s="131">
        <v>498</v>
      </c>
      <c r="B54" s="142" t="s">
        <v>176</v>
      </c>
      <c r="C54" s="143">
        <v>6684</v>
      </c>
      <c r="D54" s="4" t="s">
        <v>180</v>
      </c>
      <c r="E54" s="144" t="s">
        <v>178</v>
      </c>
      <c r="F54" s="145" t="s">
        <v>128</v>
      </c>
      <c r="G54" s="143">
        <v>2019</v>
      </c>
      <c r="H54" s="143">
        <v>2018</v>
      </c>
      <c r="I54" s="143"/>
      <c r="J54" s="143"/>
      <c r="K54" s="143"/>
      <c r="L54" s="143"/>
      <c r="M54" s="98">
        <v>9.4135351479053497E-2</v>
      </c>
      <c r="N54" s="100">
        <v>6.5457453019917011E-3</v>
      </c>
      <c r="O54" s="98">
        <v>8.1298857927322388E-2</v>
      </c>
      <c r="P54" s="98">
        <v>0.1069718524813652</v>
      </c>
      <c r="Q54" s="102">
        <v>2910</v>
      </c>
      <c r="R54" s="102">
        <v>2910</v>
      </c>
      <c r="S54" s="98">
        <v>0.90970438718795776</v>
      </c>
      <c r="T54" s="98">
        <v>0.90927833318710327</v>
      </c>
      <c r="U54" s="102">
        <v>2647.239990234375</v>
      </c>
      <c r="V54" s="102">
        <v>2646</v>
      </c>
      <c r="W54" s="102">
        <v>2646.17431640625</v>
      </c>
      <c r="X54" s="102">
        <v>2645</v>
      </c>
      <c r="Y54" s="98">
        <v>0.90933823585510254</v>
      </c>
      <c r="Z54" s="98">
        <v>0.90893471240997314</v>
      </c>
      <c r="AA54" s="102">
        <v>3500</v>
      </c>
      <c r="AB54" s="102">
        <v>105</v>
      </c>
      <c r="AC54" s="102">
        <v>3200</v>
      </c>
      <c r="AD54" s="102">
        <v>88</v>
      </c>
      <c r="AE54" s="102">
        <v>3800</v>
      </c>
      <c r="AF54" s="102">
        <v>79</v>
      </c>
      <c r="AG54" s="98">
        <v>3.9992619305849075E-2</v>
      </c>
      <c r="AH54" s="98">
        <v>0.10757476091384888</v>
      </c>
      <c r="AI54" s="98">
        <v>7.6709702610969543E-2</v>
      </c>
      <c r="AJ54" s="98">
        <v>1.8762277439236641E-2</v>
      </c>
      <c r="AK54" s="98">
        <v>1.649723737500608E-3</v>
      </c>
      <c r="AL54" s="98">
        <v>5.0355982966721058E-3</v>
      </c>
      <c r="AM54" s="102">
        <v>3500</v>
      </c>
      <c r="AN54" s="102">
        <v>105</v>
      </c>
      <c r="AO54" s="102">
        <v>3200</v>
      </c>
      <c r="AP54" s="102">
        <v>88</v>
      </c>
      <c r="AQ54" s="102">
        <v>3800</v>
      </c>
      <c r="AR54" s="102">
        <v>79</v>
      </c>
      <c r="AS54" s="98">
        <v>3.9682541042566299E-2</v>
      </c>
      <c r="AT54" s="98">
        <v>0.10279667377471924</v>
      </c>
      <c r="AU54" s="98">
        <v>6.9916859269142151E-2</v>
      </c>
      <c r="AV54" s="98">
        <v>1.5495087020099163E-2</v>
      </c>
      <c r="AW54" s="98">
        <v>1.1337868636474013E-3</v>
      </c>
      <c r="AX54" s="104">
        <v>4.9130762927234173E-3</v>
      </c>
      <c r="AY54" s="56" t="str">
        <f t="shared" si="21"/>
        <v>yes</v>
      </c>
      <c r="AZ54" s="57" t="str">
        <f t="shared" si="22"/>
        <v>yes</v>
      </c>
      <c r="BA54" s="57" t="str">
        <f t="shared" si="23"/>
        <v>yes</v>
      </c>
      <c r="BB54" s="57" t="str">
        <f t="shared" si="24"/>
        <v>yes</v>
      </c>
      <c r="BC54" s="57" t="str">
        <f t="shared" si="25"/>
        <v>yes</v>
      </c>
      <c r="BD54" s="58">
        <f t="shared" si="26"/>
        <v>0</v>
      </c>
      <c r="BE54" s="59" t="str">
        <f t="shared" si="27"/>
        <v>included</v>
      </c>
      <c r="BF54" s="143"/>
      <c r="BG54" s="144">
        <v>1</v>
      </c>
      <c r="BH54" s="144" t="s">
        <v>70</v>
      </c>
      <c r="BI54" s="143"/>
      <c r="BJ54" s="239"/>
      <c r="BK54" s="153"/>
      <c r="BL54" s="153"/>
    </row>
    <row r="55" spans="1:64" s="54" customFormat="1" ht="15" hidden="1" customHeight="1" x14ac:dyDescent="0.35">
      <c r="A55" s="54">
        <v>30</v>
      </c>
      <c r="B55" s="59" t="s">
        <v>181</v>
      </c>
      <c r="C55" s="55">
        <v>92</v>
      </c>
      <c r="D55" s="55" t="s">
        <v>182</v>
      </c>
      <c r="E55" s="58" t="s">
        <v>183</v>
      </c>
      <c r="F55" s="10" t="s">
        <v>67</v>
      </c>
      <c r="G55" s="3" t="s">
        <v>184</v>
      </c>
      <c r="H55" s="55">
        <v>1996</v>
      </c>
      <c r="I55" s="64"/>
      <c r="J55" s="62"/>
      <c r="K55" s="64"/>
      <c r="L55" s="64"/>
      <c r="M55" s="64"/>
      <c r="N55" s="62"/>
      <c r="O55" s="64"/>
      <c r="P55" s="64"/>
      <c r="Q55" s="55">
        <v>5944</v>
      </c>
      <c r="R55" s="63">
        <v>6212</v>
      </c>
      <c r="S55" s="64">
        <v>0.17275144159793854</v>
      </c>
      <c r="T55" s="64">
        <v>0.21719381213188171</v>
      </c>
      <c r="U55" s="63">
        <v>1073.1031494140625</v>
      </c>
      <c r="V55" s="55">
        <v>1291</v>
      </c>
      <c r="W55" s="63">
        <v>1073.1031494140625</v>
      </c>
      <c r="X55" s="55">
        <v>1291</v>
      </c>
      <c r="Y55" s="64">
        <v>0.17274680733680725</v>
      </c>
      <c r="Z55" s="64">
        <v>0.21719381213188171</v>
      </c>
      <c r="AA55" s="55">
        <v>3000</v>
      </c>
      <c r="AB55" s="55">
        <v>108</v>
      </c>
      <c r="AC55" s="55">
        <v>2500</v>
      </c>
      <c r="AD55" s="55">
        <v>65</v>
      </c>
      <c r="AE55" s="55">
        <v>3500</v>
      </c>
      <c r="AF55" s="55">
        <v>58</v>
      </c>
      <c r="AG55" s="64">
        <v>9.1866239905357361E-2</v>
      </c>
      <c r="AH55" s="64">
        <v>0.18705376982688904</v>
      </c>
      <c r="AI55" s="64">
        <v>6.1320725828409195E-2</v>
      </c>
      <c r="AJ55" s="64">
        <v>2.1983111277222633E-2</v>
      </c>
      <c r="AK55" s="64">
        <v>1.045895554125309E-2</v>
      </c>
      <c r="AL55" s="64">
        <v>0</v>
      </c>
      <c r="AM55" s="55">
        <v>3000</v>
      </c>
      <c r="AN55" s="55">
        <v>108</v>
      </c>
      <c r="AO55" s="55">
        <v>2500</v>
      </c>
      <c r="AP55" s="55">
        <v>65</v>
      </c>
      <c r="AQ55" s="55">
        <v>3500</v>
      </c>
      <c r="AR55" s="55">
        <v>58</v>
      </c>
      <c r="AS55" s="64">
        <v>8.3656080067157745E-2</v>
      </c>
      <c r="AT55" s="64">
        <v>0.17893105745315552</v>
      </c>
      <c r="AU55" s="64">
        <v>5.8869093656539917E-2</v>
      </c>
      <c r="AV55" s="64">
        <v>2.1688614040613174E-2</v>
      </c>
      <c r="AW55" s="64">
        <v>9.2951199039816856E-3</v>
      </c>
      <c r="AX55" s="68">
        <v>0</v>
      </c>
      <c r="AY55" s="56" t="str">
        <f t="shared" si="21"/>
        <v>no</v>
      </c>
      <c r="AZ55" s="57" t="str">
        <f t="shared" si="22"/>
        <v>yes</v>
      </c>
      <c r="BA55" s="57" t="str">
        <f t="shared" si="23"/>
        <v>yes</v>
      </c>
      <c r="BB55" s="57" t="str">
        <f t="shared" si="24"/>
        <v>yes</v>
      </c>
      <c r="BC55" s="57" t="str">
        <f t="shared" si="25"/>
        <v>yes</v>
      </c>
      <c r="BD55" s="58">
        <f t="shared" si="26"/>
        <v>1</v>
      </c>
      <c r="BE55" s="59" t="str">
        <f t="shared" si="27"/>
        <v>excluded</v>
      </c>
      <c r="BF55" s="55" t="s">
        <v>69</v>
      </c>
      <c r="BG55" s="58">
        <v>2</v>
      </c>
      <c r="BH55" s="58" t="s">
        <v>70</v>
      </c>
      <c r="BI55" s="45" t="s">
        <v>71</v>
      </c>
      <c r="BJ55" s="67" t="s">
        <v>72</v>
      </c>
      <c r="BK55" s="61"/>
      <c r="BL55" s="61" t="str" cm="1">
        <f t="array" ref="BL55">IF(_xlfn.XLOOKUP(Estimates_final!C49,'Additional survey details'!$B$3:$B$489,_xlfn.XLOOKUP(Estimates_final!$BL$1,'Additional survey details'!$C$2:$BM$2,'Additional survey details'!$C$3:$BM$489))=0,"",_xlfn.XLOOKUP(Estimates_final!C49,'Additional survey details'!$B$3:$B$489,_xlfn.XLOOKUP(Estimates_final!$BL$1,'Additional survey details'!$C$2:$BM$2,'Additional survey details'!$C$3:$BM$489)))</f>
        <v>MICS3</v>
      </c>
    </row>
    <row r="56" spans="1:64" s="54" customFormat="1" ht="15" customHeight="1" x14ac:dyDescent="0.35">
      <c r="A56" s="54">
        <v>31</v>
      </c>
      <c r="B56" s="59" t="s">
        <v>181</v>
      </c>
      <c r="C56" s="55">
        <v>93</v>
      </c>
      <c r="D56" s="55" t="s">
        <v>185</v>
      </c>
      <c r="E56" s="58" t="s">
        <v>183</v>
      </c>
      <c r="F56" s="10" t="s">
        <v>67</v>
      </c>
      <c r="G56" s="3">
        <v>2003</v>
      </c>
      <c r="H56" s="55">
        <v>2001</v>
      </c>
      <c r="I56" s="64">
        <v>0.20479288697242737</v>
      </c>
      <c r="J56" s="62">
        <v>8.6688343435525894E-3</v>
      </c>
      <c r="K56" s="64">
        <v>0.18780197203159332</v>
      </c>
      <c r="L56" s="64">
        <v>0.22178380191326141</v>
      </c>
      <c r="M56" s="64">
        <v>0.15436771512031555</v>
      </c>
      <c r="N56" s="62">
        <v>8.0970292910933495E-3</v>
      </c>
      <c r="O56" s="64">
        <v>0.13844180107116699</v>
      </c>
      <c r="P56" s="64">
        <v>0.17029362916946411</v>
      </c>
      <c r="Q56" s="55">
        <v>9668</v>
      </c>
      <c r="R56" s="63">
        <v>9904</v>
      </c>
      <c r="S56" s="64">
        <v>0.29680612683296204</v>
      </c>
      <c r="T56" s="64">
        <v>0.31909391283988953</v>
      </c>
      <c r="U56" s="63">
        <v>2939.6962890625</v>
      </c>
      <c r="V56" s="55">
        <v>3085</v>
      </c>
      <c r="W56" s="63">
        <v>2939.115966796875</v>
      </c>
      <c r="X56" s="55">
        <v>3084</v>
      </c>
      <c r="Y56" s="64">
        <v>0.29676049947738647</v>
      </c>
      <c r="Z56" s="64">
        <v>0.31899049878120422</v>
      </c>
      <c r="AA56" s="55">
        <v>3000</v>
      </c>
      <c r="AB56" s="55">
        <v>262</v>
      </c>
      <c r="AC56" s="55">
        <v>2500</v>
      </c>
      <c r="AD56" s="55">
        <v>138</v>
      </c>
      <c r="AE56" s="55">
        <v>3500</v>
      </c>
      <c r="AF56" s="55">
        <v>118</v>
      </c>
      <c r="AG56" s="64">
        <v>7.9429961740970612E-2</v>
      </c>
      <c r="AH56" s="64">
        <v>0.15671646595001221</v>
      </c>
      <c r="AI56" s="64">
        <v>3.8986619561910629E-2</v>
      </c>
      <c r="AJ56" s="64">
        <v>1.0631189681589603E-2</v>
      </c>
      <c r="AK56" s="64">
        <v>3.4156504552811384E-3</v>
      </c>
      <c r="AL56" s="64">
        <v>0</v>
      </c>
      <c r="AM56" s="55">
        <v>3000</v>
      </c>
      <c r="AN56" s="55">
        <v>262</v>
      </c>
      <c r="AO56" s="55">
        <v>2500</v>
      </c>
      <c r="AP56" s="55">
        <v>138</v>
      </c>
      <c r="AQ56" s="55">
        <v>3500</v>
      </c>
      <c r="AR56" s="55">
        <v>118</v>
      </c>
      <c r="AS56" s="64">
        <v>8.4927067160606384E-2</v>
      </c>
      <c r="AT56" s="64">
        <v>0.16790923476219177</v>
      </c>
      <c r="AU56" s="64">
        <v>3.8897894322872162E-2</v>
      </c>
      <c r="AV56" s="64">
        <v>1.1021069251000881E-2</v>
      </c>
      <c r="AW56" s="64">
        <v>4.2139384895563126E-3</v>
      </c>
      <c r="AX56" s="68">
        <v>0</v>
      </c>
      <c r="AY56" s="56" t="str">
        <f t="shared" si="21"/>
        <v>yes</v>
      </c>
      <c r="AZ56" s="57" t="str">
        <f t="shared" si="22"/>
        <v>yes</v>
      </c>
      <c r="BA56" s="57" t="str">
        <f t="shared" si="23"/>
        <v>yes</v>
      </c>
      <c r="BB56" s="57" t="str">
        <f t="shared" si="24"/>
        <v>yes</v>
      </c>
      <c r="BC56" s="57" t="str">
        <f t="shared" si="25"/>
        <v>yes</v>
      </c>
      <c r="BD56" s="58">
        <f t="shared" si="26"/>
        <v>0</v>
      </c>
      <c r="BE56" s="59" t="str">
        <f t="shared" si="27"/>
        <v>included</v>
      </c>
      <c r="BF56" s="55" t="s">
        <v>69</v>
      </c>
      <c r="BG56" s="58">
        <v>5</v>
      </c>
      <c r="BH56" s="58" t="s">
        <v>78</v>
      </c>
      <c r="BI56" s="45" t="s">
        <v>84</v>
      </c>
      <c r="BJ56" s="67" t="s">
        <v>80</v>
      </c>
      <c r="BK56" s="61" t="s">
        <v>141</v>
      </c>
      <c r="BL56" s="61" t="str" cm="1">
        <f t="array" ref="BL56">IF(_xlfn.XLOOKUP(Estimates_final!C50,'Additional survey details'!$B$3:$B$489,_xlfn.XLOOKUP(Estimates_final!$BL$1,'Additional survey details'!$C$2:$BM$2,'Additional survey details'!$C$3:$BM$489))=0,"",_xlfn.XLOOKUP(Estimates_final!C50,'Additional survey details'!$B$3:$B$489,_xlfn.XLOOKUP(Estimates_final!$BL$1,'Additional survey details'!$C$2:$BM$2,'Additional survey details'!$C$3:$BM$489)))</f>
        <v>NA</v>
      </c>
    </row>
    <row r="57" spans="1:64" s="54" customFormat="1" ht="15" customHeight="1" x14ac:dyDescent="0.35">
      <c r="A57" s="54">
        <v>32</v>
      </c>
      <c r="B57" s="59" t="s">
        <v>181</v>
      </c>
      <c r="C57" s="55">
        <v>94</v>
      </c>
      <c r="D57" s="55" t="s">
        <v>186</v>
      </c>
      <c r="E57" s="58" t="s">
        <v>183</v>
      </c>
      <c r="F57" s="10" t="s">
        <v>76</v>
      </c>
      <c r="G57" s="3">
        <v>2006</v>
      </c>
      <c r="H57" s="55">
        <v>2005</v>
      </c>
      <c r="I57" s="64">
        <v>0.19966539999999999</v>
      </c>
      <c r="J57" s="62">
        <v>1.3276899999999999E-2</v>
      </c>
      <c r="K57" s="64">
        <v>0.17364270000000001</v>
      </c>
      <c r="L57" s="64">
        <v>0.225688</v>
      </c>
      <c r="M57" s="64">
        <v>0.1388933</v>
      </c>
      <c r="N57" s="62">
        <v>1.351319E-2</v>
      </c>
      <c r="O57" s="64">
        <v>0.11220860000000001</v>
      </c>
      <c r="P57" s="64">
        <v>0.16557801999999999</v>
      </c>
      <c r="Q57" s="55">
        <v>2384</v>
      </c>
      <c r="R57" s="63">
        <v>2370</v>
      </c>
      <c r="S57" s="64">
        <v>0.38987341523170471</v>
      </c>
      <c r="T57" s="64">
        <v>0.36451342701911926</v>
      </c>
      <c r="U57" s="63">
        <v>924</v>
      </c>
      <c r="V57" s="55">
        <v>869</v>
      </c>
      <c r="W57" s="63">
        <v>919</v>
      </c>
      <c r="X57" s="55">
        <v>865</v>
      </c>
      <c r="Y57" s="64">
        <v>0.38776370882987976</v>
      </c>
      <c r="Z57" s="64">
        <v>0.36283555626869202</v>
      </c>
      <c r="AA57" s="55">
        <v>3000</v>
      </c>
      <c r="AB57" s="55">
        <v>63</v>
      </c>
      <c r="AC57" s="55">
        <v>2800</v>
      </c>
      <c r="AD57" s="55">
        <v>57</v>
      </c>
      <c r="AE57" s="55">
        <v>2900</v>
      </c>
      <c r="AF57" s="55">
        <v>41</v>
      </c>
      <c r="AG57" s="64">
        <v>6.07038214802742E-2</v>
      </c>
      <c r="AH57" s="64">
        <v>0.18976138532161713</v>
      </c>
      <c r="AI57" s="64">
        <v>4.6240672469139099E-2</v>
      </c>
      <c r="AJ57" s="64">
        <v>2.5388114154338837E-2</v>
      </c>
      <c r="AK57" s="64">
        <v>1.1649756692349911E-2</v>
      </c>
      <c r="AL57" s="64">
        <v>0</v>
      </c>
      <c r="AM57" s="55">
        <v>3000</v>
      </c>
      <c r="AN57" s="55">
        <v>63</v>
      </c>
      <c r="AO57" s="55">
        <v>2800</v>
      </c>
      <c r="AP57" s="55">
        <v>57</v>
      </c>
      <c r="AQ57" s="55">
        <v>2900</v>
      </c>
      <c r="AR57" s="55">
        <v>41</v>
      </c>
      <c r="AS57" s="64">
        <v>7.249712198972702E-2</v>
      </c>
      <c r="AT57" s="64">
        <v>0.18527042865753174</v>
      </c>
      <c r="AU57" s="64">
        <v>4.6029917895793915E-2</v>
      </c>
      <c r="AV57" s="64">
        <v>2.5316456332802773E-2</v>
      </c>
      <c r="AW57" s="64">
        <v>1.1507479473948479E-2</v>
      </c>
      <c r="AX57" s="68">
        <v>0</v>
      </c>
      <c r="AY57" s="56" t="str">
        <f t="shared" si="21"/>
        <v>yes</v>
      </c>
      <c r="AZ57" s="57" t="str">
        <f t="shared" si="22"/>
        <v>yes</v>
      </c>
      <c r="BA57" s="57" t="str">
        <f t="shared" si="23"/>
        <v>yes</v>
      </c>
      <c r="BB57" s="57" t="str">
        <f t="shared" si="24"/>
        <v>yes</v>
      </c>
      <c r="BC57" s="57" t="str">
        <f t="shared" si="25"/>
        <v>yes</v>
      </c>
      <c r="BD57" s="58">
        <f t="shared" si="26"/>
        <v>0</v>
      </c>
      <c r="BE57" s="59" t="str">
        <f t="shared" si="27"/>
        <v>included</v>
      </c>
      <c r="BF57" s="55" t="s">
        <v>77</v>
      </c>
      <c r="BG57" s="58">
        <v>5</v>
      </c>
      <c r="BH57" s="58" t="s">
        <v>78</v>
      </c>
      <c r="BI57" s="45" t="s">
        <v>79</v>
      </c>
      <c r="BJ57" s="67" t="s">
        <v>80</v>
      </c>
      <c r="BK57" s="61"/>
      <c r="BL57" s="61" t="str" cm="1">
        <f t="array" ref="BL57">IF(_xlfn.XLOOKUP(Estimates_final!C51,'Additional survey details'!$B$3:$B$489,_xlfn.XLOOKUP(Estimates_final!$BL$1,'Additional survey details'!$C$2:$BM$2,'Additional survey details'!$C$3:$BM$489))=0,"",_xlfn.XLOOKUP(Estimates_final!C51,'Additional survey details'!$B$3:$B$489,_xlfn.XLOOKUP(Estimates_final!$BL$1,'Additional survey details'!$C$2:$BM$2,'Additional survey details'!$C$3:$BM$489)))</f>
        <v>MICS2</v>
      </c>
    </row>
    <row r="58" spans="1:64" s="54" customFormat="1" ht="15" customHeight="1" x14ac:dyDescent="0.35">
      <c r="A58" s="54">
        <v>33</v>
      </c>
      <c r="B58" s="59" t="s">
        <v>181</v>
      </c>
      <c r="C58" s="55">
        <v>96</v>
      </c>
      <c r="D58" s="55" t="s">
        <v>187</v>
      </c>
      <c r="E58" s="58" t="s">
        <v>183</v>
      </c>
      <c r="F58" s="10" t="s">
        <v>67</v>
      </c>
      <c r="G58" s="3">
        <v>2010</v>
      </c>
      <c r="H58" s="55">
        <v>2008</v>
      </c>
      <c r="I58" s="64">
        <v>0.1948549</v>
      </c>
      <c r="J58" s="62">
        <v>7.2125999999999996E-3</v>
      </c>
      <c r="K58" s="64">
        <v>0.1807182</v>
      </c>
      <c r="L58" s="64">
        <v>0.2089916</v>
      </c>
      <c r="M58" s="64">
        <v>0.13853380000000001</v>
      </c>
      <c r="N58" s="62">
        <v>4.76386E-3</v>
      </c>
      <c r="O58" s="64">
        <v>0.12917674000000001</v>
      </c>
      <c r="P58" s="64">
        <v>0.14789089</v>
      </c>
      <c r="Q58" s="55">
        <v>15044</v>
      </c>
      <c r="R58" s="63">
        <v>15375</v>
      </c>
      <c r="S58" s="64">
        <v>0.63602733612060547</v>
      </c>
      <c r="T58" s="64">
        <v>0.65421432256698608</v>
      </c>
      <c r="U58" s="63">
        <v>9778.775390625</v>
      </c>
      <c r="V58" s="55">
        <v>9842</v>
      </c>
      <c r="W58" s="63">
        <v>9776.4794921875</v>
      </c>
      <c r="X58" s="55">
        <v>9839</v>
      </c>
      <c r="Y58" s="64">
        <v>0.6358686089515686</v>
      </c>
      <c r="Z58" s="64">
        <v>0.65401488542556763</v>
      </c>
      <c r="AA58" s="55">
        <v>3000</v>
      </c>
      <c r="AB58" s="55">
        <v>1152</v>
      </c>
      <c r="AC58" s="55">
        <v>2500</v>
      </c>
      <c r="AD58" s="55">
        <v>781</v>
      </c>
      <c r="AE58" s="55">
        <v>2800</v>
      </c>
      <c r="AF58" s="55">
        <v>537</v>
      </c>
      <c r="AG58" s="64">
        <v>0.11551297456026077</v>
      </c>
      <c r="AH58" s="64">
        <v>0.24876794219017029</v>
      </c>
      <c r="AI58" s="64">
        <v>3.5084493458271027E-2</v>
      </c>
      <c r="AJ58" s="64">
        <v>6.7107588984072208E-3</v>
      </c>
      <c r="AK58" s="64">
        <v>1.9827540963888168E-3</v>
      </c>
      <c r="AL58" s="64">
        <v>1.4474245836026967E-4</v>
      </c>
      <c r="AM58" s="55">
        <v>3000</v>
      </c>
      <c r="AN58" s="55">
        <v>1152</v>
      </c>
      <c r="AO58" s="55">
        <v>2500</v>
      </c>
      <c r="AP58" s="55">
        <v>781</v>
      </c>
      <c r="AQ58" s="55">
        <v>2800</v>
      </c>
      <c r="AR58" s="55">
        <v>537</v>
      </c>
      <c r="AS58" s="64">
        <v>0.11704938113689423</v>
      </c>
      <c r="AT58" s="64">
        <v>0.25096523761749268</v>
      </c>
      <c r="AU58" s="64">
        <v>3.4545823931694031E-2</v>
      </c>
      <c r="AV58" s="64">
        <v>6.6043487749993801E-3</v>
      </c>
      <c r="AW58" s="64">
        <v>1.8288965802639723E-3</v>
      </c>
      <c r="AX58" s="68">
        <v>1.0160536476178095E-4</v>
      </c>
      <c r="AY58" s="56" t="str">
        <f t="shared" si="21"/>
        <v>yes</v>
      </c>
      <c r="AZ58" s="57" t="str">
        <f t="shared" si="22"/>
        <v>yes</v>
      </c>
      <c r="BA58" s="57" t="str">
        <f t="shared" si="23"/>
        <v>yes</v>
      </c>
      <c r="BB58" s="57" t="str">
        <f t="shared" si="24"/>
        <v>yes</v>
      </c>
      <c r="BC58" s="57" t="str">
        <f t="shared" si="25"/>
        <v>yes</v>
      </c>
      <c r="BD58" s="58">
        <f t="shared" si="26"/>
        <v>0</v>
      </c>
      <c r="BE58" s="59" t="str">
        <f t="shared" si="27"/>
        <v>included</v>
      </c>
      <c r="BF58" s="55" t="s">
        <v>77</v>
      </c>
      <c r="BG58" s="58">
        <v>5</v>
      </c>
      <c r="BH58" s="58" t="s">
        <v>78</v>
      </c>
      <c r="BI58" s="45" t="s">
        <v>84</v>
      </c>
      <c r="BJ58" s="67" t="s">
        <v>80</v>
      </c>
      <c r="BK58" s="61"/>
      <c r="BL58" s="61" t="str" cm="1">
        <f t="array" ref="BL58">IF(_xlfn.XLOOKUP(Estimates_final!C52,'Additional survey details'!$B$3:$B$489,_xlfn.XLOOKUP(Estimates_final!$BL$1,'Additional survey details'!$C$2:$BM$2,'Additional survey details'!$C$3:$BM$489))=0,"",_xlfn.XLOOKUP(Estimates_final!C52,'Additional survey details'!$B$3:$B$489,_xlfn.XLOOKUP(Estimates_final!$BL$1,'Additional survey details'!$C$2:$BM$2,'Additional survey details'!$C$3:$BM$489)))</f>
        <v/>
      </c>
    </row>
    <row r="59" spans="1:64" s="87" customFormat="1" ht="15" customHeight="1" x14ac:dyDescent="0.35">
      <c r="A59" s="54">
        <v>34</v>
      </c>
      <c r="B59" s="59" t="s">
        <v>188</v>
      </c>
      <c r="C59" s="55">
        <v>100</v>
      </c>
      <c r="D59" s="55" t="s">
        <v>189</v>
      </c>
      <c r="E59" s="58" t="s">
        <v>190</v>
      </c>
      <c r="F59" s="10" t="s">
        <v>76</v>
      </c>
      <c r="G59" s="3">
        <v>2000</v>
      </c>
      <c r="H59" s="55">
        <v>1999</v>
      </c>
      <c r="I59" s="64">
        <v>0.1804547</v>
      </c>
      <c r="J59" s="62">
        <v>2.2159000000000002E-2</v>
      </c>
      <c r="K59" s="64">
        <v>0.13702300000000001</v>
      </c>
      <c r="L59" s="64">
        <v>0.22388649999999999</v>
      </c>
      <c r="M59" s="64">
        <v>0.1268011</v>
      </c>
      <c r="N59" s="62">
        <v>1.8554910000000001E-2</v>
      </c>
      <c r="O59" s="64">
        <v>9.0192090000000003E-2</v>
      </c>
      <c r="P59" s="64">
        <v>0.16341021</v>
      </c>
      <c r="Q59" s="55">
        <v>882</v>
      </c>
      <c r="R59" s="63">
        <v>882</v>
      </c>
      <c r="S59" s="64">
        <v>0.39455783367156982</v>
      </c>
      <c r="T59" s="64">
        <v>0.39455783367156982</v>
      </c>
      <c r="U59" s="63">
        <v>348</v>
      </c>
      <c r="V59" s="55">
        <v>348</v>
      </c>
      <c r="W59" s="63">
        <v>347</v>
      </c>
      <c r="X59" s="55">
        <v>347</v>
      </c>
      <c r="Y59" s="64">
        <v>0.39342403411865234</v>
      </c>
      <c r="Z59" s="64">
        <v>0.39342403411865234</v>
      </c>
      <c r="AA59" s="55">
        <v>3000</v>
      </c>
      <c r="AB59" s="55">
        <v>53</v>
      </c>
      <c r="AC59" s="55">
        <v>3500</v>
      </c>
      <c r="AD59" s="55">
        <v>38</v>
      </c>
      <c r="AE59" s="55">
        <v>2500</v>
      </c>
      <c r="AF59" s="55">
        <v>37</v>
      </c>
      <c r="AG59" s="64">
        <v>0.15229885280132294</v>
      </c>
      <c r="AH59" s="64">
        <v>0.36781609058380127</v>
      </c>
      <c r="AI59" s="64">
        <v>0.12068965286016464</v>
      </c>
      <c r="AJ59" s="64">
        <v>2.5862069800496101E-2</v>
      </c>
      <c r="AK59" s="64">
        <v>1.7241379246115685E-2</v>
      </c>
      <c r="AL59" s="64">
        <v>0</v>
      </c>
      <c r="AM59" s="55">
        <v>3000</v>
      </c>
      <c r="AN59" s="55">
        <v>53</v>
      </c>
      <c r="AO59" s="55">
        <v>3500</v>
      </c>
      <c r="AP59" s="55">
        <v>38</v>
      </c>
      <c r="AQ59" s="55">
        <v>2500</v>
      </c>
      <c r="AR59" s="55">
        <v>37</v>
      </c>
      <c r="AS59" s="64">
        <v>0.15229885280132294</v>
      </c>
      <c r="AT59" s="64">
        <v>0.36781609058380127</v>
      </c>
      <c r="AU59" s="64">
        <v>0.12068965286016464</v>
      </c>
      <c r="AV59" s="64">
        <v>2.5862069800496101E-2</v>
      </c>
      <c r="AW59" s="64">
        <v>1.7241379246115685E-2</v>
      </c>
      <c r="AX59" s="68">
        <v>0</v>
      </c>
      <c r="AY59" s="56" t="str">
        <f t="shared" si="21"/>
        <v>yes</v>
      </c>
      <c r="AZ59" s="57" t="str">
        <f t="shared" si="22"/>
        <v>yes</v>
      </c>
      <c r="BA59" s="57" t="str">
        <f t="shared" si="23"/>
        <v>yes</v>
      </c>
      <c r="BB59" s="57" t="str">
        <f t="shared" si="24"/>
        <v>yes</v>
      </c>
      <c r="BC59" s="57" t="str">
        <f t="shared" si="25"/>
        <v>yes</v>
      </c>
      <c r="BD59" s="58">
        <f t="shared" si="26"/>
        <v>0</v>
      </c>
      <c r="BE59" s="59" t="str">
        <f t="shared" si="27"/>
        <v>included</v>
      </c>
      <c r="BF59" s="55" t="s">
        <v>77</v>
      </c>
      <c r="BG59" s="58">
        <v>5</v>
      </c>
      <c r="BH59" s="58" t="s">
        <v>78</v>
      </c>
      <c r="BI59" s="45" t="s">
        <v>79</v>
      </c>
      <c r="BJ59" s="67" t="s">
        <v>80</v>
      </c>
      <c r="BK59" s="61"/>
      <c r="BL59" s="61" t="str" cm="1">
        <f t="array" ref="BL59">IF(_xlfn.XLOOKUP(Estimates_final!C53,'Additional survey details'!$B$3:$B$489,_xlfn.XLOOKUP(Estimates_final!$BL$1,'Additional survey details'!$C$2:$BM$2,'Additional survey details'!$C$3:$BM$489))=0,"",_xlfn.XLOOKUP(Estimates_final!C53,'Additional survey details'!$B$3:$B$489,_xlfn.XLOOKUP(Estimates_final!$BL$1,'Additional survey details'!$C$2:$BM$2,'Additional survey details'!$C$3:$BM$489)))</f>
        <v/>
      </c>
    </row>
    <row r="60" spans="1:64" s="54" customFormat="1" ht="15" customHeight="1" x14ac:dyDescent="0.35">
      <c r="A60" s="54">
        <v>35</v>
      </c>
      <c r="B60" s="59" t="s">
        <v>188</v>
      </c>
      <c r="C60" s="55">
        <v>102</v>
      </c>
      <c r="D60" s="55" t="s">
        <v>191</v>
      </c>
      <c r="E60" s="58" t="s">
        <v>190</v>
      </c>
      <c r="F60" s="10" t="s">
        <v>67</v>
      </c>
      <c r="G60" s="3" t="s">
        <v>192</v>
      </c>
      <c r="H60" s="55">
        <v>2008</v>
      </c>
      <c r="I60" s="64">
        <v>0.15513370931148529</v>
      </c>
      <c r="J60" s="62">
        <v>5.3902496583759785E-3</v>
      </c>
      <c r="K60" s="64">
        <v>0.14456881582736969</v>
      </c>
      <c r="L60" s="64">
        <v>0.16569860279560089</v>
      </c>
      <c r="M60" s="64">
        <v>0.10684123635292053</v>
      </c>
      <c r="N60" s="62">
        <v>5.6406436488032341E-3</v>
      </c>
      <c r="O60" s="64">
        <v>9.5749787986278534E-2</v>
      </c>
      <c r="P60" s="64">
        <v>0.11793268471956253</v>
      </c>
      <c r="Q60" s="55">
        <v>7742</v>
      </c>
      <c r="R60" s="63">
        <v>7981</v>
      </c>
      <c r="S60" s="64">
        <v>0.57427692413330078</v>
      </c>
      <c r="T60" s="64">
        <v>0.6069490909576416</v>
      </c>
      <c r="U60" s="63">
        <v>4583.14453125</v>
      </c>
      <c r="V60" s="55">
        <v>4699</v>
      </c>
      <c r="W60" s="63">
        <v>4580.3740234375</v>
      </c>
      <c r="X60" s="55">
        <v>4696</v>
      </c>
      <c r="Y60" s="64">
        <v>0.57390975952148438</v>
      </c>
      <c r="Z60" s="64">
        <v>0.60656160116195679</v>
      </c>
      <c r="AA60" s="55">
        <v>3000</v>
      </c>
      <c r="AB60" s="55">
        <v>784</v>
      </c>
      <c r="AC60" s="55">
        <v>3500</v>
      </c>
      <c r="AD60" s="55">
        <v>496</v>
      </c>
      <c r="AE60" s="55">
        <v>2500</v>
      </c>
      <c r="AF60" s="55">
        <v>360</v>
      </c>
      <c r="AG60" s="64">
        <v>0.17633116245269775</v>
      </c>
      <c r="AH60" s="64">
        <v>0.35703873634338379</v>
      </c>
      <c r="AI60" s="64">
        <v>0.11337048560380936</v>
      </c>
      <c r="AJ60" s="64">
        <v>3.3635221421718597E-2</v>
      </c>
      <c r="AK60" s="64">
        <v>1.1322872713208199E-2</v>
      </c>
      <c r="AL60" s="64">
        <v>0</v>
      </c>
      <c r="AM60" s="55">
        <v>3000</v>
      </c>
      <c r="AN60" s="55">
        <v>784</v>
      </c>
      <c r="AO60" s="55">
        <v>3500</v>
      </c>
      <c r="AP60" s="55">
        <v>496</v>
      </c>
      <c r="AQ60" s="55">
        <v>2500</v>
      </c>
      <c r="AR60" s="55">
        <v>360</v>
      </c>
      <c r="AS60" s="64">
        <v>0.16684401035308838</v>
      </c>
      <c r="AT60" s="64">
        <v>0.34901043772697449</v>
      </c>
      <c r="AU60" s="64">
        <v>0.11406682431697845</v>
      </c>
      <c r="AV60" s="64">
        <v>3.3198554068803787E-2</v>
      </c>
      <c r="AW60" s="64">
        <v>1.0002127848565578E-2</v>
      </c>
      <c r="AX60" s="68">
        <v>0</v>
      </c>
      <c r="AY60" s="56" t="str">
        <f t="shared" si="21"/>
        <v>yes</v>
      </c>
      <c r="AZ60" s="57" t="str">
        <f t="shared" si="22"/>
        <v>yes</v>
      </c>
      <c r="BA60" s="57" t="str">
        <f t="shared" si="23"/>
        <v>yes</v>
      </c>
      <c r="BB60" s="57" t="str">
        <f t="shared" si="24"/>
        <v>yes</v>
      </c>
      <c r="BC60" s="57" t="str">
        <f t="shared" si="25"/>
        <v>yes</v>
      </c>
      <c r="BD60" s="58">
        <f t="shared" si="26"/>
        <v>0</v>
      </c>
      <c r="BE60" s="59" t="str">
        <f t="shared" si="27"/>
        <v>included</v>
      </c>
      <c r="BF60" s="55" t="s">
        <v>77</v>
      </c>
      <c r="BG60" s="58">
        <v>5</v>
      </c>
      <c r="BH60" s="58" t="s">
        <v>78</v>
      </c>
      <c r="BI60" s="45" t="s">
        <v>84</v>
      </c>
      <c r="BJ60" s="67" t="s">
        <v>80</v>
      </c>
      <c r="BK60" s="61"/>
      <c r="BL60" s="61" t="e" cm="1">
        <f t="array" ref="BL60">IF(_xlfn.XLOOKUP(Estimates_final!C54,'Additional survey details'!$B$3:$B$489,_xlfn.XLOOKUP(Estimates_final!$BL$1,'Additional survey details'!$C$2:$BM$2,'Additional survey details'!$C$3:$BM$489))=0,"",_xlfn.XLOOKUP(Estimates_final!C54,'Additional survey details'!$B$3:$B$489,_xlfn.XLOOKUP(Estimates_final!$BL$1,'Additional survey details'!$C$2:$BM$2,'Additional survey details'!$C$3:$BM$489)))</f>
        <v>#N/A</v>
      </c>
    </row>
    <row r="61" spans="1:64" s="54" customFormat="1" ht="15" customHeight="1" x14ac:dyDescent="0.35">
      <c r="A61" s="54">
        <v>373</v>
      </c>
      <c r="B61" s="59" t="s">
        <v>188</v>
      </c>
      <c r="C61" s="55">
        <v>1351</v>
      </c>
      <c r="D61" s="55" t="s">
        <v>193</v>
      </c>
      <c r="E61" s="58" t="s">
        <v>190</v>
      </c>
      <c r="F61" s="10" t="s">
        <v>67</v>
      </c>
      <c r="G61" s="3" t="s">
        <v>194</v>
      </c>
      <c r="H61" s="55">
        <v>2014</v>
      </c>
      <c r="I61" s="64">
        <v>0.1432691216468811</v>
      </c>
      <c r="J61" s="62">
        <v>3.9931125938892365E-3</v>
      </c>
      <c r="K61" s="64">
        <v>0.13544262945652008</v>
      </c>
      <c r="L61" s="64">
        <v>0.15109562873840332</v>
      </c>
      <c r="M61" s="64">
        <v>0.10010608285665512</v>
      </c>
      <c r="N61" s="62">
        <v>4.1048307903110981E-3</v>
      </c>
      <c r="O61" s="64">
        <v>9.2043116688728333E-2</v>
      </c>
      <c r="P61" s="64">
        <v>0.10816904902458191</v>
      </c>
      <c r="Q61" s="55">
        <v>13192</v>
      </c>
      <c r="R61" s="63">
        <v>13611</v>
      </c>
      <c r="S61" s="64">
        <v>0.80251914262771606</v>
      </c>
      <c r="T61" s="64">
        <v>0.80836868286132813</v>
      </c>
      <c r="U61" s="63">
        <v>10922.9716796875</v>
      </c>
      <c r="V61" s="55">
        <v>10664</v>
      </c>
      <c r="W61" s="63">
        <v>10908.7119140625</v>
      </c>
      <c r="X61" s="55">
        <v>10647</v>
      </c>
      <c r="Y61" s="64">
        <v>0.80146294832229614</v>
      </c>
      <c r="Z61" s="64">
        <v>0.80708003044128418</v>
      </c>
      <c r="AA61" s="55">
        <v>3000</v>
      </c>
      <c r="AB61" s="55">
        <v>2080</v>
      </c>
      <c r="AC61" s="55">
        <v>3500</v>
      </c>
      <c r="AD61" s="55">
        <v>1118</v>
      </c>
      <c r="AE61" s="55">
        <v>2500</v>
      </c>
      <c r="AF61" s="55">
        <v>819</v>
      </c>
      <c r="AG61" s="64">
        <v>0.19893890619277954</v>
      </c>
      <c r="AH61" s="64">
        <v>0.37810015678405762</v>
      </c>
      <c r="AI61" s="64">
        <v>0.10400914400815964</v>
      </c>
      <c r="AJ61" s="64">
        <v>3.0189227312803268E-2</v>
      </c>
      <c r="AK61" s="64">
        <v>1.0702373459935188E-2</v>
      </c>
      <c r="AL61" s="64">
        <v>1.2861537106800824E-4</v>
      </c>
      <c r="AM61" s="55">
        <v>3000</v>
      </c>
      <c r="AN61" s="55">
        <v>2080</v>
      </c>
      <c r="AO61" s="55">
        <v>3500</v>
      </c>
      <c r="AP61" s="55">
        <v>1118</v>
      </c>
      <c r="AQ61" s="55">
        <v>2500</v>
      </c>
      <c r="AR61" s="55">
        <v>819</v>
      </c>
      <c r="AS61" s="64">
        <v>0.19504876434803009</v>
      </c>
      <c r="AT61" s="64">
        <v>0.3766879141330719</v>
      </c>
      <c r="AU61" s="64">
        <v>0.10577644407749176</v>
      </c>
      <c r="AV61" s="64">
        <v>2.9913729056715965E-2</v>
      </c>
      <c r="AW61" s="64">
        <v>1.1065266095101833E-2</v>
      </c>
      <c r="AX61" s="68">
        <v>9.3773443950340152E-5</v>
      </c>
      <c r="AY61" s="56" t="str">
        <f t="shared" si="21"/>
        <v>yes</v>
      </c>
      <c r="AZ61" s="57" t="str">
        <f t="shared" si="22"/>
        <v>yes</v>
      </c>
      <c r="BA61" s="57" t="str">
        <f t="shared" si="23"/>
        <v>yes</v>
      </c>
      <c r="BB61" s="57" t="str">
        <f t="shared" si="24"/>
        <v>yes</v>
      </c>
      <c r="BC61" s="57" t="str">
        <f t="shared" si="25"/>
        <v>yes</v>
      </c>
      <c r="BD61" s="58">
        <f t="shared" si="26"/>
        <v>0</v>
      </c>
      <c r="BE61" s="59" t="str">
        <f t="shared" si="27"/>
        <v>included</v>
      </c>
      <c r="BF61" s="55"/>
      <c r="BG61" s="58">
        <v>5</v>
      </c>
      <c r="BH61" s="58" t="s">
        <v>78</v>
      </c>
      <c r="BI61" s="45" t="s">
        <v>84</v>
      </c>
      <c r="BJ61" s="67" t="s">
        <v>80</v>
      </c>
      <c r="BK61" s="61"/>
      <c r="BL61" s="61" t="str" cm="1">
        <f t="array" ref="BL61">IF(_xlfn.XLOOKUP(Estimates_final!C55,'Additional survey details'!$B$3:$B$489,_xlfn.XLOOKUP(Estimates_final!$BL$1,'Additional survey details'!$C$2:$BM$2,'Additional survey details'!$C$3:$BM$489))=0,"",_xlfn.XLOOKUP(Estimates_final!C55,'Additional survey details'!$B$3:$B$489,_xlfn.XLOOKUP(Estimates_final!$BL$1,'Additional survey details'!$C$2:$BM$2,'Additional survey details'!$C$3:$BM$489)))</f>
        <v/>
      </c>
    </row>
    <row r="62" spans="1:64" s="54" customFormat="1" ht="15" hidden="1" customHeight="1" x14ac:dyDescent="0.35">
      <c r="A62" s="54">
        <v>36</v>
      </c>
      <c r="B62" s="59" t="s">
        <v>195</v>
      </c>
      <c r="C62" s="55">
        <v>106</v>
      </c>
      <c r="D62" s="55" t="s">
        <v>196</v>
      </c>
      <c r="E62" s="58" t="s">
        <v>197</v>
      </c>
      <c r="F62" s="10" t="s">
        <v>67</v>
      </c>
      <c r="G62" s="3">
        <v>2000</v>
      </c>
      <c r="H62" s="55">
        <v>1997</v>
      </c>
      <c r="I62" s="64"/>
      <c r="J62" s="62"/>
      <c r="K62" s="64"/>
      <c r="L62" s="64"/>
      <c r="M62" s="64"/>
      <c r="N62" s="62"/>
      <c r="O62" s="64"/>
      <c r="P62" s="64"/>
      <c r="Q62" s="55">
        <v>8747</v>
      </c>
      <c r="R62" s="63">
        <v>8092</v>
      </c>
      <c r="S62" s="64">
        <v>0.1620400995016098</v>
      </c>
      <c r="T62" s="64">
        <v>0.13753287494182587</v>
      </c>
      <c r="U62" s="63">
        <v>1311.2823486328125</v>
      </c>
      <c r="V62" s="55">
        <v>1203</v>
      </c>
      <c r="W62" s="63">
        <v>1307.784423828125</v>
      </c>
      <c r="X62" s="55">
        <v>1200</v>
      </c>
      <c r="Y62" s="64">
        <v>0.16161449253559113</v>
      </c>
      <c r="Z62" s="64">
        <v>0.13718989491462708</v>
      </c>
      <c r="AA62" s="55">
        <v>3000</v>
      </c>
      <c r="AB62" s="55">
        <v>187</v>
      </c>
      <c r="AC62" s="55">
        <v>3500</v>
      </c>
      <c r="AD62" s="55">
        <v>174</v>
      </c>
      <c r="AE62" s="55">
        <v>2500</v>
      </c>
      <c r="AF62" s="55">
        <v>93</v>
      </c>
      <c r="AG62" s="64">
        <v>0.14195151627063751</v>
      </c>
      <c r="AH62" s="64">
        <v>0.3645361065864563</v>
      </c>
      <c r="AI62" s="64">
        <v>0.1009206548333168</v>
      </c>
      <c r="AJ62" s="64">
        <v>3.3399999141693115E-2</v>
      </c>
      <c r="AK62" s="64">
        <v>1.2265494093298912E-2</v>
      </c>
      <c r="AL62" s="64">
        <v>0</v>
      </c>
      <c r="AM62" s="55">
        <v>3000</v>
      </c>
      <c r="AN62" s="55">
        <v>187</v>
      </c>
      <c r="AO62" s="55">
        <v>3500</v>
      </c>
      <c r="AP62" s="55">
        <v>174</v>
      </c>
      <c r="AQ62" s="55">
        <v>2500</v>
      </c>
      <c r="AR62" s="55">
        <v>93</v>
      </c>
      <c r="AS62" s="64">
        <v>0.15544472634792328</v>
      </c>
      <c r="AT62" s="64">
        <v>0.37738984823226929</v>
      </c>
      <c r="AU62" s="64">
        <v>0.11803823709487915</v>
      </c>
      <c r="AV62" s="64">
        <v>3.8237739354372025E-2</v>
      </c>
      <c r="AW62" s="64">
        <v>1.4962593093514442E-2</v>
      </c>
      <c r="AX62" s="68">
        <v>0</v>
      </c>
      <c r="AY62" s="56" t="str">
        <f t="shared" si="21"/>
        <v>no</v>
      </c>
      <c r="AZ62" s="57" t="str">
        <f t="shared" si="22"/>
        <v>yes</v>
      </c>
      <c r="BA62" s="57" t="str">
        <f t="shared" si="23"/>
        <v>yes</v>
      </c>
      <c r="BB62" s="57" t="str">
        <f t="shared" si="24"/>
        <v>yes</v>
      </c>
      <c r="BC62" s="57" t="str">
        <f t="shared" si="25"/>
        <v>yes</v>
      </c>
      <c r="BD62" s="58">
        <f t="shared" si="26"/>
        <v>1</v>
      </c>
      <c r="BE62" s="59" t="str">
        <f t="shared" si="27"/>
        <v>excluded</v>
      </c>
      <c r="BF62" s="55" t="s">
        <v>69</v>
      </c>
      <c r="BG62" s="58">
        <v>2</v>
      </c>
      <c r="BH62" s="58" t="s">
        <v>70</v>
      </c>
      <c r="BI62" s="45" t="s">
        <v>71</v>
      </c>
      <c r="BJ62" s="67" t="s">
        <v>72</v>
      </c>
      <c r="BK62" s="61"/>
      <c r="BL62" s="61" t="str" cm="1">
        <f t="array" ref="BL62">IF(_xlfn.XLOOKUP(Estimates_final!C56,'Additional survey details'!$B$3:$B$489,_xlfn.XLOOKUP(Estimates_final!$BL$1,'Additional survey details'!$C$2:$BM$2,'Additional survey details'!$C$3:$BM$489))=0,"",_xlfn.XLOOKUP(Estimates_final!C56,'Additional survey details'!$B$3:$B$489,_xlfn.XLOOKUP(Estimates_final!$BL$1,'Additional survey details'!$C$2:$BM$2,'Additional survey details'!$C$3:$BM$489)))</f>
        <v/>
      </c>
    </row>
    <row r="63" spans="1:64" s="54" customFormat="1" ht="15" customHeight="1" x14ac:dyDescent="0.35">
      <c r="A63" s="54">
        <v>37</v>
      </c>
      <c r="B63" s="59" t="s">
        <v>195</v>
      </c>
      <c r="C63" s="55">
        <v>107</v>
      </c>
      <c r="D63" s="55" t="s">
        <v>198</v>
      </c>
      <c r="E63" s="58" t="s">
        <v>197</v>
      </c>
      <c r="F63" s="10" t="s">
        <v>67</v>
      </c>
      <c r="G63" s="3" t="s">
        <v>199</v>
      </c>
      <c r="H63" s="55">
        <v>2003</v>
      </c>
      <c r="I63" s="64">
        <v>0.16303443908691406</v>
      </c>
      <c r="J63" s="62">
        <v>7.8111765906214714E-3</v>
      </c>
      <c r="K63" s="64">
        <v>0.14772452414035797</v>
      </c>
      <c r="L63" s="64">
        <v>0.17834433913230896</v>
      </c>
      <c r="M63" s="64">
        <v>8.4573410451412201E-2</v>
      </c>
      <c r="N63" s="62">
        <v>7.0372382178902626E-3</v>
      </c>
      <c r="O63" s="64">
        <v>7.0747010409832001E-2</v>
      </c>
      <c r="P63" s="64">
        <v>9.8399817943572998E-2</v>
      </c>
      <c r="Q63" s="55">
        <v>8290</v>
      </c>
      <c r="R63" s="63">
        <v>7789</v>
      </c>
      <c r="S63" s="64">
        <v>0.39158615469932556</v>
      </c>
      <c r="T63" s="64">
        <v>0.35428225994110107</v>
      </c>
      <c r="U63" s="63">
        <v>3049.89111328125</v>
      </c>
      <c r="V63" s="55">
        <v>2937</v>
      </c>
      <c r="W63" s="63">
        <v>3047.736083984375</v>
      </c>
      <c r="X63" s="55">
        <v>2932</v>
      </c>
      <c r="Y63" s="64">
        <v>0.39128720760345459</v>
      </c>
      <c r="Z63" s="64">
        <v>0.3536791205406189</v>
      </c>
      <c r="AA63" s="55">
        <v>3500</v>
      </c>
      <c r="AB63" s="55">
        <v>465</v>
      </c>
      <c r="AC63" s="55">
        <v>3000</v>
      </c>
      <c r="AD63" s="55">
        <v>419</v>
      </c>
      <c r="AE63" s="55">
        <v>2500</v>
      </c>
      <c r="AF63" s="55">
        <v>221</v>
      </c>
      <c r="AG63" s="64">
        <v>0.15561217069625854</v>
      </c>
      <c r="AH63" s="64">
        <v>0.36045113205909729</v>
      </c>
      <c r="AI63" s="64">
        <v>0.12298799306154251</v>
      </c>
      <c r="AJ63" s="64">
        <v>3.7759128957986832E-2</v>
      </c>
      <c r="AK63" s="64">
        <v>1.2738257646560669E-2</v>
      </c>
      <c r="AL63" s="64">
        <v>0</v>
      </c>
      <c r="AM63" s="55">
        <v>3500</v>
      </c>
      <c r="AN63" s="55">
        <v>465</v>
      </c>
      <c r="AO63" s="55">
        <v>3000</v>
      </c>
      <c r="AP63" s="55">
        <v>419</v>
      </c>
      <c r="AQ63" s="55">
        <v>2500</v>
      </c>
      <c r="AR63" s="55">
        <v>221</v>
      </c>
      <c r="AS63" s="64">
        <v>0.15832482278347015</v>
      </c>
      <c r="AT63" s="64">
        <v>0.3762342631816864</v>
      </c>
      <c r="AU63" s="64">
        <v>0.13721483945846558</v>
      </c>
      <c r="AV63" s="64">
        <v>4.9710590392351151E-2</v>
      </c>
      <c r="AW63" s="64">
        <v>1.6343208029866219E-2</v>
      </c>
      <c r="AX63" s="68">
        <v>0</v>
      </c>
      <c r="AY63" s="56" t="str">
        <f t="shared" si="21"/>
        <v>yes</v>
      </c>
      <c r="AZ63" s="57" t="str">
        <f t="shared" si="22"/>
        <v>yes</v>
      </c>
      <c r="BA63" s="57" t="str">
        <f t="shared" si="23"/>
        <v>yes</v>
      </c>
      <c r="BB63" s="57" t="str">
        <f t="shared" si="24"/>
        <v>yes</v>
      </c>
      <c r="BC63" s="57" t="str">
        <f t="shared" si="25"/>
        <v>yes</v>
      </c>
      <c r="BD63" s="58">
        <f t="shared" si="26"/>
        <v>0</v>
      </c>
      <c r="BE63" s="59" t="str">
        <f t="shared" si="27"/>
        <v>included</v>
      </c>
      <c r="BF63" s="55" t="s">
        <v>77</v>
      </c>
      <c r="BG63" s="58">
        <v>5</v>
      </c>
      <c r="BH63" s="58" t="s">
        <v>78</v>
      </c>
      <c r="BI63" s="45" t="s">
        <v>84</v>
      </c>
      <c r="BJ63" s="67" t="s">
        <v>80</v>
      </c>
      <c r="BK63" s="61"/>
      <c r="BL63" s="61" t="str" cm="1">
        <f t="array" ref="BL63">IF(_xlfn.XLOOKUP(Estimates_final!C57,'Additional survey details'!$B$3:$B$489,_xlfn.XLOOKUP(Estimates_final!$BL$1,'Additional survey details'!$C$2:$BM$2,'Additional survey details'!$C$3:$BM$489))=0,"",_xlfn.XLOOKUP(Estimates_final!C57,'Additional survey details'!$B$3:$B$489,_xlfn.XLOOKUP(Estimates_final!$BL$1,'Additional survey details'!$C$2:$BM$2,'Additional survey details'!$C$3:$BM$489)))</f>
        <v>MICS3</v>
      </c>
    </row>
    <row r="64" spans="1:64" s="54" customFormat="1" ht="15" customHeight="1" x14ac:dyDescent="0.35">
      <c r="A64" s="54">
        <v>38</v>
      </c>
      <c r="B64" s="59" t="s">
        <v>195</v>
      </c>
      <c r="C64" s="55">
        <v>109</v>
      </c>
      <c r="D64" s="55" t="s">
        <v>200</v>
      </c>
      <c r="E64" s="58" t="s">
        <v>197</v>
      </c>
      <c r="F64" s="10" t="s">
        <v>67</v>
      </c>
      <c r="G64" s="3" t="s">
        <v>192</v>
      </c>
      <c r="H64" s="55">
        <v>2008</v>
      </c>
      <c r="I64" s="64">
        <v>0.12792342901229858</v>
      </c>
      <c r="J64" s="62">
        <v>5.5357189849019051E-3</v>
      </c>
      <c r="K64" s="64">
        <v>0.1170734241604805</v>
      </c>
      <c r="L64" s="64">
        <v>0.13877344131469727</v>
      </c>
      <c r="M64" s="64">
        <v>8.1788189709186554E-2</v>
      </c>
      <c r="N64" s="62">
        <v>5.1857149228453636E-3</v>
      </c>
      <c r="O64" s="64">
        <v>7.1603931486606598E-2</v>
      </c>
      <c r="P64" s="64">
        <v>9.1972440481185913E-2</v>
      </c>
      <c r="Q64" s="55">
        <v>8232</v>
      </c>
      <c r="R64" s="63">
        <v>8200</v>
      </c>
      <c r="S64" s="64">
        <v>0.72303783893585205</v>
      </c>
      <c r="T64" s="64">
        <v>0.70225948095321655</v>
      </c>
      <c r="U64" s="63">
        <v>5929.1416015625</v>
      </c>
      <c r="V64" s="55">
        <v>5781</v>
      </c>
      <c r="W64" s="63">
        <v>5926.3193359375</v>
      </c>
      <c r="X64" s="55">
        <v>5777</v>
      </c>
      <c r="Y64" s="64">
        <v>0.72272187471389771</v>
      </c>
      <c r="Z64" s="64">
        <v>0.70177358388900757</v>
      </c>
      <c r="AA64" s="55">
        <v>3500</v>
      </c>
      <c r="AB64" s="55">
        <v>853</v>
      </c>
      <c r="AC64" s="55">
        <v>3000</v>
      </c>
      <c r="AD64" s="55">
        <v>825</v>
      </c>
      <c r="AE64" s="55">
        <v>3200</v>
      </c>
      <c r="AF64" s="55">
        <v>467</v>
      </c>
      <c r="AG64" s="64">
        <v>0.14585550129413605</v>
      </c>
      <c r="AH64" s="64">
        <v>0.36838135123252869</v>
      </c>
      <c r="AI64" s="64">
        <v>7.1838788688182831E-2</v>
      </c>
      <c r="AJ64" s="64">
        <v>1.8889704719185829E-2</v>
      </c>
      <c r="AK64" s="64">
        <v>6.7023094743490219E-3</v>
      </c>
      <c r="AL64" s="64">
        <v>7.2213828389067203E-5</v>
      </c>
      <c r="AM64" s="55">
        <v>3500</v>
      </c>
      <c r="AN64" s="55">
        <v>853</v>
      </c>
      <c r="AO64" s="55">
        <v>3000</v>
      </c>
      <c r="AP64" s="55">
        <v>825</v>
      </c>
      <c r="AQ64" s="55">
        <v>3200</v>
      </c>
      <c r="AR64" s="55">
        <v>467</v>
      </c>
      <c r="AS64" s="64">
        <v>0.14755232632160187</v>
      </c>
      <c r="AT64" s="64">
        <v>0.37104308605194092</v>
      </c>
      <c r="AU64" s="64">
        <v>7.5765438377857208E-2</v>
      </c>
      <c r="AV64" s="64">
        <v>2.1103614941239357E-2</v>
      </c>
      <c r="AW64" s="64">
        <v>6.2272963114082813E-3</v>
      </c>
      <c r="AX64" s="68">
        <v>1.7298044986091554E-4</v>
      </c>
      <c r="AY64" s="56" t="str">
        <f t="shared" si="21"/>
        <v>yes</v>
      </c>
      <c r="AZ64" s="57" t="str">
        <f t="shared" si="22"/>
        <v>yes</v>
      </c>
      <c r="BA64" s="57" t="str">
        <f t="shared" si="23"/>
        <v>yes</v>
      </c>
      <c r="BB64" s="57" t="str">
        <f t="shared" si="24"/>
        <v>yes</v>
      </c>
      <c r="BC64" s="57" t="str">
        <f t="shared" si="25"/>
        <v>yes</v>
      </c>
      <c r="BD64" s="58">
        <f t="shared" si="26"/>
        <v>0</v>
      </c>
      <c r="BE64" s="59" t="str">
        <f t="shared" si="27"/>
        <v>included</v>
      </c>
      <c r="BF64" s="55" t="s">
        <v>77</v>
      </c>
      <c r="BG64" s="58">
        <v>5</v>
      </c>
      <c r="BH64" s="58" t="s">
        <v>78</v>
      </c>
      <c r="BI64" s="45" t="s">
        <v>84</v>
      </c>
      <c r="BJ64" s="67" t="s">
        <v>80</v>
      </c>
      <c r="BK64" s="61"/>
      <c r="BL64" s="61" t="str" cm="1">
        <f t="array" ref="BL64">IF(_xlfn.XLOOKUP(Estimates_final!C58,'Additional survey details'!$B$3:$B$489,_xlfn.XLOOKUP(Estimates_final!$BL$1,'Additional survey details'!$C$2:$BM$2,'Additional survey details'!$C$3:$BM$489))=0,"",_xlfn.XLOOKUP(Estimates_final!C58,'Additional survey details'!$B$3:$B$489,_xlfn.XLOOKUP(Estimates_final!$BL$1,'Additional survey details'!$C$2:$BM$2,'Additional survey details'!$C$3:$BM$489)))</f>
        <v/>
      </c>
    </row>
    <row r="65" spans="1:64" s="54" customFormat="1" ht="15" customHeight="1" x14ac:dyDescent="0.35">
      <c r="A65" s="54">
        <v>39</v>
      </c>
      <c r="B65" s="59" t="s">
        <v>195</v>
      </c>
      <c r="C65" s="55">
        <v>110</v>
      </c>
      <c r="D65" s="55" t="s">
        <v>201</v>
      </c>
      <c r="E65" s="58" t="s">
        <v>197</v>
      </c>
      <c r="F65" s="10" t="s">
        <v>67</v>
      </c>
      <c r="G65" s="3">
        <v>2014</v>
      </c>
      <c r="H65" s="55">
        <v>2012</v>
      </c>
      <c r="I65" s="64">
        <v>0.11681434512138367</v>
      </c>
      <c r="J65" s="62">
        <v>4.8926742747426033E-3</v>
      </c>
      <c r="K65" s="64">
        <v>0.10722470283508301</v>
      </c>
      <c r="L65" s="64">
        <v>0.12640398740768433</v>
      </c>
      <c r="M65" s="64">
        <v>7.9310603439807892E-2</v>
      </c>
      <c r="N65" s="62">
        <v>4.6367212198674679E-3</v>
      </c>
      <c r="O65" s="64">
        <v>7.0204645395278931E-2</v>
      </c>
      <c r="P65" s="64">
        <v>8.841656893491745E-2</v>
      </c>
      <c r="Q65" s="55">
        <v>7153</v>
      </c>
      <c r="R65" s="63">
        <v>7244</v>
      </c>
      <c r="S65" s="64">
        <v>0.90882152318954468</v>
      </c>
      <c r="T65" s="64">
        <v>0.89780509471893311</v>
      </c>
      <c r="U65" s="63">
        <v>6583.927734375</v>
      </c>
      <c r="V65" s="55">
        <v>6422</v>
      </c>
      <c r="W65" s="63">
        <v>6582.72607421875</v>
      </c>
      <c r="X65" s="55">
        <v>6420</v>
      </c>
      <c r="Y65" s="64">
        <v>0.90871423482894897</v>
      </c>
      <c r="Z65" s="64">
        <v>0.89752548933029175</v>
      </c>
      <c r="AA65" s="55">
        <v>3000</v>
      </c>
      <c r="AB65" s="55">
        <v>887</v>
      </c>
      <c r="AC65" s="55">
        <v>3500</v>
      </c>
      <c r="AD65" s="55">
        <v>716</v>
      </c>
      <c r="AE65" s="55">
        <v>3200</v>
      </c>
      <c r="AF65" s="55">
        <v>609</v>
      </c>
      <c r="AG65" s="64">
        <v>0.12465374171733856</v>
      </c>
      <c r="AH65" s="64">
        <v>0.33115553855895996</v>
      </c>
      <c r="AI65" s="64">
        <v>4.3457705527544022E-2</v>
      </c>
      <c r="AJ65" s="64">
        <v>7.6203192584216595E-3</v>
      </c>
      <c r="AK65" s="64">
        <v>1.4105247100815177E-3</v>
      </c>
      <c r="AL65" s="64">
        <v>0</v>
      </c>
      <c r="AM65" s="55">
        <v>3000</v>
      </c>
      <c r="AN65" s="55">
        <v>887</v>
      </c>
      <c r="AO65" s="55">
        <v>3500</v>
      </c>
      <c r="AP65" s="55">
        <v>716</v>
      </c>
      <c r="AQ65" s="55">
        <v>3200</v>
      </c>
      <c r="AR65" s="55">
        <v>609</v>
      </c>
      <c r="AS65" s="64">
        <v>0.13811896741390228</v>
      </c>
      <c r="AT65" s="64">
        <v>0.3444409966468811</v>
      </c>
      <c r="AU65" s="64">
        <v>4.5468702912330627E-2</v>
      </c>
      <c r="AV65" s="64">
        <v>8.2528805360198021E-3</v>
      </c>
      <c r="AW65" s="64">
        <v>1.4014325570315123E-3</v>
      </c>
      <c r="AX65" s="68">
        <v>0</v>
      </c>
      <c r="AY65" s="56" t="str">
        <f t="shared" si="21"/>
        <v>yes</v>
      </c>
      <c r="AZ65" s="57" t="str">
        <f t="shared" si="22"/>
        <v>yes</v>
      </c>
      <c r="BA65" s="57" t="str">
        <f t="shared" si="23"/>
        <v>yes</v>
      </c>
      <c r="BB65" s="57" t="str">
        <f t="shared" si="24"/>
        <v>yes</v>
      </c>
      <c r="BC65" s="57" t="str">
        <f t="shared" si="25"/>
        <v>yes</v>
      </c>
      <c r="BD65" s="58">
        <f t="shared" si="26"/>
        <v>0</v>
      </c>
      <c r="BE65" s="59" t="str">
        <f t="shared" si="27"/>
        <v>included</v>
      </c>
      <c r="BF65" s="55" t="s">
        <v>77</v>
      </c>
      <c r="BG65" s="58">
        <v>5</v>
      </c>
      <c r="BH65" s="58" t="s">
        <v>78</v>
      </c>
      <c r="BI65" s="45" t="s">
        <v>84</v>
      </c>
      <c r="BJ65" s="67" t="s">
        <v>80</v>
      </c>
      <c r="BK65" s="61"/>
      <c r="BL65" s="61" t="str" cm="1">
        <f t="array" ref="BL65">IF(_xlfn.XLOOKUP(Estimates_final!C59,'Additional survey details'!$B$3:$B$489,_xlfn.XLOOKUP(Estimates_final!$BL$1,'Additional survey details'!$C$2:$BM$2,'Additional survey details'!$C$3:$BM$489))=0,"",_xlfn.XLOOKUP(Estimates_final!C59,'Additional survey details'!$B$3:$B$489,_xlfn.XLOOKUP(Estimates_final!$BL$1,'Additional survey details'!$C$2:$BM$2,'Additional survey details'!$C$3:$BM$489)))</f>
        <v>MICS2</v>
      </c>
    </row>
    <row r="66" spans="1:64" s="54" customFormat="1" ht="15" customHeight="1" x14ac:dyDescent="0.35">
      <c r="A66" s="54">
        <v>40</v>
      </c>
      <c r="B66" s="59" t="s">
        <v>202</v>
      </c>
      <c r="C66" s="55">
        <v>112</v>
      </c>
      <c r="D66" s="55" t="s">
        <v>203</v>
      </c>
      <c r="E66" s="58" t="s">
        <v>204</v>
      </c>
      <c r="F66" s="10" t="s">
        <v>67</v>
      </c>
      <c r="G66" s="3">
        <v>1998</v>
      </c>
      <c r="H66" s="55">
        <v>1995</v>
      </c>
      <c r="I66" s="64">
        <v>0.11289245635271072</v>
      </c>
      <c r="J66" s="62">
        <v>9.4040259718894958E-3</v>
      </c>
      <c r="K66" s="64">
        <v>9.4460569322109222E-2</v>
      </c>
      <c r="L66" s="64">
        <v>0.13132435083389282</v>
      </c>
      <c r="M66" s="64">
        <v>8.1702336668968201E-2</v>
      </c>
      <c r="N66" s="62">
        <v>8.7545625865459442E-3</v>
      </c>
      <c r="O66" s="64">
        <v>6.4431942999362946E-2</v>
      </c>
      <c r="P66" s="64">
        <v>9.8972737789154053E-2</v>
      </c>
      <c r="Q66" s="55">
        <v>2297</v>
      </c>
      <c r="R66" s="63">
        <v>2449</v>
      </c>
      <c r="S66" s="64">
        <v>0.51472145318984985</v>
      </c>
      <c r="T66" s="64">
        <v>0.57205051183700562</v>
      </c>
      <c r="U66" s="63">
        <v>1260.7896728515625</v>
      </c>
      <c r="V66" s="55">
        <v>1314</v>
      </c>
      <c r="W66" s="63">
        <v>1253.853271484375</v>
      </c>
      <c r="X66" s="55">
        <v>1308</v>
      </c>
      <c r="Y66" s="64">
        <v>0.51198583841323853</v>
      </c>
      <c r="Z66" s="64">
        <v>0.5694383978843689</v>
      </c>
      <c r="AA66" s="55">
        <v>3000</v>
      </c>
      <c r="AB66" s="55">
        <v>154</v>
      </c>
      <c r="AC66" s="55">
        <v>3500</v>
      </c>
      <c r="AD66" s="55">
        <v>147</v>
      </c>
      <c r="AE66" s="55">
        <v>3800</v>
      </c>
      <c r="AF66" s="55">
        <v>76</v>
      </c>
      <c r="AG66" s="64">
        <v>0.12325242906808853</v>
      </c>
      <c r="AH66" s="64">
        <v>0.29040706157684326</v>
      </c>
      <c r="AI66" s="64">
        <v>0.18361920118331909</v>
      </c>
      <c r="AJ66" s="64">
        <v>8.5849151015281677E-2</v>
      </c>
      <c r="AK66" s="64">
        <v>2.9856419190764427E-2</v>
      </c>
      <c r="AL66" s="64">
        <v>0</v>
      </c>
      <c r="AM66" s="55">
        <v>3000</v>
      </c>
      <c r="AN66" s="55">
        <v>154</v>
      </c>
      <c r="AO66" s="55">
        <v>3500</v>
      </c>
      <c r="AP66" s="55">
        <v>147</v>
      </c>
      <c r="AQ66" s="55">
        <v>3800</v>
      </c>
      <c r="AR66" s="55">
        <v>76</v>
      </c>
      <c r="AS66" s="64">
        <v>0.11719939112663269</v>
      </c>
      <c r="AT66" s="64">
        <v>0.28691020607948303</v>
      </c>
      <c r="AU66" s="64">
        <v>0.17503805458545685</v>
      </c>
      <c r="AV66" s="64">
        <v>7.9147644340991974E-2</v>
      </c>
      <c r="AW66" s="64">
        <v>2.663622610270977E-2</v>
      </c>
      <c r="AX66" s="68">
        <v>0</v>
      </c>
      <c r="AY66" s="56" t="str">
        <f t="shared" si="21"/>
        <v>yes</v>
      </c>
      <c r="AZ66" s="57" t="str">
        <f t="shared" si="22"/>
        <v>yes</v>
      </c>
      <c r="BA66" s="57" t="str">
        <f t="shared" si="23"/>
        <v>yes</v>
      </c>
      <c r="BB66" s="57" t="str">
        <f t="shared" si="24"/>
        <v>yes</v>
      </c>
      <c r="BC66" s="57" t="str">
        <f t="shared" si="25"/>
        <v>yes</v>
      </c>
      <c r="BD66" s="58">
        <f t="shared" si="26"/>
        <v>0</v>
      </c>
      <c r="BE66" s="59" t="str">
        <f t="shared" si="27"/>
        <v>included</v>
      </c>
      <c r="BF66" s="55" t="s">
        <v>77</v>
      </c>
      <c r="BG66" s="58">
        <v>5</v>
      </c>
      <c r="BH66" s="58" t="s">
        <v>78</v>
      </c>
      <c r="BI66" s="45" t="s">
        <v>84</v>
      </c>
      <c r="BJ66" s="67" t="s">
        <v>80</v>
      </c>
      <c r="BK66" s="61"/>
      <c r="BL66" s="61" t="str" cm="1">
        <f t="array" ref="BL66">IF(_xlfn.XLOOKUP(Estimates_final!C60,'Additional survey details'!$B$3:$B$489,_xlfn.XLOOKUP(Estimates_final!$BL$1,'Additional survey details'!$C$2:$BM$2,'Additional survey details'!$C$3:$BM$489))=0,"",_xlfn.XLOOKUP(Estimates_final!C60,'Additional survey details'!$B$3:$B$489,_xlfn.XLOOKUP(Estimates_final!$BL$1,'Additional survey details'!$C$2:$BM$2,'Additional survey details'!$C$3:$BM$489)))</f>
        <v/>
      </c>
    </row>
    <row r="67" spans="1:64" s="54" customFormat="1" ht="15" customHeight="1" x14ac:dyDescent="0.35">
      <c r="A67" s="54">
        <v>41</v>
      </c>
      <c r="B67" s="59" t="s">
        <v>202</v>
      </c>
      <c r="C67" s="55">
        <v>113</v>
      </c>
      <c r="D67" s="55" t="s">
        <v>205</v>
      </c>
      <c r="E67" s="58" t="s">
        <v>204</v>
      </c>
      <c r="F67" s="10" t="s">
        <v>67</v>
      </c>
      <c r="G67" s="3">
        <v>2004</v>
      </c>
      <c r="H67" s="55">
        <v>2001</v>
      </c>
      <c r="I67" s="64">
        <v>0.14968899999999999</v>
      </c>
      <c r="J67" s="62">
        <v>6.8999999999999999E-3</v>
      </c>
      <c r="K67" s="64">
        <v>0.13616510000000001</v>
      </c>
      <c r="L67" s="64">
        <v>0.163213</v>
      </c>
      <c r="M67" s="64">
        <v>9.5968100000000001E-2</v>
      </c>
      <c r="N67" s="62">
        <v>6.0518300000000002E-3</v>
      </c>
      <c r="O67" s="64">
        <v>8.4073410000000001E-2</v>
      </c>
      <c r="P67" s="64">
        <v>0.10786279999999999</v>
      </c>
      <c r="Q67" s="55">
        <v>8090</v>
      </c>
      <c r="R67" s="63">
        <v>8060</v>
      </c>
      <c r="S67" s="64">
        <v>0.56157386302947998</v>
      </c>
      <c r="T67" s="64">
        <v>0.56155747175216675</v>
      </c>
      <c r="U67" s="63">
        <v>4526.14306640625</v>
      </c>
      <c r="V67" s="55">
        <v>4543</v>
      </c>
      <c r="W67" s="63">
        <v>4502.1591796875</v>
      </c>
      <c r="X67" s="55">
        <v>4511</v>
      </c>
      <c r="Y67" s="64">
        <v>0.55858051776885986</v>
      </c>
      <c r="Z67" s="64">
        <v>0.55760198831558228</v>
      </c>
      <c r="AA67" s="55">
        <v>3000</v>
      </c>
      <c r="AB67" s="55">
        <v>576</v>
      </c>
      <c r="AC67" s="55">
        <v>3500</v>
      </c>
      <c r="AD67" s="55">
        <v>522</v>
      </c>
      <c r="AE67" s="55">
        <v>4000</v>
      </c>
      <c r="AF67" s="55">
        <v>395</v>
      </c>
      <c r="AG67" s="64">
        <v>0.13003869354724884</v>
      </c>
      <c r="AH67" s="64">
        <v>0.33075857162475586</v>
      </c>
      <c r="AI67" s="64">
        <v>0.20583140850067139</v>
      </c>
      <c r="AJ67" s="64">
        <v>8.8857732713222504E-2</v>
      </c>
      <c r="AK67" s="64">
        <v>3.5935081541538239E-2</v>
      </c>
      <c r="AL67" s="64">
        <v>0</v>
      </c>
      <c r="AM67" s="55">
        <v>3000</v>
      </c>
      <c r="AN67" s="55">
        <v>576</v>
      </c>
      <c r="AO67" s="55">
        <v>3500</v>
      </c>
      <c r="AP67" s="55">
        <v>522</v>
      </c>
      <c r="AQ67" s="55">
        <v>4000</v>
      </c>
      <c r="AR67" s="55">
        <v>395</v>
      </c>
      <c r="AS67" s="64">
        <v>0.12678846716880798</v>
      </c>
      <c r="AT67" s="64">
        <v>0.32863745093345642</v>
      </c>
      <c r="AU67" s="64">
        <v>0.21395553648471832</v>
      </c>
      <c r="AV67" s="64">
        <v>9.3770638108253479E-2</v>
      </c>
      <c r="AW67" s="64">
        <v>4.0942110121250153E-2</v>
      </c>
      <c r="AX67" s="68">
        <v>0</v>
      </c>
      <c r="AY67" s="56" t="str">
        <f t="shared" si="21"/>
        <v>yes</v>
      </c>
      <c r="AZ67" s="57" t="str">
        <f t="shared" si="22"/>
        <v>yes</v>
      </c>
      <c r="BA67" s="57" t="str">
        <f t="shared" si="23"/>
        <v>yes</v>
      </c>
      <c r="BB67" s="57" t="str">
        <f t="shared" si="24"/>
        <v>yes</v>
      </c>
      <c r="BC67" s="57" t="str">
        <f t="shared" si="25"/>
        <v>yes</v>
      </c>
      <c r="BD67" s="58">
        <f t="shared" si="26"/>
        <v>0</v>
      </c>
      <c r="BE67" s="59" t="str">
        <f t="shared" si="27"/>
        <v>included</v>
      </c>
      <c r="BF67" s="55" t="s">
        <v>77</v>
      </c>
      <c r="BG67" s="58">
        <v>5</v>
      </c>
      <c r="BH67" s="58" t="s">
        <v>78</v>
      </c>
      <c r="BI67" s="45" t="s">
        <v>84</v>
      </c>
      <c r="BJ67" s="67" t="s">
        <v>80</v>
      </c>
      <c r="BK67" s="61"/>
      <c r="BL67" s="61" t="str" cm="1">
        <f t="array" ref="BL67">IF(_xlfn.XLOOKUP(Estimates_final!C62,'Additional survey details'!$B$3:$B$489,_xlfn.XLOOKUP(Estimates_final!$BL$1,'Additional survey details'!$C$2:$BM$2,'Additional survey details'!$C$3:$BM$489))=0,"",_xlfn.XLOOKUP(Estimates_final!C62,'Additional survey details'!$B$3:$B$489,_xlfn.XLOOKUP(Estimates_final!$BL$1,'Additional survey details'!$C$2:$BM$2,'Additional survey details'!$C$3:$BM$489)))</f>
        <v/>
      </c>
    </row>
    <row r="68" spans="1:64" s="54" customFormat="1" ht="15" customHeight="1" x14ac:dyDescent="0.35">
      <c r="A68" s="54">
        <v>42</v>
      </c>
      <c r="B68" s="59" t="s">
        <v>202</v>
      </c>
      <c r="C68" s="55">
        <v>114</v>
      </c>
      <c r="D68" s="55" t="s">
        <v>206</v>
      </c>
      <c r="E68" s="58" t="s">
        <v>204</v>
      </c>
      <c r="F68" s="10" t="s">
        <v>76</v>
      </c>
      <c r="G68" s="3">
        <v>2006</v>
      </c>
      <c r="H68" s="55">
        <v>2005</v>
      </c>
      <c r="I68" s="64">
        <v>0.14025969999999999</v>
      </c>
      <c r="J68" s="62">
        <v>1.1624499999999999E-2</v>
      </c>
      <c r="K68" s="64">
        <v>0.1174757</v>
      </c>
      <c r="L68" s="64">
        <v>0.16304370000000001</v>
      </c>
      <c r="M68" s="64">
        <v>6.8474099999999996E-2</v>
      </c>
      <c r="N68" s="62">
        <v>7.4322800000000003E-3</v>
      </c>
      <c r="O68" s="64">
        <v>5.3864189999999999E-2</v>
      </c>
      <c r="P68" s="64">
        <v>8.3084039999999998E-2</v>
      </c>
      <c r="Q68" s="55">
        <v>2878</v>
      </c>
      <c r="R68" s="63">
        <v>2834</v>
      </c>
      <c r="S68" s="64">
        <v>0.59068453311920166</v>
      </c>
      <c r="T68" s="64">
        <v>0.57261985540390015</v>
      </c>
      <c r="U68" s="63">
        <v>1674</v>
      </c>
      <c r="V68" s="55">
        <v>1648</v>
      </c>
      <c r="W68" s="63">
        <v>1668</v>
      </c>
      <c r="X68" s="55">
        <v>1640</v>
      </c>
      <c r="Y68" s="64">
        <v>0.58856737613677979</v>
      </c>
      <c r="Z68" s="64">
        <v>0.5698401927947998</v>
      </c>
      <c r="AA68" s="55">
        <v>3500</v>
      </c>
      <c r="AB68" s="55">
        <v>200</v>
      </c>
      <c r="AC68" s="55">
        <v>3000</v>
      </c>
      <c r="AD68" s="55">
        <v>139</v>
      </c>
      <c r="AE68" s="55">
        <v>3200</v>
      </c>
      <c r="AF68" s="55">
        <v>118</v>
      </c>
      <c r="AG68" s="64">
        <v>0.12685810029506683</v>
      </c>
      <c r="AH68" s="64">
        <v>0.2857002317905426</v>
      </c>
      <c r="AI68" s="64">
        <v>0.16833372414112091</v>
      </c>
      <c r="AJ68" s="64">
        <v>7.2340160608291626E-2</v>
      </c>
      <c r="AK68" s="64">
        <v>2.2976795211434364E-2</v>
      </c>
      <c r="AL68" s="64">
        <v>0</v>
      </c>
      <c r="AM68" s="55">
        <v>3500</v>
      </c>
      <c r="AN68" s="55">
        <v>200</v>
      </c>
      <c r="AO68" s="55">
        <v>3000</v>
      </c>
      <c r="AP68" s="55">
        <v>139</v>
      </c>
      <c r="AQ68" s="55">
        <v>3200</v>
      </c>
      <c r="AR68" s="55">
        <v>118</v>
      </c>
      <c r="AS68" s="64">
        <v>0.12135922163724899</v>
      </c>
      <c r="AT68" s="64">
        <v>0.27730581164360046</v>
      </c>
      <c r="AU68" s="64">
        <v>0.18385922908782959</v>
      </c>
      <c r="AV68" s="64">
        <v>8.0703884363174438E-2</v>
      </c>
      <c r="AW68" s="64">
        <v>2.5485437363386154E-2</v>
      </c>
      <c r="AX68" s="68">
        <v>0</v>
      </c>
      <c r="AY68" s="56" t="str">
        <f t="shared" si="21"/>
        <v>yes</v>
      </c>
      <c r="AZ68" s="57" t="str">
        <f t="shared" si="22"/>
        <v>yes</v>
      </c>
      <c r="BA68" s="57" t="str">
        <f t="shared" si="23"/>
        <v>yes</v>
      </c>
      <c r="BB68" s="57" t="str">
        <f t="shared" si="24"/>
        <v>yes</v>
      </c>
      <c r="BC68" s="57" t="str">
        <f t="shared" si="25"/>
        <v>yes</v>
      </c>
      <c r="BD68" s="58">
        <f t="shared" si="26"/>
        <v>0</v>
      </c>
      <c r="BE68" s="59" t="str">
        <f t="shared" si="27"/>
        <v>included</v>
      </c>
      <c r="BF68" s="55" t="s">
        <v>77</v>
      </c>
      <c r="BG68" s="58">
        <v>5</v>
      </c>
      <c r="BH68" s="58" t="s">
        <v>78</v>
      </c>
      <c r="BI68" s="45" t="s">
        <v>135</v>
      </c>
      <c r="BJ68" s="67" t="s">
        <v>80</v>
      </c>
      <c r="BK68" s="61"/>
      <c r="BL68" s="61" t="str" cm="1">
        <f t="array" ref="BL68">IF(_xlfn.XLOOKUP(Estimates_final!C63,'Additional survey details'!$B$3:$B$489,_xlfn.XLOOKUP(Estimates_final!$BL$1,'Additional survey details'!$C$2:$BM$2,'Additional survey details'!$C$3:$BM$489))=0,"",_xlfn.XLOOKUP(Estimates_final!C63,'Additional survey details'!$B$3:$B$489,_xlfn.XLOOKUP(Estimates_final!$BL$1,'Additional survey details'!$C$2:$BM$2,'Additional survey details'!$C$3:$BM$489)))</f>
        <v/>
      </c>
    </row>
    <row r="69" spans="1:64" s="54" customFormat="1" ht="15" hidden="1" customHeight="1" x14ac:dyDescent="0.35">
      <c r="A69" s="54">
        <v>43</v>
      </c>
      <c r="B69" s="59" t="s">
        <v>202</v>
      </c>
      <c r="C69" s="55">
        <v>115</v>
      </c>
      <c r="D69" s="55" t="s">
        <v>207</v>
      </c>
      <c r="E69" s="58" t="s">
        <v>204</v>
      </c>
      <c r="F69" s="10" t="s">
        <v>67</v>
      </c>
      <c r="G69" s="3">
        <v>2011</v>
      </c>
      <c r="H69" s="55">
        <v>2008</v>
      </c>
      <c r="I69" s="64"/>
      <c r="J69" s="62"/>
      <c r="K69" s="64"/>
      <c r="L69" s="64"/>
      <c r="M69" s="64"/>
      <c r="N69" s="62"/>
      <c r="O69" s="64"/>
      <c r="P69" s="64"/>
      <c r="Q69" s="55">
        <v>11732</v>
      </c>
      <c r="R69" s="63">
        <v>11748</v>
      </c>
      <c r="S69" s="64">
        <v>0.58903354406356812</v>
      </c>
      <c r="T69" s="64">
        <v>0.60313671827316284</v>
      </c>
      <c r="U69" s="63">
        <v>6920.16064453125</v>
      </c>
      <c r="V69" s="55">
        <v>7076</v>
      </c>
      <c r="W69" s="63">
        <v>6878.28369140625</v>
      </c>
      <c r="X69" s="55">
        <v>7031</v>
      </c>
      <c r="Y69" s="64">
        <v>0.58548551797866821</v>
      </c>
      <c r="Z69" s="64">
        <v>0.5993010401725769</v>
      </c>
      <c r="AA69" s="55">
        <v>3500</v>
      </c>
      <c r="AB69" s="55">
        <v>865</v>
      </c>
      <c r="AC69" s="55">
        <v>3000</v>
      </c>
      <c r="AD69" s="55">
        <v>665</v>
      </c>
      <c r="AE69" s="55">
        <v>4000</v>
      </c>
      <c r="AF69" s="55">
        <v>524</v>
      </c>
      <c r="AG69" s="64">
        <v>0.11896302551031113</v>
      </c>
      <c r="AH69" s="64">
        <v>0.28489220142364502</v>
      </c>
      <c r="AI69" s="64">
        <v>0.23788543045520782</v>
      </c>
      <c r="AJ69" s="64">
        <v>0.10898953676223755</v>
      </c>
      <c r="AK69" s="64">
        <v>4.58633191883564E-2</v>
      </c>
      <c r="AL69" s="64">
        <v>0</v>
      </c>
      <c r="AM69" s="55">
        <v>3500</v>
      </c>
      <c r="AN69" s="55">
        <v>865</v>
      </c>
      <c r="AO69" s="55">
        <v>3000</v>
      </c>
      <c r="AP69" s="55">
        <v>665</v>
      </c>
      <c r="AQ69" s="55">
        <v>4000</v>
      </c>
      <c r="AR69" s="55">
        <v>524</v>
      </c>
      <c r="AS69" s="64">
        <v>0.1222442090511322</v>
      </c>
      <c r="AT69" s="64">
        <v>0.29027700424194336</v>
      </c>
      <c r="AU69" s="64">
        <v>0.24462974071502686</v>
      </c>
      <c r="AV69" s="64">
        <v>0.11291690170764923</v>
      </c>
      <c r="AW69" s="64">
        <v>4.6071227639913559E-2</v>
      </c>
      <c r="AX69" s="68">
        <v>0</v>
      </c>
      <c r="AY69" s="56" t="str">
        <f t="shared" si="21"/>
        <v>yes</v>
      </c>
      <c r="AZ69" s="57" t="str">
        <f t="shared" si="22"/>
        <v>yes</v>
      </c>
      <c r="BA69" s="57" t="str">
        <f t="shared" si="23"/>
        <v>yes</v>
      </c>
      <c r="BB69" s="57" t="str">
        <f t="shared" si="24"/>
        <v>yes</v>
      </c>
      <c r="BC69" s="57" t="str">
        <f t="shared" si="25"/>
        <v>no</v>
      </c>
      <c r="BD69" s="58">
        <f t="shared" si="26"/>
        <v>1</v>
      </c>
      <c r="BE69" s="59" t="str">
        <f t="shared" si="27"/>
        <v>excluded</v>
      </c>
      <c r="BF69" s="55" t="s">
        <v>69</v>
      </c>
      <c r="BG69" s="58">
        <v>3</v>
      </c>
      <c r="BH69" s="58" t="s">
        <v>70</v>
      </c>
      <c r="BI69" s="45" t="s">
        <v>71</v>
      </c>
      <c r="BJ69" s="67" t="s">
        <v>72</v>
      </c>
      <c r="BK69" s="61"/>
      <c r="BL69" s="61" t="str" cm="1">
        <f t="array" ref="BL69">IF(_xlfn.XLOOKUP(Estimates_final!C64,'Additional survey details'!$B$3:$B$489,_xlfn.XLOOKUP(Estimates_final!$BL$1,'Additional survey details'!$C$2:$BM$2,'Additional survey details'!$C$3:$BM$489))=0,"",_xlfn.XLOOKUP(Estimates_final!C64,'Additional survey details'!$B$3:$B$489,_xlfn.XLOOKUP(Estimates_final!$BL$1,'Additional survey details'!$C$2:$BM$2,'Additional survey details'!$C$3:$BM$489)))</f>
        <v/>
      </c>
    </row>
    <row r="70" spans="1:64" s="54" customFormat="1" ht="15" customHeight="1" x14ac:dyDescent="0.35">
      <c r="A70" s="54">
        <v>44</v>
      </c>
      <c r="B70" s="59" t="s">
        <v>202</v>
      </c>
      <c r="C70" s="55">
        <v>116</v>
      </c>
      <c r="D70" s="55" t="s">
        <v>208</v>
      </c>
      <c r="E70" s="58" t="s">
        <v>204</v>
      </c>
      <c r="F70" s="10" t="s">
        <v>76</v>
      </c>
      <c r="G70" s="3">
        <v>2014</v>
      </c>
      <c r="H70" s="55">
        <v>2013</v>
      </c>
      <c r="I70" s="64">
        <v>0.1069740504026413</v>
      </c>
      <c r="J70" s="62">
        <v>1.0681007988750935E-2</v>
      </c>
      <c r="K70" s="64">
        <v>8.6039274930953979E-2</v>
      </c>
      <c r="L70" s="64">
        <v>0.12790882587432861</v>
      </c>
      <c r="M70" s="64">
        <v>6.8312942981719971E-2</v>
      </c>
      <c r="N70" s="62">
        <v>7.1003699999999999E-3</v>
      </c>
      <c r="O70" s="64">
        <v>5.4358089999999998E-2</v>
      </c>
      <c r="P70" s="64">
        <v>8.2267800000000002E-2</v>
      </c>
      <c r="Q70" s="55">
        <v>2899</v>
      </c>
      <c r="R70" s="63">
        <v>2977.46484375</v>
      </c>
      <c r="S70" s="64">
        <v>0.60362780094146729</v>
      </c>
      <c r="T70" s="64">
        <v>0.63815110921859741</v>
      </c>
      <c r="U70" s="63">
        <v>1797</v>
      </c>
      <c r="V70" s="55">
        <v>1850</v>
      </c>
      <c r="W70" s="63">
        <v>1782</v>
      </c>
      <c r="X70" s="55">
        <v>1836</v>
      </c>
      <c r="Y70" s="64">
        <v>0.59858918190002441</v>
      </c>
      <c r="Z70" s="64">
        <v>0.63332182168960571</v>
      </c>
      <c r="AA70" s="55">
        <v>3500</v>
      </c>
      <c r="AB70" s="55">
        <v>242</v>
      </c>
      <c r="AC70" s="55">
        <v>3000</v>
      </c>
      <c r="AD70" s="55">
        <v>161</v>
      </c>
      <c r="AE70" s="55">
        <v>3800</v>
      </c>
      <c r="AF70" s="55">
        <v>115</v>
      </c>
      <c r="AG70" s="64">
        <v>0.13927416503429413</v>
      </c>
      <c r="AH70" s="64">
        <v>0.29029193520545959</v>
      </c>
      <c r="AI70" s="64">
        <v>0.1784631758928299</v>
      </c>
      <c r="AJ70" s="64">
        <v>7.9400882124900818E-2</v>
      </c>
      <c r="AK70" s="64">
        <v>3.3349711447954178E-2</v>
      </c>
      <c r="AL70" s="64">
        <v>6.4352818299084902E-4</v>
      </c>
      <c r="AM70" s="55">
        <v>3500</v>
      </c>
      <c r="AN70" s="55">
        <v>242</v>
      </c>
      <c r="AO70" s="55">
        <v>3000</v>
      </c>
      <c r="AP70" s="55">
        <v>161</v>
      </c>
      <c r="AQ70" s="55">
        <v>3800</v>
      </c>
      <c r="AR70" s="55">
        <v>115</v>
      </c>
      <c r="AS70" s="64">
        <v>0.13081081211566925</v>
      </c>
      <c r="AT70" s="64">
        <v>0.2800000011920929</v>
      </c>
      <c r="AU70" s="64">
        <v>0.19081081449985504</v>
      </c>
      <c r="AV70" s="64">
        <v>8.5945948958396912E-2</v>
      </c>
      <c r="AW70" s="64">
        <v>3.6756757646799088E-2</v>
      </c>
      <c r="AX70" s="68">
        <v>5.4054055362939835E-4</v>
      </c>
      <c r="AY70" s="56" t="str">
        <f t="shared" si="21"/>
        <v>yes</v>
      </c>
      <c r="AZ70" s="57" t="str">
        <f t="shared" si="22"/>
        <v>yes</v>
      </c>
      <c r="BA70" s="57" t="str">
        <f t="shared" si="23"/>
        <v>yes</v>
      </c>
      <c r="BB70" s="57" t="str">
        <f t="shared" si="24"/>
        <v>yes</v>
      </c>
      <c r="BC70" s="57" t="str">
        <f t="shared" si="25"/>
        <v>yes</v>
      </c>
      <c r="BD70" s="58">
        <f t="shared" si="26"/>
        <v>0</v>
      </c>
      <c r="BE70" s="59" t="str">
        <f t="shared" si="27"/>
        <v>included</v>
      </c>
      <c r="BF70" s="55" t="s">
        <v>77</v>
      </c>
      <c r="BG70" s="58">
        <v>5</v>
      </c>
      <c r="BH70" s="58" t="s">
        <v>78</v>
      </c>
      <c r="BI70" s="45" t="s">
        <v>96</v>
      </c>
      <c r="BJ70" s="67" t="s">
        <v>80</v>
      </c>
      <c r="BK70" s="61"/>
      <c r="BL70" s="61" t="str" cm="1">
        <f t="array" ref="BL70">IF(_xlfn.XLOOKUP(Estimates_final!C65,'Additional survey details'!$B$3:$B$489,_xlfn.XLOOKUP(Estimates_final!$BL$1,'Additional survey details'!$C$2:$BM$2,'Additional survey details'!$C$3:$BM$489))=0,"",_xlfn.XLOOKUP(Estimates_final!C65,'Additional survey details'!$B$3:$B$489,_xlfn.XLOOKUP(Estimates_final!$BL$1,'Additional survey details'!$C$2:$BM$2,'Additional survey details'!$C$3:$BM$489)))</f>
        <v/>
      </c>
    </row>
    <row r="71" spans="1:64" s="54" customFormat="1" ht="15" customHeight="1" x14ac:dyDescent="0.35">
      <c r="A71" s="54">
        <v>319</v>
      </c>
      <c r="B71" s="59" t="s">
        <v>202</v>
      </c>
      <c r="C71" s="55">
        <v>875</v>
      </c>
      <c r="D71" s="55" t="s">
        <v>209</v>
      </c>
      <c r="E71" s="58" t="s">
        <v>204</v>
      </c>
      <c r="F71" s="10" t="s">
        <v>76</v>
      </c>
      <c r="G71" s="3">
        <v>2000</v>
      </c>
      <c r="H71" s="55">
        <v>1999</v>
      </c>
      <c r="I71" s="64">
        <v>0.1379494</v>
      </c>
      <c r="J71" s="62">
        <v>2.29468E-2</v>
      </c>
      <c r="K71" s="64">
        <v>9.2973799999999995E-2</v>
      </c>
      <c r="L71" s="64">
        <v>0.182925</v>
      </c>
      <c r="M71" s="64">
        <v>7.6644799999999999E-2</v>
      </c>
      <c r="N71" s="62">
        <v>1.356169E-2</v>
      </c>
      <c r="O71" s="64">
        <v>4.9816560000000003E-2</v>
      </c>
      <c r="P71" s="64">
        <v>0.10347307</v>
      </c>
      <c r="Q71" s="55">
        <v>905</v>
      </c>
      <c r="R71" s="63">
        <v>955</v>
      </c>
      <c r="S71" s="64">
        <v>0.50451195240020752</v>
      </c>
      <c r="T71" s="64">
        <v>0.56305307149887085</v>
      </c>
      <c r="U71" s="63">
        <v>481</v>
      </c>
      <c r="V71" s="55">
        <v>509</v>
      </c>
      <c r="W71" s="63">
        <v>481</v>
      </c>
      <c r="X71" s="55">
        <v>509</v>
      </c>
      <c r="Y71" s="64">
        <v>0.50469505786895752</v>
      </c>
      <c r="Z71" s="64">
        <v>0.56305307149887085</v>
      </c>
      <c r="AA71" s="55">
        <v>3000</v>
      </c>
      <c r="AB71" s="55">
        <v>68</v>
      </c>
      <c r="AC71" s="55">
        <v>3500</v>
      </c>
      <c r="AD71" s="55">
        <v>58</v>
      </c>
      <c r="AE71" s="55">
        <v>4000</v>
      </c>
      <c r="AF71" s="55">
        <v>28</v>
      </c>
      <c r="AG71" s="64">
        <v>0.14432378113269806</v>
      </c>
      <c r="AH71" s="64">
        <v>0.31694677472114563</v>
      </c>
      <c r="AI71" s="64">
        <v>0.1841808408498764</v>
      </c>
      <c r="AJ71" s="64">
        <v>8.9829228818416595E-2</v>
      </c>
      <c r="AK71" s="64">
        <v>2.10748091340065E-2</v>
      </c>
      <c r="AL71" s="64">
        <v>0</v>
      </c>
      <c r="AM71" s="55">
        <v>3000</v>
      </c>
      <c r="AN71" s="55">
        <v>68</v>
      </c>
      <c r="AO71" s="55">
        <v>3500</v>
      </c>
      <c r="AP71" s="55">
        <v>58</v>
      </c>
      <c r="AQ71" s="55">
        <v>4000</v>
      </c>
      <c r="AR71" s="55">
        <v>28</v>
      </c>
      <c r="AS71" s="64">
        <v>0.13359528779983521</v>
      </c>
      <c r="AT71" s="64">
        <v>0.30255404114723206</v>
      </c>
      <c r="AU71" s="64">
        <v>0.16895873844623566</v>
      </c>
      <c r="AV71" s="64">
        <v>8.0550096929073334E-2</v>
      </c>
      <c r="AW71" s="64">
        <v>1.7681729048490524E-2</v>
      </c>
      <c r="AX71" s="68">
        <v>0</v>
      </c>
      <c r="AY71" s="56" t="str">
        <f t="shared" si="21"/>
        <v>yes</v>
      </c>
      <c r="AZ71" s="57" t="str">
        <f t="shared" si="22"/>
        <v>yes</v>
      </c>
      <c r="BA71" s="57" t="str">
        <f t="shared" si="23"/>
        <v>yes</v>
      </c>
      <c r="BB71" s="57" t="str">
        <f t="shared" si="24"/>
        <v>yes</v>
      </c>
      <c r="BC71" s="57" t="str">
        <f t="shared" si="25"/>
        <v>yes</v>
      </c>
      <c r="BD71" s="58">
        <f t="shared" si="26"/>
        <v>0</v>
      </c>
      <c r="BE71" s="59" t="str">
        <f t="shared" si="27"/>
        <v>included</v>
      </c>
      <c r="BF71" s="55" t="s">
        <v>77</v>
      </c>
      <c r="BG71" s="58">
        <v>5</v>
      </c>
      <c r="BH71" s="58" t="s">
        <v>78</v>
      </c>
      <c r="BI71" s="45" t="s">
        <v>79</v>
      </c>
      <c r="BJ71" s="67" t="s">
        <v>80</v>
      </c>
      <c r="BK71" s="61"/>
      <c r="BL71" s="61" t="str" cm="1">
        <f t="array" ref="BL71">IF(_xlfn.XLOOKUP(Estimates_final!C61,'Additional survey details'!$B$3:$B$489,_xlfn.XLOOKUP(Estimates_final!$BL$1,'Additional survey details'!$C$2:$BM$2,'Additional survey details'!$C$3:$BM$489))=0,"",_xlfn.XLOOKUP(Estimates_final!C61,'Additional survey details'!$B$3:$B$489,_xlfn.XLOOKUP(Estimates_final!$BL$1,'Additional survey details'!$C$2:$BM$2,'Additional survey details'!$C$3:$BM$489)))</f>
        <v/>
      </c>
    </row>
    <row r="72" spans="1:64" s="54" customFormat="1" ht="15" hidden="1" customHeight="1" x14ac:dyDescent="0.35">
      <c r="A72" s="54">
        <v>448</v>
      </c>
      <c r="B72" s="59" t="s">
        <v>202</v>
      </c>
      <c r="C72" s="55">
        <v>3085</v>
      </c>
      <c r="D72" s="55" t="s">
        <v>210</v>
      </c>
      <c r="E72" s="58" t="s">
        <v>204</v>
      </c>
      <c r="F72" s="10" t="s">
        <v>67</v>
      </c>
      <c r="G72" s="3" t="s">
        <v>103</v>
      </c>
      <c r="H72" s="55">
        <v>2016</v>
      </c>
      <c r="I72" s="64"/>
      <c r="J72" s="62"/>
      <c r="K72" s="64"/>
      <c r="L72" s="64"/>
      <c r="M72" s="64"/>
      <c r="N72" s="62"/>
      <c r="O72" s="64"/>
      <c r="P72" s="64"/>
      <c r="Q72" s="55">
        <v>9733</v>
      </c>
      <c r="R72" s="63">
        <v>10061</v>
      </c>
      <c r="S72" s="64">
        <v>0.64652502536773682</v>
      </c>
      <c r="T72" s="64">
        <v>0.66248846054077148</v>
      </c>
      <c r="U72" s="63">
        <v>6504.79931640625</v>
      </c>
      <c r="V72" s="55">
        <v>6448</v>
      </c>
      <c r="W72" s="63">
        <v>6455.72900390625</v>
      </c>
      <c r="X72" s="55">
        <v>6402</v>
      </c>
      <c r="Y72" s="64">
        <v>0.64165878295898438</v>
      </c>
      <c r="Z72" s="64">
        <v>0.65776222944259644</v>
      </c>
      <c r="AA72" s="55">
        <v>3500</v>
      </c>
      <c r="AB72" s="55">
        <v>824</v>
      </c>
      <c r="AC72" s="55">
        <v>3000</v>
      </c>
      <c r="AD72" s="55">
        <v>661</v>
      </c>
      <c r="AE72" s="55">
        <v>4000</v>
      </c>
      <c r="AF72" s="55">
        <v>436</v>
      </c>
      <c r="AG72" s="64">
        <v>0.12279600650072098</v>
      </c>
      <c r="AH72" s="64">
        <v>0.29780945181846619</v>
      </c>
      <c r="AI72" s="64">
        <v>0.23475492000579834</v>
      </c>
      <c r="AJ72" s="64">
        <v>0.10432872921228409</v>
      </c>
      <c r="AK72" s="64">
        <v>4.3233439326286316E-2</v>
      </c>
      <c r="AL72" s="64">
        <v>1.0225598234683275E-3</v>
      </c>
      <c r="AM72" s="55">
        <v>3500</v>
      </c>
      <c r="AN72" s="55">
        <v>824</v>
      </c>
      <c r="AO72" s="55">
        <v>3000</v>
      </c>
      <c r="AP72" s="55">
        <v>661</v>
      </c>
      <c r="AQ72" s="55">
        <v>4000</v>
      </c>
      <c r="AR72" s="55">
        <v>436</v>
      </c>
      <c r="AS72" s="64">
        <v>0.12779156863689423</v>
      </c>
      <c r="AT72" s="64">
        <v>0.29792183637619019</v>
      </c>
      <c r="AU72" s="64">
        <v>0.23076923191547394</v>
      </c>
      <c r="AV72" s="64">
        <v>0.10530397295951843</v>
      </c>
      <c r="AW72" s="64">
        <v>4.2028535157442093E-2</v>
      </c>
      <c r="AX72" s="68">
        <v>6.2034738948568702E-4</v>
      </c>
      <c r="AY72" s="56" t="str">
        <f t="shared" si="21"/>
        <v>yes</v>
      </c>
      <c r="AZ72" s="57" t="str">
        <f t="shared" si="22"/>
        <v>yes</v>
      </c>
      <c r="BA72" s="57" t="str">
        <f t="shared" si="23"/>
        <v>yes</v>
      </c>
      <c r="BB72" s="57" t="str">
        <f t="shared" si="24"/>
        <v>yes</v>
      </c>
      <c r="BC72" s="57" t="str">
        <f t="shared" si="25"/>
        <v>no</v>
      </c>
      <c r="BD72" s="58">
        <f t="shared" si="26"/>
        <v>1</v>
      </c>
      <c r="BE72" s="59" t="str">
        <f t="shared" si="27"/>
        <v>excluded</v>
      </c>
      <c r="BF72" s="55"/>
      <c r="BG72" s="58">
        <v>3</v>
      </c>
      <c r="BH72" s="58" t="s">
        <v>70</v>
      </c>
      <c r="BI72" s="45" t="s">
        <v>71</v>
      </c>
      <c r="BJ72" s="67" t="s">
        <v>72</v>
      </c>
      <c r="BK72" s="61"/>
      <c r="BL72" s="61" t="str" cm="1">
        <f t="array" ref="BL72">IF(_xlfn.XLOOKUP(Estimates_final!C66,'Additional survey details'!$B$3:$B$489,_xlfn.XLOOKUP(Estimates_final!$BL$1,'Additional survey details'!$C$2:$BM$2,'Additional survey details'!$C$3:$BM$489))=0,"",_xlfn.XLOOKUP(Estimates_final!C66,'Additional survey details'!$B$3:$B$489,_xlfn.XLOOKUP(Estimates_final!$BL$1,'Additional survey details'!$C$2:$BM$2,'Additional survey details'!$C$3:$BM$489)))</f>
        <v/>
      </c>
    </row>
    <row r="73" spans="1:64" s="54" customFormat="1" ht="15" customHeight="1" x14ac:dyDescent="0.35">
      <c r="A73" s="54">
        <v>45</v>
      </c>
      <c r="B73" s="59" t="s">
        <v>211</v>
      </c>
      <c r="C73" s="55">
        <v>119</v>
      </c>
      <c r="D73" s="55" t="s">
        <v>212</v>
      </c>
      <c r="E73" s="58" t="s">
        <v>213</v>
      </c>
      <c r="F73" s="10" t="s">
        <v>76</v>
      </c>
      <c r="G73" s="3">
        <v>2000</v>
      </c>
      <c r="H73" s="55">
        <v>1999</v>
      </c>
      <c r="I73" s="64">
        <v>0.15482445061206818</v>
      </c>
      <c r="J73" s="62" t="e">
        <v>#N/A</v>
      </c>
      <c r="K73" s="64" t="e">
        <v>#N/A</v>
      </c>
      <c r="L73" s="64" t="e">
        <v>#N/A</v>
      </c>
      <c r="M73" s="64">
        <v>0.13</v>
      </c>
      <c r="N73" s="62">
        <v>8.2342000000000005E-3</v>
      </c>
      <c r="O73" s="64">
        <v>0.1142456</v>
      </c>
      <c r="P73" s="64">
        <v>0.14661769999999999</v>
      </c>
      <c r="Q73" s="55">
        <v>3595</v>
      </c>
      <c r="R73" s="63">
        <v>3609</v>
      </c>
      <c r="S73" s="64">
        <v>0.48007053136825562</v>
      </c>
      <c r="T73" s="64">
        <v>0.49680110812187195</v>
      </c>
      <c r="U73" s="63">
        <v>1732</v>
      </c>
      <c r="V73" s="55">
        <v>1786</v>
      </c>
      <c r="W73" s="63">
        <v>1732</v>
      </c>
      <c r="X73" s="55">
        <v>1786</v>
      </c>
      <c r="Y73" s="64">
        <v>0.48003792762756348</v>
      </c>
      <c r="Z73" s="64">
        <v>0.49680110812187195</v>
      </c>
      <c r="AA73" s="55">
        <v>3000</v>
      </c>
      <c r="AB73" s="55">
        <v>154</v>
      </c>
      <c r="AC73" s="55">
        <v>3500</v>
      </c>
      <c r="AD73" s="55">
        <v>116</v>
      </c>
      <c r="AE73" s="55">
        <v>2500</v>
      </c>
      <c r="AF73" s="55">
        <v>94</v>
      </c>
      <c r="AG73" s="64">
        <v>8.6431838572025299E-2</v>
      </c>
      <c r="AH73" s="64">
        <v>0.20844846963882446</v>
      </c>
      <c r="AI73" s="64">
        <v>6.5144509077072144E-2</v>
      </c>
      <c r="AJ73" s="64">
        <v>1.8761705607175827E-2</v>
      </c>
      <c r="AK73" s="64">
        <v>0</v>
      </c>
      <c r="AL73" s="64">
        <v>1.5720701776444912E-3</v>
      </c>
      <c r="AM73" s="55">
        <v>3000</v>
      </c>
      <c r="AN73" s="55">
        <v>154</v>
      </c>
      <c r="AO73" s="55">
        <v>3500</v>
      </c>
      <c r="AP73" s="55">
        <v>116</v>
      </c>
      <c r="AQ73" s="55">
        <v>2500</v>
      </c>
      <c r="AR73" s="55">
        <v>94</v>
      </c>
      <c r="AS73" s="64">
        <v>8.6226202547550201E-2</v>
      </c>
      <c r="AT73" s="64">
        <v>0.20380738377571106</v>
      </c>
      <c r="AU73" s="64">
        <v>5.7670772075653076E-2</v>
      </c>
      <c r="AV73" s="64">
        <v>1.7917133867740631E-2</v>
      </c>
      <c r="AW73" s="64">
        <v>0</v>
      </c>
      <c r="AX73" s="68">
        <v>1.6797313001006842E-3</v>
      </c>
      <c r="AY73" s="56" t="str">
        <f t="shared" si="21"/>
        <v>yes</v>
      </c>
      <c r="AZ73" s="57" t="str">
        <f t="shared" si="22"/>
        <v>yes</v>
      </c>
      <c r="BA73" s="57" t="str">
        <f t="shared" si="23"/>
        <v>yes</v>
      </c>
      <c r="BB73" s="57" t="str">
        <f t="shared" si="24"/>
        <v>yes</v>
      </c>
      <c r="BC73" s="57" t="str">
        <f t="shared" si="25"/>
        <v>yes</v>
      </c>
      <c r="BD73" s="58">
        <f t="shared" si="26"/>
        <v>0</v>
      </c>
      <c r="BE73" s="59" t="str">
        <f t="shared" si="27"/>
        <v>included</v>
      </c>
      <c r="BF73" s="55" t="s">
        <v>77</v>
      </c>
      <c r="BG73" s="58">
        <v>5</v>
      </c>
      <c r="BH73" s="58" t="s">
        <v>78</v>
      </c>
      <c r="BI73" s="45" t="s">
        <v>79</v>
      </c>
      <c r="BJ73" s="67" t="s">
        <v>80</v>
      </c>
      <c r="BK73" s="61" t="s">
        <v>214</v>
      </c>
      <c r="BL73" s="61" t="str" cm="1">
        <f t="array" ref="BL73">IF(_xlfn.XLOOKUP(Estimates_final!C67,'Additional survey details'!$B$3:$B$489,_xlfn.XLOOKUP(Estimates_final!$BL$1,'Additional survey details'!$C$2:$BM$2,'Additional survey details'!$C$3:$BM$489))=0,"",_xlfn.XLOOKUP(Estimates_final!C67,'Additional survey details'!$B$3:$B$489,_xlfn.XLOOKUP(Estimates_final!$BL$1,'Additional survey details'!$C$2:$BM$2,'Additional survey details'!$C$3:$BM$489)))</f>
        <v/>
      </c>
    </row>
    <row r="74" spans="1:64" s="54" customFormat="1" ht="15" customHeight="1" x14ac:dyDescent="0.35">
      <c r="A74" s="54">
        <v>46</v>
      </c>
      <c r="B74" s="59" t="s">
        <v>211</v>
      </c>
      <c r="C74" s="55">
        <v>120</v>
      </c>
      <c r="D74" s="55" t="s">
        <v>215</v>
      </c>
      <c r="E74" s="58" t="s">
        <v>213</v>
      </c>
      <c r="F74" s="10" t="s">
        <v>76</v>
      </c>
      <c r="G74" s="3">
        <v>2006</v>
      </c>
      <c r="H74" s="55">
        <v>2005</v>
      </c>
      <c r="I74" s="64">
        <v>0.15341070000000001</v>
      </c>
      <c r="J74" s="62">
        <v>8.8713999999999998E-3</v>
      </c>
      <c r="K74" s="64">
        <v>0.1360228</v>
      </c>
      <c r="L74" s="64">
        <v>0.17079859999999999</v>
      </c>
      <c r="M74" s="64">
        <v>0.1180718</v>
      </c>
      <c r="N74" s="62">
        <v>8.1506300000000007E-3</v>
      </c>
      <c r="O74" s="64">
        <v>0.1020384</v>
      </c>
      <c r="P74" s="64">
        <v>0.13410517</v>
      </c>
      <c r="Q74" s="55">
        <v>4129</v>
      </c>
      <c r="R74" s="63">
        <v>4126</v>
      </c>
      <c r="S74" s="64">
        <v>0.56277263164520264</v>
      </c>
      <c r="T74" s="64">
        <v>0.53209006786346436</v>
      </c>
      <c r="U74" s="63">
        <v>2322</v>
      </c>
      <c r="V74" s="55">
        <v>2197</v>
      </c>
      <c r="W74" s="63">
        <v>2310</v>
      </c>
      <c r="X74" s="55">
        <v>2187</v>
      </c>
      <c r="Y74" s="64">
        <v>0.55986428260803223</v>
      </c>
      <c r="Z74" s="64">
        <v>0.52966821193695068</v>
      </c>
      <c r="AA74" s="55">
        <v>3000</v>
      </c>
      <c r="AB74" s="55">
        <v>226</v>
      </c>
      <c r="AC74" s="55">
        <v>3500</v>
      </c>
      <c r="AD74" s="55">
        <v>157</v>
      </c>
      <c r="AE74" s="55">
        <v>2500</v>
      </c>
      <c r="AF74" s="55">
        <v>109</v>
      </c>
      <c r="AG74" s="64">
        <v>9.5134355127811432E-2</v>
      </c>
      <c r="AH74" s="64">
        <v>0.20744441449642181</v>
      </c>
      <c r="AI74" s="64">
        <v>0.11543092131614685</v>
      </c>
      <c r="AJ74" s="64">
        <v>4.6710800379514694E-2</v>
      </c>
      <c r="AK74" s="64">
        <v>1.1895269155502319E-2</v>
      </c>
      <c r="AL74" s="64">
        <v>0</v>
      </c>
      <c r="AM74" s="55">
        <v>3000</v>
      </c>
      <c r="AN74" s="55">
        <v>226</v>
      </c>
      <c r="AO74" s="55">
        <v>3500</v>
      </c>
      <c r="AP74" s="55">
        <v>157</v>
      </c>
      <c r="AQ74" s="55">
        <v>2500</v>
      </c>
      <c r="AR74" s="55">
        <v>109</v>
      </c>
      <c r="AS74" s="64">
        <v>0.10286754369735718</v>
      </c>
      <c r="AT74" s="64">
        <v>0.22394174337387085</v>
      </c>
      <c r="AU74" s="64">
        <v>0.11879836022853851</v>
      </c>
      <c r="AV74" s="64">
        <v>4.5061446726322174E-2</v>
      </c>
      <c r="AW74" s="64">
        <v>1.4565316028892994E-2</v>
      </c>
      <c r="AX74" s="68">
        <v>0</v>
      </c>
      <c r="AY74" s="56" t="str">
        <f t="shared" si="21"/>
        <v>yes</v>
      </c>
      <c r="AZ74" s="57" t="str">
        <f t="shared" si="22"/>
        <v>yes</v>
      </c>
      <c r="BA74" s="57" t="str">
        <f t="shared" si="23"/>
        <v>yes</v>
      </c>
      <c r="BB74" s="57" t="str">
        <f t="shared" si="24"/>
        <v>yes</v>
      </c>
      <c r="BC74" s="57" t="str">
        <f t="shared" si="25"/>
        <v>yes</v>
      </c>
      <c r="BD74" s="58">
        <f t="shared" si="26"/>
        <v>0</v>
      </c>
      <c r="BE74" s="59" t="str">
        <f t="shared" si="27"/>
        <v>included</v>
      </c>
      <c r="BF74" s="55" t="s">
        <v>77</v>
      </c>
      <c r="BG74" s="58">
        <v>5</v>
      </c>
      <c r="BH74" s="58" t="s">
        <v>78</v>
      </c>
      <c r="BI74" s="45" t="s">
        <v>79</v>
      </c>
      <c r="BJ74" s="67" t="s">
        <v>80</v>
      </c>
      <c r="BK74" s="61"/>
      <c r="BL74" s="61" t="str" cm="1">
        <f t="array" ref="BL74">IF(_xlfn.XLOOKUP(Estimates_final!C68,'Additional survey details'!$B$3:$B$489,_xlfn.XLOOKUP(Estimates_final!$BL$1,'Additional survey details'!$C$2:$BM$2,'Additional survey details'!$C$3:$BM$489))=0,"",_xlfn.XLOOKUP(Estimates_final!C68,'Additional survey details'!$B$3:$B$489,_xlfn.XLOOKUP(Estimates_final!$BL$1,'Additional survey details'!$C$2:$BM$2,'Additional survey details'!$C$3:$BM$489)))</f>
        <v>MICS3</v>
      </c>
    </row>
    <row r="75" spans="1:64" s="54" customFormat="1" ht="15" customHeight="1" x14ac:dyDescent="0.35">
      <c r="A75" s="54">
        <v>47</v>
      </c>
      <c r="B75" s="59" t="s">
        <v>211</v>
      </c>
      <c r="C75" s="55">
        <v>121</v>
      </c>
      <c r="D75" s="55" t="s">
        <v>216</v>
      </c>
      <c r="E75" s="58" t="s">
        <v>213</v>
      </c>
      <c r="F75" s="10" t="s">
        <v>76</v>
      </c>
      <c r="G75" s="3" t="s">
        <v>192</v>
      </c>
      <c r="H75" s="55">
        <v>2009</v>
      </c>
      <c r="I75" s="64">
        <v>0.14755289999999999</v>
      </c>
      <c r="J75" s="62">
        <v>9.2163999999999996E-3</v>
      </c>
      <c r="K75" s="64">
        <v>0.12948879999999999</v>
      </c>
      <c r="L75" s="64">
        <v>0.16561699999999999</v>
      </c>
      <c r="M75" s="64">
        <v>0.11888890000000001</v>
      </c>
      <c r="N75" s="62">
        <v>7.5558099999999996E-3</v>
      </c>
      <c r="O75" s="64">
        <v>0.10403419999999999</v>
      </c>
      <c r="P75" s="64">
        <v>0.13374368</v>
      </c>
      <c r="Q75" s="55">
        <v>4545</v>
      </c>
      <c r="R75" s="63">
        <v>4362.4697265625</v>
      </c>
      <c r="S75" s="64">
        <v>0.60843652486801147</v>
      </c>
      <c r="T75" s="64">
        <v>0.61914193630218506</v>
      </c>
      <c r="U75" s="63">
        <v>2654</v>
      </c>
      <c r="V75" s="55">
        <v>2814</v>
      </c>
      <c r="W75" s="63">
        <v>2651</v>
      </c>
      <c r="X75" s="55">
        <v>2809</v>
      </c>
      <c r="Y75" s="64">
        <v>0.60774874687194824</v>
      </c>
      <c r="Z75" s="64">
        <v>0.61804181337356567</v>
      </c>
      <c r="AA75" s="55">
        <v>3000</v>
      </c>
      <c r="AB75" s="55">
        <v>271</v>
      </c>
      <c r="AC75" s="55">
        <v>3500</v>
      </c>
      <c r="AD75" s="55">
        <v>253</v>
      </c>
      <c r="AE75" s="55">
        <v>3200</v>
      </c>
      <c r="AF75" s="55">
        <v>152</v>
      </c>
      <c r="AG75" s="64">
        <v>9.9112004041671753E-2</v>
      </c>
      <c r="AH75" s="64">
        <v>0.23862972855567932</v>
      </c>
      <c r="AI75" s="64">
        <v>0.14063306152820587</v>
      </c>
      <c r="AJ75" s="64">
        <v>4.3660145252943039E-2</v>
      </c>
      <c r="AK75" s="64">
        <v>1.3439804315567017E-2</v>
      </c>
      <c r="AL75" s="64">
        <v>2.0876670896541327E-4</v>
      </c>
      <c r="AM75" s="55">
        <v>3000</v>
      </c>
      <c r="AN75" s="55">
        <v>271</v>
      </c>
      <c r="AO75" s="55">
        <v>3500</v>
      </c>
      <c r="AP75" s="55">
        <v>253</v>
      </c>
      <c r="AQ75" s="55">
        <v>3200</v>
      </c>
      <c r="AR75" s="55">
        <v>152</v>
      </c>
      <c r="AS75" s="64">
        <v>9.6304193139076233E-2</v>
      </c>
      <c r="AT75" s="64">
        <v>0.24022743105888367</v>
      </c>
      <c r="AU75" s="64">
        <v>0.14534470438957214</v>
      </c>
      <c r="AV75" s="64">
        <v>4.6552948653697968E-2</v>
      </c>
      <c r="AW75" s="64">
        <v>1.1371713131666183E-2</v>
      </c>
      <c r="AX75" s="68">
        <v>7.1073207072913647E-4</v>
      </c>
      <c r="AY75" s="56" t="str">
        <f t="shared" si="21"/>
        <v>yes</v>
      </c>
      <c r="AZ75" s="57" t="str">
        <f t="shared" si="22"/>
        <v>yes</v>
      </c>
      <c r="BA75" s="57" t="str">
        <f t="shared" si="23"/>
        <v>yes</v>
      </c>
      <c r="BB75" s="57" t="str">
        <f t="shared" si="24"/>
        <v>yes</v>
      </c>
      <c r="BC75" s="57" t="str">
        <f t="shared" si="25"/>
        <v>yes</v>
      </c>
      <c r="BD75" s="58">
        <f t="shared" si="26"/>
        <v>0</v>
      </c>
      <c r="BE75" s="59" t="str">
        <f t="shared" si="27"/>
        <v>included</v>
      </c>
      <c r="BF75" s="55" t="s">
        <v>77</v>
      </c>
      <c r="BG75" s="58">
        <v>5</v>
      </c>
      <c r="BH75" s="58" t="s">
        <v>78</v>
      </c>
      <c r="BI75" s="45" t="s">
        <v>79</v>
      </c>
      <c r="BJ75" s="67" t="s">
        <v>80</v>
      </c>
      <c r="BK75" s="61"/>
      <c r="BL75" s="61" t="str" cm="1">
        <f t="array" ref="BL75">IF(_xlfn.XLOOKUP(Estimates_final!C69,'Additional survey details'!$B$3:$B$489,_xlfn.XLOOKUP(Estimates_final!$BL$1,'Additional survey details'!$C$2:$BM$2,'Additional survey details'!$C$3:$BM$489))=0,"",_xlfn.XLOOKUP(Estimates_final!C69,'Additional survey details'!$B$3:$B$489,_xlfn.XLOOKUP(Estimates_final!$BL$1,'Additional survey details'!$C$2:$BM$2,'Additional survey details'!$C$3:$BM$489)))</f>
        <v/>
      </c>
    </row>
    <row r="76" spans="1:64" s="54" customFormat="1" ht="15" customHeight="1" x14ac:dyDescent="0.35">
      <c r="A76" s="54">
        <v>485</v>
      </c>
      <c r="B76" s="59" t="s">
        <v>211</v>
      </c>
      <c r="C76" s="55">
        <v>4428</v>
      </c>
      <c r="D76" s="55" t="s">
        <v>217</v>
      </c>
      <c r="E76" s="58" t="s">
        <v>213</v>
      </c>
      <c r="F76" s="10" t="s">
        <v>76</v>
      </c>
      <c r="G76" s="3" t="s">
        <v>103</v>
      </c>
      <c r="H76" s="55">
        <v>2018</v>
      </c>
      <c r="I76" s="64">
        <v>0.17012843489646912</v>
      </c>
      <c r="J76" s="62">
        <v>8.8840248063206673E-3</v>
      </c>
      <c r="K76" s="64">
        <v>0.15271574258804321</v>
      </c>
      <c r="L76" s="64">
        <v>0.18754112720489502</v>
      </c>
      <c r="M76" s="64">
        <v>0.13002614676952362</v>
      </c>
      <c r="N76" s="62">
        <v>8.6306799203157425E-3</v>
      </c>
      <c r="O76" s="64">
        <v>0.1130606085062027</v>
      </c>
      <c r="P76" s="64">
        <v>0.14699168503284454</v>
      </c>
      <c r="Q76" s="55">
        <v>3482</v>
      </c>
      <c r="R76" s="63">
        <v>3564.985595703125</v>
      </c>
      <c r="S76" s="64">
        <v>0.62973350286483765</v>
      </c>
      <c r="T76" s="64">
        <v>0.66111427545547485</v>
      </c>
      <c r="U76" s="63">
        <v>2245</v>
      </c>
      <c r="V76" s="55">
        <v>2302</v>
      </c>
      <c r="W76" s="63">
        <v>2231</v>
      </c>
      <c r="X76" s="55">
        <v>2291</v>
      </c>
      <c r="Y76" s="64">
        <v>0.62580645084381104</v>
      </c>
      <c r="Z76" s="64">
        <v>0.65795516967773438</v>
      </c>
      <c r="AA76" s="55">
        <v>3000</v>
      </c>
      <c r="AB76" s="55">
        <v>277</v>
      </c>
      <c r="AC76" s="55">
        <v>3500</v>
      </c>
      <c r="AD76" s="55">
        <v>157</v>
      </c>
      <c r="AE76" s="55">
        <v>3200</v>
      </c>
      <c r="AF76" s="55">
        <v>133</v>
      </c>
      <c r="AG76" s="64">
        <v>0.11603899300098419</v>
      </c>
      <c r="AH76" s="64">
        <v>0.2454230785369873</v>
      </c>
      <c r="AI76" s="64">
        <v>0.18821059167385101</v>
      </c>
      <c r="AJ76" s="64">
        <v>7.462996244430542E-2</v>
      </c>
      <c r="AK76" s="64">
        <v>2.4227166548371315E-2</v>
      </c>
      <c r="AL76" s="64">
        <v>0</v>
      </c>
      <c r="AM76" s="55">
        <v>3000</v>
      </c>
      <c r="AN76" s="55">
        <v>277</v>
      </c>
      <c r="AO76" s="55">
        <v>3500</v>
      </c>
      <c r="AP76" s="55">
        <v>157</v>
      </c>
      <c r="AQ76" s="55">
        <v>3200</v>
      </c>
      <c r="AR76" s="55">
        <v>133</v>
      </c>
      <c r="AS76" s="64">
        <v>0.12033014744520187</v>
      </c>
      <c r="AT76" s="64">
        <v>0.24630755186080933</v>
      </c>
      <c r="AU76" s="64">
        <v>0.17767159640789032</v>
      </c>
      <c r="AV76" s="64">
        <v>6.8201564252376556E-2</v>
      </c>
      <c r="AW76" s="64">
        <v>2.215464785695076E-2</v>
      </c>
      <c r="AX76" s="68">
        <v>0</v>
      </c>
      <c r="AY76" s="56" t="str">
        <f t="shared" si="21"/>
        <v>yes</v>
      </c>
      <c r="AZ76" s="57" t="str">
        <f t="shared" si="22"/>
        <v>yes</v>
      </c>
      <c r="BA76" s="57" t="str">
        <f t="shared" si="23"/>
        <v>yes</v>
      </c>
      <c r="BB76" s="57" t="str">
        <f t="shared" si="24"/>
        <v>yes</v>
      </c>
      <c r="BC76" s="57" t="str">
        <f t="shared" si="25"/>
        <v>yes</v>
      </c>
      <c r="BD76" s="58">
        <f t="shared" si="26"/>
        <v>0</v>
      </c>
      <c r="BE76" s="59" t="str">
        <f t="shared" si="27"/>
        <v>included</v>
      </c>
      <c r="BF76" s="55"/>
      <c r="BG76" s="58">
        <v>5</v>
      </c>
      <c r="BH76" s="58" t="s">
        <v>78</v>
      </c>
      <c r="BI76" s="45" t="s">
        <v>96</v>
      </c>
      <c r="BJ76" s="67" t="s">
        <v>80</v>
      </c>
      <c r="BK76" s="61"/>
      <c r="BL76" s="61" t="str" cm="1">
        <f t="array" ref="BL76">IF(_xlfn.XLOOKUP(Estimates_final!C70,'Additional survey details'!$B$3:$B$489,_xlfn.XLOOKUP(Estimates_final!$BL$1,'Additional survey details'!$C$2:$BM$2,'Additional survey details'!$C$3:$BM$489))=0,"",_xlfn.XLOOKUP(Estimates_final!C70,'Additional survey details'!$B$3:$B$489,_xlfn.XLOOKUP(Estimates_final!$BL$1,'Additional survey details'!$C$2:$BM$2,'Additional survey details'!$C$3:$BM$489)))</f>
        <v>MICS5</v>
      </c>
    </row>
    <row r="77" spans="1:64" s="54" customFormat="1" ht="15" hidden="1" customHeight="1" x14ac:dyDescent="0.35">
      <c r="A77" s="54">
        <v>48</v>
      </c>
      <c r="B77" s="59" t="s">
        <v>218</v>
      </c>
      <c r="C77" s="55">
        <v>123</v>
      </c>
      <c r="D77" s="55" t="s">
        <v>219</v>
      </c>
      <c r="E77" s="58" t="s">
        <v>220</v>
      </c>
      <c r="F77" s="10" t="s">
        <v>76</v>
      </c>
      <c r="G77" s="3">
        <v>2000</v>
      </c>
      <c r="H77" s="55">
        <v>1999</v>
      </c>
      <c r="I77" s="64"/>
      <c r="J77" s="62"/>
      <c r="K77" s="64"/>
      <c r="L77" s="64"/>
      <c r="M77" s="64"/>
      <c r="N77" s="62"/>
      <c r="O77" s="64"/>
      <c r="P77" s="64"/>
      <c r="Q77" s="55">
        <v>1303</v>
      </c>
      <c r="R77" s="63">
        <v>1369</v>
      </c>
      <c r="S77" s="64">
        <v>8.2696706056594849E-2</v>
      </c>
      <c r="T77" s="64">
        <v>0.16730621457099915</v>
      </c>
      <c r="U77" s="63">
        <v>113</v>
      </c>
      <c r="V77" s="55">
        <v>218</v>
      </c>
      <c r="W77" s="63">
        <v>113</v>
      </c>
      <c r="X77" s="55">
        <v>218</v>
      </c>
      <c r="Y77" s="64">
        <v>8.26740562915802E-2</v>
      </c>
      <c r="Z77" s="64">
        <v>0.16730621457099915</v>
      </c>
      <c r="AA77" s="55">
        <v>3000</v>
      </c>
      <c r="AB77" s="55">
        <v>31</v>
      </c>
      <c r="AC77" s="55">
        <v>3500</v>
      </c>
      <c r="AD77" s="55">
        <v>30</v>
      </c>
      <c r="AE77" s="55">
        <v>4000</v>
      </c>
      <c r="AF77" s="55">
        <v>17</v>
      </c>
      <c r="AG77" s="64">
        <v>0.14555463194847107</v>
      </c>
      <c r="AH77" s="64">
        <v>0.37355992197990417</v>
      </c>
      <c r="AI77" s="64">
        <v>0.14612412452697754</v>
      </c>
      <c r="AJ77" s="64">
        <v>2.8432697057723999E-2</v>
      </c>
      <c r="AK77" s="64">
        <v>0</v>
      </c>
      <c r="AL77" s="64">
        <v>0</v>
      </c>
      <c r="AM77" s="55">
        <v>3000</v>
      </c>
      <c r="AN77" s="55">
        <v>31</v>
      </c>
      <c r="AO77" s="55">
        <v>3500</v>
      </c>
      <c r="AP77" s="55">
        <v>30</v>
      </c>
      <c r="AQ77" s="55">
        <v>4000</v>
      </c>
      <c r="AR77" s="55">
        <v>17</v>
      </c>
      <c r="AS77" s="64">
        <v>0.14220184087753296</v>
      </c>
      <c r="AT77" s="64">
        <v>0.35779815912246704</v>
      </c>
      <c r="AU77" s="64">
        <v>0.14678898453712463</v>
      </c>
      <c r="AV77" s="64">
        <v>3.2110091298818588E-2</v>
      </c>
      <c r="AW77" s="64">
        <v>0</v>
      </c>
      <c r="AX77" s="68">
        <v>0</v>
      </c>
      <c r="AY77" s="56" t="str">
        <f t="shared" si="21"/>
        <v>no</v>
      </c>
      <c r="AZ77" s="57" t="str">
        <f t="shared" si="22"/>
        <v>yes</v>
      </c>
      <c r="BA77" s="57" t="str">
        <f t="shared" si="23"/>
        <v>yes</v>
      </c>
      <c r="BB77" s="57" t="str">
        <f t="shared" si="24"/>
        <v>yes</v>
      </c>
      <c r="BC77" s="57" t="str">
        <f t="shared" si="25"/>
        <v>yes</v>
      </c>
      <c r="BD77" s="58">
        <f t="shared" si="26"/>
        <v>1</v>
      </c>
      <c r="BE77" s="59" t="str">
        <f t="shared" si="27"/>
        <v>excluded</v>
      </c>
      <c r="BF77" s="55" t="s">
        <v>69</v>
      </c>
      <c r="BG77" s="58">
        <v>2</v>
      </c>
      <c r="BH77" s="58" t="s">
        <v>70</v>
      </c>
      <c r="BI77" s="45" t="s">
        <v>71</v>
      </c>
      <c r="BJ77" s="67" t="s">
        <v>72</v>
      </c>
      <c r="BK77" s="61"/>
      <c r="BL77" s="61" t="str" cm="1">
        <f t="array" ref="BL77">IF(_xlfn.XLOOKUP(Estimates_final!C71,'Additional survey details'!$B$3:$B$489,_xlfn.XLOOKUP(Estimates_final!$BL$1,'Additional survey details'!$C$2:$BM$2,'Additional survey details'!$C$3:$BM$489))=0,"",_xlfn.XLOOKUP(Estimates_final!C71,'Additional survey details'!$B$3:$B$489,_xlfn.XLOOKUP(Estimates_final!$BL$1,'Additional survey details'!$C$2:$BM$2,'Additional survey details'!$C$3:$BM$489)))</f>
        <v>MICS2</v>
      </c>
    </row>
    <row r="78" spans="1:64" s="54" customFormat="1" ht="15" hidden="1" customHeight="1" x14ac:dyDescent="0.35">
      <c r="A78" s="54">
        <v>49</v>
      </c>
      <c r="B78" s="59" t="s">
        <v>218</v>
      </c>
      <c r="C78" s="55">
        <v>124</v>
      </c>
      <c r="D78" s="55" t="s">
        <v>221</v>
      </c>
      <c r="E78" s="58" t="s">
        <v>220</v>
      </c>
      <c r="F78" s="10" t="s">
        <v>67</v>
      </c>
      <c r="G78" s="3">
        <v>2004</v>
      </c>
      <c r="H78" s="55">
        <v>2002</v>
      </c>
      <c r="I78" s="64"/>
      <c r="J78" s="62"/>
      <c r="K78" s="64"/>
      <c r="L78" s="64"/>
      <c r="M78" s="64"/>
      <c r="N78" s="62"/>
      <c r="O78" s="64"/>
      <c r="P78" s="64"/>
      <c r="Q78" s="55">
        <v>5635</v>
      </c>
      <c r="R78" s="63">
        <v>5989</v>
      </c>
      <c r="S78" s="64">
        <v>9.7965642809867859E-2</v>
      </c>
      <c r="T78" s="64">
        <v>0.18438331782817841</v>
      </c>
      <c r="U78" s="63">
        <v>586.70867919921875</v>
      </c>
      <c r="V78" s="55">
        <v>1039</v>
      </c>
      <c r="W78" s="63">
        <v>577.55755615234375</v>
      </c>
      <c r="X78" s="55">
        <v>1030</v>
      </c>
      <c r="Y78" s="64">
        <v>9.6436396241188049E-2</v>
      </c>
      <c r="Z78" s="64">
        <v>0.18278615176677704</v>
      </c>
      <c r="AA78" s="55">
        <v>3000</v>
      </c>
      <c r="AB78" s="55">
        <v>184</v>
      </c>
      <c r="AC78" s="55">
        <v>4000</v>
      </c>
      <c r="AD78" s="55">
        <v>142</v>
      </c>
      <c r="AE78" s="55">
        <v>3500</v>
      </c>
      <c r="AF78" s="55">
        <v>126</v>
      </c>
      <c r="AG78" s="64">
        <v>0.1660398542881012</v>
      </c>
      <c r="AH78" s="64">
        <v>0.42790895700454712</v>
      </c>
      <c r="AI78" s="64">
        <v>0.32170382142066956</v>
      </c>
      <c r="AJ78" s="64">
        <v>0.14771084487438202</v>
      </c>
      <c r="AK78" s="64">
        <v>8.9859090745449066E-2</v>
      </c>
      <c r="AL78" s="64">
        <v>8.9896062854677439E-4</v>
      </c>
      <c r="AM78" s="55">
        <v>3000</v>
      </c>
      <c r="AN78" s="55">
        <v>184</v>
      </c>
      <c r="AO78" s="55">
        <v>4000</v>
      </c>
      <c r="AP78" s="55">
        <v>142</v>
      </c>
      <c r="AQ78" s="55">
        <v>3500</v>
      </c>
      <c r="AR78" s="55">
        <v>126</v>
      </c>
      <c r="AS78" s="64">
        <v>0.17709335684776306</v>
      </c>
      <c r="AT78" s="64">
        <v>0.43503367900848389</v>
      </c>
      <c r="AU78" s="64">
        <v>0.26756495237350464</v>
      </c>
      <c r="AV78" s="64">
        <v>0.10683349519968033</v>
      </c>
      <c r="AW78" s="64">
        <v>5.2935514599084854E-2</v>
      </c>
      <c r="AX78" s="68">
        <v>1.9249278120696545E-3</v>
      </c>
      <c r="AY78" s="56" t="str">
        <f t="shared" si="21"/>
        <v>no</v>
      </c>
      <c r="AZ78" s="57" t="str">
        <f t="shared" si="22"/>
        <v>yes</v>
      </c>
      <c r="BA78" s="57" t="str">
        <f t="shared" si="23"/>
        <v>yes</v>
      </c>
      <c r="BB78" s="57" t="str">
        <f t="shared" si="24"/>
        <v>no</v>
      </c>
      <c r="BC78" s="57" t="str">
        <f t="shared" si="25"/>
        <v>no</v>
      </c>
      <c r="BD78" s="58">
        <f t="shared" si="26"/>
        <v>3</v>
      </c>
      <c r="BE78" s="59" t="str">
        <f t="shared" si="27"/>
        <v>excluded</v>
      </c>
      <c r="BF78" s="55" t="s">
        <v>69</v>
      </c>
      <c r="BG78" s="58">
        <v>2</v>
      </c>
      <c r="BH78" s="58" t="s">
        <v>70</v>
      </c>
      <c r="BI78" s="45" t="s">
        <v>71</v>
      </c>
      <c r="BJ78" s="67" t="s">
        <v>72</v>
      </c>
      <c r="BK78" s="61"/>
      <c r="BL78" s="61" t="str" cm="1">
        <f t="array" ref="BL78">IF(_xlfn.XLOOKUP(Estimates_final!C72,'Additional survey details'!$B$3:$B$489,_xlfn.XLOOKUP(Estimates_final!$BL$1,'Additional survey details'!$C$2:$BM$2,'Additional survey details'!$C$3:$BM$489))=0,"",_xlfn.XLOOKUP(Estimates_final!C72,'Additional survey details'!$B$3:$B$489,_xlfn.XLOOKUP(Estimates_final!$BL$1,'Additional survey details'!$C$2:$BM$2,'Additional survey details'!$C$3:$BM$489)))</f>
        <v/>
      </c>
    </row>
    <row r="79" spans="1:64" s="54" customFormat="1" ht="15" hidden="1" customHeight="1" x14ac:dyDescent="0.35">
      <c r="A79" s="54">
        <v>50</v>
      </c>
      <c r="B79" s="59" t="s">
        <v>218</v>
      </c>
      <c r="C79" s="55">
        <v>125</v>
      </c>
      <c r="D79" s="55" t="s">
        <v>222</v>
      </c>
      <c r="E79" s="58" t="s">
        <v>220</v>
      </c>
      <c r="F79" s="10" t="s">
        <v>76</v>
      </c>
      <c r="G79" s="3">
        <v>2010</v>
      </c>
      <c r="H79" s="55">
        <v>2009</v>
      </c>
      <c r="I79" s="64"/>
      <c r="J79" s="62"/>
      <c r="K79" s="64"/>
      <c r="L79" s="64"/>
      <c r="M79" s="64"/>
      <c r="N79" s="62"/>
      <c r="O79" s="64"/>
      <c r="P79" s="64"/>
      <c r="Q79" s="55">
        <v>6153</v>
      </c>
      <c r="R79" s="63">
        <v>6215.69970703125</v>
      </c>
      <c r="S79" s="64">
        <v>0.10826898366212845</v>
      </c>
      <c r="T79" s="64">
        <v>0.11880383640527725</v>
      </c>
      <c r="U79" s="63">
        <v>673</v>
      </c>
      <c r="V79" s="55">
        <v>731</v>
      </c>
      <c r="W79" s="63">
        <v>661</v>
      </c>
      <c r="X79" s="55">
        <v>717</v>
      </c>
      <c r="Y79" s="64">
        <v>0.10633847862482071</v>
      </c>
      <c r="Z79" s="64">
        <v>0.11652852594852448</v>
      </c>
      <c r="AA79" s="55">
        <v>3000</v>
      </c>
      <c r="AB79" s="55">
        <v>109</v>
      </c>
      <c r="AC79" s="55">
        <v>4000</v>
      </c>
      <c r="AD79" s="55">
        <v>68</v>
      </c>
      <c r="AE79" s="55">
        <v>3500</v>
      </c>
      <c r="AF79" s="55">
        <v>58</v>
      </c>
      <c r="AG79" s="64">
        <v>0.15119314193725586</v>
      </c>
      <c r="AH79" s="64">
        <v>0.32466727495193481</v>
      </c>
      <c r="AI79" s="64">
        <v>0.29908490180969238</v>
      </c>
      <c r="AJ79" s="64">
        <v>0.1291775107383728</v>
      </c>
      <c r="AK79" s="64">
        <v>6.4626410603523254E-2</v>
      </c>
      <c r="AL79" s="64">
        <v>3.0789636075496674E-3</v>
      </c>
      <c r="AM79" s="55">
        <v>3000</v>
      </c>
      <c r="AN79" s="55">
        <v>109</v>
      </c>
      <c r="AO79" s="55">
        <v>4000</v>
      </c>
      <c r="AP79" s="55">
        <v>68</v>
      </c>
      <c r="AQ79" s="55">
        <v>3500</v>
      </c>
      <c r="AR79" s="55">
        <v>58</v>
      </c>
      <c r="AS79" s="64">
        <v>0.14911080896854401</v>
      </c>
      <c r="AT79" s="64">
        <v>0.32147744297981262</v>
      </c>
      <c r="AU79" s="64">
        <v>0.30369356274604797</v>
      </c>
      <c r="AV79" s="64">
        <v>0.13543091714382172</v>
      </c>
      <c r="AW79" s="64">
        <v>7.1135431528091431E-2</v>
      </c>
      <c r="AX79" s="68">
        <v>2.7359782252460718E-3</v>
      </c>
      <c r="AY79" s="56" t="str">
        <f t="shared" si="21"/>
        <v>no</v>
      </c>
      <c r="AZ79" s="57" t="str">
        <f t="shared" si="22"/>
        <v>yes</v>
      </c>
      <c r="BA79" s="57" t="str">
        <f t="shared" si="23"/>
        <v>yes</v>
      </c>
      <c r="BB79" s="57" t="str">
        <f t="shared" si="24"/>
        <v>no</v>
      </c>
      <c r="BC79" s="57" t="str">
        <f t="shared" si="25"/>
        <v>no</v>
      </c>
      <c r="BD79" s="58">
        <f t="shared" si="26"/>
        <v>3</v>
      </c>
      <c r="BE79" s="59" t="str">
        <f t="shared" si="27"/>
        <v>excluded</v>
      </c>
      <c r="BF79" s="55" t="s">
        <v>69</v>
      </c>
      <c r="BG79" s="58">
        <v>2</v>
      </c>
      <c r="BH79" s="58" t="s">
        <v>70</v>
      </c>
      <c r="BI79" s="45" t="s">
        <v>71</v>
      </c>
      <c r="BJ79" s="67" t="s">
        <v>72</v>
      </c>
      <c r="BK79" s="61"/>
      <c r="BL79" s="61" t="str" cm="1">
        <f t="array" ref="BL79">IF(_xlfn.XLOOKUP(Estimates_final!C73,'Additional survey details'!$B$3:$B$489,_xlfn.XLOOKUP(Estimates_final!$BL$1,'Additional survey details'!$C$2:$BM$2,'Additional survey details'!$C$3:$BM$489))=0,"",_xlfn.XLOOKUP(Estimates_final!C73,'Additional survey details'!$B$3:$B$489,_xlfn.XLOOKUP(Estimates_final!$BL$1,'Additional survey details'!$C$2:$BM$2,'Additional survey details'!$C$3:$BM$489)))</f>
        <v>MICS2</v>
      </c>
    </row>
    <row r="80" spans="1:64" s="54" customFormat="1" ht="15" hidden="1" customHeight="1" x14ac:dyDescent="0.35">
      <c r="A80" s="54">
        <v>51</v>
      </c>
      <c r="B80" s="59" t="s">
        <v>218</v>
      </c>
      <c r="C80" s="55">
        <v>126</v>
      </c>
      <c r="D80" s="55" t="s">
        <v>223</v>
      </c>
      <c r="E80" s="58" t="s">
        <v>220</v>
      </c>
      <c r="F80" s="10" t="s">
        <v>67</v>
      </c>
      <c r="G80" s="3" t="s">
        <v>224</v>
      </c>
      <c r="H80" s="55">
        <v>2012</v>
      </c>
      <c r="I80" s="64"/>
      <c r="J80" s="62"/>
      <c r="K80" s="64"/>
      <c r="L80" s="64"/>
      <c r="M80" s="64"/>
      <c r="N80" s="62"/>
      <c r="O80" s="64"/>
      <c r="P80" s="64"/>
      <c r="Q80" s="55">
        <v>18415</v>
      </c>
      <c r="R80" s="63">
        <v>18410</v>
      </c>
      <c r="S80" s="64">
        <v>0.12190145999193192</v>
      </c>
      <c r="T80" s="64">
        <v>0.1084442064166069</v>
      </c>
      <c r="U80" s="63">
        <v>2244.153564453125</v>
      </c>
      <c r="V80" s="55">
        <v>1997</v>
      </c>
      <c r="W80" s="63">
        <v>2203.163330078125</v>
      </c>
      <c r="X80" s="55">
        <v>1962</v>
      </c>
      <c r="Y80" s="64">
        <v>0.11967209726572037</v>
      </c>
      <c r="Z80" s="64">
        <v>0.10654357820749283</v>
      </c>
      <c r="AA80" s="55">
        <v>3000</v>
      </c>
      <c r="AB80" s="55">
        <v>230</v>
      </c>
      <c r="AC80" s="55">
        <v>4000</v>
      </c>
      <c r="AD80" s="55">
        <v>229</v>
      </c>
      <c r="AE80" s="55">
        <v>3500</v>
      </c>
      <c r="AF80" s="55">
        <v>223</v>
      </c>
      <c r="AG80" s="64">
        <v>0.11228345334529877</v>
      </c>
      <c r="AH80" s="64">
        <v>0.33660909533500671</v>
      </c>
      <c r="AI80" s="64">
        <v>0.38423433899879456</v>
      </c>
      <c r="AJ80" s="64">
        <v>0.18270009756088257</v>
      </c>
      <c r="AK80" s="64">
        <v>0.10925660282373428</v>
      </c>
      <c r="AL80" s="64">
        <v>4.5052578207105398E-4</v>
      </c>
      <c r="AM80" s="55">
        <v>3000</v>
      </c>
      <c r="AN80" s="55">
        <v>230</v>
      </c>
      <c r="AO80" s="55">
        <v>4000</v>
      </c>
      <c r="AP80" s="55">
        <v>229</v>
      </c>
      <c r="AQ80" s="55">
        <v>3500</v>
      </c>
      <c r="AR80" s="55">
        <v>223</v>
      </c>
      <c r="AS80" s="64">
        <v>0.11517275869846344</v>
      </c>
      <c r="AT80" s="64">
        <v>0.34151226282119751</v>
      </c>
      <c r="AU80" s="64">
        <v>0.36554831266403198</v>
      </c>
      <c r="AV80" s="64">
        <v>0.17125688493251801</v>
      </c>
      <c r="AW80" s="64">
        <v>0.10265398025512695</v>
      </c>
      <c r="AX80" s="68">
        <v>5.0075113540515304E-4</v>
      </c>
      <c r="AY80" s="56" t="str">
        <f t="shared" si="21"/>
        <v>no</v>
      </c>
      <c r="AZ80" s="57" t="str">
        <f t="shared" si="22"/>
        <v>yes</v>
      </c>
      <c r="BA80" s="57" t="str">
        <f t="shared" si="23"/>
        <v>yes</v>
      </c>
      <c r="BB80" s="57" t="str">
        <f t="shared" si="24"/>
        <v>no</v>
      </c>
      <c r="BC80" s="57" t="str">
        <f t="shared" si="25"/>
        <v>no</v>
      </c>
      <c r="BD80" s="58">
        <f t="shared" si="26"/>
        <v>3</v>
      </c>
      <c r="BE80" s="59" t="str">
        <f t="shared" si="27"/>
        <v>excluded</v>
      </c>
      <c r="BF80" s="55" t="s">
        <v>69</v>
      </c>
      <c r="BG80" s="58">
        <v>2</v>
      </c>
      <c r="BH80" s="58" t="s">
        <v>70</v>
      </c>
      <c r="BI80" s="45" t="s">
        <v>71</v>
      </c>
      <c r="BJ80" s="67" t="s">
        <v>72</v>
      </c>
      <c r="BK80" s="61"/>
      <c r="BL80" s="61" t="str" cm="1">
        <f t="array" ref="BL80">IF(_xlfn.XLOOKUP(Estimates_final!C74,'Additional survey details'!$B$3:$B$489,_xlfn.XLOOKUP(Estimates_final!$BL$1,'Additional survey details'!$C$2:$BM$2,'Additional survey details'!$C$3:$BM$489))=0,"",_xlfn.XLOOKUP(Estimates_final!C74,'Additional survey details'!$B$3:$B$489,_xlfn.XLOOKUP(Estimates_final!$BL$1,'Additional survey details'!$C$2:$BM$2,'Additional survey details'!$C$3:$BM$489)))</f>
        <v>MICS3</v>
      </c>
    </row>
    <row r="81" spans="1:64" s="54" customFormat="1" ht="15" customHeight="1" x14ac:dyDescent="0.35">
      <c r="A81" s="54">
        <v>399</v>
      </c>
      <c r="B81" s="59" t="s">
        <v>225</v>
      </c>
      <c r="C81" s="55">
        <v>1761</v>
      </c>
      <c r="D81" s="55" t="s">
        <v>226</v>
      </c>
      <c r="E81" s="58" t="s">
        <v>227</v>
      </c>
      <c r="F81" s="10" t="s">
        <v>128</v>
      </c>
      <c r="G81" s="3">
        <v>2013</v>
      </c>
      <c r="H81" s="55">
        <v>2010</v>
      </c>
      <c r="I81" s="64">
        <v>5.1637910306453705E-2</v>
      </c>
      <c r="J81" s="62">
        <v>2.8191229794174433E-3</v>
      </c>
      <c r="K81" s="64">
        <v>4.6112429350614548E-2</v>
      </c>
      <c r="L81" s="64">
        <v>5.7163391262292862E-2</v>
      </c>
      <c r="M81" s="64">
        <v>3.7778995931148529E-2</v>
      </c>
      <c r="N81" s="62"/>
      <c r="O81" s="64">
        <v>3.5999999999999997E-2</v>
      </c>
      <c r="P81" s="64">
        <v>0.04</v>
      </c>
      <c r="Q81" s="55"/>
      <c r="R81" s="63"/>
      <c r="S81" s="64"/>
      <c r="T81" s="64"/>
      <c r="U81" s="63"/>
      <c r="V81" s="55"/>
      <c r="W81" s="63"/>
      <c r="X81" s="55"/>
      <c r="Y81" s="64"/>
      <c r="Z81" s="64"/>
      <c r="AA81" s="55"/>
      <c r="AB81" s="55"/>
      <c r="AC81" s="55"/>
      <c r="AD81" s="55"/>
      <c r="AE81" s="55"/>
      <c r="AF81" s="55"/>
      <c r="AG81" s="64"/>
      <c r="AH81" s="64"/>
      <c r="AI81" s="64"/>
      <c r="AJ81" s="64"/>
      <c r="AK81" s="64"/>
      <c r="AL81" s="64"/>
      <c r="AM81" s="55"/>
      <c r="AN81" s="55"/>
      <c r="AO81" s="55"/>
      <c r="AP81" s="55"/>
      <c r="AQ81" s="55"/>
      <c r="AR81" s="55"/>
      <c r="AS81" s="64"/>
      <c r="AT81" s="64"/>
      <c r="AU81" s="64"/>
      <c r="AV81" s="64"/>
      <c r="AW81" s="64"/>
      <c r="AX81" s="68"/>
      <c r="AY81" s="56"/>
      <c r="AZ81" s="57"/>
      <c r="BA81" s="57"/>
      <c r="BB81" s="57"/>
      <c r="BC81" s="57"/>
      <c r="BD81" s="58"/>
      <c r="BE81" s="59" t="s">
        <v>77</v>
      </c>
      <c r="BF81" s="55" t="s">
        <v>77</v>
      </c>
      <c r="BG81" s="58">
        <v>5</v>
      </c>
      <c r="BH81" s="58" t="s">
        <v>78</v>
      </c>
      <c r="BI81" s="45" t="s">
        <v>87</v>
      </c>
      <c r="BJ81" s="67" t="s">
        <v>88</v>
      </c>
      <c r="BK81" s="61"/>
      <c r="BL81" s="61" t="str" cm="1">
        <f t="array" ref="BL81">IF(_xlfn.XLOOKUP(Estimates_final!C76,'Additional survey details'!$B$3:$B$489,_xlfn.XLOOKUP(Estimates_final!$BL$1,'Additional survey details'!$C$2:$BM$2,'Additional survey details'!$C$3:$BM$489))=0,"",_xlfn.XLOOKUP(Estimates_final!C76,'Additional survey details'!$B$3:$B$489,_xlfn.XLOOKUP(Estimates_final!$BL$1,'Additional survey details'!$C$2:$BM$2,'Additional survey details'!$C$3:$BM$489)))</f>
        <v>MICS6</v>
      </c>
    </row>
    <row r="82" spans="1:64" s="54" customFormat="1" ht="15" customHeight="1" x14ac:dyDescent="0.35">
      <c r="A82" s="54">
        <v>400</v>
      </c>
      <c r="B82" s="59" t="s">
        <v>225</v>
      </c>
      <c r="C82" s="55">
        <v>1792</v>
      </c>
      <c r="D82" s="55" t="s">
        <v>228</v>
      </c>
      <c r="E82" s="58" t="s">
        <v>227</v>
      </c>
      <c r="F82" s="10" t="s">
        <v>128</v>
      </c>
      <c r="G82" s="3">
        <v>2008</v>
      </c>
      <c r="H82" s="55">
        <v>2005</v>
      </c>
      <c r="I82" s="64">
        <v>4.67903E-2</v>
      </c>
      <c r="J82" s="62">
        <v>3.7786E-3</v>
      </c>
      <c r="K82" s="64">
        <v>3.9384299999999997E-2</v>
      </c>
      <c r="L82" s="64">
        <v>5.4196300000000003E-2</v>
      </c>
      <c r="M82" s="64">
        <v>3.0473500000000001E-2</v>
      </c>
      <c r="N82" s="62"/>
      <c r="O82" s="64">
        <v>2.8000000000000001E-2</v>
      </c>
      <c r="P82" s="64">
        <v>3.2000000000000001E-2</v>
      </c>
      <c r="Q82" s="55"/>
      <c r="R82" s="63" t="s">
        <v>104</v>
      </c>
      <c r="S82" s="64"/>
      <c r="T82" s="64"/>
      <c r="U82" s="63"/>
      <c r="V82" s="55"/>
      <c r="W82" s="63"/>
      <c r="X82" s="55"/>
      <c r="Y82" s="64"/>
      <c r="Z82" s="64"/>
      <c r="AA82" s="55"/>
      <c r="AB82" s="55"/>
      <c r="AC82" s="55"/>
      <c r="AD82" s="55"/>
      <c r="AE82" s="55"/>
      <c r="AF82" s="55"/>
      <c r="AG82" s="64"/>
      <c r="AH82" s="64"/>
      <c r="AI82" s="64"/>
      <c r="AJ82" s="64"/>
      <c r="AK82" s="64"/>
      <c r="AL82" s="64"/>
      <c r="AM82" s="55"/>
      <c r="AN82" s="55"/>
      <c r="AO82" s="55"/>
      <c r="AP82" s="55"/>
      <c r="AQ82" s="55"/>
      <c r="AR82" s="55"/>
      <c r="AS82" s="64"/>
      <c r="AT82" s="64"/>
      <c r="AU82" s="64"/>
      <c r="AV82" s="64"/>
      <c r="AW82" s="64"/>
      <c r="AX82" s="68"/>
      <c r="AY82" s="56"/>
      <c r="AZ82" s="57"/>
      <c r="BA82" s="57"/>
      <c r="BB82" s="57"/>
      <c r="BC82" s="57"/>
      <c r="BD82" s="58"/>
      <c r="BE82" s="59" t="s">
        <v>77</v>
      </c>
      <c r="BF82" s="55" t="s">
        <v>77</v>
      </c>
      <c r="BG82" s="58">
        <v>5</v>
      </c>
      <c r="BH82" s="58" t="s">
        <v>78</v>
      </c>
      <c r="BI82" s="45" t="s">
        <v>87</v>
      </c>
      <c r="BJ82" s="67" t="s">
        <v>88</v>
      </c>
      <c r="BK82" s="61"/>
      <c r="BL82" s="61" t="str" cm="1">
        <f t="array" ref="BL82">IF(_xlfn.XLOOKUP(Estimates_final!C75,'Additional survey details'!$B$3:$B$489,_xlfn.XLOOKUP(Estimates_final!$BL$1,'Additional survey details'!$C$2:$BM$2,'Additional survey details'!$C$3:$BM$489))=0,"",_xlfn.XLOOKUP(Estimates_final!C75,'Additional survey details'!$B$3:$B$489,_xlfn.XLOOKUP(Estimates_final!$BL$1,'Additional survey details'!$C$2:$BM$2,'Additional survey details'!$C$3:$BM$489)))</f>
        <v>MICS4</v>
      </c>
    </row>
    <row r="83" spans="1:64" s="54" customFormat="1" ht="15" customHeight="1" x14ac:dyDescent="0.35">
      <c r="B83" s="59" t="s">
        <v>225</v>
      </c>
      <c r="C83" s="55"/>
      <c r="D83" s="55" t="s">
        <v>3544</v>
      </c>
      <c r="E83" s="58" t="s">
        <v>227</v>
      </c>
      <c r="F83" s="10" t="s">
        <v>128</v>
      </c>
      <c r="G83" s="3">
        <v>2018</v>
      </c>
      <c r="H83" s="55">
        <v>2015</v>
      </c>
      <c r="I83" s="64">
        <v>5.5E-2</v>
      </c>
      <c r="J83" s="62" t="s">
        <v>1437</v>
      </c>
      <c r="K83" s="64">
        <v>4.8000000000000001E-2</v>
      </c>
      <c r="L83" s="64">
        <v>6.6000000000000003E-2</v>
      </c>
      <c r="M83" s="62" t="s">
        <v>1437</v>
      </c>
      <c r="N83" s="62" t="s">
        <v>1437</v>
      </c>
      <c r="O83" s="62" t="s">
        <v>1437</v>
      </c>
      <c r="P83" s="62" t="s">
        <v>1437</v>
      </c>
      <c r="Q83" s="62" t="s">
        <v>1437</v>
      </c>
      <c r="R83" s="62" t="s">
        <v>1437</v>
      </c>
      <c r="S83" s="62" t="s">
        <v>1437</v>
      </c>
      <c r="T83" s="62" t="s">
        <v>1437</v>
      </c>
      <c r="U83" s="62" t="s">
        <v>1437</v>
      </c>
      <c r="V83" s="62" t="s">
        <v>1437</v>
      </c>
      <c r="W83" s="62" t="s">
        <v>1437</v>
      </c>
      <c r="X83" s="62" t="s">
        <v>1437</v>
      </c>
      <c r="Y83" s="62" t="s">
        <v>1437</v>
      </c>
      <c r="Z83" s="62" t="s">
        <v>1437</v>
      </c>
      <c r="AA83" s="62" t="s">
        <v>1437</v>
      </c>
      <c r="AB83" s="62" t="s">
        <v>1437</v>
      </c>
      <c r="AC83" s="62" t="s">
        <v>1437</v>
      </c>
      <c r="AD83" s="62" t="s">
        <v>1437</v>
      </c>
      <c r="AE83" s="62" t="s">
        <v>1437</v>
      </c>
      <c r="AF83" s="62" t="s">
        <v>1437</v>
      </c>
      <c r="AG83" s="62" t="s">
        <v>1437</v>
      </c>
      <c r="AH83" s="62" t="s">
        <v>1437</v>
      </c>
      <c r="AI83" s="62" t="s">
        <v>1437</v>
      </c>
      <c r="AJ83" s="62" t="s">
        <v>1437</v>
      </c>
      <c r="AK83" s="62" t="s">
        <v>1437</v>
      </c>
      <c r="AL83" s="62" t="s">
        <v>1437</v>
      </c>
      <c r="AM83" s="62" t="s">
        <v>1437</v>
      </c>
      <c r="AN83" s="62" t="s">
        <v>1437</v>
      </c>
      <c r="AO83" s="62" t="s">
        <v>1437</v>
      </c>
      <c r="AP83" s="62" t="s">
        <v>1437</v>
      </c>
      <c r="AQ83" s="62" t="s">
        <v>1437</v>
      </c>
      <c r="AR83" s="62" t="s">
        <v>1437</v>
      </c>
      <c r="AS83" s="62" t="s">
        <v>1437</v>
      </c>
      <c r="AT83" s="62" t="s">
        <v>1437</v>
      </c>
      <c r="AU83" s="62" t="s">
        <v>1437</v>
      </c>
      <c r="AV83" s="62" t="s">
        <v>1437</v>
      </c>
      <c r="AW83" s="62" t="s">
        <v>1437</v>
      </c>
      <c r="AX83" s="62" t="s">
        <v>1437</v>
      </c>
      <c r="AY83" s="62" t="s">
        <v>1437</v>
      </c>
      <c r="AZ83" s="62" t="s">
        <v>1437</v>
      </c>
      <c r="BA83" s="62" t="s">
        <v>1437</v>
      </c>
      <c r="BB83" s="62" t="s">
        <v>1437</v>
      </c>
      <c r="BC83" s="62" t="s">
        <v>1437</v>
      </c>
      <c r="BD83" s="62" t="s">
        <v>1437</v>
      </c>
      <c r="BE83" s="59" t="s">
        <v>77</v>
      </c>
      <c r="BF83" s="55" t="s">
        <v>77</v>
      </c>
      <c r="BG83" s="58">
        <v>5</v>
      </c>
      <c r="BH83" s="58" t="s">
        <v>78</v>
      </c>
      <c r="BI83" s="45" t="s">
        <v>87</v>
      </c>
      <c r="BJ83" s="67" t="s">
        <v>88</v>
      </c>
      <c r="BK83" s="61" t="s">
        <v>3545</v>
      </c>
      <c r="BL83" s="61"/>
    </row>
    <row r="84" spans="1:64" s="54" customFormat="1" ht="15" hidden="1" customHeight="1" x14ac:dyDescent="0.35">
      <c r="A84" s="54">
        <v>52</v>
      </c>
      <c r="B84" s="59" t="s">
        <v>229</v>
      </c>
      <c r="C84" s="78">
        <v>156</v>
      </c>
      <c r="D84" s="79" t="s">
        <v>230</v>
      </c>
      <c r="E84" s="58" t="s">
        <v>231</v>
      </c>
      <c r="F84" s="10" t="s">
        <v>67</v>
      </c>
      <c r="G84" s="3">
        <v>2000</v>
      </c>
      <c r="H84" s="55">
        <v>1997</v>
      </c>
      <c r="I84" s="92"/>
      <c r="J84" s="91"/>
      <c r="K84" s="92"/>
      <c r="L84" s="92"/>
      <c r="M84" s="90"/>
      <c r="N84" s="91"/>
      <c r="O84" s="90"/>
      <c r="P84" s="57"/>
      <c r="Q84" s="55">
        <v>4659</v>
      </c>
      <c r="R84" s="63"/>
      <c r="S84" s="64"/>
      <c r="T84" s="64">
        <v>0.71410173177719116</v>
      </c>
      <c r="U84" s="63"/>
      <c r="V84" s="55">
        <v>3327</v>
      </c>
      <c r="W84" s="63"/>
      <c r="X84" s="55"/>
      <c r="Y84" s="64"/>
      <c r="Z84" s="64"/>
      <c r="AA84" s="63"/>
      <c r="AB84" s="55"/>
      <c r="AC84" s="63"/>
      <c r="AD84" s="63"/>
      <c r="AE84" s="63"/>
      <c r="AF84" s="55"/>
      <c r="AG84" s="65"/>
      <c r="AH84" s="65"/>
      <c r="AI84" s="65"/>
      <c r="AJ84" s="65"/>
      <c r="AK84" s="65"/>
      <c r="AL84" s="65"/>
      <c r="AM84" s="55"/>
      <c r="AN84" s="55"/>
      <c r="AO84" s="55"/>
      <c r="AP84" s="55"/>
      <c r="AQ84" s="55"/>
      <c r="AR84" s="55"/>
      <c r="AS84" s="57"/>
      <c r="AT84" s="57"/>
      <c r="AU84" s="57"/>
      <c r="AV84" s="57"/>
      <c r="AW84" s="57"/>
      <c r="AX84" s="66"/>
      <c r="AY84" s="56"/>
      <c r="AZ84" s="57"/>
      <c r="BA84" s="57"/>
      <c r="BB84" s="57"/>
      <c r="BC84" s="57"/>
      <c r="BD84" s="58"/>
      <c r="BE84" s="59" t="s">
        <v>69</v>
      </c>
      <c r="BF84" s="55" t="s">
        <v>77</v>
      </c>
      <c r="BG84" s="58">
        <v>1</v>
      </c>
      <c r="BH84" s="58" t="s">
        <v>70</v>
      </c>
      <c r="BI84" s="45" t="s">
        <v>71</v>
      </c>
      <c r="BJ84" s="60" t="s">
        <v>72</v>
      </c>
      <c r="BK84" s="61" t="s">
        <v>232</v>
      </c>
      <c r="BL84" s="61" t="str" cm="1">
        <f t="array" ref="BL84">IF(_xlfn.XLOOKUP(Estimates_final!C430,'Additional survey details'!$B$3:$B$489,_xlfn.XLOOKUP(Estimates_final!$BL$1,'Additional survey details'!$C$2:$BM$2,'Additional survey details'!$C$3:$BM$489))=0,"",_xlfn.XLOOKUP(Estimates_final!C430,'Additional survey details'!$B$3:$B$489,_xlfn.XLOOKUP(Estimates_final!$BL$1,'Additional survey details'!$C$2:$BM$2,'Additional survey details'!$C$3:$BM$489)))</f>
        <v>MICS6</v>
      </c>
    </row>
    <row r="85" spans="1:64" s="54" customFormat="1" ht="15" hidden="1" customHeight="1" x14ac:dyDescent="0.35">
      <c r="A85" s="54">
        <v>53</v>
      </c>
      <c r="B85" s="59" t="s">
        <v>229</v>
      </c>
      <c r="C85" s="78">
        <v>157</v>
      </c>
      <c r="D85" s="79" t="s">
        <v>233</v>
      </c>
      <c r="E85" s="58" t="s">
        <v>231</v>
      </c>
      <c r="F85" s="10" t="s">
        <v>67</v>
      </c>
      <c r="G85" s="3" t="s">
        <v>234</v>
      </c>
      <c r="H85" s="55">
        <v>2002</v>
      </c>
      <c r="I85" s="92"/>
      <c r="J85" s="91"/>
      <c r="K85" s="92"/>
      <c r="L85" s="92"/>
      <c r="M85" s="90"/>
      <c r="N85" s="91"/>
      <c r="O85" s="90"/>
      <c r="P85" s="57"/>
      <c r="Q85" s="55">
        <v>14621</v>
      </c>
      <c r="R85" s="63"/>
      <c r="S85" s="64"/>
      <c r="T85" s="64">
        <v>0.70084124803543091</v>
      </c>
      <c r="U85" s="63"/>
      <c r="V85" s="55">
        <v>10247</v>
      </c>
      <c r="W85" s="63"/>
      <c r="X85" s="55"/>
      <c r="Y85" s="64"/>
      <c r="Z85" s="64"/>
      <c r="AA85" s="63"/>
      <c r="AB85" s="55"/>
      <c r="AC85" s="63"/>
      <c r="AD85" s="63"/>
      <c r="AE85" s="63"/>
      <c r="AF85" s="55"/>
      <c r="AG85" s="65"/>
      <c r="AH85" s="65"/>
      <c r="AI85" s="65"/>
      <c r="AJ85" s="65"/>
      <c r="AK85" s="65"/>
      <c r="AL85" s="65"/>
      <c r="AM85" s="55"/>
      <c r="AN85" s="55"/>
      <c r="AO85" s="55"/>
      <c r="AP85" s="55"/>
      <c r="AQ85" s="55"/>
      <c r="AR85" s="55"/>
      <c r="AS85" s="57"/>
      <c r="AT85" s="57"/>
      <c r="AU85" s="57"/>
      <c r="AV85" s="57"/>
      <c r="AW85" s="57"/>
      <c r="AX85" s="66"/>
      <c r="AY85" s="56"/>
      <c r="AZ85" s="57"/>
      <c r="BA85" s="57"/>
      <c r="BB85" s="57"/>
      <c r="BC85" s="57"/>
      <c r="BD85" s="58"/>
      <c r="BE85" s="59" t="s">
        <v>69</v>
      </c>
      <c r="BF85" s="55" t="s">
        <v>77</v>
      </c>
      <c r="BG85" s="58">
        <v>1</v>
      </c>
      <c r="BH85" s="58" t="s">
        <v>70</v>
      </c>
      <c r="BI85" s="45" t="s">
        <v>71</v>
      </c>
      <c r="BJ85" s="60" t="s">
        <v>72</v>
      </c>
      <c r="BK85" s="61" t="s">
        <v>232</v>
      </c>
      <c r="BL85" s="61" t="str" cm="1">
        <f t="array" ref="BL85">IF(_xlfn.XLOOKUP(Estimates_final!C431,'Additional survey details'!$B$3:$B$489,_xlfn.XLOOKUP(Estimates_final!$BL$1,'Additional survey details'!$C$2:$BM$2,'Additional survey details'!$C$3:$BM$489))=0,"",_xlfn.XLOOKUP(Estimates_final!C431,'Additional survey details'!$B$3:$B$489,_xlfn.XLOOKUP(Estimates_final!$BL$1,'Additional survey details'!$C$2:$BM$2,'Additional survey details'!$C$3:$BM$489)))</f>
        <v/>
      </c>
    </row>
    <row r="86" spans="1:64" s="54" customFormat="1" ht="15" hidden="1" customHeight="1" x14ac:dyDescent="0.35">
      <c r="A86" s="54">
        <v>54</v>
      </c>
      <c r="B86" s="59" t="s">
        <v>229</v>
      </c>
      <c r="C86" s="78">
        <v>158</v>
      </c>
      <c r="D86" s="79" t="s">
        <v>235</v>
      </c>
      <c r="E86" s="58" t="s">
        <v>231</v>
      </c>
      <c r="F86" s="10" t="s">
        <v>67</v>
      </c>
      <c r="G86" s="3" t="s">
        <v>236</v>
      </c>
      <c r="H86" s="55">
        <v>2007</v>
      </c>
      <c r="I86" s="92"/>
      <c r="J86" s="91"/>
      <c r="K86" s="92"/>
      <c r="L86" s="92"/>
      <c r="M86" s="90"/>
      <c r="N86" s="91"/>
      <c r="O86" s="90"/>
      <c r="P86" s="57"/>
      <c r="Q86" s="55">
        <v>17756</v>
      </c>
      <c r="R86" s="63"/>
      <c r="S86" s="64"/>
      <c r="T86" s="64">
        <v>0.71153414249420166</v>
      </c>
      <c r="U86" s="63"/>
      <c r="V86" s="55">
        <v>12634</v>
      </c>
      <c r="W86" s="63"/>
      <c r="X86" s="55"/>
      <c r="Y86" s="64"/>
      <c r="Z86" s="64"/>
      <c r="AA86" s="63"/>
      <c r="AB86" s="55"/>
      <c r="AC86" s="63"/>
      <c r="AD86" s="63"/>
      <c r="AE86" s="63"/>
      <c r="AF86" s="55"/>
      <c r="AG86" s="65"/>
      <c r="AH86" s="65"/>
      <c r="AI86" s="65"/>
      <c r="AJ86" s="65"/>
      <c r="AK86" s="65"/>
      <c r="AL86" s="65"/>
      <c r="AM86" s="55"/>
      <c r="AN86" s="55"/>
      <c r="AO86" s="55"/>
      <c r="AP86" s="55"/>
      <c r="AQ86" s="55"/>
      <c r="AR86" s="55"/>
      <c r="AS86" s="57"/>
      <c r="AT86" s="57"/>
      <c r="AU86" s="57"/>
      <c r="AV86" s="57"/>
      <c r="AW86" s="57"/>
      <c r="AX86" s="66"/>
      <c r="AY86" s="56"/>
      <c r="AZ86" s="57"/>
      <c r="BA86" s="57"/>
      <c r="BB86" s="57"/>
      <c r="BC86" s="57"/>
      <c r="BD86" s="58"/>
      <c r="BE86" s="59" t="s">
        <v>69</v>
      </c>
      <c r="BF86" s="55" t="s">
        <v>77</v>
      </c>
      <c r="BG86" s="58">
        <v>1</v>
      </c>
      <c r="BH86" s="58" t="s">
        <v>70</v>
      </c>
      <c r="BI86" s="45" t="s">
        <v>71</v>
      </c>
      <c r="BJ86" s="60" t="s">
        <v>72</v>
      </c>
      <c r="BK86" s="61" t="s">
        <v>232</v>
      </c>
      <c r="BL86" s="61" t="str" cm="1">
        <f t="array" ref="BL86">IF(_xlfn.XLOOKUP(Estimates_final!C432,'Additional survey details'!$B$3:$B$489,_xlfn.XLOOKUP(Estimates_final!$BL$1,'Additional survey details'!$C$2:$BM$2,'Additional survey details'!$C$3:$BM$489))=0,"",_xlfn.XLOOKUP(Estimates_final!C432,'Additional survey details'!$B$3:$B$489,_xlfn.XLOOKUP(Estimates_final!$BL$1,'Additional survey details'!$C$2:$BM$2,'Additional survey details'!$C$3:$BM$489)))</f>
        <v>MICS3</v>
      </c>
    </row>
    <row r="87" spans="1:64" s="54" customFormat="1" ht="15" hidden="1" customHeight="1" x14ac:dyDescent="0.35">
      <c r="A87" s="54">
        <v>337</v>
      </c>
      <c r="B87" s="59" t="s">
        <v>229</v>
      </c>
      <c r="C87" s="78">
        <v>989</v>
      </c>
      <c r="D87" s="79" t="s">
        <v>237</v>
      </c>
      <c r="E87" s="58" t="s">
        <v>231</v>
      </c>
      <c r="F87" s="10" t="s">
        <v>67</v>
      </c>
      <c r="G87" s="3" t="s">
        <v>68</v>
      </c>
      <c r="H87" s="55">
        <v>2013</v>
      </c>
      <c r="I87" s="90"/>
      <c r="J87" s="91"/>
      <c r="K87" s="90"/>
      <c r="L87" s="90"/>
      <c r="M87" s="90"/>
      <c r="N87" s="91"/>
      <c r="O87" s="90"/>
      <c r="P87" s="57"/>
      <c r="Q87" s="55">
        <v>11647</v>
      </c>
      <c r="R87" s="63"/>
      <c r="S87" s="64"/>
      <c r="T87" s="64">
        <v>0.77092814445495605</v>
      </c>
      <c r="U87" s="63"/>
      <c r="V87" s="55">
        <v>8979</v>
      </c>
      <c r="W87" s="63"/>
      <c r="X87" s="55"/>
      <c r="Y87" s="64"/>
      <c r="Z87" s="64"/>
      <c r="AA87" s="63"/>
      <c r="AB87" s="55"/>
      <c r="AC87" s="63"/>
      <c r="AD87" s="63"/>
      <c r="AE87" s="63"/>
      <c r="AF87" s="55"/>
      <c r="AG87" s="65"/>
      <c r="AH87" s="65"/>
      <c r="AI87" s="65"/>
      <c r="AJ87" s="65"/>
      <c r="AK87" s="65"/>
      <c r="AL87" s="65"/>
      <c r="AM87" s="55"/>
      <c r="AN87" s="55"/>
      <c r="AO87" s="55"/>
      <c r="AP87" s="55"/>
      <c r="AQ87" s="55"/>
      <c r="AR87" s="55"/>
      <c r="AS87" s="57"/>
      <c r="AT87" s="57"/>
      <c r="AU87" s="57"/>
      <c r="AV87" s="57"/>
      <c r="AW87" s="57"/>
      <c r="AX87" s="66"/>
      <c r="AY87" s="56"/>
      <c r="AZ87" s="57"/>
      <c r="BA87" s="57"/>
      <c r="BB87" s="57"/>
      <c r="BC87" s="57"/>
      <c r="BD87" s="58"/>
      <c r="BE87" s="59" t="s">
        <v>69</v>
      </c>
      <c r="BF87" s="55" t="s">
        <v>77</v>
      </c>
      <c r="BG87" s="58">
        <v>1</v>
      </c>
      <c r="BH87" s="58" t="s">
        <v>70</v>
      </c>
      <c r="BI87" s="45" t="s">
        <v>71</v>
      </c>
      <c r="BJ87" s="60" t="s">
        <v>72</v>
      </c>
      <c r="BK87" s="61" t="s">
        <v>232</v>
      </c>
      <c r="BL87" s="61" t="str" cm="1">
        <f t="array" ref="BL87">IF(_xlfn.XLOOKUP(Estimates_final!C434,'Additional survey details'!$B$3:$B$489,_xlfn.XLOOKUP(Estimates_final!$BL$1,'Additional survey details'!$C$2:$BM$2,'Additional survey details'!$C$3:$BM$489))=0,"",_xlfn.XLOOKUP(Estimates_final!C434,'Additional survey details'!$B$3:$B$489,_xlfn.XLOOKUP(Estimates_final!$BL$1,'Additional survey details'!$C$2:$BM$2,'Additional survey details'!$C$3:$BM$489)))</f>
        <v/>
      </c>
    </row>
    <row r="88" spans="1:64" s="54" customFormat="1" ht="15" hidden="1" customHeight="1" x14ac:dyDescent="0.35">
      <c r="A88" s="54">
        <v>415</v>
      </c>
      <c r="B88" s="59" t="s">
        <v>229</v>
      </c>
      <c r="C88" s="63">
        <v>2155</v>
      </c>
      <c r="D88" s="55" t="s">
        <v>238</v>
      </c>
      <c r="E88" s="58" t="s">
        <v>231</v>
      </c>
      <c r="F88" s="10" t="s">
        <v>121</v>
      </c>
      <c r="G88" s="3" t="s">
        <v>68</v>
      </c>
      <c r="H88" s="55">
        <v>2013</v>
      </c>
      <c r="I88" s="57"/>
      <c r="J88" s="62"/>
      <c r="K88" s="57"/>
      <c r="L88" s="57"/>
      <c r="M88" s="57"/>
      <c r="N88" s="62"/>
      <c r="O88" s="57"/>
      <c r="P88" s="57"/>
      <c r="Q88" s="77">
        <v>10266</v>
      </c>
      <c r="R88" s="55"/>
      <c r="S88" s="64"/>
      <c r="T88" s="64">
        <f>V88/Q88</f>
        <v>0.44233391778686926</v>
      </c>
      <c r="U88" s="55"/>
      <c r="V88" s="77">
        <v>4541</v>
      </c>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60"/>
      <c r="AY88" s="56"/>
      <c r="AZ88" s="55"/>
      <c r="BA88" s="55"/>
      <c r="BB88" s="55"/>
      <c r="BC88" s="55"/>
      <c r="BD88" s="58"/>
      <c r="BE88" s="59" t="s">
        <v>69</v>
      </c>
      <c r="BF88" s="55"/>
      <c r="BG88" s="58">
        <v>1</v>
      </c>
      <c r="BH88" s="58" t="s">
        <v>70</v>
      </c>
      <c r="BI88" s="45" t="s">
        <v>71</v>
      </c>
      <c r="BJ88" s="60" t="s">
        <v>72</v>
      </c>
      <c r="BK88" s="61"/>
      <c r="BL88" s="61" t="str" cm="1">
        <f t="array" ref="BL88">IF(_xlfn.XLOOKUP(Estimates_final!C433,'Additional survey details'!$B$3:$B$489,_xlfn.XLOOKUP(Estimates_final!$BL$1,'Additional survey details'!$C$2:$BM$2,'Additional survey details'!$C$3:$BM$489))=0,"",_xlfn.XLOOKUP(Estimates_final!C433,'Additional survey details'!$B$3:$B$489,_xlfn.XLOOKUP(Estimates_final!$BL$1,'Additional survey details'!$C$2:$BM$2,'Additional survey details'!$C$3:$BM$489)))</f>
        <v>MICS3</v>
      </c>
    </row>
    <row r="89" spans="1:64" s="54" customFormat="1" ht="15" hidden="1" customHeight="1" x14ac:dyDescent="0.35">
      <c r="A89" s="54">
        <v>428</v>
      </c>
      <c r="B89" s="59" t="s">
        <v>229</v>
      </c>
      <c r="C89" s="78">
        <v>2415</v>
      </c>
      <c r="D89" s="79" t="s">
        <v>239</v>
      </c>
      <c r="E89" s="58" t="s">
        <v>231</v>
      </c>
      <c r="F89" s="13" t="s">
        <v>128</v>
      </c>
      <c r="G89" s="3">
        <v>2017</v>
      </c>
      <c r="H89" s="55">
        <v>2014</v>
      </c>
      <c r="I89" s="57"/>
      <c r="J89" s="62"/>
      <c r="K89" s="57"/>
      <c r="L89" s="57"/>
      <c r="M89" s="57"/>
      <c r="N89" s="62"/>
      <c r="O89" s="57"/>
      <c r="P89" s="57"/>
      <c r="Q89" s="77">
        <v>10982</v>
      </c>
      <c r="R89" s="55"/>
      <c r="S89" s="64"/>
      <c r="T89" s="64">
        <f>V89/Q89</f>
        <v>0.45765798579493716</v>
      </c>
      <c r="U89" s="55"/>
      <c r="V89" s="77">
        <v>5026</v>
      </c>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60"/>
      <c r="AY89" s="56"/>
      <c r="AZ89" s="55"/>
      <c r="BA89" s="55"/>
      <c r="BB89" s="55"/>
      <c r="BC89" s="55"/>
      <c r="BD89" s="58"/>
      <c r="BE89" s="59" t="s">
        <v>69</v>
      </c>
      <c r="BF89" s="55"/>
      <c r="BG89" s="58">
        <v>1</v>
      </c>
      <c r="BH89" s="58" t="s">
        <v>70</v>
      </c>
      <c r="BI89" s="45" t="s">
        <v>71</v>
      </c>
      <c r="BJ89" s="60" t="s">
        <v>72</v>
      </c>
      <c r="BK89" s="61"/>
      <c r="BL89" s="61" t="str" cm="1">
        <f t="array" ref="BL89">IF(_xlfn.XLOOKUP(Estimates_final!C435,'Additional survey details'!$B$3:$B$489,_xlfn.XLOOKUP(Estimates_final!$BL$1,'Additional survey details'!$C$2:$BM$2,'Additional survey details'!$C$3:$BM$489))=0,"",_xlfn.XLOOKUP(Estimates_final!C435,'Additional survey details'!$B$3:$B$489,_xlfn.XLOOKUP(Estimates_final!$BL$1,'Additional survey details'!$C$2:$BM$2,'Additional survey details'!$C$3:$BM$489)))</f>
        <v>MICS2</v>
      </c>
    </row>
    <row r="90" spans="1:64" s="54" customFormat="1" ht="15" customHeight="1" x14ac:dyDescent="0.35">
      <c r="A90" s="54">
        <v>55</v>
      </c>
      <c r="B90" s="59" t="s">
        <v>240</v>
      </c>
      <c r="C90" s="55">
        <v>161</v>
      </c>
      <c r="D90" s="55" t="s">
        <v>241</v>
      </c>
      <c r="E90" s="58" t="s">
        <v>242</v>
      </c>
      <c r="F90" s="10" t="s">
        <v>76</v>
      </c>
      <c r="G90" s="3">
        <v>2000</v>
      </c>
      <c r="H90" s="55">
        <v>1999</v>
      </c>
      <c r="I90" s="64">
        <v>0.30224459999999997</v>
      </c>
      <c r="J90" s="62">
        <v>2.4278600000000001E-2</v>
      </c>
      <c r="K90" s="64">
        <v>0.25465850000000001</v>
      </c>
      <c r="L90" s="64">
        <v>0.34983069999999999</v>
      </c>
      <c r="M90" s="64">
        <v>0.21010139999999999</v>
      </c>
      <c r="N90" s="62">
        <v>2.7167859999999999E-2</v>
      </c>
      <c r="O90" s="64">
        <v>0.15645264</v>
      </c>
      <c r="P90" s="64">
        <v>0.26375024000000002</v>
      </c>
      <c r="Q90" s="55">
        <v>1232</v>
      </c>
      <c r="R90" s="63">
        <v>1246</v>
      </c>
      <c r="S90" s="64">
        <v>0.43883031606674194</v>
      </c>
      <c r="T90" s="64">
        <v>0.44724026322364807</v>
      </c>
      <c r="U90" s="63">
        <v>547</v>
      </c>
      <c r="V90" s="55">
        <v>551</v>
      </c>
      <c r="W90" s="63">
        <v>547</v>
      </c>
      <c r="X90" s="55">
        <v>551</v>
      </c>
      <c r="Y90" s="64">
        <v>0.43882998824119568</v>
      </c>
      <c r="Z90" s="64">
        <v>0.44724026322364807</v>
      </c>
      <c r="AA90" s="55">
        <v>3000</v>
      </c>
      <c r="AB90" s="55">
        <v>92</v>
      </c>
      <c r="AC90" s="55">
        <v>2500</v>
      </c>
      <c r="AD90" s="55">
        <v>40</v>
      </c>
      <c r="AE90" s="55">
        <v>3500</v>
      </c>
      <c r="AF90" s="55">
        <v>35</v>
      </c>
      <c r="AG90" s="64">
        <v>0.16006271541118622</v>
      </c>
      <c r="AH90" s="64">
        <v>0.30130133032798767</v>
      </c>
      <c r="AI90" s="64">
        <v>6.2776319682598114E-2</v>
      </c>
      <c r="AJ90" s="64">
        <v>1.581094041466713E-2</v>
      </c>
      <c r="AK90" s="64">
        <v>0</v>
      </c>
      <c r="AL90" s="64">
        <v>9.9921328946948051E-3</v>
      </c>
      <c r="AM90" s="55">
        <v>3000</v>
      </c>
      <c r="AN90" s="55">
        <v>92</v>
      </c>
      <c r="AO90" s="55">
        <v>2500</v>
      </c>
      <c r="AP90" s="55">
        <v>40</v>
      </c>
      <c r="AQ90" s="55">
        <v>3500</v>
      </c>
      <c r="AR90" s="55">
        <v>35</v>
      </c>
      <c r="AS90" s="64">
        <v>0.16696915030479431</v>
      </c>
      <c r="AT90" s="64">
        <v>0.30308529734611511</v>
      </c>
      <c r="AU90" s="64">
        <v>6.5335750579833984E-2</v>
      </c>
      <c r="AV90" s="64">
        <v>1.6333937644958496E-2</v>
      </c>
      <c r="AW90" s="64">
        <v>0</v>
      </c>
      <c r="AX90" s="68">
        <v>9.0744104236364365E-3</v>
      </c>
      <c r="AY90" s="56" t="str">
        <f t="shared" ref="AY90:AY117" si="28">IF(Z90&gt;=0.3,"yes","no")</f>
        <v>yes</v>
      </c>
      <c r="AZ90" s="57" t="str">
        <f t="shared" ref="AZ90:AZ117" si="29">IF(V90&gt;=200,"yes","no")</f>
        <v>yes</v>
      </c>
      <c r="BA90" s="57" t="str">
        <f t="shared" ref="BA90:BA117" si="30">IF(AT90&lt;0.55,"yes","no")</f>
        <v>yes</v>
      </c>
      <c r="BB90" s="57" t="str">
        <f t="shared" ref="BB90:BB117" si="31">IF(AW90+AX90&gt;=0.05,"no","yes")</f>
        <v>yes</v>
      </c>
      <c r="BC90" s="57" t="str">
        <f t="shared" ref="BC90:BC117" si="32">IF(AV90&gt;=0.1,"no","yes")</f>
        <v>yes</v>
      </c>
      <c r="BD90" s="58">
        <f t="shared" ref="BD90:BD117" si="33">COUNTIF(AY90:BC90,"no")</f>
        <v>0</v>
      </c>
      <c r="BE90" s="59" t="str">
        <f t="shared" ref="BE90:BE117" si="34">IF(BD90=0,"included","excluded")</f>
        <v>included</v>
      </c>
      <c r="BF90" s="55" t="s">
        <v>77</v>
      </c>
      <c r="BG90" s="58">
        <v>5</v>
      </c>
      <c r="BH90" s="58" t="s">
        <v>78</v>
      </c>
      <c r="BI90" s="45" t="s">
        <v>79</v>
      </c>
      <c r="BJ90" s="67" t="s">
        <v>80</v>
      </c>
      <c r="BK90" s="61"/>
      <c r="BL90" s="61" t="str" cm="1">
        <f t="array" ref="BL90">IF(_xlfn.XLOOKUP(Estimates_final!C77,'Additional survey details'!$B$3:$B$489,_xlfn.XLOOKUP(Estimates_final!$BL$1,'Additional survey details'!$C$2:$BM$2,'Additional survey details'!$C$3:$BM$489))=0,"",_xlfn.XLOOKUP(Estimates_final!C77,'Additional survey details'!$B$3:$B$489,_xlfn.XLOOKUP(Estimates_final!$BL$1,'Additional survey details'!$C$2:$BM$2,'Additional survey details'!$C$3:$BM$489)))</f>
        <v>MICS2</v>
      </c>
    </row>
    <row r="91" spans="1:64" s="54" customFormat="1" ht="15" customHeight="1" x14ac:dyDescent="0.35">
      <c r="A91" s="54">
        <v>56</v>
      </c>
      <c r="B91" s="59" t="s">
        <v>240</v>
      </c>
      <c r="C91" s="55">
        <v>162</v>
      </c>
      <c r="D91" s="55" t="s">
        <v>243</v>
      </c>
      <c r="E91" s="58" t="s">
        <v>242</v>
      </c>
      <c r="F91" s="10" t="s">
        <v>67</v>
      </c>
      <c r="G91" s="3">
        <v>2012</v>
      </c>
      <c r="H91" s="55">
        <v>2010</v>
      </c>
      <c r="I91" s="64">
        <v>0.22602749999999999</v>
      </c>
      <c r="J91" s="62">
        <v>1.2624399999999999E-2</v>
      </c>
      <c r="K91" s="64">
        <v>0.20128370000000001</v>
      </c>
      <c r="L91" s="64">
        <v>0.25077139999999998</v>
      </c>
      <c r="M91" s="64">
        <v>0.163434</v>
      </c>
      <c r="N91" s="62">
        <v>1.162299E-2</v>
      </c>
      <c r="O91" s="64">
        <v>0.140543</v>
      </c>
      <c r="P91" s="64">
        <v>0.18632504</v>
      </c>
      <c r="Q91" s="55">
        <v>3149</v>
      </c>
      <c r="R91" s="63">
        <v>3235</v>
      </c>
      <c r="S91" s="64">
        <v>0.67012739181518555</v>
      </c>
      <c r="T91" s="64">
        <v>0.66497302055358887</v>
      </c>
      <c r="U91" s="63">
        <v>2168.023193359375</v>
      </c>
      <c r="V91" s="55">
        <v>2094</v>
      </c>
      <c r="W91" s="63">
        <v>2153.904541015625</v>
      </c>
      <c r="X91" s="55">
        <v>2080</v>
      </c>
      <c r="Y91" s="64">
        <v>0.66581284999847412</v>
      </c>
      <c r="Z91" s="64">
        <v>0.66052716970443726</v>
      </c>
      <c r="AA91" s="55">
        <v>3000</v>
      </c>
      <c r="AB91" s="55">
        <v>374</v>
      </c>
      <c r="AC91" s="55">
        <v>2500</v>
      </c>
      <c r="AD91" s="55">
        <v>212</v>
      </c>
      <c r="AE91" s="55">
        <v>3500</v>
      </c>
      <c r="AF91" s="55">
        <v>169</v>
      </c>
      <c r="AG91" s="64">
        <v>0.18092162907123566</v>
      </c>
      <c r="AH91" s="64">
        <v>0.36676755547523499</v>
      </c>
      <c r="AI91" s="64">
        <v>0.1117716059088707</v>
      </c>
      <c r="AJ91" s="64">
        <v>4.4859375804662704E-2</v>
      </c>
      <c r="AK91" s="64">
        <v>2.4836903437972069E-2</v>
      </c>
      <c r="AL91" s="64">
        <v>0</v>
      </c>
      <c r="AM91" s="55">
        <v>3000</v>
      </c>
      <c r="AN91" s="55">
        <v>374</v>
      </c>
      <c r="AO91" s="55">
        <v>2500</v>
      </c>
      <c r="AP91" s="55">
        <v>212</v>
      </c>
      <c r="AQ91" s="55">
        <v>3500</v>
      </c>
      <c r="AR91" s="55">
        <v>169</v>
      </c>
      <c r="AS91" s="64">
        <v>0.17860554158687592</v>
      </c>
      <c r="AT91" s="64">
        <v>0.36055395007133484</v>
      </c>
      <c r="AU91" s="64">
        <v>0.11461318284273148</v>
      </c>
      <c r="AV91" s="64">
        <v>4.632282629609108E-2</v>
      </c>
      <c r="AW91" s="64">
        <v>2.7220631018280983E-2</v>
      </c>
      <c r="AX91" s="68">
        <v>0</v>
      </c>
      <c r="AY91" s="56" t="str">
        <f t="shared" si="28"/>
        <v>yes</v>
      </c>
      <c r="AZ91" s="57" t="str">
        <f t="shared" si="29"/>
        <v>yes</v>
      </c>
      <c r="BA91" s="57" t="str">
        <f t="shared" si="30"/>
        <v>yes</v>
      </c>
      <c r="BB91" s="57" t="str">
        <f t="shared" si="31"/>
        <v>yes</v>
      </c>
      <c r="BC91" s="57" t="str">
        <f t="shared" si="32"/>
        <v>yes</v>
      </c>
      <c r="BD91" s="58">
        <f t="shared" si="33"/>
        <v>0</v>
      </c>
      <c r="BE91" s="59" t="str">
        <f t="shared" si="34"/>
        <v>included</v>
      </c>
      <c r="BF91" s="55" t="s">
        <v>77</v>
      </c>
      <c r="BG91" s="58">
        <v>5</v>
      </c>
      <c r="BH91" s="58" t="s">
        <v>78</v>
      </c>
      <c r="BI91" s="45" t="s">
        <v>84</v>
      </c>
      <c r="BJ91" s="67" t="s">
        <v>80</v>
      </c>
      <c r="BK91" s="61"/>
      <c r="BL91" s="61" t="str" cm="1">
        <f t="array" ref="BL91">IF(_xlfn.XLOOKUP(Estimates_final!C78,'Additional survey details'!$B$3:$B$489,_xlfn.XLOOKUP(Estimates_final!$BL$1,'Additional survey details'!$C$2:$BM$2,'Additional survey details'!$C$3:$BM$489))=0,"",_xlfn.XLOOKUP(Estimates_final!C78,'Additional survey details'!$B$3:$B$489,_xlfn.XLOOKUP(Estimates_final!$BL$1,'Additional survey details'!$C$2:$BM$2,'Additional survey details'!$C$3:$BM$489)))</f>
        <v/>
      </c>
    </row>
    <row r="92" spans="1:64" s="54" customFormat="1" ht="15" customHeight="1" x14ac:dyDescent="0.35">
      <c r="A92" s="54">
        <v>57</v>
      </c>
      <c r="B92" s="59" t="s">
        <v>244</v>
      </c>
      <c r="C92" s="55">
        <v>164</v>
      </c>
      <c r="D92" s="55" t="s">
        <v>245</v>
      </c>
      <c r="E92" s="58" t="s">
        <v>246</v>
      </c>
      <c r="F92" s="10" t="s">
        <v>67</v>
      </c>
      <c r="G92" s="3">
        <v>2005</v>
      </c>
      <c r="H92" s="55">
        <v>2003</v>
      </c>
      <c r="I92" s="64">
        <v>0.1386144757270813</v>
      </c>
      <c r="J92" s="62">
        <v>8.4057264029979706E-3</v>
      </c>
      <c r="K92" s="64">
        <v>0.12213925272226334</v>
      </c>
      <c r="L92" s="64">
        <v>0.15508969128131866</v>
      </c>
      <c r="M92" s="64">
        <v>0.12230309098958969</v>
      </c>
      <c r="N92" s="62">
        <v>8.8721150532364845E-3</v>
      </c>
      <c r="O92" s="64">
        <v>0.10481960326433182</v>
      </c>
      <c r="P92" s="64">
        <v>0.13978658616542816</v>
      </c>
      <c r="Q92" s="55">
        <v>4835</v>
      </c>
      <c r="R92" s="63">
        <v>4948</v>
      </c>
      <c r="S92" s="64">
        <v>0.85012060403823853</v>
      </c>
      <c r="T92" s="64">
        <v>0.86680454015731812</v>
      </c>
      <c r="U92" s="63">
        <v>4206.7626953125</v>
      </c>
      <c r="V92" s="55">
        <v>4191</v>
      </c>
      <c r="W92" s="63">
        <v>4202.978515625</v>
      </c>
      <c r="X92" s="55">
        <v>4188</v>
      </c>
      <c r="Y92" s="64">
        <v>0.84942978620529175</v>
      </c>
      <c r="Z92" s="64">
        <v>0.8661840558052063</v>
      </c>
      <c r="AA92" s="55">
        <v>3000</v>
      </c>
      <c r="AB92" s="55">
        <v>330</v>
      </c>
      <c r="AC92" s="55">
        <v>3500</v>
      </c>
      <c r="AD92" s="55">
        <v>273</v>
      </c>
      <c r="AE92" s="55">
        <v>3200</v>
      </c>
      <c r="AF92" s="55">
        <v>213</v>
      </c>
      <c r="AG92" s="64">
        <v>8.4473587572574615E-2</v>
      </c>
      <c r="AH92" s="64">
        <v>0.19869878888130188</v>
      </c>
      <c r="AI92" s="64">
        <v>0.11010508984327316</v>
      </c>
      <c r="AJ92" s="64">
        <v>3.4657970070838928E-2</v>
      </c>
      <c r="AK92" s="64">
        <v>7.1234330534934998E-3</v>
      </c>
      <c r="AL92" s="64">
        <v>0</v>
      </c>
      <c r="AM92" s="55">
        <v>3000</v>
      </c>
      <c r="AN92" s="55">
        <v>330</v>
      </c>
      <c r="AO92" s="55">
        <v>3500</v>
      </c>
      <c r="AP92" s="55">
        <v>273</v>
      </c>
      <c r="AQ92" s="55">
        <v>3200</v>
      </c>
      <c r="AR92" s="55">
        <v>213</v>
      </c>
      <c r="AS92" s="64">
        <v>7.8740157186985016E-2</v>
      </c>
      <c r="AT92" s="64">
        <v>0.19470293819904327</v>
      </c>
      <c r="AU92" s="64">
        <v>0.10069195926189423</v>
      </c>
      <c r="AV92" s="64">
        <v>3.3643521368503571E-2</v>
      </c>
      <c r="AW92" s="64">
        <v>6.9195898249745369E-3</v>
      </c>
      <c r="AX92" s="68">
        <v>0</v>
      </c>
      <c r="AY92" s="56" t="str">
        <f t="shared" si="28"/>
        <v>yes</v>
      </c>
      <c r="AZ92" s="57" t="str">
        <f t="shared" si="29"/>
        <v>yes</v>
      </c>
      <c r="BA92" s="57" t="str">
        <f t="shared" si="30"/>
        <v>yes</v>
      </c>
      <c r="BB92" s="57" t="str">
        <f t="shared" si="31"/>
        <v>yes</v>
      </c>
      <c r="BC92" s="57" t="str">
        <f t="shared" si="32"/>
        <v>yes</v>
      </c>
      <c r="BD92" s="58">
        <f t="shared" si="33"/>
        <v>0</v>
      </c>
      <c r="BE92" s="59" t="str">
        <f t="shared" si="34"/>
        <v>included</v>
      </c>
      <c r="BF92" s="55" t="s">
        <v>77</v>
      </c>
      <c r="BG92" s="58">
        <v>5</v>
      </c>
      <c r="BH92" s="58" t="s">
        <v>78</v>
      </c>
      <c r="BI92" s="45" t="s">
        <v>84</v>
      </c>
      <c r="BJ92" s="67" t="s">
        <v>80</v>
      </c>
      <c r="BK92" s="61"/>
      <c r="BL92" s="61" t="str" cm="1">
        <f t="array" ref="BL92">IF(_xlfn.XLOOKUP(Estimates_final!C79,'Additional survey details'!$B$3:$B$489,_xlfn.XLOOKUP(Estimates_final!$BL$1,'Additional survey details'!$C$2:$BM$2,'Additional survey details'!$C$3:$BM$489))=0,"",_xlfn.XLOOKUP(Estimates_final!C79,'Additional survey details'!$B$3:$B$489,_xlfn.XLOOKUP(Estimates_final!$BL$1,'Additional survey details'!$C$2:$BM$2,'Additional survey details'!$C$3:$BM$489)))</f>
        <v>MICS4</v>
      </c>
    </row>
    <row r="93" spans="1:64" s="54" customFormat="1" ht="15" customHeight="1" x14ac:dyDescent="0.35">
      <c r="A93" s="54">
        <v>58</v>
      </c>
      <c r="B93" s="59" t="s">
        <v>244</v>
      </c>
      <c r="C93" s="55">
        <v>165</v>
      </c>
      <c r="D93" s="55" t="s">
        <v>247</v>
      </c>
      <c r="E93" s="58" t="s">
        <v>246</v>
      </c>
      <c r="F93" s="10" t="s">
        <v>67</v>
      </c>
      <c r="G93" s="3" t="s">
        <v>149</v>
      </c>
      <c r="H93" s="55">
        <v>2009</v>
      </c>
      <c r="I93" s="64">
        <v>0.1145061</v>
      </c>
      <c r="J93" s="62">
        <v>6.8900000000000003E-3</v>
      </c>
      <c r="K93" s="64">
        <v>0.1010016</v>
      </c>
      <c r="L93" s="64">
        <v>0.1280105</v>
      </c>
      <c r="M93" s="64">
        <v>0.10029159999999999</v>
      </c>
      <c r="N93" s="62">
        <v>6.1328199999999998E-3</v>
      </c>
      <c r="O93" s="64">
        <v>8.8233329999999999E-2</v>
      </c>
      <c r="P93" s="64">
        <v>0.11234993</v>
      </c>
      <c r="Q93" s="55">
        <v>9329</v>
      </c>
      <c r="R93" s="63">
        <v>8170</v>
      </c>
      <c r="S93" s="64">
        <v>0.90686911344528198</v>
      </c>
      <c r="T93" s="64">
        <v>0.8316003680229187</v>
      </c>
      <c r="U93" s="63">
        <v>7409.05908203125</v>
      </c>
      <c r="V93" s="55">
        <v>7758</v>
      </c>
      <c r="W93" s="63">
        <v>7391.0517578125</v>
      </c>
      <c r="X93" s="55">
        <v>7727</v>
      </c>
      <c r="Y93" s="64">
        <v>0.90465748310089111</v>
      </c>
      <c r="Z93" s="64">
        <v>0.82827740907669067</v>
      </c>
      <c r="AA93" s="55">
        <v>3500</v>
      </c>
      <c r="AB93" s="55">
        <v>590</v>
      </c>
      <c r="AC93" s="55">
        <v>3000</v>
      </c>
      <c r="AD93" s="55">
        <v>532</v>
      </c>
      <c r="AE93" s="55">
        <v>3800</v>
      </c>
      <c r="AF93" s="55">
        <v>491</v>
      </c>
      <c r="AG93" s="64">
        <v>7.5250893831253052E-2</v>
      </c>
      <c r="AH93" s="64">
        <v>0.20611283183097839</v>
      </c>
      <c r="AI93" s="64">
        <v>0.12103572487831116</v>
      </c>
      <c r="AJ93" s="64">
        <v>4.4185426086187363E-2</v>
      </c>
      <c r="AK93" s="64">
        <v>7.9613253474235535E-3</v>
      </c>
      <c r="AL93" s="64">
        <v>0</v>
      </c>
      <c r="AM93" s="55">
        <v>3500</v>
      </c>
      <c r="AN93" s="55">
        <v>590</v>
      </c>
      <c r="AO93" s="55">
        <v>3000</v>
      </c>
      <c r="AP93" s="55">
        <v>532</v>
      </c>
      <c r="AQ93" s="55">
        <v>3800</v>
      </c>
      <c r="AR93" s="55">
        <v>491</v>
      </c>
      <c r="AS93" s="64">
        <v>7.6050527393817902E-2</v>
      </c>
      <c r="AT93" s="64">
        <v>0.20791441202163696</v>
      </c>
      <c r="AU93" s="64">
        <v>0.15261664986610413</v>
      </c>
      <c r="AV93" s="64">
        <v>6.2516115605831146E-2</v>
      </c>
      <c r="AW93" s="64">
        <v>1.3663315214216709E-2</v>
      </c>
      <c r="AX93" s="68">
        <v>0</v>
      </c>
      <c r="AY93" s="56" t="str">
        <f t="shared" si="28"/>
        <v>yes</v>
      </c>
      <c r="AZ93" s="57" t="str">
        <f t="shared" si="29"/>
        <v>yes</v>
      </c>
      <c r="BA93" s="57" t="str">
        <f t="shared" si="30"/>
        <v>yes</v>
      </c>
      <c r="BB93" s="57" t="str">
        <f t="shared" si="31"/>
        <v>yes</v>
      </c>
      <c r="BC93" s="57" t="str">
        <f t="shared" si="32"/>
        <v>yes</v>
      </c>
      <c r="BD93" s="58">
        <f t="shared" si="33"/>
        <v>0</v>
      </c>
      <c r="BE93" s="59" t="str">
        <f t="shared" si="34"/>
        <v>included</v>
      </c>
      <c r="BF93" s="55" t="s">
        <v>77</v>
      </c>
      <c r="BG93" s="58">
        <v>5</v>
      </c>
      <c r="BH93" s="58" t="s">
        <v>78</v>
      </c>
      <c r="BI93" s="45" t="s">
        <v>84</v>
      </c>
      <c r="BJ93" s="67" t="s">
        <v>80</v>
      </c>
      <c r="BK93" s="61"/>
      <c r="BL93" s="61" t="str" cm="1">
        <f t="array" ref="BL93">IF(_xlfn.XLOOKUP(Estimates_final!C80,'Additional survey details'!$B$3:$B$489,_xlfn.XLOOKUP(Estimates_final!$BL$1,'Additional survey details'!$C$2:$BM$2,'Additional survey details'!$C$3:$BM$489))=0,"",_xlfn.XLOOKUP(Estimates_final!C80,'Additional survey details'!$B$3:$B$489,_xlfn.XLOOKUP(Estimates_final!$BL$1,'Additional survey details'!$C$2:$BM$2,'Additional survey details'!$C$3:$BM$489)))</f>
        <v/>
      </c>
    </row>
    <row r="94" spans="1:64" s="54" customFormat="1" ht="15" customHeight="1" x14ac:dyDescent="0.35">
      <c r="A94" s="54">
        <v>59</v>
      </c>
      <c r="B94" s="59" t="s">
        <v>244</v>
      </c>
      <c r="C94" s="55">
        <v>166</v>
      </c>
      <c r="D94" s="55" t="s">
        <v>248</v>
      </c>
      <c r="E94" s="58" t="s">
        <v>246</v>
      </c>
      <c r="F94" s="10" t="s">
        <v>76</v>
      </c>
      <c r="G94" s="3" t="s">
        <v>224</v>
      </c>
      <c r="H94" s="55">
        <v>2013</v>
      </c>
      <c r="I94" s="64">
        <v>0.10757172107696533</v>
      </c>
      <c r="J94" s="62">
        <v>7.2258720174431801E-3</v>
      </c>
      <c r="K94" s="64">
        <v>9.3409009277820587E-2</v>
      </c>
      <c r="L94" s="64">
        <v>0.12173443287611008</v>
      </c>
      <c r="M94" s="64">
        <v>9.2419691383838654E-2</v>
      </c>
      <c r="N94" s="62">
        <v>8.0531863495707512E-3</v>
      </c>
      <c r="O94" s="64">
        <v>7.6598480343818665E-2</v>
      </c>
      <c r="P94" s="64">
        <v>0.10824090242385864</v>
      </c>
      <c r="Q94" s="55">
        <v>3609</v>
      </c>
      <c r="R94" s="63">
        <v>2955.85791015625</v>
      </c>
      <c r="S94" s="64">
        <v>0.89884978532791138</v>
      </c>
      <c r="T94" s="64">
        <v>0.80936545133590698</v>
      </c>
      <c r="U94" s="63">
        <v>2657</v>
      </c>
      <c r="V94" s="55">
        <v>2921</v>
      </c>
      <c r="W94" s="63">
        <v>2655</v>
      </c>
      <c r="X94" s="55">
        <v>2917</v>
      </c>
      <c r="Y94" s="64">
        <v>0.89817321300506592</v>
      </c>
      <c r="Z94" s="64">
        <v>0.80825716257095337</v>
      </c>
      <c r="AA94" s="55">
        <v>3500</v>
      </c>
      <c r="AB94" s="55">
        <v>240</v>
      </c>
      <c r="AC94" s="55">
        <v>3000</v>
      </c>
      <c r="AD94" s="55">
        <v>230</v>
      </c>
      <c r="AE94" s="55">
        <v>3200</v>
      </c>
      <c r="AF94" s="55">
        <v>170</v>
      </c>
      <c r="AG94" s="64">
        <v>7.4419863522052765E-2</v>
      </c>
      <c r="AH94" s="64">
        <v>0.20309139788150787</v>
      </c>
      <c r="AI94" s="64">
        <v>0.10120340436697006</v>
      </c>
      <c r="AJ94" s="64">
        <v>3.5182155668735504E-2</v>
      </c>
      <c r="AK94" s="64">
        <v>6.2394333072006702E-3</v>
      </c>
      <c r="AL94" s="64">
        <v>0</v>
      </c>
      <c r="AM94" s="55">
        <v>3500</v>
      </c>
      <c r="AN94" s="55">
        <v>240</v>
      </c>
      <c r="AO94" s="55">
        <v>3000</v>
      </c>
      <c r="AP94" s="55">
        <v>230</v>
      </c>
      <c r="AQ94" s="55">
        <v>3200</v>
      </c>
      <c r="AR94" s="55">
        <v>170</v>
      </c>
      <c r="AS94" s="64">
        <v>8.216363936662674E-2</v>
      </c>
      <c r="AT94" s="64">
        <v>0.21910305321216583</v>
      </c>
      <c r="AU94" s="64">
        <v>0.1376240998506546</v>
      </c>
      <c r="AV94" s="64">
        <v>5.6829851120710373E-2</v>
      </c>
      <c r="AW94" s="64">
        <v>8.9010614901781082E-3</v>
      </c>
      <c r="AX94" s="68">
        <v>0</v>
      </c>
      <c r="AY94" s="56" t="str">
        <f t="shared" si="28"/>
        <v>yes</v>
      </c>
      <c r="AZ94" s="57" t="str">
        <f t="shared" si="29"/>
        <v>yes</v>
      </c>
      <c r="BA94" s="57" t="str">
        <f t="shared" si="30"/>
        <v>yes</v>
      </c>
      <c r="BB94" s="57" t="str">
        <f t="shared" si="31"/>
        <v>yes</v>
      </c>
      <c r="BC94" s="57" t="str">
        <f t="shared" si="32"/>
        <v>yes</v>
      </c>
      <c r="BD94" s="58">
        <f t="shared" si="33"/>
        <v>0</v>
      </c>
      <c r="BE94" s="59" t="str">
        <f t="shared" si="34"/>
        <v>included</v>
      </c>
      <c r="BF94" s="55"/>
      <c r="BG94" s="58">
        <v>5</v>
      </c>
      <c r="BH94" s="58" t="s">
        <v>78</v>
      </c>
      <c r="BI94" s="45" t="s">
        <v>96</v>
      </c>
      <c r="BJ94" s="67" t="s">
        <v>80</v>
      </c>
      <c r="BK94" s="61"/>
      <c r="BL94" s="61" t="str" cm="1">
        <f t="array" ref="BL94">IF(_xlfn.XLOOKUP(Estimates_final!C81,'Additional survey details'!$B$3:$B$489,_xlfn.XLOOKUP(Estimates_final!$BL$1,'Additional survey details'!$C$2:$BM$2,'Additional survey details'!$C$3:$BM$489))=0,"",_xlfn.XLOOKUP(Estimates_final!C81,'Additional survey details'!$B$3:$B$489,_xlfn.XLOOKUP(Estimates_final!$BL$1,'Additional survey details'!$C$2:$BM$2,'Additional survey details'!$C$3:$BM$489)))</f>
        <v/>
      </c>
    </row>
    <row r="95" spans="1:64" s="54" customFormat="1" ht="15" customHeight="1" x14ac:dyDescent="0.35">
      <c r="A95" s="54">
        <v>347</v>
      </c>
      <c r="B95" s="59" t="s">
        <v>249</v>
      </c>
      <c r="C95" s="55">
        <v>1043</v>
      </c>
      <c r="D95" s="55" t="s">
        <v>250</v>
      </c>
      <c r="E95" s="58" t="s">
        <v>251</v>
      </c>
      <c r="F95" s="10" t="s">
        <v>76</v>
      </c>
      <c r="G95" s="3">
        <v>2011</v>
      </c>
      <c r="H95" s="55">
        <v>2010</v>
      </c>
      <c r="I95" s="64">
        <v>7.3938599999999993E-2</v>
      </c>
      <c r="J95" s="62">
        <v>1.1327200000000001E-2</v>
      </c>
      <c r="K95" s="64">
        <v>5.1737400000000003E-2</v>
      </c>
      <c r="L95" s="64">
        <v>9.61399E-2</v>
      </c>
      <c r="M95" s="64">
        <v>6.1672999999999999E-2</v>
      </c>
      <c r="N95" s="62">
        <v>1.2842360000000001E-2</v>
      </c>
      <c r="O95" s="64">
        <v>3.6405970000000003E-2</v>
      </c>
      <c r="P95" s="64">
        <v>8.6940030000000001E-2</v>
      </c>
      <c r="Q95" s="55">
        <v>854</v>
      </c>
      <c r="R95" s="63">
        <v>658.43768310546875</v>
      </c>
      <c r="S95" s="64">
        <v>0.97872340679168701</v>
      </c>
      <c r="T95" s="64">
        <v>0.9754098653793335</v>
      </c>
      <c r="U95" s="63">
        <v>644</v>
      </c>
      <c r="V95" s="55">
        <v>833</v>
      </c>
      <c r="W95" s="63">
        <v>644</v>
      </c>
      <c r="X95" s="55">
        <v>833</v>
      </c>
      <c r="Y95" s="64">
        <v>0.97872340679168701</v>
      </c>
      <c r="Z95" s="64">
        <v>0.9754098653793335</v>
      </c>
      <c r="AA95" s="55">
        <v>3000</v>
      </c>
      <c r="AB95" s="55">
        <v>36</v>
      </c>
      <c r="AC95" s="55">
        <v>3200</v>
      </c>
      <c r="AD95" s="55">
        <v>31</v>
      </c>
      <c r="AE95" s="55">
        <v>3500</v>
      </c>
      <c r="AF95" s="55">
        <v>26</v>
      </c>
      <c r="AG95" s="64">
        <v>6.514449417591095E-2</v>
      </c>
      <c r="AH95" s="64">
        <v>0.11055751889944077</v>
      </c>
      <c r="AI95" s="64">
        <v>5.208013579249382E-2</v>
      </c>
      <c r="AJ95" s="64">
        <v>1.3072139583528042E-2</v>
      </c>
      <c r="AK95" s="64">
        <v>9.162200876744464E-5</v>
      </c>
      <c r="AL95" s="64">
        <v>0</v>
      </c>
      <c r="AM95" s="55">
        <v>3000</v>
      </c>
      <c r="AN95" s="55">
        <v>36</v>
      </c>
      <c r="AO95" s="55">
        <v>3200</v>
      </c>
      <c r="AP95" s="55">
        <v>31</v>
      </c>
      <c r="AQ95" s="55">
        <v>3500</v>
      </c>
      <c r="AR95" s="55">
        <v>26</v>
      </c>
      <c r="AS95" s="64">
        <v>4.3217286467552185E-2</v>
      </c>
      <c r="AT95" s="64">
        <v>0.11164465546607971</v>
      </c>
      <c r="AU95" s="64">
        <v>6.6026411950588226E-2</v>
      </c>
      <c r="AV95" s="64">
        <v>1.440576184540987E-2</v>
      </c>
      <c r="AW95" s="64">
        <v>1.2004801537841558E-3</v>
      </c>
      <c r="AX95" s="68">
        <v>0</v>
      </c>
      <c r="AY95" s="56" t="str">
        <f t="shared" si="28"/>
        <v>yes</v>
      </c>
      <c r="AZ95" s="57" t="str">
        <f t="shared" si="29"/>
        <v>yes</v>
      </c>
      <c r="BA95" s="57" t="str">
        <f t="shared" si="30"/>
        <v>yes</v>
      </c>
      <c r="BB95" s="57" t="str">
        <f t="shared" si="31"/>
        <v>yes</v>
      </c>
      <c r="BC95" s="57" t="str">
        <f t="shared" si="32"/>
        <v>yes</v>
      </c>
      <c r="BD95" s="58">
        <f t="shared" si="33"/>
        <v>0</v>
      </c>
      <c r="BE95" s="59" t="str">
        <f t="shared" si="34"/>
        <v>included</v>
      </c>
      <c r="BF95" s="55" t="s">
        <v>77</v>
      </c>
      <c r="BG95" s="58">
        <v>5</v>
      </c>
      <c r="BH95" s="58" t="s">
        <v>78</v>
      </c>
      <c r="BI95" s="45" t="s">
        <v>135</v>
      </c>
      <c r="BJ95" s="67" t="s">
        <v>80</v>
      </c>
      <c r="BK95" s="61"/>
      <c r="BL95" s="61" t="str" cm="1">
        <f t="array" ref="BL95">IF(_xlfn.XLOOKUP(Estimates_final!C82,'Additional survey details'!$B$3:$B$489,_xlfn.XLOOKUP(Estimates_final!$BL$1,'Additional survey details'!$C$2:$BM$2,'Additional survey details'!$C$3:$BM$489))=0,"",_xlfn.XLOOKUP(Estimates_final!C82,'Additional survey details'!$B$3:$B$489,_xlfn.XLOOKUP(Estimates_final!$BL$1,'Additional survey details'!$C$2:$BM$2,'Additional survey details'!$C$3:$BM$489)))</f>
        <v/>
      </c>
    </row>
    <row r="96" spans="1:64" s="54" customFormat="1" ht="15" customHeight="1" x14ac:dyDescent="0.35">
      <c r="A96" s="54">
        <v>391</v>
      </c>
      <c r="B96" s="59" t="s">
        <v>249</v>
      </c>
      <c r="C96" s="55">
        <v>1681</v>
      </c>
      <c r="D96" s="55" t="s">
        <v>252</v>
      </c>
      <c r="E96" s="58" t="s">
        <v>251</v>
      </c>
      <c r="F96" s="10" t="s">
        <v>76</v>
      </c>
      <c r="G96" s="3">
        <v>2018</v>
      </c>
      <c r="H96" s="55">
        <v>2017</v>
      </c>
      <c r="I96" s="64">
        <v>9.9056266248226166E-2</v>
      </c>
      <c r="J96" s="62">
        <v>1.704026572406292E-2</v>
      </c>
      <c r="K96" s="64">
        <v>6.5657347440719604E-2</v>
      </c>
      <c r="L96" s="64">
        <v>0.13245518505573273</v>
      </c>
      <c r="M96" s="64">
        <v>9.3614585697650909E-2</v>
      </c>
      <c r="N96" s="62">
        <v>1.7595702782273293E-2</v>
      </c>
      <c r="O96" s="64">
        <v>5.9034842997789383E-2</v>
      </c>
      <c r="P96" s="64">
        <v>0.12819433212280273</v>
      </c>
      <c r="Q96" s="55">
        <v>1286</v>
      </c>
      <c r="R96" s="102">
        <v>839.33056640625</v>
      </c>
      <c r="S96" s="98">
        <v>0.98212158679962158</v>
      </c>
      <c r="T96" s="98">
        <v>0.97900468111038208</v>
      </c>
      <c r="U96" s="102">
        <v>824</v>
      </c>
      <c r="V96" s="102">
        <v>1259</v>
      </c>
      <c r="W96" s="102">
        <v>824</v>
      </c>
      <c r="X96" s="102">
        <v>1259</v>
      </c>
      <c r="Y96" s="98">
        <v>0.98212158679962158</v>
      </c>
      <c r="Z96" s="98">
        <v>0.97900468111038208</v>
      </c>
      <c r="AA96" s="55">
        <v>3400</v>
      </c>
      <c r="AB96" s="55">
        <v>39</v>
      </c>
      <c r="AC96" s="55">
        <v>3200</v>
      </c>
      <c r="AD96" s="55">
        <v>32</v>
      </c>
      <c r="AE96" s="55">
        <v>3500</v>
      </c>
      <c r="AF96" s="55">
        <v>29</v>
      </c>
      <c r="AG96" s="64">
        <v>2.8286853805184364E-2</v>
      </c>
      <c r="AH96" s="64">
        <v>7.1263305842876434E-2</v>
      </c>
      <c r="AI96" s="64">
        <v>4.7345433384180069E-2</v>
      </c>
      <c r="AJ96" s="64">
        <v>1.1583171784877777E-2</v>
      </c>
      <c r="AK96" s="64">
        <v>2.2763926535844803E-3</v>
      </c>
      <c r="AL96" s="64">
        <v>0</v>
      </c>
      <c r="AM96" s="55">
        <v>3400</v>
      </c>
      <c r="AN96" s="55">
        <v>39</v>
      </c>
      <c r="AO96" s="55">
        <v>3200</v>
      </c>
      <c r="AP96" s="55">
        <v>32</v>
      </c>
      <c r="AQ96" s="55">
        <v>3500</v>
      </c>
      <c r="AR96" s="55">
        <v>29</v>
      </c>
      <c r="AS96" s="64">
        <v>3.0976966023445129E-2</v>
      </c>
      <c r="AT96" s="64">
        <v>7.9428113996982574E-2</v>
      </c>
      <c r="AU96" s="64">
        <v>6.036536768078804E-2</v>
      </c>
      <c r="AV96" s="64">
        <v>1.1914217844605446E-2</v>
      </c>
      <c r="AW96" s="64">
        <v>1.5885623870417476E-3</v>
      </c>
      <c r="AX96" s="68">
        <v>0</v>
      </c>
      <c r="AY96" s="56" t="str">
        <f t="shared" si="28"/>
        <v>yes</v>
      </c>
      <c r="AZ96" s="57" t="str">
        <f t="shared" si="29"/>
        <v>yes</v>
      </c>
      <c r="BA96" s="57" t="str">
        <f t="shared" si="30"/>
        <v>yes</v>
      </c>
      <c r="BB96" s="57" t="str">
        <f t="shared" si="31"/>
        <v>yes</v>
      </c>
      <c r="BC96" s="57" t="str">
        <f t="shared" si="32"/>
        <v>yes</v>
      </c>
      <c r="BD96" s="58">
        <f t="shared" si="33"/>
        <v>0</v>
      </c>
      <c r="BE96" s="59" t="str">
        <f t="shared" si="34"/>
        <v>included</v>
      </c>
      <c r="BF96" s="55"/>
      <c r="BG96" s="58">
        <v>5</v>
      </c>
      <c r="BH96" s="58" t="s">
        <v>78</v>
      </c>
      <c r="BI96" s="45" t="s">
        <v>96</v>
      </c>
      <c r="BJ96" s="67" t="s">
        <v>80</v>
      </c>
      <c r="BK96" s="61"/>
      <c r="BL96" s="61" t="str" cm="1">
        <f t="array" ref="BL96">IF(_xlfn.XLOOKUP(Estimates_final!C84,'Additional survey details'!$B$3:$B$489,_xlfn.XLOOKUP(Estimates_final!$BL$1,'Additional survey details'!$C$2:$BM$2,'Additional survey details'!$C$3:$BM$489))=0,"",_xlfn.XLOOKUP(Estimates_final!C84,'Additional survey details'!$B$3:$B$489,_xlfn.XLOOKUP(Estimates_final!$BL$1,'Additional survey details'!$C$2:$BM$2,'Additional survey details'!$C$3:$BM$489)))</f>
        <v/>
      </c>
    </row>
    <row r="97" spans="1:64" s="54" customFormat="1" ht="15" customHeight="1" x14ac:dyDescent="0.35">
      <c r="A97" s="54">
        <v>60</v>
      </c>
      <c r="B97" s="59" t="s">
        <v>253</v>
      </c>
      <c r="C97" s="55">
        <v>177</v>
      </c>
      <c r="D97" s="55" t="s">
        <v>254</v>
      </c>
      <c r="E97" s="58" t="s">
        <v>255</v>
      </c>
      <c r="F97" s="10" t="s">
        <v>67</v>
      </c>
      <c r="G97" s="3" t="s">
        <v>184</v>
      </c>
      <c r="H97" s="55">
        <v>1997</v>
      </c>
      <c r="I97" s="64">
        <v>0.20540620000000001</v>
      </c>
      <c r="J97" s="62">
        <v>1.2848200000000001E-2</v>
      </c>
      <c r="K97" s="64">
        <v>0.18022379999999999</v>
      </c>
      <c r="L97" s="64">
        <v>0.2305886</v>
      </c>
      <c r="M97" s="64">
        <v>0.1573273</v>
      </c>
      <c r="N97" s="62">
        <v>1.1328319999999999E-2</v>
      </c>
      <c r="O97" s="64">
        <v>0.13492778</v>
      </c>
      <c r="P97" s="64">
        <v>0.17972682000000001</v>
      </c>
      <c r="Q97" s="55">
        <v>1991</v>
      </c>
      <c r="R97" s="63">
        <v>2222</v>
      </c>
      <c r="S97" s="64">
        <v>0.53827321529388428</v>
      </c>
      <c r="T97" s="64">
        <v>0.66248118877410889</v>
      </c>
      <c r="U97" s="63">
        <v>1196.0926513671875</v>
      </c>
      <c r="V97" s="55">
        <v>1319</v>
      </c>
      <c r="W97" s="63">
        <v>1194.2783203125</v>
      </c>
      <c r="X97" s="55">
        <v>1318</v>
      </c>
      <c r="Y97" s="64">
        <v>0.5374789834022522</v>
      </c>
      <c r="Z97" s="64">
        <v>0.66197890043258667</v>
      </c>
      <c r="AA97" s="55">
        <v>3000</v>
      </c>
      <c r="AB97" s="55">
        <v>116</v>
      </c>
      <c r="AC97" s="55">
        <v>3500</v>
      </c>
      <c r="AD97" s="55">
        <v>76</v>
      </c>
      <c r="AE97" s="55">
        <v>2500</v>
      </c>
      <c r="AF97" s="55">
        <v>67</v>
      </c>
      <c r="AG97" s="64">
        <v>9.3993529677391052E-2</v>
      </c>
      <c r="AH97" s="64">
        <v>0.21641451120376587</v>
      </c>
      <c r="AI97" s="64">
        <v>8.7816625833511353E-2</v>
      </c>
      <c r="AJ97" s="64">
        <v>3.410402312874794E-2</v>
      </c>
      <c r="AK97" s="64">
        <v>1.717701368033886E-2</v>
      </c>
      <c r="AL97" s="64">
        <v>5.7713175192475319E-4</v>
      </c>
      <c r="AM97" s="55">
        <v>3000</v>
      </c>
      <c r="AN97" s="55">
        <v>116</v>
      </c>
      <c r="AO97" s="55">
        <v>3500</v>
      </c>
      <c r="AP97" s="55">
        <v>76</v>
      </c>
      <c r="AQ97" s="55">
        <v>2500</v>
      </c>
      <c r="AR97" s="55">
        <v>67</v>
      </c>
      <c r="AS97" s="64">
        <v>8.7945416569709778E-2</v>
      </c>
      <c r="AT97" s="64">
        <v>0.19636088609695435</v>
      </c>
      <c r="AU97" s="64">
        <v>7.7331312000751495E-2</v>
      </c>
      <c r="AV97" s="64">
        <v>2.9567854478955269E-2</v>
      </c>
      <c r="AW97" s="64">
        <v>1.3646702282130718E-2</v>
      </c>
      <c r="AX97" s="68">
        <v>7.581501267850399E-4</v>
      </c>
      <c r="AY97" s="56" t="str">
        <f t="shared" si="28"/>
        <v>yes</v>
      </c>
      <c r="AZ97" s="57" t="str">
        <f t="shared" si="29"/>
        <v>yes</v>
      </c>
      <c r="BA97" s="57" t="str">
        <f t="shared" si="30"/>
        <v>yes</v>
      </c>
      <c r="BB97" s="57" t="str">
        <f t="shared" si="31"/>
        <v>yes</v>
      </c>
      <c r="BC97" s="57" t="str">
        <f t="shared" si="32"/>
        <v>yes</v>
      </c>
      <c r="BD97" s="58">
        <f t="shared" si="33"/>
        <v>0</v>
      </c>
      <c r="BE97" s="59" t="str">
        <f t="shared" si="34"/>
        <v>included</v>
      </c>
      <c r="BF97" s="55" t="s">
        <v>77</v>
      </c>
      <c r="BG97" s="58">
        <v>5</v>
      </c>
      <c r="BH97" s="58" t="s">
        <v>78</v>
      </c>
      <c r="BI97" s="45" t="s">
        <v>84</v>
      </c>
      <c r="BJ97" s="67" t="s">
        <v>80</v>
      </c>
      <c r="BK97" s="61"/>
      <c r="BL97" s="61" t="str" cm="1">
        <f t="array" ref="BL97">IF(_xlfn.XLOOKUP(Estimates_final!C85,'Additional survey details'!$B$3:$B$489,_xlfn.XLOOKUP(Estimates_final!$BL$1,'Additional survey details'!$C$2:$BM$2,'Additional survey details'!$C$3:$BM$489))=0,"",_xlfn.XLOOKUP(Estimates_final!C85,'Additional survey details'!$B$3:$B$489,_xlfn.XLOOKUP(Estimates_final!$BL$1,'Additional survey details'!$C$2:$BM$2,'Additional survey details'!$C$3:$BM$489)))</f>
        <v/>
      </c>
    </row>
    <row r="98" spans="1:64" s="54" customFormat="1" ht="15" customHeight="1" x14ac:dyDescent="0.35">
      <c r="A98" s="54">
        <v>61</v>
      </c>
      <c r="B98" s="59" t="s">
        <v>253</v>
      </c>
      <c r="C98" s="55">
        <v>178</v>
      </c>
      <c r="D98" s="55" t="s">
        <v>256</v>
      </c>
      <c r="E98" s="58" t="s">
        <v>255</v>
      </c>
      <c r="F98" s="10" t="s">
        <v>76</v>
      </c>
      <c r="G98" s="3">
        <v>2006</v>
      </c>
      <c r="H98" s="55">
        <v>2003</v>
      </c>
      <c r="I98" s="64">
        <v>0.19164110000000001</v>
      </c>
      <c r="J98" s="62">
        <v>1.11281E-2</v>
      </c>
      <c r="K98" s="64">
        <v>0.16983000000000001</v>
      </c>
      <c r="L98" s="64">
        <v>0.21345210000000001</v>
      </c>
      <c r="M98" s="64">
        <v>0.15354390000000001</v>
      </c>
      <c r="N98" s="62">
        <v>1.0647729999999999E-2</v>
      </c>
      <c r="O98" s="64">
        <v>0.13258603999999999</v>
      </c>
      <c r="P98" s="64">
        <v>0.17450175000000001</v>
      </c>
      <c r="Q98" s="55">
        <v>3711</v>
      </c>
      <c r="R98" s="63">
        <v>3586</v>
      </c>
      <c r="S98" s="64">
        <v>0.59118795394897461</v>
      </c>
      <c r="T98" s="64">
        <v>0.58717328310012817</v>
      </c>
      <c r="U98" s="63">
        <v>2120</v>
      </c>
      <c r="V98" s="55">
        <v>2179</v>
      </c>
      <c r="W98" s="63">
        <v>2109</v>
      </c>
      <c r="X98" s="55">
        <v>2168</v>
      </c>
      <c r="Y98" s="64">
        <v>0.58812046051025391</v>
      </c>
      <c r="Z98" s="64">
        <v>0.58420908451080322</v>
      </c>
      <c r="AA98" s="55">
        <v>3000</v>
      </c>
      <c r="AB98" s="55">
        <v>224</v>
      </c>
      <c r="AC98" s="55">
        <v>2800</v>
      </c>
      <c r="AD98" s="55">
        <v>119</v>
      </c>
      <c r="AE98" s="55">
        <v>3500</v>
      </c>
      <c r="AF98" s="55">
        <v>117</v>
      </c>
      <c r="AG98" s="64">
        <v>9.1730706393718719E-2</v>
      </c>
      <c r="AH98" s="64">
        <v>0.19355489313602448</v>
      </c>
      <c r="AI98" s="64">
        <v>6.6808655858039856E-2</v>
      </c>
      <c r="AJ98" s="64">
        <v>2.6085393503308296E-2</v>
      </c>
      <c r="AK98" s="64">
        <v>2.0418670028448105E-2</v>
      </c>
      <c r="AL98" s="64">
        <v>5.4091104539111257E-4</v>
      </c>
      <c r="AM98" s="55">
        <v>3000</v>
      </c>
      <c r="AN98" s="55">
        <v>224</v>
      </c>
      <c r="AO98" s="55">
        <v>2800</v>
      </c>
      <c r="AP98" s="55">
        <v>119</v>
      </c>
      <c r="AQ98" s="55">
        <v>3500</v>
      </c>
      <c r="AR98" s="55">
        <v>117</v>
      </c>
      <c r="AS98" s="64">
        <v>0.10279945284128189</v>
      </c>
      <c r="AT98" s="64">
        <v>0.21110601723194122</v>
      </c>
      <c r="AU98" s="64">
        <v>5.6906837970018387E-2</v>
      </c>
      <c r="AV98" s="64">
        <v>2.3405231535434723E-2</v>
      </c>
      <c r="AW98" s="64">
        <v>1.6521340236067772E-2</v>
      </c>
      <c r="AX98" s="68">
        <v>4.589261079672724E-4</v>
      </c>
      <c r="AY98" s="56" t="str">
        <f t="shared" si="28"/>
        <v>yes</v>
      </c>
      <c r="AZ98" s="57" t="str">
        <f t="shared" si="29"/>
        <v>yes</v>
      </c>
      <c r="BA98" s="57" t="str">
        <f t="shared" si="30"/>
        <v>yes</v>
      </c>
      <c r="BB98" s="57" t="str">
        <f t="shared" si="31"/>
        <v>yes</v>
      </c>
      <c r="BC98" s="57" t="str">
        <f t="shared" si="32"/>
        <v>yes</v>
      </c>
      <c r="BD98" s="58">
        <f t="shared" si="33"/>
        <v>0</v>
      </c>
      <c r="BE98" s="59" t="str">
        <f t="shared" si="34"/>
        <v>included</v>
      </c>
      <c r="BF98" s="55" t="s">
        <v>77</v>
      </c>
      <c r="BG98" s="58">
        <v>5</v>
      </c>
      <c r="BH98" s="58" t="s">
        <v>78</v>
      </c>
      <c r="BI98" s="45" t="s">
        <v>79</v>
      </c>
      <c r="BJ98" s="67" t="s">
        <v>80</v>
      </c>
      <c r="BK98" s="61"/>
      <c r="BL98" s="61" t="str" cm="1">
        <f t="array" ref="BL98">IF(_xlfn.XLOOKUP(Estimates_final!C87,'Additional survey details'!$B$3:$B$489,_xlfn.XLOOKUP(Estimates_final!$BL$1,'Additional survey details'!$C$2:$BM$2,'Additional survey details'!$C$3:$BM$489))=0,"",_xlfn.XLOOKUP(Estimates_final!C87,'Additional survey details'!$B$3:$B$489,_xlfn.XLOOKUP(Estimates_final!$BL$1,'Additional survey details'!$C$2:$BM$2,'Additional survey details'!$C$3:$BM$489)))</f>
        <v/>
      </c>
    </row>
    <row r="99" spans="1:64" s="54" customFormat="1" ht="15" customHeight="1" x14ac:dyDescent="0.35">
      <c r="A99" s="54">
        <v>62</v>
      </c>
      <c r="B99" s="59" t="s">
        <v>253</v>
      </c>
      <c r="C99" s="55">
        <v>180</v>
      </c>
      <c r="D99" s="55" t="s">
        <v>257</v>
      </c>
      <c r="E99" s="58" t="s">
        <v>255</v>
      </c>
      <c r="F99" s="10" t="s">
        <v>67</v>
      </c>
      <c r="G99" s="3" t="s">
        <v>149</v>
      </c>
      <c r="H99" s="55">
        <v>2009</v>
      </c>
      <c r="I99" s="64">
        <v>0.19228339999999999</v>
      </c>
      <c r="J99" s="62">
        <v>9.1272999999999996E-3</v>
      </c>
      <c r="K99" s="64">
        <v>0.17439379999999999</v>
      </c>
      <c r="L99" s="64">
        <v>0.2101729</v>
      </c>
      <c r="M99" s="64">
        <v>0.14305039999999999</v>
      </c>
      <c r="N99" s="62">
        <v>6.8892700000000003E-3</v>
      </c>
      <c r="O99" s="64">
        <v>0.1295007</v>
      </c>
      <c r="P99" s="64">
        <v>0.15660009999999999</v>
      </c>
      <c r="Q99" s="55">
        <v>7694</v>
      </c>
      <c r="R99" s="63">
        <v>7403</v>
      </c>
      <c r="S99" s="64">
        <v>0.60935437679290771</v>
      </c>
      <c r="T99" s="64">
        <v>0.57785284519195557</v>
      </c>
      <c r="U99" s="63">
        <v>4510.84765625</v>
      </c>
      <c r="V99" s="55">
        <v>4446</v>
      </c>
      <c r="W99" s="63">
        <v>4478.2998046875</v>
      </c>
      <c r="X99" s="55">
        <v>4414</v>
      </c>
      <c r="Y99" s="64">
        <v>0.60493040084838867</v>
      </c>
      <c r="Z99" s="64">
        <v>0.57369381189346313</v>
      </c>
      <c r="AA99" s="55">
        <v>3000</v>
      </c>
      <c r="AB99" s="55">
        <v>580</v>
      </c>
      <c r="AC99" s="55">
        <v>3500</v>
      </c>
      <c r="AD99" s="55">
        <v>286</v>
      </c>
      <c r="AE99" s="55">
        <v>2500</v>
      </c>
      <c r="AF99" s="55">
        <v>267</v>
      </c>
      <c r="AG99" s="64">
        <v>0.12967760860919952</v>
      </c>
      <c r="AH99" s="64">
        <v>0.25285199284553528</v>
      </c>
      <c r="AI99" s="64">
        <v>0.10836102068424225</v>
      </c>
      <c r="AJ99" s="64">
        <v>4.7587033361196518E-2</v>
      </c>
      <c r="AK99" s="64">
        <v>2.5945667177438736E-2</v>
      </c>
      <c r="AL99" s="64">
        <v>3.9579349686391652E-4</v>
      </c>
      <c r="AM99" s="55">
        <v>3000</v>
      </c>
      <c r="AN99" s="55">
        <v>580</v>
      </c>
      <c r="AO99" s="55">
        <v>3500</v>
      </c>
      <c r="AP99" s="55">
        <v>286</v>
      </c>
      <c r="AQ99" s="55">
        <v>2500</v>
      </c>
      <c r="AR99" s="55">
        <v>267</v>
      </c>
      <c r="AS99" s="64">
        <v>0.13045434653759003</v>
      </c>
      <c r="AT99" s="64">
        <v>0.2548358142375946</v>
      </c>
      <c r="AU99" s="64">
        <v>0.10503823310136795</v>
      </c>
      <c r="AV99" s="64">
        <v>4.6108860522508621E-2</v>
      </c>
      <c r="AW99" s="64">
        <v>2.6990553364157677E-2</v>
      </c>
      <c r="AX99" s="68">
        <v>2.2492128482554108E-4</v>
      </c>
      <c r="AY99" s="56" t="str">
        <f t="shared" si="28"/>
        <v>yes</v>
      </c>
      <c r="AZ99" s="57" t="str">
        <f t="shared" si="29"/>
        <v>yes</v>
      </c>
      <c r="BA99" s="57" t="str">
        <f t="shared" si="30"/>
        <v>yes</v>
      </c>
      <c r="BB99" s="57" t="str">
        <f t="shared" si="31"/>
        <v>yes</v>
      </c>
      <c r="BC99" s="57" t="str">
        <f t="shared" si="32"/>
        <v>yes</v>
      </c>
      <c r="BD99" s="58">
        <f t="shared" si="33"/>
        <v>0</v>
      </c>
      <c r="BE99" s="59" t="str">
        <f t="shared" si="34"/>
        <v>included</v>
      </c>
      <c r="BF99" s="55" t="s">
        <v>77</v>
      </c>
      <c r="BG99" s="58">
        <v>5</v>
      </c>
      <c r="BH99" s="58" t="s">
        <v>78</v>
      </c>
      <c r="BI99" s="45" t="s">
        <v>84</v>
      </c>
      <c r="BJ99" s="67" t="s">
        <v>80</v>
      </c>
      <c r="BK99" s="61"/>
      <c r="BL99" s="61" t="str" cm="1">
        <f t="array" ref="BL99">IF(_xlfn.XLOOKUP(Estimates_final!C88,'Additional survey details'!$B$3:$B$489,_xlfn.XLOOKUP(Estimates_final!$BL$1,'Additional survey details'!$C$2:$BM$2,'Additional survey details'!$C$3:$BM$489))=0,"",_xlfn.XLOOKUP(Estimates_final!C88,'Additional survey details'!$B$3:$B$489,_xlfn.XLOOKUP(Estimates_final!$BL$1,'Additional survey details'!$C$2:$BM$2,'Additional survey details'!$C$3:$BM$489)))</f>
        <v/>
      </c>
    </row>
    <row r="100" spans="1:64" s="54" customFormat="1" ht="15" customHeight="1" x14ac:dyDescent="0.35">
      <c r="A100" s="54">
        <v>320</v>
      </c>
      <c r="B100" s="59" t="s">
        <v>253</v>
      </c>
      <c r="C100" s="55">
        <v>876</v>
      </c>
      <c r="D100" s="55" t="s">
        <v>258</v>
      </c>
      <c r="E100" s="58" t="s">
        <v>255</v>
      </c>
      <c r="F100" s="10" t="s">
        <v>76</v>
      </c>
      <c r="G100" s="3">
        <v>2000</v>
      </c>
      <c r="H100" s="55">
        <v>1999</v>
      </c>
      <c r="I100" s="64">
        <v>0.1982343</v>
      </c>
      <c r="J100" s="62">
        <v>9.1704000000000004E-3</v>
      </c>
      <c r="K100" s="64">
        <v>0.18026030000000001</v>
      </c>
      <c r="L100" s="64">
        <v>0.21620829999999999</v>
      </c>
      <c r="M100" s="64">
        <v>0.14305870000000001</v>
      </c>
      <c r="N100" s="62">
        <v>9.77483E-3</v>
      </c>
      <c r="O100" s="64">
        <v>0.12381539</v>
      </c>
      <c r="P100" s="64">
        <v>0.16230201</v>
      </c>
      <c r="Q100" s="55">
        <v>2139</v>
      </c>
      <c r="R100" s="63">
        <v>2034</v>
      </c>
      <c r="S100" s="64">
        <v>0.71279305219650269</v>
      </c>
      <c r="T100" s="64">
        <v>0.68115943670272827</v>
      </c>
      <c r="U100" s="63">
        <v>1450</v>
      </c>
      <c r="V100" s="55">
        <v>1457</v>
      </c>
      <c r="W100" s="63">
        <v>1450</v>
      </c>
      <c r="X100" s="55">
        <v>1457</v>
      </c>
      <c r="Y100" s="64">
        <v>0.71278810501098633</v>
      </c>
      <c r="Z100" s="64">
        <v>0.68115943670272827</v>
      </c>
      <c r="AA100" s="55">
        <v>3000</v>
      </c>
      <c r="AB100" s="55">
        <v>148</v>
      </c>
      <c r="AC100" s="55">
        <v>2500</v>
      </c>
      <c r="AD100" s="55">
        <v>89</v>
      </c>
      <c r="AE100" s="55">
        <v>2800</v>
      </c>
      <c r="AF100" s="55">
        <v>75</v>
      </c>
      <c r="AG100" s="64">
        <v>9.5716007053852081E-2</v>
      </c>
      <c r="AH100" s="64">
        <v>0.20112194120883942</v>
      </c>
      <c r="AI100" s="64">
        <v>4.1843768209218979E-2</v>
      </c>
      <c r="AJ100" s="64">
        <v>4.8833438195288181E-3</v>
      </c>
      <c r="AK100" s="64">
        <v>0</v>
      </c>
      <c r="AL100" s="64">
        <v>0</v>
      </c>
      <c r="AM100" s="55">
        <v>3000</v>
      </c>
      <c r="AN100" s="55">
        <v>148</v>
      </c>
      <c r="AO100" s="55">
        <v>2500</v>
      </c>
      <c r="AP100" s="55">
        <v>89</v>
      </c>
      <c r="AQ100" s="55">
        <v>2800</v>
      </c>
      <c r="AR100" s="55">
        <v>75</v>
      </c>
      <c r="AS100" s="64">
        <v>0.10157858580350876</v>
      </c>
      <c r="AT100" s="64">
        <v>0.21413864195346832</v>
      </c>
      <c r="AU100" s="64">
        <v>3.9121482521295547E-2</v>
      </c>
      <c r="AV100" s="64">
        <v>4.1180509142577648E-3</v>
      </c>
      <c r="AW100" s="64">
        <v>0</v>
      </c>
      <c r="AX100" s="68">
        <v>0</v>
      </c>
      <c r="AY100" s="56" t="str">
        <f t="shared" si="28"/>
        <v>yes</v>
      </c>
      <c r="AZ100" s="57" t="str">
        <f t="shared" si="29"/>
        <v>yes</v>
      </c>
      <c r="BA100" s="57" t="str">
        <f t="shared" si="30"/>
        <v>yes</v>
      </c>
      <c r="BB100" s="57" t="str">
        <f t="shared" si="31"/>
        <v>yes</v>
      </c>
      <c r="BC100" s="57" t="str">
        <f t="shared" si="32"/>
        <v>yes</v>
      </c>
      <c r="BD100" s="58">
        <f t="shared" si="33"/>
        <v>0</v>
      </c>
      <c r="BE100" s="59" t="str">
        <f t="shared" si="34"/>
        <v>included</v>
      </c>
      <c r="BF100" s="55" t="s">
        <v>77</v>
      </c>
      <c r="BG100" s="58">
        <v>5</v>
      </c>
      <c r="BH100" s="58" t="s">
        <v>78</v>
      </c>
      <c r="BI100" s="45" t="s">
        <v>135</v>
      </c>
      <c r="BJ100" s="67" t="s">
        <v>80</v>
      </c>
      <c r="BK100" s="61"/>
      <c r="BL100" s="61" t="str" cm="1">
        <f t="array" ref="BL100">IF(_xlfn.XLOOKUP(Estimates_final!C86,'Additional survey details'!$B$3:$B$489,_xlfn.XLOOKUP(Estimates_final!$BL$1,'Additional survey details'!$C$2:$BM$2,'Additional survey details'!$C$3:$BM$489))=0,"",_xlfn.XLOOKUP(Estimates_final!C86,'Additional survey details'!$B$3:$B$489,_xlfn.XLOOKUP(Estimates_final!$BL$1,'Additional survey details'!$C$2:$BM$2,'Additional survey details'!$C$3:$BM$489)))</f>
        <v/>
      </c>
    </row>
    <row r="101" spans="1:64" s="54" customFormat="1" ht="15" customHeight="1" x14ac:dyDescent="0.35">
      <c r="A101" s="54">
        <v>392</v>
      </c>
      <c r="B101" s="59" t="s">
        <v>253</v>
      </c>
      <c r="C101" s="55">
        <v>1700</v>
      </c>
      <c r="D101" s="55" t="s">
        <v>259</v>
      </c>
      <c r="E101" s="58" t="s">
        <v>255</v>
      </c>
      <c r="F101" s="10" t="s">
        <v>76</v>
      </c>
      <c r="G101" s="3">
        <v>2016</v>
      </c>
      <c r="H101" s="55">
        <v>2015</v>
      </c>
      <c r="I101" s="64">
        <v>0.17453370988368988</v>
      </c>
      <c r="J101" s="62">
        <v>8.9600915089249611E-3</v>
      </c>
      <c r="K101" s="64">
        <v>0.15697193145751953</v>
      </c>
      <c r="L101" s="64">
        <v>0.19209548830986023</v>
      </c>
      <c r="M101" s="64">
        <v>0.12748138606548309</v>
      </c>
      <c r="N101" s="62">
        <v>8.2641569897532463E-3</v>
      </c>
      <c r="O101" s="64">
        <v>0.11124406754970551</v>
      </c>
      <c r="P101" s="64">
        <v>0.14371868968009949</v>
      </c>
      <c r="Q101" s="55">
        <v>3749</v>
      </c>
      <c r="R101" s="63">
        <v>3390.26123046875</v>
      </c>
      <c r="S101" s="64">
        <v>0.73392331600189209</v>
      </c>
      <c r="T101" s="64">
        <v>0.68391573429107666</v>
      </c>
      <c r="U101" s="63">
        <v>2488</v>
      </c>
      <c r="V101" s="55">
        <v>2564</v>
      </c>
      <c r="W101" s="63">
        <v>2478</v>
      </c>
      <c r="X101" s="55">
        <v>2552</v>
      </c>
      <c r="Y101" s="64">
        <v>0.73097342252731323</v>
      </c>
      <c r="Z101" s="64">
        <v>0.68071484565734863</v>
      </c>
      <c r="AA101" s="55">
        <v>3000</v>
      </c>
      <c r="AB101" s="55">
        <v>310</v>
      </c>
      <c r="AC101" s="55">
        <v>3500</v>
      </c>
      <c r="AD101" s="55">
        <v>198</v>
      </c>
      <c r="AE101" s="55">
        <v>2500</v>
      </c>
      <c r="AF101" s="55">
        <v>157</v>
      </c>
      <c r="AG101" s="64">
        <v>0.12073597311973572</v>
      </c>
      <c r="AH101" s="64">
        <v>0.2604861855506897</v>
      </c>
      <c r="AI101" s="64">
        <v>7.4081204831600189E-2</v>
      </c>
      <c r="AJ101" s="64">
        <v>2.7306154370307922E-2</v>
      </c>
      <c r="AK101" s="64">
        <v>1.6855968162417412E-2</v>
      </c>
      <c r="AL101" s="64">
        <v>5.8290138840675354E-3</v>
      </c>
      <c r="AM101" s="55">
        <v>3000</v>
      </c>
      <c r="AN101" s="55">
        <v>310</v>
      </c>
      <c r="AO101" s="55">
        <v>3500</v>
      </c>
      <c r="AP101" s="55">
        <v>198</v>
      </c>
      <c r="AQ101" s="55">
        <v>2500</v>
      </c>
      <c r="AR101" s="55">
        <v>157</v>
      </c>
      <c r="AS101" s="64">
        <v>0.1209048330783844</v>
      </c>
      <c r="AT101" s="64">
        <v>0.25936037302017212</v>
      </c>
      <c r="AU101" s="64">
        <v>6.6692665219306946E-2</v>
      </c>
      <c r="AV101" s="64">
        <v>2.5741029530763626E-2</v>
      </c>
      <c r="AW101" s="64">
        <v>1.7160685732960701E-2</v>
      </c>
      <c r="AX101" s="68">
        <v>5.8502340689301491E-3</v>
      </c>
      <c r="AY101" s="56" t="str">
        <f t="shared" si="28"/>
        <v>yes</v>
      </c>
      <c r="AZ101" s="57" t="str">
        <f t="shared" si="29"/>
        <v>yes</v>
      </c>
      <c r="BA101" s="57" t="str">
        <f t="shared" si="30"/>
        <v>yes</v>
      </c>
      <c r="BB101" s="57" t="str">
        <f t="shared" si="31"/>
        <v>yes</v>
      </c>
      <c r="BC101" s="57" t="str">
        <f t="shared" si="32"/>
        <v>yes</v>
      </c>
      <c r="BD101" s="58">
        <f t="shared" si="33"/>
        <v>0</v>
      </c>
      <c r="BE101" s="59" t="str">
        <f t="shared" si="34"/>
        <v>included</v>
      </c>
      <c r="BF101" s="55"/>
      <c r="BG101" s="58">
        <v>5</v>
      </c>
      <c r="BH101" s="58" t="s">
        <v>78</v>
      </c>
      <c r="BI101" s="45" t="s">
        <v>96</v>
      </c>
      <c r="BJ101" s="67" t="s">
        <v>80</v>
      </c>
      <c r="BK101" s="61"/>
      <c r="BL101" s="61" t="str" cm="1">
        <f t="array" ref="BL101">IF(_xlfn.XLOOKUP(Estimates_final!C89,'Additional survey details'!$B$3:$B$489,_xlfn.XLOOKUP(Estimates_final!$BL$1,'Additional survey details'!$C$2:$BM$2,'Additional survey details'!$C$3:$BM$489))=0,"",_xlfn.XLOOKUP(Estimates_final!C89,'Additional survey details'!$B$3:$B$489,_xlfn.XLOOKUP(Estimates_final!$BL$1,'Additional survey details'!$C$2:$BM$2,'Additional survey details'!$C$3:$BM$489)))</f>
        <v/>
      </c>
    </row>
    <row r="102" spans="1:64" s="54" customFormat="1" ht="15" customHeight="1" x14ac:dyDescent="0.35">
      <c r="A102" s="54">
        <v>310</v>
      </c>
      <c r="B102" s="59" t="s">
        <v>260</v>
      </c>
      <c r="C102" s="55">
        <v>850</v>
      </c>
      <c r="D102" s="55" t="s">
        <v>261</v>
      </c>
      <c r="E102" s="58" t="s">
        <v>262</v>
      </c>
      <c r="F102" s="10" t="s">
        <v>76</v>
      </c>
      <c r="G102" s="3">
        <v>2014</v>
      </c>
      <c r="H102" s="55">
        <v>2013</v>
      </c>
      <c r="I102" s="64">
        <v>6.23615E-2</v>
      </c>
      <c r="J102" s="62">
        <v>9.3030999999999999E-3</v>
      </c>
      <c r="K102" s="64">
        <v>4.4127399999999997E-2</v>
      </c>
      <c r="L102" s="64">
        <v>8.05955E-2</v>
      </c>
      <c r="M102" s="64">
        <v>5.1060099999999997E-2</v>
      </c>
      <c r="N102" s="62">
        <v>9.8081699999999997E-3</v>
      </c>
      <c r="O102" s="64">
        <v>3.1777050000000001E-2</v>
      </c>
      <c r="P102" s="64">
        <v>7.0343130000000004E-2</v>
      </c>
      <c r="Q102" s="55">
        <v>2193</v>
      </c>
      <c r="R102" s="63">
        <v>635.33135986328125</v>
      </c>
      <c r="S102" s="64">
        <v>0.94803148508071899</v>
      </c>
      <c r="T102" s="64">
        <v>0.95713633298873901</v>
      </c>
      <c r="U102" s="63">
        <v>602</v>
      </c>
      <c r="V102" s="55">
        <v>2099</v>
      </c>
      <c r="W102" s="63">
        <v>599</v>
      </c>
      <c r="X102" s="55">
        <v>2094</v>
      </c>
      <c r="Y102" s="64">
        <v>0.94330710172653198</v>
      </c>
      <c r="Z102" s="64">
        <v>0.95485633611679077</v>
      </c>
      <c r="AA102" s="55">
        <v>3500</v>
      </c>
      <c r="AB102" s="55">
        <v>97</v>
      </c>
      <c r="AC102" s="55">
        <v>3200</v>
      </c>
      <c r="AD102" s="55">
        <v>65</v>
      </c>
      <c r="AE102" s="55">
        <v>3000</v>
      </c>
      <c r="AF102" s="55">
        <v>54</v>
      </c>
      <c r="AG102" s="64">
        <v>5.3410924971103668E-2</v>
      </c>
      <c r="AH102" s="64">
        <v>0.12420696020126343</v>
      </c>
      <c r="AI102" s="64">
        <v>0.11267772316932678</v>
      </c>
      <c r="AJ102" s="64">
        <v>2.9533376917243004E-2</v>
      </c>
      <c r="AK102" s="64">
        <v>5.5157574824988842E-3</v>
      </c>
      <c r="AL102" s="64">
        <v>2.1216437744442374E-4</v>
      </c>
      <c r="AM102" s="55">
        <v>3500</v>
      </c>
      <c r="AN102" s="55">
        <v>97</v>
      </c>
      <c r="AO102" s="55">
        <v>3200</v>
      </c>
      <c r="AP102" s="55">
        <v>65</v>
      </c>
      <c r="AQ102" s="55">
        <v>3000</v>
      </c>
      <c r="AR102" s="55">
        <v>54</v>
      </c>
      <c r="AS102" s="64">
        <v>4.6212483197450638E-2</v>
      </c>
      <c r="AT102" s="64">
        <v>0.10290614515542984</v>
      </c>
      <c r="AU102" s="64">
        <v>8.5278704762458801E-2</v>
      </c>
      <c r="AV102" s="64">
        <v>2.1438781172037125E-2</v>
      </c>
      <c r="AW102" s="64">
        <v>3.3349213190376759E-3</v>
      </c>
      <c r="AX102" s="68">
        <v>4.7641733544878662E-4</v>
      </c>
      <c r="AY102" s="56" t="str">
        <f t="shared" si="28"/>
        <v>yes</v>
      </c>
      <c r="AZ102" s="57" t="str">
        <f t="shared" si="29"/>
        <v>yes</v>
      </c>
      <c r="BA102" s="57" t="str">
        <f t="shared" si="30"/>
        <v>yes</v>
      </c>
      <c r="BB102" s="57" t="str">
        <f t="shared" si="31"/>
        <v>yes</v>
      </c>
      <c r="BC102" s="57" t="str">
        <f t="shared" si="32"/>
        <v>yes</v>
      </c>
      <c r="BD102" s="58">
        <f t="shared" si="33"/>
        <v>0</v>
      </c>
      <c r="BE102" s="59" t="str">
        <f t="shared" si="34"/>
        <v>included</v>
      </c>
      <c r="BF102" s="55" t="s">
        <v>77</v>
      </c>
      <c r="BG102" s="58">
        <v>5</v>
      </c>
      <c r="BH102" s="58" t="s">
        <v>78</v>
      </c>
      <c r="BI102" s="45" t="s">
        <v>79</v>
      </c>
      <c r="BJ102" s="67" t="s">
        <v>80</v>
      </c>
      <c r="BK102" s="61"/>
      <c r="BL102" s="61" t="str" cm="1">
        <f t="array" ref="BL102">IF(_xlfn.XLOOKUP(Estimates_final!C90,'Additional survey details'!$B$3:$B$489,_xlfn.XLOOKUP(Estimates_final!$BL$1,'Additional survey details'!$C$2:$BM$2,'Additional survey details'!$C$3:$BM$489))=0,"",_xlfn.XLOOKUP(Estimates_final!C90,'Additional survey details'!$B$3:$B$489,_xlfn.XLOOKUP(Estimates_final!$BL$1,'Additional survey details'!$C$2:$BM$2,'Additional survey details'!$C$3:$BM$489)))</f>
        <v>MICS2</v>
      </c>
    </row>
    <row r="103" spans="1:64" s="54" customFormat="1" ht="15" customHeight="1" x14ac:dyDescent="0.35">
      <c r="A103" s="54">
        <v>430</v>
      </c>
      <c r="B103" s="59" t="s">
        <v>260</v>
      </c>
      <c r="C103" s="55">
        <v>2455</v>
      </c>
      <c r="D103" s="55" t="s">
        <v>263</v>
      </c>
      <c r="E103" s="58" t="s">
        <v>262</v>
      </c>
      <c r="F103" s="10" t="s">
        <v>76</v>
      </c>
      <c r="G103" s="3">
        <v>2019</v>
      </c>
      <c r="H103" s="55">
        <v>2018</v>
      </c>
      <c r="I103" s="64">
        <v>6.7680582404136658E-2</v>
      </c>
      <c r="J103" s="62">
        <v>8.1277173012495041E-3</v>
      </c>
      <c r="K103" s="64">
        <v>5.1750253885984421E-2</v>
      </c>
      <c r="L103" s="64">
        <v>8.3610907196998596E-2</v>
      </c>
      <c r="M103" s="64">
        <v>4.0838539600372314E-2</v>
      </c>
      <c r="N103" s="62">
        <v>6.4019737765192986E-3</v>
      </c>
      <c r="O103" s="64">
        <v>2.8256604447960854E-2</v>
      </c>
      <c r="P103" s="64">
        <v>5.3420472890138626E-2</v>
      </c>
      <c r="Q103" s="55">
        <v>1870</v>
      </c>
      <c r="R103" s="63">
        <v>908.11749267578125</v>
      </c>
      <c r="S103" s="64">
        <v>0.75110131502151489</v>
      </c>
      <c r="T103" s="64">
        <v>0.76631015539169312</v>
      </c>
      <c r="U103" s="63">
        <v>682</v>
      </c>
      <c r="V103" s="55">
        <v>1433</v>
      </c>
      <c r="W103" s="63">
        <v>673</v>
      </c>
      <c r="X103" s="55">
        <v>1424</v>
      </c>
      <c r="Y103" s="64">
        <v>0.74118942022323608</v>
      </c>
      <c r="Z103" s="64">
        <v>0.76149731874465942</v>
      </c>
      <c r="AA103" s="55">
        <v>3200</v>
      </c>
      <c r="AB103" s="55">
        <v>98</v>
      </c>
      <c r="AC103" s="55">
        <v>3500</v>
      </c>
      <c r="AD103" s="55">
        <v>80</v>
      </c>
      <c r="AE103" s="55">
        <v>3100</v>
      </c>
      <c r="AF103" s="55">
        <v>70</v>
      </c>
      <c r="AG103" s="64">
        <v>7.3682293295860291E-2</v>
      </c>
      <c r="AH103" s="64">
        <v>0.18601135909557343</v>
      </c>
      <c r="AI103" s="64">
        <v>9.7337320446968079E-2</v>
      </c>
      <c r="AJ103" s="64">
        <v>2.7122868224978447E-2</v>
      </c>
      <c r="AK103" s="64">
        <v>1.2717866338789463E-2</v>
      </c>
      <c r="AL103" s="64">
        <v>0</v>
      </c>
      <c r="AM103" s="55">
        <v>3200</v>
      </c>
      <c r="AN103" s="55">
        <v>98</v>
      </c>
      <c r="AO103" s="55">
        <v>3500</v>
      </c>
      <c r="AP103" s="55">
        <v>80</v>
      </c>
      <c r="AQ103" s="55">
        <v>3100</v>
      </c>
      <c r="AR103" s="55">
        <v>70</v>
      </c>
      <c r="AS103" s="64">
        <v>6.8388000130653381E-2</v>
      </c>
      <c r="AT103" s="64">
        <v>0.1730635017156601</v>
      </c>
      <c r="AU103" s="64">
        <v>9.9790647625923157E-2</v>
      </c>
      <c r="AV103" s="64">
        <v>2.8611304238438606E-2</v>
      </c>
      <c r="AW103" s="64">
        <v>7.6762037351727486E-3</v>
      </c>
      <c r="AX103" s="68">
        <v>0</v>
      </c>
      <c r="AY103" s="56" t="str">
        <f t="shared" si="28"/>
        <v>yes</v>
      </c>
      <c r="AZ103" s="57" t="str">
        <f t="shared" si="29"/>
        <v>yes</v>
      </c>
      <c r="BA103" s="57" t="str">
        <f t="shared" si="30"/>
        <v>yes</v>
      </c>
      <c r="BB103" s="57" t="str">
        <f t="shared" si="31"/>
        <v>yes</v>
      </c>
      <c r="BC103" s="57" t="str">
        <f t="shared" si="32"/>
        <v>yes</v>
      </c>
      <c r="BD103" s="58">
        <f t="shared" si="33"/>
        <v>0</v>
      </c>
      <c r="BE103" s="59" t="str">
        <f t="shared" si="34"/>
        <v>included</v>
      </c>
      <c r="BF103" s="55"/>
      <c r="BG103" s="58">
        <v>5</v>
      </c>
      <c r="BH103" s="58" t="s">
        <v>78</v>
      </c>
      <c r="BI103" s="45" t="s">
        <v>96</v>
      </c>
      <c r="BJ103" s="67" t="s">
        <v>80</v>
      </c>
      <c r="BK103" s="61"/>
      <c r="BL103" s="61" t="str" cm="1">
        <f t="array" ref="BL103">IF(_xlfn.XLOOKUP(Estimates_final!C91,'Additional survey details'!$B$3:$B$489,_xlfn.XLOOKUP(Estimates_final!$BL$1,'Additional survey details'!$C$2:$BM$2,'Additional survey details'!$C$3:$BM$489))=0,"",_xlfn.XLOOKUP(Estimates_final!C91,'Additional survey details'!$B$3:$B$489,_xlfn.XLOOKUP(Estimates_final!$BL$1,'Additional survey details'!$C$2:$BM$2,'Additional survey details'!$C$3:$BM$489)))</f>
        <v/>
      </c>
    </row>
    <row r="104" spans="1:64" s="54" customFormat="1" ht="15" customHeight="1" x14ac:dyDescent="0.35">
      <c r="A104" s="54">
        <v>63</v>
      </c>
      <c r="B104" s="59" t="s">
        <v>264</v>
      </c>
      <c r="C104" s="55">
        <v>191</v>
      </c>
      <c r="D104" s="55" t="s">
        <v>265</v>
      </c>
      <c r="E104" s="58" t="s">
        <v>266</v>
      </c>
      <c r="F104" s="10" t="s">
        <v>76</v>
      </c>
      <c r="G104" s="3">
        <v>2001</v>
      </c>
      <c r="H104" s="55">
        <v>2000</v>
      </c>
      <c r="I104" s="64">
        <v>0.13632796704769135</v>
      </c>
      <c r="J104" s="62" t="e">
        <v>#N/A</v>
      </c>
      <c r="K104" s="64" t="e">
        <v>#N/A</v>
      </c>
      <c r="L104" s="64" t="e">
        <v>#N/A</v>
      </c>
      <c r="M104" s="64">
        <v>0.10942599922418594</v>
      </c>
      <c r="N104" s="62">
        <v>9.3110499999999995E-3</v>
      </c>
      <c r="O104" s="64">
        <v>9.1088959999999997E-2</v>
      </c>
      <c r="P104" s="64">
        <v>0.12776304999999999</v>
      </c>
      <c r="Q104" s="55">
        <v>1934</v>
      </c>
      <c r="R104" s="63">
        <v>1939</v>
      </c>
      <c r="S104" s="64">
        <v>0.63383102416992188</v>
      </c>
      <c r="T104" s="64">
        <v>0.66137564182281494</v>
      </c>
      <c r="U104" s="63">
        <v>1323.859130859375</v>
      </c>
      <c r="V104" s="55">
        <v>1375</v>
      </c>
      <c r="W104" s="63">
        <v>1323.859130859375</v>
      </c>
      <c r="X104" s="55">
        <v>1375</v>
      </c>
      <c r="Y104" s="64">
        <v>0.68275356292724609</v>
      </c>
      <c r="Z104" s="64">
        <v>0.71096175909042358</v>
      </c>
      <c r="AA104" s="55">
        <v>3000</v>
      </c>
      <c r="AB104" s="55">
        <v>177</v>
      </c>
      <c r="AC104" s="55">
        <v>3500</v>
      </c>
      <c r="AD104" s="55">
        <v>126</v>
      </c>
      <c r="AE104" s="55">
        <v>3800</v>
      </c>
      <c r="AF104" s="55">
        <v>78</v>
      </c>
      <c r="AG104" s="64">
        <v>0.13335505127906799</v>
      </c>
      <c r="AH104" s="64">
        <v>0.27999711036682129</v>
      </c>
      <c r="AI104" s="64">
        <v>0.10343332588672638</v>
      </c>
      <c r="AJ104" s="64">
        <v>2.8171725571155548E-2</v>
      </c>
      <c r="AK104" s="64">
        <v>0</v>
      </c>
      <c r="AL104" s="64">
        <v>7.7507266541942954E-4</v>
      </c>
      <c r="AM104" s="55">
        <v>3000</v>
      </c>
      <c r="AN104" s="55">
        <v>177</v>
      </c>
      <c r="AO104" s="55">
        <v>3500</v>
      </c>
      <c r="AP104" s="55">
        <v>126</v>
      </c>
      <c r="AQ104" s="55">
        <v>3800</v>
      </c>
      <c r="AR104" s="55">
        <v>78</v>
      </c>
      <c r="AS104" s="64">
        <v>0.1287272721529007</v>
      </c>
      <c r="AT104" s="64">
        <v>0.27709090709686279</v>
      </c>
      <c r="AU104" s="64">
        <v>0.10400000214576721</v>
      </c>
      <c r="AV104" s="64">
        <v>2.9818180948495865E-2</v>
      </c>
      <c r="AW104" s="64">
        <v>0</v>
      </c>
      <c r="AX104" s="68">
        <v>7.2727270890027285E-4</v>
      </c>
      <c r="AY104" s="56" t="str">
        <f t="shared" si="28"/>
        <v>yes</v>
      </c>
      <c r="AZ104" s="57" t="str">
        <f t="shared" si="29"/>
        <v>yes</v>
      </c>
      <c r="BA104" s="57" t="str">
        <f t="shared" si="30"/>
        <v>yes</v>
      </c>
      <c r="BB104" s="57" t="str">
        <f t="shared" si="31"/>
        <v>yes</v>
      </c>
      <c r="BC104" s="57" t="str">
        <f t="shared" si="32"/>
        <v>yes</v>
      </c>
      <c r="BD104" s="58">
        <f t="shared" si="33"/>
        <v>0</v>
      </c>
      <c r="BE104" s="59" t="str">
        <f t="shared" si="34"/>
        <v>included</v>
      </c>
      <c r="BF104" s="55" t="s">
        <v>77</v>
      </c>
      <c r="BG104" s="58">
        <v>5</v>
      </c>
      <c r="BH104" s="58" t="s">
        <v>78</v>
      </c>
      <c r="BI104" s="45" t="s">
        <v>79</v>
      </c>
      <c r="BJ104" s="67" t="s">
        <v>80</v>
      </c>
      <c r="BK104" s="61" t="s">
        <v>214</v>
      </c>
      <c r="BL104" s="61" t="str" cm="1">
        <f t="array" ref="BL104">IF(_xlfn.XLOOKUP(Estimates_final!C92,'Additional survey details'!$B$3:$B$489,_xlfn.XLOOKUP(Estimates_final!$BL$1,'Additional survey details'!$C$2:$BM$2,'Additional survey details'!$C$3:$BM$489))=0,"",_xlfn.XLOOKUP(Estimates_final!C92,'Additional survey details'!$B$3:$B$489,_xlfn.XLOOKUP(Estimates_final!$BL$1,'Additional survey details'!$C$2:$BM$2,'Additional survey details'!$C$3:$BM$489)))</f>
        <v/>
      </c>
    </row>
    <row r="105" spans="1:64" s="54" customFormat="1" ht="15" customHeight="1" x14ac:dyDescent="0.35">
      <c r="A105" s="54">
        <v>64</v>
      </c>
      <c r="B105" s="59" t="s">
        <v>264</v>
      </c>
      <c r="C105" s="55">
        <v>192</v>
      </c>
      <c r="D105" s="55" t="s">
        <v>267</v>
      </c>
      <c r="E105" s="58" t="s">
        <v>266</v>
      </c>
      <c r="F105" s="10" t="s">
        <v>67</v>
      </c>
      <c r="G105" s="3">
        <v>2007</v>
      </c>
      <c r="H105" s="55">
        <v>2004</v>
      </c>
      <c r="I105" s="64">
        <v>0.1202428</v>
      </c>
      <c r="J105" s="62">
        <v>8.0534000000000005E-3</v>
      </c>
      <c r="K105" s="64">
        <v>0.1044581</v>
      </c>
      <c r="L105" s="64">
        <v>0.1360275</v>
      </c>
      <c r="M105" s="64">
        <v>7.7391699999999994E-2</v>
      </c>
      <c r="N105" s="62">
        <v>6.7768899999999998E-3</v>
      </c>
      <c r="O105" s="64">
        <v>6.4053959999999993E-2</v>
      </c>
      <c r="P105" s="64">
        <v>9.072943E-2</v>
      </c>
      <c r="Q105" s="55">
        <v>8992</v>
      </c>
      <c r="R105" s="63">
        <v>8999</v>
      </c>
      <c r="S105" s="64">
        <v>0.6783372163772583</v>
      </c>
      <c r="T105" s="64">
        <v>0.69050264358520508</v>
      </c>
      <c r="U105" s="63">
        <v>6104.43896484375</v>
      </c>
      <c r="V105" s="55">
        <v>6209</v>
      </c>
      <c r="W105" s="63">
        <v>6097.3037109375</v>
      </c>
      <c r="X105" s="55">
        <v>6199</v>
      </c>
      <c r="Y105" s="64">
        <v>0.67755347490310669</v>
      </c>
      <c r="Z105" s="64">
        <v>0.68939054012298584</v>
      </c>
      <c r="AA105" s="55">
        <v>3000</v>
      </c>
      <c r="AB105" s="55">
        <v>814</v>
      </c>
      <c r="AC105" s="55">
        <v>3500</v>
      </c>
      <c r="AD105" s="55">
        <v>646</v>
      </c>
      <c r="AE105" s="55">
        <v>4000</v>
      </c>
      <c r="AF105" s="55">
        <v>468</v>
      </c>
      <c r="AG105" s="64">
        <v>0.12714461982250214</v>
      </c>
      <c r="AH105" s="64">
        <v>0.31060284376144409</v>
      </c>
      <c r="AI105" s="64">
        <v>0.17375190556049347</v>
      </c>
      <c r="AJ105" s="64">
        <v>6.1220940202474594E-2</v>
      </c>
      <c r="AK105" s="64">
        <v>2.1535094827413559E-2</v>
      </c>
      <c r="AL105" s="64">
        <v>0</v>
      </c>
      <c r="AM105" s="55">
        <v>3000</v>
      </c>
      <c r="AN105" s="55">
        <v>814</v>
      </c>
      <c r="AO105" s="55">
        <v>3500</v>
      </c>
      <c r="AP105" s="55">
        <v>646</v>
      </c>
      <c r="AQ105" s="55">
        <v>4000</v>
      </c>
      <c r="AR105" s="55">
        <v>468</v>
      </c>
      <c r="AS105" s="64">
        <v>0.13110001385211945</v>
      </c>
      <c r="AT105" s="64">
        <v>0.31051698327064514</v>
      </c>
      <c r="AU105" s="64">
        <v>0.18199388682842255</v>
      </c>
      <c r="AV105" s="64">
        <v>6.6194236278533936E-2</v>
      </c>
      <c r="AW105" s="64">
        <v>2.4158479645848274E-2</v>
      </c>
      <c r="AX105" s="68">
        <v>0</v>
      </c>
      <c r="AY105" s="56" t="str">
        <f t="shared" si="28"/>
        <v>yes</v>
      </c>
      <c r="AZ105" s="57" t="str">
        <f t="shared" si="29"/>
        <v>yes</v>
      </c>
      <c r="BA105" s="57" t="str">
        <f t="shared" si="30"/>
        <v>yes</v>
      </c>
      <c r="BB105" s="57" t="str">
        <f t="shared" si="31"/>
        <v>yes</v>
      </c>
      <c r="BC105" s="57" t="str">
        <f t="shared" si="32"/>
        <v>yes</v>
      </c>
      <c r="BD105" s="58">
        <f t="shared" si="33"/>
        <v>0</v>
      </c>
      <c r="BE105" s="59" t="str">
        <f t="shared" si="34"/>
        <v>included</v>
      </c>
      <c r="BF105" s="55" t="s">
        <v>77</v>
      </c>
      <c r="BG105" s="58">
        <v>5</v>
      </c>
      <c r="BH105" s="58" t="s">
        <v>78</v>
      </c>
      <c r="BI105" s="45" t="s">
        <v>84</v>
      </c>
      <c r="BJ105" s="67" t="s">
        <v>80</v>
      </c>
      <c r="BK105" s="61"/>
      <c r="BL105" s="61" t="str" cm="1">
        <f t="array" ref="BL105">IF(_xlfn.XLOOKUP(Estimates_final!C93,'Additional survey details'!$B$3:$B$489,_xlfn.XLOOKUP(Estimates_final!$BL$1,'Additional survey details'!$C$2:$BM$2,'Additional survey details'!$C$3:$BM$489))=0,"",_xlfn.XLOOKUP(Estimates_final!C93,'Additional survey details'!$B$3:$B$489,_xlfn.XLOOKUP(Estimates_final!$BL$1,'Additional survey details'!$C$2:$BM$2,'Additional survey details'!$C$3:$BM$489)))</f>
        <v/>
      </c>
    </row>
    <row r="106" spans="1:64" s="54" customFormat="1" ht="15" customHeight="1" x14ac:dyDescent="0.35">
      <c r="A106" s="54">
        <v>65</v>
      </c>
      <c r="B106" s="59" t="s">
        <v>264</v>
      </c>
      <c r="C106" s="55">
        <v>193</v>
      </c>
      <c r="D106" s="55" t="s">
        <v>268</v>
      </c>
      <c r="E106" s="58" t="s">
        <v>266</v>
      </c>
      <c r="F106" s="10" t="s">
        <v>76</v>
      </c>
      <c r="G106" s="3">
        <v>2010</v>
      </c>
      <c r="H106" s="55">
        <v>2009</v>
      </c>
      <c r="I106" s="64">
        <v>0.1151681</v>
      </c>
      <c r="J106" s="62">
        <v>7.8040000000000002E-3</v>
      </c>
      <c r="K106" s="64">
        <v>9.9872299999999997E-2</v>
      </c>
      <c r="L106" s="64">
        <v>0.13046389999999999</v>
      </c>
      <c r="M106" s="64">
        <v>7.72008E-2</v>
      </c>
      <c r="N106" s="62">
        <v>6.9585100000000002E-3</v>
      </c>
      <c r="O106" s="64">
        <v>6.3517279999999995E-2</v>
      </c>
      <c r="P106" s="64">
        <v>9.0884400000000004E-2</v>
      </c>
      <c r="Q106" s="55">
        <v>4809</v>
      </c>
      <c r="R106" s="63">
        <v>5035.64208984375</v>
      </c>
      <c r="S106" s="64">
        <v>0.69737887382507324</v>
      </c>
      <c r="T106" s="64">
        <v>0.70991891622543335</v>
      </c>
      <c r="U106" s="63">
        <v>3512</v>
      </c>
      <c r="V106" s="55">
        <v>3414</v>
      </c>
      <c r="W106" s="63">
        <v>3505</v>
      </c>
      <c r="X106" s="55">
        <v>3406</v>
      </c>
      <c r="Y106" s="64">
        <v>0.69598889350891113</v>
      </c>
      <c r="Z106" s="64">
        <v>0.7082553505897522</v>
      </c>
      <c r="AA106" s="55">
        <v>3000</v>
      </c>
      <c r="AB106" s="55">
        <v>426</v>
      </c>
      <c r="AC106" s="55">
        <v>3500</v>
      </c>
      <c r="AD106" s="55">
        <v>350</v>
      </c>
      <c r="AE106" s="55">
        <v>3800</v>
      </c>
      <c r="AF106" s="55">
        <v>245</v>
      </c>
      <c r="AG106" s="64">
        <v>0.13973081111907959</v>
      </c>
      <c r="AH106" s="64">
        <v>0.30555379390716553</v>
      </c>
      <c r="AI106" s="64">
        <v>0.173045814037323</v>
      </c>
      <c r="AJ106" s="64">
        <v>7.2003789246082306E-2</v>
      </c>
      <c r="AK106" s="64">
        <v>2.1030135452747345E-2</v>
      </c>
      <c r="AL106" s="64">
        <v>8.9566613314673305E-4</v>
      </c>
      <c r="AM106" s="55">
        <v>3000</v>
      </c>
      <c r="AN106" s="55">
        <v>426</v>
      </c>
      <c r="AO106" s="55">
        <v>3500</v>
      </c>
      <c r="AP106" s="55">
        <v>350</v>
      </c>
      <c r="AQ106" s="55">
        <v>3800</v>
      </c>
      <c r="AR106" s="55">
        <v>245</v>
      </c>
      <c r="AS106" s="64">
        <v>0.1247803196310997</v>
      </c>
      <c r="AT106" s="64">
        <v>0.29906266927719116</v>
      </c>
      <c r="AU106" s="64">
        <v>0.17984768748283386</v>
      </c>
      <c r="AV106" s="64">
        <v>7.4106618762016296E-2</v>
      </c>
      <c r="AW106" s="64">
        <v>2.4604570120573044E-2</v>
      </c>
      <c r="AX106" s="68">
        <v>2.9291154351085424E-4</v>
      </c>
      <c r="AY106" s="56" t="str">
        <f t="shared" si="28"/>
        <v>yes</v>
      </c>
      <c r="AZ106" s="57" t="str">
        <f t="shared" si="29"/>
        <v>yes</v>
      </c>
      <c r="BA106" s="57" t="str">
        <f t="shared" si="30"/>
        <v>yes</v>
      </c>
      <c r="BB106" s="57" t="str">
        <f t="shared" si="31"/>
        <v>yes</v>
      </c>
      <c r="BC106" s="57" t="str">
        <f t="shared" si="32"/>
        <v>yes</v>
      </c>
      <c r="BD106" s="58">
        <f t="shared" si="33"/>
        <v>0</v>
      </c>
      <c r="BE106" s="59" t="str">
        <f t="shared" si="34"/>
        <v>included</v>
      </c>
      <c r="BF106" s="55" t="s">
        <v>77</v>
      </c>
      <c r="BG106" s="58">
        <v>5</v>
      </c>
      <c r="BH106" s="58" t="s">
        <v>78</v>
      </c>
      <c r="BI106" s="45" t="s">
        <v>79</v>
      </c>
      <c r="BJ106" s="67" t="s">
        <v>80</v>
      </c>
      <c r="BK106" s="61"/>
      <c r="BL106" s="61" t="str" cm="1">
        <f t="array" ref="BL106">IF(_xlfn.XLOOKUP(Estimates_final!C94,'Additional survey details'!$B$3:$B$489,_xlfn.XLOOKUP(Estimates_final!$BL$1,'Additional survey details'!$C$2:$BM$2,'Additional survey details'!$C$3:$BM$489))=0,"",_xlfn.XLOOKUP(Estimates_final!C94,'Additional survey details'!$B$3:$B$489,_xlfn.XLOOKUP(Estimates_final!$BL$1,'Additional survey details'!$C$2:$BM$2,'Additional survey details'!$C$3:$BM$489)))</f>
        <v>MICS5</v>
      </c>
    </row>
    <row r="107" spans="1:64" s="54" customFormat="1" ht="15" customHeight="1" x14ac:dyDescent="0.35">
      <c r="A107" s="54">
        <v>66</v>
      </c>
      <c r="B107" s="59" t="s">
        <v>264</v>
      </c>
      <c r="C107" s="55">
        <v>194</v>
      </c>
      <c r="D107" s="55" t="s">
        <v>269</v>
      </c>
      <c r="E107" s="58" t="s">
        <v>266</v>
      </c>
      <c r="F107" s="10" t="s">
        <v>67</v>
      </c>
      <c r="G107" s="3" t="s">
        <v>270</v>
      </c>
      <c r="H107" s="55">
        <v>2011</v>
      </c>
      <c r="I107" s="64">
        <v>9.5502000000000004E-2</v>
      </c>
      <c r="J107" s="62">
        <v>7.6163000000000003E-3</v>
      </c>
      <c r="K107" s="64">
        <v>8.0574099999999996E-2</v>
      </c>
      <c r="L107" s="64">
        <v>0.11042979999999999</v>
      </c>
      <c r="M107" s="64">
        <v>7.1241899999999997E-2</v>
      </c>
      <c r="N107" s="62">
        <v>4.9486699999999996E-3</v>
      </c>
      <c r="O107" s="64">
        <v>6.1520430000000001E-2</v>
      </c>
      <c r="P107" s="64">
        <v>8.0963339999999995E-2</v>
      </c>
      <c r="Q107" s="55">
        <v>18640</v>
      </c>
      <c r="R107" s="63">
        <v>18304</v>
      </c>
      <c r="S107" s="64">
        <v>0.76058447360992432</v>
      </c>
      <c r="T107" s="64">
        <v>0.69576179981231689</v>
      </c>
      <c r="U107" s="63">
        <v>13922.0615234375</v>
      </c>
      <c r="V107" s="55">
        <v>12969</v>
      </c>
      <c r="W107" s="63">
        <v>13876.494140625</v>
      </c>
      <c r="X107" s="55">
        <v>12924</v>
      </c>
      <c r="Y107" s="64">
        <v>0.75811266899108887</v>
      </c>
      <c r="Z107" s="64">
        <v>0.69334763288497925</v>
      </c>
      <c r="AA107" s="55">
        <v>3000</v>
      </c>
      <c r="AB107" s="55">
        <v>1668</v>
      </c>
      <c r="AC107" s="55">
        <v>3500</v>
      </c>
      <c r="AD107" s="55">
        <v>1280</v>
      </c>
      <c r="AE107" s="55">
        <v>4000</v>
      </c>
      <c r="AF107" s="55">
        <v>1021</v>
      </c>
      <c r="AG107" s="64">
        <v>0.12790602445602417</v>
      </c>
      <c r="AH107" s="64">
        <v>0.2997983992099762</v>
      </c>
      <c r="AI107" s="64">
        <v>0.20629535615444183</v>
      </c>
      <c r="AJ107" s="64">
        <v>8.5064172744750977E-2</v>
      </c>
      <c r="AK107" s="64">
        <v>2.8652787208557129E-2</v>
      </c>
      <c r="AL107" s="64">
        <v>0</v>
      </c>
      <c r="AM107" s="55">
        <v>3000</v>
      </c>
      <c r="AN107" s="55">
        <v>1668</v>
      </c>
      <c r="AO107" s="55">
        <v>3500</v>
      </c>
      <c r="AP107" s="55">
        <v>1280</v>
      </c>
      <c r="AQ107" s="55">
        <v>4000</v>
      </c>
      <c r="AR107" s="55">
        <v>1021</v>
      </c>
      <c r="AS107" s="64">
        <v>0.12861438095569611</v>
      </c>
      <c r="AT107" s="64">
        <v>0.30603748559951782</v>
      </c>
      <c r="AU107" s="64">
        <v>0.21759580075740814</v>
      </c>
      <c r="AV107" s="64">
        <v>8.9058525860309601E-2</v>
      </c>
      <c r="AW107" s="64">
        <v>3.2307811081409454E-2</v>
      </c>
      <c r="AX107" s="68">
        <v>0</v>
      </c>
      <c r="AY107" s="56" t="str">
        <f t="shared" si="28"/>
        <v>yes</v>
      </c>
      <c r="AZ107" s="57" t="str">
        <f t="shared" si="29"/>
        <v>yes</v>
      </c>
      <c r="BA107" s="57" t="str">
        <f t="shared" si="30"/>
        <v>yes</v>
      </c>
      <c r="BB107" s="57" t="str">
        <f t="shared" si="31"/>
        <v>yes</v>
      </c>
      <c r="BC107" s="57" t="str">
        <f t="shared" si="32"/>
        <v>yes</v>
      </c>
      <c r="BD107" s="58">
        <f t="shared" si="33"/>
        <v>0</v>
      </c>
      <c r="BE107" s="59" t="str">
        <f t="shared" si="34"/>
        <v>included</v>
      </c>
      <c r="BF107" s="55" t="s">
        <v>77</v>
      </c>
      <c r="BG107" s="58">
        <v>5</v>
      </c>
      <c r="BH107" s="58" t="s">
        <v>78</v>
      </c>
      <c r="BI107" s="45" t="s">
        <v>84</v>
      </c>
      <c r="BJ107" s="67" t="s">
        <v>80</v>
      </c>
      <c r="BK107" s="61"/>
      <c r="BL107" s="61" t="str" cm="1">
        <f t="array" ref="BL107">IF(_xlfn.XLOOKUP(Estimates_final!C95,'Additional survey details'!$B$3:$B$489,_xlfn.XLOOKUP(Estimates_final!$BL$1,'Additional survey details'!$C$2:$BM$2,'Additional survey details'!$C$3:$BM$489))=0,"",_xlfn.XLOOKUP(Estimates_final!C95,'Additional survey details'!$B$3:$B$489,_xlfn.XLOOKUP(Estimates_final!$BL$1,'Additional survey details'!$C$2:$BM$2,'Additional survey details'!$C$3:$BM$489)))</f>
        <v>MICS4</v>
      </c>
    </row>
    <row r="108" spans="1:64" s="54" customFormat="1" ht="15" customHeight="1" x14ac:dyDescent="0.35">
      <c r="A108" s="54">
        <v>462</v>
      </c>
      <c r="B108" s="59" t="s">
        <v>264</v>
      </c>
      <c r="C108" s="55">
        <v>3707</v>
      </c>
      <c r="D108" s="55" t="s">
        <v>271</v>
      </c>
      <c r="E108" s="58" t="s">
        <v>266</v>
      </c>
      <c r="F108" s="10" t="s">
        <v>76</v>
      </c>
      <c r="G108" s="3" t="s">
        <v>95</v>
      </c>
      <c r="H108" s="55">
        <v>2016</v>
      </c>
      <c r="I108" s="64">
        <v>0.10392019152641296</v>
      </c>
      <c r="J108" s="62">
        <v>7.3054921813309193E-3</v>
      </c>
      <c r="K108" s="64">
        <v>8.9601427316665649E-2</v>
      </c>
      <c r="L108" s="64">
        <v>0.11823895573616028</v>
      </c>
      <c r="M108" s="64">
        <v>7.0529371500015259E-2</v>
      </c>
      <c r="N108" s="62">
        <v>6.2577421776950359E-3</v>
      </c>
      <c r="O108" s="64">
        <v>5.824115127325058E-2</v>
      </c>
      <c r="P108" s="64">
        <v>8.2817599177360535E-2</v>
      </c>
      <c r="Q108" s="55">
        <v>8560</v>
      </c>
      <c r="R108" s="63">
        <v>7648.08642578125</v>
      </c>
      <c r="S108" s="64">
        <v>0.7301255464553833</v>
      </c>
      <c r="T108" s="64">
        <v>0.57635235786437988</v>
      </c>
      <c r="U108" s="63">
        <v>5584</v>
      </c>
      <c r="V108" s="55">
        <v>4933</v>
      </c>
      <c r="W108" s="63">
        <v>5572</v>
      </c>
      <c r="X108" s="55">
        <v>4916</v>
      </c>
      <c r="Y108" s="64">
        <v>0.72855651378631592</v>
      </c>
      <c r="Z108" s="64">
        <v>0.57436615228652954</v>
      </c>
      <c r="AA108" s="55">
        <v>3000</v>
      </c>
      <c r="AB108" s="55">
        <v>810</v>
      </c>
      <c r="AC108" s="55">
        <v>3500</v>
      </c>
      <c r="AD108" s="55">
        <v>470</v>
      </c>
      <c r="AE108" s="55">
        <v>3800</v>
      </c>
      <c r="AF108" s="55">
        <v>385</v>
      </c>
      <c r="AG108" s="64">
        <v>0.1410747766494751</v>
      </c>
      <c r="AH108" s="64">
        <v>0.31358978152275085</v>
      </c>
      <c r="AI108" s="64">
        <v>0.16193985939025879</v>
      </c>
      <c r="AJ108" s="64">
        <v>6.9181978702545166E-2</v>
      </c>
      <c r="AK108" s="64">
        <v>2.2540463134646416E-2</v>
      </c>
      <c r="AL108" s="64">
        <v>9.2127756215631962E-4</v>
      </c>
      <c r="AM108" s="55">
        <v>3000</v>
      </c>
      <c r="AN108" s="55">
        <v>810</v>
      </c>
      <c r="AO108" s="55">
        <v>3500</v>
      </c>
      <c r="AP108" s="55">
        <v>470</v>
      </c>
      <c r="AQ108" s="55">
        <v>3800</v>
      </c>
      <c r="AR108" s="55">
        <v>385</v>
      </c>
      <c r="AS108" s="64">
        <v>0.16420029103755951</v>
      </c>
      <c r="AT108" s="64">
        <v>0.33752280473709106</v>
      </c>
      <c r="AU108" s="64">
        <v>0.20210824906826019</v>
      </c>
      <c r="AV108" s="64">
        <v>8.433002233505249E-2</v>
      </c>
      <c r="AW108" s="64">
        <v>3.0812893062829971E-2</v>
      </c>
      <c r="AX108" s="68">
        <v>2.0271640096325427E-4</v>
      </c>
      <c r="AY108" s="56" t="str">
        <f t="shared" si="28"/>
        <v>yes</v>
      </c>
      <c r="AZ108" s="57" t="str">
        <f t="shared" si="29"/>
        <v>yes</v>
      </c>
      <c r="BA108" s="57" t="str">
        <f t="shared" si="30"/>
        <v>yes</v>
      </c>
      <c r="BB108" s="57" t="str">
        <f t="shared" si="31"/>
        <v>yes</v>
      </c>
      <c r="BC108" s="57" t="str">
        <f t="shared" si="32"/>
        <v>yes</v>
      </c>
      <c r="BD108" s="58">
        <f t="shared" si="33"/>
        <v>0</v>
      </c>
      <c r="BE108" s="59" t="str">
        <f t="shared" si="34"/>
        <v>included</v>
      </c>
      <c r="BF108" s="55"/>
      <c r="BG108" s="58">
        <v>5</v>
      </c>
      <c r="BH108" s="58" t="s">
        <v>78</v>
      </c>
      <c r="BI108" s="45" t="s">
        <v>96</v>
      </c>
      <c r="BJ108" s="67" t="s">
        <v>80</v>
      </c>
      <c r="BK108" s="61"/>
      <c r="BL108" s="61" t="str" cm="1">
        <f t="array" ref="BL108">IF(_xlfn.XLOOKUP(Estimates_final!C96,'Additional survey details'!$B$3:$B$489,_xlfn.XLOOKUP(Estimates_final!$BL$1,'Additional survey details'!$C$2:$BM$2,'Additional survey details'!$C$3:$BM$489))=0,"",_xlfn.XLOOKUP(Estimates_final!C96,'Additional survey details'!$B$3:$B$489,_xlfn.XLOOKUP(Estimates_final!$BL$1,'Additional survey details'!$C$2:$BM$2,'Additional survey details'!$C$3:$BM$489)))</f>
        <v>MICS6</v>
      </c>
    </row>
    <row r="109" spans="1:64" s="54" customFormat="1" ht="15" hidden="1" customHeight="1" x14ac:dyDescent="0.35">
      <c r="A109" s="54">
        <v>67</v>
      </c>
      <c r="B109" s="59" t="s">
        <v>272</v>
      </c>
      <c r="C109" s="55">
        <v>198</v>
      </c>
      <c r="D109" s="55" t="s">
        <v>273</v>
      </c>
      <c r="E109" s="58" t="s">
        <v>274</v>
      </c>
      <c r="F109" s="10" t="s">
        <v>76</v>
      </c>
      <c r="G109" s="3">
        <v>2006</v>
      </c>
      <c r="H109" s="55">
        <v>2005</v>
      </c>
      <c r="I109" s="64"/>
      <c r="J109" s="62"/>
      <c r="K109" s="64"/>
      <c r="L109" s="64"/>
      <c r="M109" s="64"/>
      <c r="N109" s="62"/>
      <c r="O109" s="64"/>
      <c r="P109" s="64"/>
      <c r="Q109" s="55">
        <v>844</v>
      </c>
      <c r="R109" s="63">
        <v>840</v>
      </c>
      <c r="S109" s="64">
        <v>0.87380951642990112</v>
      </c>
      <c r="T109" s="64">
        <v>0.78909951448440552</v>
      </c>
      <c r="U109" s="63">
        <v>734</v>
      </c>
      <c r="V109" s="55">
        <v>666</v>
      </c>
      <c r="W109" s="63">
        <v>718</v>
      </c>
      <c r="X109" s="55">
        <v>647</v>
      </c>
      <c r="Y109" s="64">
        <v>0.85476189851760864</v>
      </c>
      <c r="Z109" s="64">
        <v>0.76658767461776733</v>
      </c>
      <c r="AA109" s="55">
        <v>3000</v>
      </c>
      <c r="AB109" s="55">
        <v>160</v>
      </c>
      <c r="AC109" s="55">
        <v>3500</v>
      </c>
      <c r="AD109" s="55">
        <v>95</v>
      </c>
      <c r="AE109" s="55">
        <v>4000</v>
      </c>
      <c r="AF109" s="55">
        <v>59</v>
      </c>
      <c r="AG109" s="64">
        <v>0.23437179625034332</v>
      </c>
      <c r="AH109" s="64">
        <v>0.47428277134895325</v>
      </c>
      <c r="AI109" s="64">
        <v>0.22637426853179932</v>
      </c>
      <c r="AJ109" s="64">
        <v>0.11032361537218094</v>
      </c>
      <c r="AK109" s="64">
        <v>6.7352592945098877E-2</v>
      </c>
      <c r="AL109" s="64">
        <v>0</v>
      </c>
      <c r="AM109" s="55">
        <v>3000</v>
      </c>
      <c r="AN109" s="55">
        <v>160</v>
      </c>
      <c r="AO109" s="55">
        <v>3500</v>
      </c>
      <c r="AP109" s="55">
        <v>95</v>
      </c>
      <c r="AQ109" s="55">
        <v>4000</v>
      </c>
      <c r="AR109" s="55">
        <v>59</v>
      </c>
      <c r="AS109" s="64">
        <v>0.24024024605751038</v>
      </c>
      <c r="AT109" s="64">
        <v>0.47147145867347717</v>
      </c>
      <c r="AU109" s="64">
        <v>0.23423422873020172</v>
      </c>
      <c r="AV109" s="64">
        <v>0.11861861497163773</v>
      </c>
      <c r="AW109" s="64">
        <v>6.9069072604179382E-2</v>
      </c>
      <c r="AX109" s="68">
        <v>0</v>
      </c>
      <c r="AY109" s="56" t="str">
        <f t="shared" si="28"/>
        <v>yes</v>
      </c>
      <c r="AZ109" s="57" t="str">
        <f t="shared" si="29"/>
        <v>yes</v>
      </c>
      <c r="BA109" s="57" t="str">
        <f t="shared" si="30"/>
        <v>yes</v>
      </c>
      <c r="BB109" s="57" t="str">
        <f t="shared" si="31"/>
        <v>no</v>
      </c>
      <c r="BC109" s="57" t="str">
        <f t="shared" si="32"/>
        <v>no</v>
      </c>
      <c r="BD109" s="58">
        <f t="shared" si="33"/>
        <v>2</v>
      </c>
      <c r="BE109" s="59" t="str">
        <f t="shared" si="34"/>
        <v>excluded</v>
      </c>
      <c r="BF109" s="55" t="s">
        <v>69</v>
      </c>
      <c r="BG109" s="58">
        <v>3</v>
      </c>
      <c r="BH109" s="58" t="s">
        <v>70</v>
      </c>
      <c r="BI109" s="45" t="s">
        <v>71</v>
      </c>
      <c r="BJ109" s="67" t="s">
        <v>72</v>
      </c>
      <c r="BK109" s="61"/>
      <c r="BL109" s="61" t="str" cm="1">
        <f t="array" ref="BL109">IF(_xlfn.XLOOKUP(Estimates_final!C97,'Additional survey details'!$B$3:$B$489,_xlfn.XLOOKUP(Estimates_final!$BL$1,'Additional survey details'!$C$2:$BM$2,'Additional survey details'!$C$3:$BM$489))=0,"",_xlfn.XLOOKUP(Estimates_final!C97,'Additional survey details'!$B$3:$B$489,_xlfn.XLOOKUP(Estimates_final!$BL$1,'Additional survey details'!$C$2:$BM$2,'Additional survey details'!$C$3:$BM$489)))</f>
        <v/>
      </c>
    </row>
    <row r="110" spans="1:64" s="54" customFormat="1" ht="15" customHeight="1" x14ac:dyDescent="0.35">
      <c r="A110" s="54">
        <v>68</v>
      </c>
      <c r="B110" s="59" t="s">
        <v>275</v>
      </c>
      <c r="C110" s="55">
        <v>203</v>
      </c>
      <c r="D110" s="55" t="s">
        <v>276</v>
      </c>
      <c r="E110" s="58" t="s">
        <v>277</v>
      </c>
      <c r="F110" s="10" t="s">
        <v>76</v>
      </c>
      <c r="G110" s="3">
        <v>2000</v>
      </c>
      <c r="H110" s="55">
        <v>1999</v>
      </c>
      <c r="I110" s="64">
        <v>0.15339820000000001</v>
      </c>
      <c r="J110" s="62">
        <v>2.1093299999999999E-2</v>
      </c>
      <c r="K110" s="64">
        <v>0.1120555</v>
      </c>
      <c r="L110" s="64">
        <v>0.194741</v>
      </c>
      <c r="M110" s="64">
        <v>0.1391799</v>
      </c>
      <c r="N110" s="62">
        <v>2.0292459999999998E-2</v>
      </c>
      <c r="O110" s="64">
        <v>9.9108059999999998E-2</v>
      </c>
      <c r="P110" s="64">
        <v>0.17925176000000001</v>
      </c>
      <c r="Q110" s="55">
        <v>435</v>
      </c>
      <c r="R110" s="63">
        <v>433</v>
      </c>
      <c r="S110" s="64">
        <v>0.94707256555557251</v>
      </c>
      <c r="T110" s="64">
        <v>0.92643678188323975</v>
      </c>
      <c r="U110" s="63">
        <v>410</v>
      </c>
      <c r="V110" s="55">
        <v>403</v>
      </c>
      <c r="W110" s="63">
        <v>410</v>
      </c>
      <c r="X110" s="55">
        <v>403</v>
      </c>
      <c r="Y110" s="64">
        <v>0.94704747200012207</v>
      </c>
      <c r="Z110" s="64">
        <v>0.92643678188323975</v>
      </c>
      <c r="AA110" s="55">
        <v>3211</v>
      </c>
      <c r="AB110" s="55">
        <v>71</v>
      </c>
      <c r="AC110" s="55">
        <v>3175</v>
      </c>
      <c r="AD110" s="55">
        <v>36</v>
      </c>
      <c r="AE110" s="55">
        <v>2758</v>
      </c>
      <c r="AF110" s="55">
        <v>35</v>
      </c>
      <c r="AG110" s="64">
        <v>0.17630906403064728</v>
      </c>
      <c r="AH110" s="64">
        <v>0.32551747560501099</v>
      </c>
      <c r="AI110" s="64">
        <v>0.10701120644807816</v>
      </c>
      <c r="AJ110" s="64">
        <v>4.789300262928009E-2</v>
      </c>
      <c r="AK110" s="64">
        <v>0</v>
      </c>
      <c r="AL110" s="64">
        <v>5.5487705394625664E-3</v>
      </c>
      <c r="AM110" s="55">
        <v>3211</v>
      </c>
      <c r="AN110" s="55">
        <v>71</v>
      </c>
      <c r="AO110" s="55">
        <v>3175</v>
      </c>
      <c r="AP110" s="55">
        <v>36</v>
      </c>
      <c r="AQ110" s="55">
        <v>2758</v>
      </c>
      <c r="AR110" s="55">
        <v>35</v>
      </c>
      <c r="AS110" s="64">
        <v>0.17617866396903992</v>
      </c>
      <c r="AT110" s="64">
        <v>0.35235732793807983</v>
      </c>
      <c r="AU110" s="64">
        <v>9.9255584180355072E-2</v>
      </c>
      <c r="AV110" s="64">
        <v>3.4739453345537186E-2</v>
      </c>
      <c r="AW110" s="64">
        <v>0</v>
      </c>
      <c r="AX110" s="68">
        <v>2.4813895579427481E-3</v>
      </c>
      <c r="AY110" s="56" t="str">
        <f t="shared" si="28"/>
        <v>yes</v>
      </c>
      <c r="AZ110" s="57" t="str">
        <f t="shared" si="29"/>
        <v>yes</v>
      </c>
      <c r="BA110" s="57" t="str">
        <f t="shared" si="30"/>
        <v>yes</v>
      </c>
      <c r="BB110" s="57" t="str">
        <f t="shared" si="31"/>
        <v>yes</v>
      </c>
      <c r="BC110" s="57" t="str">
        <f t="shared" si="32"/>
        <v>yes</v>
      </c>
      <c r="BD110" s="58">
        <f t="shared" si="33"/>
        <v>0</v>
      </c>
      <c r="BE110" s="59" t="str">
        <f t="shared" si="34"/>
        <v>included</v>
      </c>
      <c r="BF110" s="55" t="s">
        <v>77</v>
      </c>
      <c r="BG110" s="58">
        <v>5</v>
      </c>
      <c r="BH110" s="58" t="s">
        <v>78</v>
      </c>
      <c r="BI110" s="45" t="s">
        <v>79</v>
      </c>
      <c r="BJ110" s="67" t="s">
        <v>80</v>
      </c>
      <c r="BK110" s="61" t="s">
        <v>278</v>
      </c>
      <c r="BL110" s="61" t="str" cm="1">
        <f t="array" ref="BL110">IF(_xlfn.XLOOKUP(Estimates_final!C99,'Additional survey details'!$B$3:$B$489,_xlfn.XLOOKUP(Estimates_final!$BL$1,'Additional survey details'!$C$2:$BM$2,'Additional survey details'!$C$3:$BM$489))=0,"",_xlfn.XLOOKUP(Estimates_final!C99,'Additional survey details'!$B$3:$B$489,_xlfn.XLOOKUP(Estimates_final!$BL$1,'Additional survey details'!$C$2:$BM$2,'Additional survey details'!$C$3:$BM$489)))</f>
        <v/>
      </c>
    </row>
    <row r="111" spans="1:64" s="54" customFormat="1" ht="15" customHeight="1" x14ac:dyDescent="0.35">
      <c r="A111" s="54">
        <v>69</v>
      </c>
      <c r="B111" s="59" t="s">
        <v>275</v>
      </c>
      <c r="C111" s="55">
        <v>204</v>
      </c>
      <c r="D111" s="55" t="s">
        <v>279</v>
      </c>
      <c r="E111" s="58" t="s">
        <v>277</v>
      </c>
      <c r="F111" s="10" t="s">
        <v>67</v>
      </c>
      <c r="G111" s="3">
        <v>2002</v>
      </c>
      <c r="H111" s="55">
        <v>2000</v>
      </c>
      <c r="I111" s="64">
        <v>9.9066100000000004E-2</v>
      </c>
      <c r="J111" s="62">
        <v>4.0213000000000002E-3</v>
      </c>
      <c r="K111" s="64">
        <v>9.1184399999999999E-2</v>
      </c>
      <c r="L111" s="64">
        <v>0.1069478</v>
      </c>
      <c r="M111" s="64">
        <v>0.1119095</v>
      </c>
      <c r="N111" s="62">
        <v>4.7842800000000001E-3</v>
      </c>
      <c r="O111" s="64">
        <v>0.10252343</v>
      </c>
      <c r="P111" s="64">
        <v>0.12129548</v>
      </c>
      <c r="Q111" s="55">
        <v>11201</v>
      </c>
      <c r="R111" s="63">
        <v>10734</v>
      </c>
      <c r="S111" s="64">
        <v>0.97937947511672974</v>
      </c>
      <c r="T111" s="64">
        <v>0.9675028920173645</v>
      </c>
      <c r="U111" s="63">
        <v>10513.0986328125</v>
      </c>
      <c r="V111" s="55">
        <v>10837</v>
      </c>
      <c r="W111" s="63">
        <v>10502.7744140625</v>
      </c>
      <c r="X111" s="55">
        <v>10828</v>
      </c>
      <c r="Y111" s="64">
        <v>0.97845858335494995</v>
      </c>
      <c r="Z111" s="64">
        <v>0.96669942140579224</v>
      </c>
      <c r="AA111" s="55">
        <v>3401</v>
      </c>
      <c r="AB111" s="55">
        <v>1666</v>
      </c>
      <c r="AC111" s="55">
        <v>3175</v>
      </c>
      <c r="AD111" s="55">
        <v>1236</v>
      </c>
      <c r="AE111" s="55">
        <v>3628</v>
      </c>
      <c r="AF111" s="55">
        <v>1099</v>
      </c>
      <c r="AG111" s="64">
        <v>0.14749108254909515</v>
      </c>
      <c r="AH111" s="64">
        <v>0.36002340912818909</v>
      </c>
      <c r="AI111" s="64">
        <v>0.11751437932252884</v>
      </c>
      <c r="AJ111" s="64">
        <v>2.6513407006859779E-2</v>
      </c>
      <c r="AK111" s="64">
        <v>5.286769475787878E-3</v>
      </c>
      <c r="AL111" s="64">
        <v>0</v>
      </c>
      <c r="AM111" s="55">
        <v>3401</v>
      </c>
      <c r="AN111" s="55">
        <v>1666</v>
      </c>
      <c r="AO111" s="55">
        <v>3175</v>
      </c>
      <c r="AP111" s="55">
        <v>1236</v>
      </c>
      <c r="AQ111" s="55">
        <v>3628</v>
      </c>
      <c r="AR111" s="55">
        <v>1099</v>
      </c>
      <c r="AS111" s="64">
        <v>0.15373258292675018</v>
      </c>
      <c r="AT111" s="64">
        <v>0.36919811367988586</v>
      </c>
      <c r="AU111" s="64">
        <v>0.12198948115110397</v>
      </c>
      <c r="AV111" s="64">
        <v>2.9067084193229675E-2</v>
      </c>
      <c r="AW111" s="64">
        <v>4.8906523734331131E-3</v>
      </c>
      <c r="AX111" s="68">
        <v>0</v>
      </c>
      <c r="AY111" s="56" t="str">
        <f t="shared" si="28"/>
        <v>yes</v>
      </c>
      <c r="AZ111" s="57" t="str">
        <f t="shared" si="29"/>
        <v>yes</v>
      </c>
      <c r="BA111" s="57" t="str">
        <f t="shared" si="30"/>
        <v>yes</v>
      </c>
      <c r="BB111" s="57" t="str">
        <f t="shared" si="31"/>
        <v>yes</v>
      </c>
      <c r="BC111" s="57" t="str">
        <f t="shared" si="32"/>
        <v>yes</v>
      </c>
      <c r="BD111" s="58">
        <f t="shared" si="33"/>
        <v>0</v>
      </c>
      <c r="BE111" s="59" t="str">
        <f t="shared" si="34"/>
        <v>included</v>
      </c>
      <c r="BF111" s="55" t="s">
        <v>77</v>
      </c>
      <c r="BG111" s="58">
        <v>5</v>
      </c>
      <c r="BH111" s="58" t="s">
        <v>78</v>
      </c>
      <c r="BI111" s="45" t="s">
        <v>96</v>
      </c>
      <c r="BJ111" s="67" t="s">
        <v>80</v>
      </c>
      <c r="BK111" s="61"/>
      <c r="BL111" s="61" t="str" cm="1">
        <f t="array" ref="BL111">IF(_xlfn.XLOOKUP(Estimates_final!C100,'Additional survey details'!$B$3:$B$489,_xlfn.XLOOKUP(Estimates_final!$BL$1,'Additional survey details'!$C$2:$BM$2,'Additional survey details'!$C$3:$BM$489))=0,"",_xlfn.XLOOKUP(Estimates_final!C100,'Additional survey details'!$B$3:$B$489,_xlfn.XLOOKUP(Estimates_final!$BL$1,'Additional survey details'!$C$2:$BM$2,'Additional survey details'!$C$3:$BM$489)))</f>
        <v>MICS2</v>
      </c>
    </row>
    <row r="112" spans="1:64" s="54" customFormat="1" ht="15" customHeight="1" x14ac:dyDescent="0.35">
      <c r="A112" s="54">
        <v>70</v>
      </c>
      <c r="B112" s="59" t="s">
        <v>275</v>
      </c>
      <c r="C112" s="55">
        <v>205</v>
      </c>
      <c r="D112" s="55" t="s">
        <v>280</v>
      </c>
      <c r="E112" s="58" t="s">
        <v>277</v>
      </c>
      <c r="F112" s="10" t="s">
        <v>281</v>
      </c>
      <c r="G112" s="3">
        <v>2006</v>
      </c>
      <c r="H112" s="55">
        <v>2005</v>
      </c>
      <c r="I112" s="64">
        <v>0.10004925727844238</v>
      </c>
      <c r="J112" s="62">
        <v>1.3362928293645382E-3</v>
      </c>
      <c r="K112" s="64">
        <v>9.7430124878883362E-2</v>
      </c>
      <c r="L112" s="64">
        <v>0.1026683896780014</v>
      </c>
      <c r="M112" s="64">
        <v>0.11082673817873001</v>
      </c>
      <c r="N112" s="62">
        <v>1.0204211808741093E-2</v>
      </c>
      <c r="O112" s="64">
        <v>9.0808503329753876E-2</v>
      </c>
      <c r="P112" s="64">
        <v>0.13084496557712555</v>
      </c>
      <c r="Q112" s="55">
        <v>1395</v>
      </c>
      <c r="R112" s="63">
        <v>1382</v>
      </c>
      <c r="S112" s="64">
        <v>0.95151954889297485</v>
      </c>
      <c r="T112" s="64">
        <v>0.94767022132873535</v>
      </c>
      <c r="U112" s="63">
        <v>1315</v>
      </c>
      <c r="V112" s="55">
        <v>1322</v>
      </c>
      <c r="W112" s="63">
        <v>1315</v>
      </c>
      <c r="X112" s="55">
        <v>1322</v>
      </c>
      <c r="Y112" s="64">
        <v>0.95151954889297485</v>
      </c>
      <c r="Z112" s="64">
        <v>0.94767022132873535</v>
      </c>
      <c r="AA112" s="55">
        <v>3402</v>
      </c>
      <c r="AB112" s="55">
        <v>197</v>
      </c>
      <c r="AC112" s="55">
        <v>3175</v>
      </c>
      <c r="AD112" s="55">
        <v>157</v>
      </c>
      <c r="AE112" s="55">
        <v>2948</v>
      </c>
      <c r="AF112" s="55">
        <v>125</v>
      </c>
      <c r="AG112" s="64">
        <v>0.14036409556865692</v>
      </c>
      <c r="AH112" s="64">
        <v>0.35953894257545471</v>
      </c>
      <c r="AI112" s="64">
        <v>8.239571750164032E-2</v>
      </c>
      <c r="AJ112" s="64">
        <v>1.7561184242367744E-2</v>
      </c>
      <c r="AK112" s="64">
        <v>0</v>
      </c>
      <c r="AL112" s="64">
        <v>0</v>
      </c>
      <c r="AM112" s="55">
        <v>3402</v>
      </c>
      <c r="AN112" s="55">
        <v>197</v>
      </c>
      <c r="AO112" s="55">
        <v>3175</v>
      </c>
      <c r="AP112" s="55">
        <v>157</v>
      </c>
      <c r="AQ112" s="55">
        <v>2948</v>
      </c>
      <c r="AR112" s="55">
        <v>125</v>
      </c>
      <c r="AS112" s="64">
        <v>0.14901664853096008</v>
      </c>
      <c r="AT112" s="64">
        <v>0.36232981085777283</v>
      </c>
      <c r="AU112" s="64">
        <v>8.4720119833946228E-2</v>
      </c>
      <c r="AV112" s="64">
        <v>1.8910741433501244E-2</v>
      </c>
      <c r="AW112" s="64">
        <v>0</v>
      </c>
      <c r="AX112" s="68">
        <v>0</v>
      </c>
      <c r="AY112" s="56" t="str">
        <f t="shared" si="28"/>
        <v>yes</v>
      </c>
      <c r="AZ112" s="57" t="str">
        <f t="shared" si="29"/>
        <v>yes</v>
      </c>
      <c r="BA112" s="57" t="str">
        <f t="shared" si="30"/>
        <v>yes</v>
      </c>
      <c r="BB112" s="57" t="str">
        <f t="shared" si="31"/>
        <v>yes</v>
      </c>
      <c r="BC112" s="57" t="str">
        <f t="shared" si="32"/>
        <v>yes</v>
      </c>
      <c r="BD112" s="58">
        <f t="shared" si="33"/>
        <v>0</v>
      </c>
      <c r="BE112" s="59" t="str">
        <f t="shared" si="34"/>
        <v>included</v>
      </c>
      <c r="BF112" s="55"/>
      <c r="BG112" s="58">
        <v>5</v>
      </c>
      <c r="BH112" s="58" t="s">
        <v>78</v>
      </c>
      <c r="BI112" s="113" t="s">
        <v>282</v>
      </c>
      <c r="BJ112" s="67" t="s">
        <v>80</v>
      </c>
      <c r="BK112" s="61"/>
      <c r="BL112" s="61" t="str" cm="1">
        <f t="array" ref="BL112">IF(_xlfn.XLOOKUP(Estimates_final!C102,'Additional survey details'!$B$3:$B$489,_xlfn.XLOOKUP(Estimates_final!$BL$1,'Additional survey details'!$C$2:$BM$2,'Additional survey details'!$C$3:$BM$489))=0,"",_xlfn.XLOOKUP(Estimates_final!C102,'Additional survey details'!$B$3:$B$489,_xlfn.XLOOKUP(Estimates_final!$BL$1,'Additional survey details'!$C$2:$BM$2,'Additional survey details'!$C$3:$BM$489)))</f>
        <v>MICS5</v>
      </c>
    </row>
    <row r="113" spans="1:64" s="54" customFormat="1" ht="15" customHeight="1" x14ac:dyDescent="0.35">
      <c r="A113" s="54">
        <v>71</v>
      </c>
      <c r="B113" s="59" t="s">
        <v>275</v>
      </c>
      <c r="C113" s="55">
        <v>206</v>
      </c>
      <c r="D113" s="55" t="s">
        <v>283</v>
      </c>
      <c r="E113" s="58" t="s">
        <v>277</v>
      </c>
      <c r="F113" s="10" t="s">
        <v>67</v>
      </c>
      <c r="G113" s="3">
        <v>2007</v>
      </c>
      <c r="H113" s="55">
        <v>2004</v>
      </c>
      <c r="I113" s="64">
        <v>9.5565803349018097E-2</v>
      </c>
      <c r="J113" s="62">
        <v>3.95938940346241E-3</v>
      </c>
      <c r="K113" s="64">
        <v>8.7805397808551788E-2</v>
      </c>
      <c r="L113" s="64">
        <v>0.10332620888948441</v>
      </c>
      <c r="M113" s="64">
        <v>0.10878788679838181</v>
      </c>
      <c r="N113" s="62">
        <v>4.9190130084753036E-3</v>
      </c>
      <c r="O113" s="64">
        <v>9.9138543009757996E-2</v>
      </c>
      <c r="P113" s="64">
        <v>0.11843723058700562</v>
      </c>
      <c r="Q113" s="55">
        <v>11149</v>
      </c>
      <c r="R113" s="63">
        <v>10543</v>
      </c>
      <c r="S113" s="64">
        <v>0.96358257532119751</v>
      </c>
      <c r="T113" s="64">
        <v>0.94627320766448975</v>
      </c>
      <c r="U113" s="63">
        <v>10158.81640625</v>
      </c>
      <c r="V113" s="55">
        <v>10550</v>
      </c>
      <c r="W113" s="63">
        <v>10150.1943359375</v>
      </c>
      <c r="X113" s="55">
        <v>10535</v>
      </c>
      <c r="Y113" s="64">
        <v>0.96274250745773315</v>
      </c>
      <c r="Z113" s="64">
        <v>0.94492781162261963</v>
      </c>
      <c r="AA113" s="55">
        <v>3401</v>
      </c>
      <c r="AB113" s="55">
        <v>1550</v>
      </c>
      <c r="AC113" s="55">
        <v>3175</v>
      </c>
      <c r="AD113" s="55">
        <v>1388</v>
      </c>
      <c r="AE113" s="55">
        <v>3628</v>
      </c>
      <c r="AF113" s="55">
        <v>1096</v>
      </c>
      <c r="AG113" s="64">
        <v>0.15156427025794983</v>
      </c>
      <c r="AH113" s="64">
        <v>0.37120279669761658</v>
      </c>
      <c r="AI113" s="64">
        <v>0.10600957274436951</v>
      </c>
      <c r="AJ113" s="64">
        <v>2.4247705936431885E-2</v>
      </c>
      <c r="AK113" s="64">
        <v>3.6044199950993061E-3</v>
      </c>
      <c r="AL113" s="64">
        <v>7.2863337118178606E-4</v>
      </c>
      <c r="AM113" s="55">
        <v>3401</v>
      </c>
      <c r="AN113" s="55">
        <v>1550</v>
      </c>
      <c r="AO113" s="55">
        <v>3175</v>
      </c>
      <c r="AP113" s="55">
        <v>1388</v>
      </c>
      <c r="AQ113" s="55">
        <v>3628</v>
      </c>
      <c r="AR113" s="55">
        <v>1096</v>
      </c>
      <c r="AS113" s="64">
        <v>0.14691942930221558</v>
      </c>
      <c r="AT113" s="64">
        <v>0.38236966729164124</v>
      </c>
      <c r="AU113" s="64">
        <v>0.10890994966030121</v>
      </c>
      <c r="AV113" s="64">
        <v>2.3412322625517845E-2</v>
      </c>
      <c r="AW113" s="64">
        <v>4.2654029093682766E-3</v>
      </c>
      <c r="AX113" s="68">
        <v>6.63507089484483E-4</v>
      </c>
      <c r="AY113" s="56" t="str">
        <f t="shared" si="28"/>
        <v>yes</v>
      </c>
      <c r="AZ113" s="57" t="str">
        <f t="shared" si="29"/>
        <v>yes</v>
      </c>
      <c r="BA113" s="57" t="str">
        <f t="shared" si="30"/>
        <v>yes</v>
      </c>
      <c r="BB113" s="57" t="str">
        <f t="shared" si="31"/>
        <v>yes</v>
      </c>
      <c r="BC113" s="57" t="str">
        <f t="shared" si="32"/>
        <v>yes</v>
      </c>
      <c r="BD113" s="58">
        <f t="shared" si="33"/>
        <v>0</v>
      </c>
      <c r="BE113" s="59" t="str">
        <f t="shared" si="34"/>
        <v>included</v>
      </c>
      <c r="BF113" s="55" t="s">
        <v>77</v>
      </c>
      <c r="BG113" s="58">
        <v>5</v>
      </c>
      <c r="BH113" s="58" t="s">
        <v>78</v>
      </c>
      <c r="BI113" s="45" t="s">
        <v>96</v>
      </c>
      <c r="BJ113" s="67" t="s">
        <v>80</v>
      </c>
      <c r="BK113" s="61"/>
      <c r="BL113" s="61" t="str" cm="1">
        <f t="array" ref="BL113">IF(_xlfn.XLOOKUP(Estimates_final!C101,'Additional survey details'!$B$3:$B$489,_xlfn.XLOOKUP(Estimates_final!$BL$1,'Additional survey details'!$C$2:$BM$2,'Additional survey details'!$C$3:$BM$489))=0,"",_xlfn.XLOOKUP(Estimates_final!C101,'Additional survey details'!$B$3:$B$489,_xlfn.XLOOKUP(Estimates_final!$BL$1,'Additional survey details'!$C$2:$BM$2,'Additional survey details'!$C$3:$BM$489)))</f>
        <v>MICS5</v>
      </c>
    </row>
    <row r="114" spans="1:64" s="54" customFormat="1" ht="15" customHeight="1" x14ac:dyDescent="0.35">
      <c r="A114" s="54">
        <v>72</v>
      </c>
      <c r="B114" s="59" t="s">
        <v>275</v>
      </c>
      <c r="C114" s="55">
        <v>207</v>
      </c>
      <c r="D114" s="55" t="s">
        <v>284</v>
      </c>
      <c r="E114" s="58" t="s">
        <v>277</v>
      </c>
      <c r="F114" s="10" t="s">
        <v>67</v>
      </c>
      <c r="G114" s="3">
        <v>2013</v>
      </c>
      <c r="H114" s="55">
        <v>2011</v>
      </c>
      <c r="I114" s="64">
        <v>0.15912005305290222</v>
      </c>
      <c r="J114" s="62">
        <v>1.2641611509025097E-2</v>
      </c>
      <c r="K114" s="64">
        <v>0.1343425065279007</v>
      </c>
      <c r="L114" s="64">
        <v>0.18389761447906494</v>
      </c>
      <c r="M114" s="64">
        <v>0.14304287731647491</v>
      </c>
      <c r="N114" s="62">
        <v>9.086967445909977E-3</v>
      </c>
      <c r="O114" s="64">
        <v>0.12519095838069916</v>
      </c>
      <c r="P114" s="64">
        <v>0.16089479625225067</v>
      </c>
      <c r="Q114" s="55">
        <v>3708</v>
      </c>
      <c r="R114" s="63">
        <v>3608</v>
      </c>
      <c r="S114" s="64">
        <v>0.97740590572357178</v>
      </c>
      <c r="T114" s="64">
        <v>0.96925568580627441</v>
      </c>
      <c r="U114" s="63">
        <v>3526.12841796875</v>
      </c>
      <c r="V114" s="55">
        <v>3594</v>
      </c>
      <c r="W114" s="63">
        <v>3524.189453125</v>
      </c>
      <c r="X114" s="55">
        <v>3590</v>
      </c>
      <c r="Y114" s="64">
        <v>0.97677093744277954</v>
      </c>
      <c r="Z114" s="64">
        <v>0.96817690134048462</v>
      </c>
      <c r="AA114" s="55">
        <v>3211</v>
      </c>
      <c r="AB114" s="55">
        <v>521</v>
      </c>
      <c r="AC114" s="55">
        <v>3175</v>
      </c>
      <c r="AD114" s="55">
        <v>435</v>
      </c>
      <c r="AE114" s="55">
        <v>2757</v>
      </c>
      <c r="AF114" s="55">
        <v>357</v>
      </c>
      <c r="AG114" s="64">
        <v>0.14268894493579865</v>
      </c>
      <c r="AH114" s="64">
        <v>0.35004985332489014</v>
      </c>
      <c r="AI114" s="64">
        <v>9.4517707824707031E-2</v>
      </c>
      <c r="AJ114" s="64">
        <v>2.0538799464702606E-2</v>
      </c>
      <c r="AK114" s="64">
        <v>3.6143653560429811E-3</v>
      </c>
      <c r="AL114" s="64">
        <v>2.5300465058535337E-3</v>
      </c>
      <c r="AM114" s="55">
        <v>3211</v>
      </c>
      <c r="AN114" s="55">
        <v>521</v>
      </c>
      <c r="AO114" s="55">
        <v>3175</v>
      </c>
      <c r="AP114" s="55">
        <v>435</v>
      </c>
      <c r="AQ114" s="55">
        <v>2757</v>
      </c>
      <c r="AR114" s="55">
        <v>357</v>
      </c>
      <c r="AS114" s="64">
        <v>0.1449638307094574</v>
      </c>
      <c r="AT114" s="64">
        <v>0.36533111333847046</v>
      </c>
      <c r="AU114" s="64">
        <v>9.7106285393238068E-2</v>
      </c>
      <c r="AV114" s="64">
        <v>2.2259321063756943E-2</v>
      </c>
      <c r="AW114" s="64">
        <v>4.1736229322850704E-3</v>
      </c>
      <c r="AX114" s="68">
        <v>3.0606565997004509E-3</v>
      </c>
      <c r="AY114" s="56" t="str">
        <f t="shared" si="28"/>
        <v>yes</v>
      </c>
      <c r="AZ114" s="57" t="str">
        <f t="shared" si="29"/>
        <v>yes</v>
      </c>
      <c r="BA114" s="57" t="str">
        <f t="shared" si="30"/>
        <v>yes</v>
      </c>
      <c r="BB114" s="57" t="str">
        <f t="shared" si="31"/>
        <v>yes</v>
      </c>
      <c r="BC114" s="57" t="str">
        <f t="shared" si="32"/>
        <v>yes</v>
      </c>
      <c r="BD114" s="58">
        <f t="shared" si="33"/>
        <v>0</v>
      </c>
      <c r="BE114" s="59" t="str">
        <f t="shared" si="34"/>
        <v>included</v>
      </c>
      <c r="BF114" s="55" t="s">
        <v>77</v>
      </c>
      <c r="BG114" s="58">
        <v>5</v>
      </c>
      <c r="BH114" s="58" t="s">
        <v>78</v>
      </c>
      <c r="BI114" s="113" t="s">
        <v>84</v>
      </c>
      <c r="BJ114" s="67" t="s">
        <v>80</v>
      </c>
      <c r="BK114" s="61"/>
      <c r="BL114" s="61" t="str" cm="1">
        <f t="array" ref="BL114">IF(_xlfn.XLOOKUP(Estimates_final!C103,'Additional survey details'!$B$3:$B$489,_xlfn.XLOOKUP(Estimates_final!$BL$1,'Additional survey details'!$C$2:$BM$2,'Additional survey details'!$C$3:$BM$489))=0,"",_xlfn.XLOOKUP(Estimates_final!C103,'Additional survey details'!$B$3:$B$489,_xlfn.XLOOKUP(Estimates_final!$BL$1,'Additional survey details'!$C$2:$BM$2,'Additional survey details'!$C$3:$BM$489)))</f>
        <v>MICS6</v>
      </c>
    </row>
    <row r="115" spans="1:64" s="54" customFormat="1" ht="15" customHeight="1" x14ac:dyDescent="0.35">
      <c r="A115" s="54">
        <v>371</v>
      </c>
      <c r="B115" s="59" t="s">
        <v>275</v>
      </c>
      <c r="C115" s="55">
        <v>1315</v>
      </c>
      <c r="D115" s="55" t="s">
        <v>285</v>
      </c>
      <c r="E115" s="58" t="s">
        <v>277</v>
      </c>
      <c r="F115" s="10" t="s">
        <v>67</v>
      </c>
      <c r="G115" s="3">
        <v>1999</v>
      </c>
      <c r="H115" s="55">
        <v>1996</v>
      </c>
      <c r="I115" s="64">
        <v>8.6113445460796356E-2</v>
      </c>
      <c r="J115" s="62">
        <v>1.2171266600489616E-2</v>
      </c>
      <c r="K115" s="64">
        <v>6.2257759273052216E-2</v>
      </c>
      <c r="L115" s="64">
        <v>0.1099691241979599</v>
      </c>
      <c r="M115" s="64">
        <v>8.485548198223114E-2</v>
      </c>
      <c r="N115" s="62">
        <v>1.3082771562039852E-2</v>
      </c>
      <c r="O115" s="64">
        <v>5.8804355561733246E-2</v>
      </c>
      <c r="P115" s="64">
        <v>0.11090660840272903</v>
      </c>
      <c r="Q115" s="55">
        <v>595</v>
      </c>
      <c r="R115" s="63">
        <v>597</v>
      </c>
      <c r="S115" s="64">
        <v>0.97089582681655884</v>
      </c>
      <c r="T115" s="64">
        <v>0.96638655662536621</v>
      </c>
      <c r="U115" s="63">
        <v>579.63433837890625</v>
      </c>
      <c r="V115" s="55">
        <v>575</v>
      </c>
      <c r="W115" s="63">
        <v>576.8409423828125</v>
      </c>
      <c r="X115" s="55">
        <v>574</v>
      </c>
      <c r="Y115" s="64">
        <v>0.96623271703720093</v>
      </c>
      <c r="Z115" s="64">
        <v>0.96470588445663452</v>
      </c>
      <c r="AA115" s="55">
        <v>3401</v>
      </c>
      <c r="AB115" s="55">
        <v>94</v>
      </c>
      <c r="AC115" s="55">
        <v>3855</v>
      </c>
      <c r="AD115" s="55">
        <v>61</v>
      </c>
      <c r="AE115" s="55">
        <v>3175</v>
      </c>
      <c r="AF115" s="55">
        <v>60</v>
      </c>
      <c r="AG115" s="64">
        <v>0.17070725560188293</v>
      </c>
      <c r="AH115" s="64">
        <v>0.37199780344963074</v>
      </c>
      <c r="AI115" s="64">
        <v>0.11068436503410339</v>
      </c>
      <c r="AJ115" s="64">
        <v>3.1687024980783463E-2</v>
      </c>
      <c r="AK115" s="64">
        <v>6.308920681476593E-3</v>
      </c>
      <c r="AL115" s="64">
        <v>0</v>
      </c>
      <c r="AM115" s="55">
        <v>3401</v>
      </c>
      <c r="AN115" s="55">
        <v>94</v>
      </c>
      <c r="AO115" s="55">
        <v>3855</v>
      </c>
      <c r="AP115" s="55">
        <v>61</v>
      </c>
      <c r="AQ115" s="55">
        <v>3175</v>
      </c>
      <c r="AR115" s="55">
        <v>60</v>
      </c>
      <c r="AS115" s="64">
        <v>0.16347825527191162</v>
      </c>
      <c r="AT115" s="64">
        <v>0.37391304969787598</v>
      </c>
      <c r="AU115" s="64">
        <v>0.11652173846960068</v>
      </c>
      <c r="AV115" s="64">
        <v>3.1304348260164261E-2</v>
      </c>
      <c r="AW115" s="64">
        <v>3.4782609436661005E-3</v>
      </c>
      <c r="AX115" s="68">
        <v>0</v>
      </c>
      <c r="AY115" s="56" t="str">
        <f t="shared" si="28"/>
        <v>yes</v>
      </c>
      <c r="AZ115" s="57" t="str">
        <f t="shared" si="29"/>
        <v>yes</v>
      </c>
      <c r="BA115" s="57" t="str">
        <f t="shared" si="30"/>
        <v>yes</v>
      </c>
      <c r="BB115" s="57" t="str">
        <f t="shared" si="31"/>
        <v>yes</v>
      </c>
      <c r="BC115" s="57" t="str">
        <f t="shared" si="32"/>
        <v>yes</v>
      </c>
      <c r="BD115" s="58">
        <f t="shared" si="33"/>
        <v>0</v>
      </c>
      <c r="BE115" s="59" t="str">
        <f t="shared" si="34"/>
        <v>included</v>
      </c>
      <c r="BF115" s="55" t="s">
        <v>77</v>
      </c>
      <c r="BG115" s="58">
        <v>5</v>
      </c>
      <c r="BH115" s="58" t="s">
        <v>78</v>
      </c>
      <c r="BI115" s="45" t="s">
        <v>96</v>
      </c>
      <c r="BJ115" s="67" t="s">
        <v>80</v>
      </c>
      <c r="BK115" s="61"/>
      <c r="BL115" s="61" t="str" cm="1">
        <f t="array" ref="BL115">IF(_xlfn.XLOOKUP(Estimates_final!C98,'Additional survey details'!$B$3:$B$489,_xlfn.XLOOKUP(Estimates_final!$BL$1,'Additional survey details'!$C$2:$BM$2,'Additional survey details'!$C$3:$BM$489))=0,"",_xlfn.XLOOKUP(Estimates_final!C98,'Additional survey details'!$B$3:$B$489,_xlfn.XLOOKUP(Estimates_final!$BL$1,'Additional survey details'!$C$2:$BM$2,'Additional survey details'!$C$3:$BM$489)))</f>
        <v>MICS3</v>
      </c>
    </row>
    <row r="116" spans="1:64" s="54" customFormat="1" ht="15" customHeight="1" x14ac:dyDescent="0.35">
      <c r="A116" s="54">
        <v>372</v>
      </c>
      <c r="B116" s="59" t="s">
        <v>275</v>
      </c>
      <c r="C116" s="55">
        <v>1323</v>
      </c>
      <c r="D116" s="55" t="s">
        <v>286</v>
      </c>
      <c r="E116" s="58" t="s">
        <v>277</v>
      </c>
      <c r="F116" s="10" t="s">
        <v>76</v>
      </c>
      <c r="G116" s="3">
        <v>2014</v>
      </c>
      <c r="H116" s="55">
        <v>2013</v>
      </c>
      <c r="I116" s="64">
        <v>0.1239222</v>
      </c>
      <c r="J116" s="62">
        <v>5.4282999999999996E-3</v>
      </c>
      <c r="K116" s="64">
        <v>0.1132826</v>
      </c>
      <c r="L116" s="64">
        <v>0.13456170000000001</v>
      </c>
      <c r="M116" s="64">
        <v>0.13663819999999999</v>
      </c>
      <c r="N116" s="62">
        <v>6.3979900000000001E-3</v>
      </c>
      <c r="O116" s="64">
        <v>0.12409075999999999</v>
      </c>
      <c r="P116" s="64">
        <v>0.14918566999999999</v>
      </c>
      <c r="Q116" s="55">
        <v>7566</v>
      </c>
      <c r="R116" s="63">
        <v>4505.091796875</v>
      </c>
      <c r="S116" s="64">
        <v>0.96736961603164673</v>
      </c>
      <c r="T116" s="64">
        <v>0.96550357341766357</v>
      </c>
      <c r="U116" s="63">
        <v>4358</v>
      </c>
      <c r="V116" s="55">
        <v>7305</v>
      </c>
      <c r="W116" s="63">
        <v>4333</v>
      </c>
      <c r="X116" s="55">
        <v>7259</v>
      </c>
      <c r="Y116" s="64">
        <v>0.96182018518447876</v>
      </c>
      <c r="Z116" s="64">
        <v>0.9594237208366394</v>
      </c>
      <c r="AA116" s="55">
        <v>3175</v>
      </c>
      <c r="AB116" s="55">
        <v>1210</v>
      </c>
      <c r="AC116" s="55">
        <v>3629</v>
      </c>
      <c r="AD116" s="55">
        <v>768</v>
      </c>
      <c r="AE116" s="55">
        <v>2722</v>
      </c>
      <c r="AF116" s="55">
        <v>724</v>
      </c>
      <c r="AG116" s="64">
        <v>0.15897835791110992</v>
      </c>
      <c r="AH116" s="64">
        <v>0.35394769906997681</v>
      </c>
      <c r="AI116" s="64">
        <v>8.7797731161117554E-2</v>
      </c>
      <c r="AJ116" s="64">
        <v>2.3444389924407005E-2</v>
      </c>
      <c r="AK116" s="64">
        <v>8.2142762839794159E-3</v>
      </c>
      <c r="AL116" s="64">
        <v>5.5581884225830436E-4</v>
      </c>
      <c r="AM116" s="55">
        <v>3175</v>
      </c>
      <c r="AN116" s="55">
        <v>1210</v>
      </c>
      <c r="AO116" s="55">
        <v>3629</v>
      </c>
      <c r="AP116" s="55">
        <v>768</v>
      </c>
      <c r="AQ116" s="55">
        <v>2722</v>
      </c>
      <c r="AR116" s="55">
        <v>724</v>
      </c>
      <c r="AS116" s="64">
        <v>0.1656399667263031</v>
      </c>
      <c r="AT116" s="64">
        <v>0.36988362669944763</v>
      </c>
      <c r="AU116" s="64">
        <v>9.0622864663600922E-2</v>
      </c>
      <c r="AV116" s="64">
        <v>2.1902807056903839E-2</v>
      </c>
      <c r="AW116" s="64">
        <v>8.7611228227615356E-3</v>
      </c>
      <c r="AX116" s="68">
        <v>9.5824775053188205E-4</v>
      </c>
      <c r="AY116" s="56" t="str">
        <f t="shared" si="28"/>
        <v>yes</v>
      </c>
      <c r="AZ116" s="57" t="str">
        <f t="shared" si="29"/>
        <v>yes</v>
      </c>
      <c r="BA116" s="57" t="str">
        <f t="shared" si="30"/>
        <v>yes</v>
      </c>
      <c r="BB116" s="57" t="str">
        <f t="shared" si="31"/>
        <v>yes</v>
      </c>
      <c r="BC116" s="57" t="str">
        <f t="shared" si="32"/>
        <v>yes</v>
      </c>
      <c r="BD116" s="58">
        <f t="shared" si="33"/>
        <v>0</v>
      </c>
      <c r="BE116" s="59" t="str">
        <f t="shared" si="34"/>
        <v>included</v>
      </c>
      <c r="BF116" s="55" t="s">
        <v>77</v>
      </c>
      <c r="BG116" s="58">
        <v>5</v>
      </c>
      <c r="BH116" s="58" t="s">
        <v>78</v>
      </c>
      <c r="BI116" s="45" t="s">
        <v>79</v>
      </c>
      <c r="BJ116" s="67" t="s">
        <v>80</v>
      </c>
      <c r="BK116" s="61" t="s">
        <v>287</v>
      </c>
      <c r="BL116" s="61" t="str" cm="1">
        <f t="array" ref="BL116">IF(_xlfn.XLOOKUP(Estimates_final!C104,'Additional survey details'!$B$3:$B$489,_xlfn.XLOOKUP(Estimates_final!$BL$1,'Additional survey details'!$C$2:$BM$2,'Additional survey details'!$C$3:$BM$489))=0,"",_xlfn.XLOOKUP(Estimates_final!C104,'Additional survey details'!$B$3:$B$489,_xlfn.XLOOKUP(Estimates_final!$BL$1,'Additional survey details'!$C$2:$BM$2,'Additional survey details'!$C$3:$BM$489)))</f>
        <v>MICS2</v>
      </c>
    </row>
    <row r="117" spans="1:64" s="54" customFormat="1" ht="15" customHeight="1" x14ac:dyDescent="0.35">
      <c r="A117" s="54">
        <v>471</v>
      </c>
      <c r="B117" s="59" t="s">
        <v>275</v>
      </c>
      <c r="C117" s="55">
        <v>4245</v>
      </c>
      <c r="D117" s="4" t="s">
        <v>288</v>
      </c>
      <c r="E117" s="58" t="s">
        <v>277</v>
      </c>
      <c r="F117" s="10" t="s">
        <v>281</v>
      </c>
      <c r="G117" s="55">
        <v>2019</v>
      </c>
      <c r="H117" s="55">
        <v>2018</v>
      </c>
      <c r="I117" s="98">
        <v>0.16298475861549377</v>
      </c>
      <c r="J117" s="100">
        <v>1.295680645853281E-2</v>
      </c>
      <c r="K117" s="98">
        <v>0.13758940994739532</v>
      </c>
      <c r="L117" s="98">
        <v>0.18838009238243103</v>
      </c>
      <c r="M117" s="98">
        <v>0.14291985332965851</v>
      </c>
      <c r="N117" s="100">
        <v>8.4657268598675728E-3</v>
      </c>
      <c r="O117" s="98">
        <v>0.12631344795227051</v>
      </c>
      <c r="P117" s="98">
        <v>0.15952624380588531</v>
      </c>
      <c r="Q117" s="102">
        <v>3336</v>
      </c>
      <c r="R117" s="102">
        <v>3344</v>
      </c>
      <c r="S117" s="98">
        <v>0.96812194585800171</v>
      </c>
      <c r="T117" s="98">
        <v>0.95803356170654297</v>
      </c>
      <c r="U117" s="102">
        <v>3237.015869140625</v>
      </c>
      <c r="V117" s="102">
        <v>3196</v>
      </c>
      <c r="W117" s="102">
        <v>3225.6962890625</v>
      </c>
      <c r="X117" s="102">
        <v>3180</v>
      </c>
      <c r="Y117" s="98">
        <v>0.96462208032608032</v>
      </c>
      <c r="Z117" s="98">
        <v>0.95323741436004639</v>
      </c>
      <c r="AA117" s="102">
        <v>3175</v>
      </c>
      <c r="AB117" s="102">
        <v>633</v>
      </c>
      <c r="AC117" s="102">
        <v>2722</v>
      </c>
      <c r="AD117" s="102">
        <v>414</v>
      </c>
      <c r="AE117" s="102">
        <v>3629</v>
      </c>
      <c r="AF117" s="102">
        <v>362</v>
      </c>
      <c r="AG117" s="98">
        <v>0.19472849369049072</v>
      </c>
      <c r="AH117" s="98">
        <v>0.43433669209480286</v>
      </c>
      <c r="AI117" s="98">
        <v>8.5215970873832703E-2</v>
      </c>
      <c r="AJ117" s="98">
        <v>2.3405356332659721E-2</v>
      </c>
      <c r="AK117" s="98">
        <v>5.2474057301878929E-3</v>
      </c>
      <c r="AL117" s="98">
        <v>0</v>
      </c>
      <c r="AM117" s="102">
        <v>3175</v>
      </c>
      <c r="AN117" s="102">
        <v>633</v>
      </c>
      <c r="AO117" s="102">
        <v>2722</v>
      </c>
      <c r="AP117" s="102">
        <v>414</v>
      </c>
      <c r="AQ117" s="102">
        <v>3629</v>
      </c>
      <c r="AR117" s="102">
        <v>362</v>
      </c>
      <c r="AS117" s="98">
        <v>0.19806008040904999</v>
      </c>
      <c r="AT117" s="98">
        <v>0.44086357951164246</v>
      </c>
      <c r="AU117" s="98">
        <v>9.2302881181240082E-2</v>
      </c>
      <c r="AV117" s="98">
        <v>2.4718398228287697E-2</v>
      </c>
      <c r="AW117" s="98">
        <v>7.8222779557108879E-3</v>
      </c>
      <c r="AX117" s="104">
        <v>0</v>
      </c>
      <c r="AY117" s="56" t="str">
        <f t="shared" si="28"/>
        <v>yes</v>
      </c>
      <c r="AZ117" s="57" t="str">
        <f t="shared" si="29"/>
        <v>yes</v>
      </c>
      <c r="BA117" s="57" t="str">
        <f t="shared" si="30"/>
        <v>yes</v>
      </c>
      <c r="BB117" s="57" t="str">
        <f t="shared" si="31"/>
        <v>yes</v>
      </c>
      <c r="BC117" s="57" t="str">
        <f t="shared" si="32"/>
        <v>yes</v>
      </c>
      <c r="BD117" s="58">
        <f t="shared" si="33"/>
        <v>0</v>
      </c>
      <c r="BE117" s="59" t="str">
        <f t="shared" si="34"/>
        <v>included</v>
      </c>
      <c r="BF117" s="55"/>
      <c r="BG117" s="58">
        <v>5</v>
      </c>
      <c r="BH117" s="58" t="s">
        <v>78</v>
      </c>
      <c r="BI117" s="113" t="s">
        <v>96</v>
      </c>
      <c r="BJ117" s="67" t="s">
        <v>80</v>
      </c>
      <c r="BK117" s="61"/>
      <c r="BL117" s="61"/>
    </row>
    <row r="118" spans="1:64" s="54" customFormat="1" ht="15" hidden="1" customHeight="1" x14ac:dyDescent="0.35">
      <c r="A118" s="54">
        <v>73</v>
      </c>
      <c r="B118" s="59" t="s">
        <v>289</v>
      </c>
      <c r="C118" s="63">
        <v>209</v>
      </c>
      <c r="D118" s="55" t="s">
        <v>290</v>
      </c>
      <c r="E118" s="58" t="s">
        <v>291</v>
      </c>
      <c r="F118" s="10" t="s">
        <v>90</v>
      </c>
      <c r="G118" s="3" t="s">
        <v>184</v>
      </c>
      <c r="H118" s="55">
        <v>1998</v>
      </c>
      <c r="I118" s="57"/>
      <c r="J118" s="62"/>
      <c r="K118" s="57"/>
      <c r="L118" s="57"/>
      <c r="M118" s="57"/>
      <c r="N118" s="62" t="s">
        <v>104</v>
      </c>
      <c r="O118" s="57"/>
      <c r="P118" s="57"/>
      <c r="Q118" s="77">
        <v>1973</v>
      </c>
      <c r="R118" s="55"/>
      <c r="S118" s="64"/>
      <c r="T118" s="64">
        <f>V118/Q118</f>
        <v>0.30258489609731376</v>
      </c>
      <c r="U118" s="55"/>
      <c r="V118" s="55">
        <v>597</v>
      </c>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60"/>
      <c r="AY118" s="56"/>
      <c r="AZ118" s="55"/>
      <c r="BA118" s="55"/>
      <c r="BB118" s="55"/>
      <c r="BC118" s="55"/>
      <c r="BD118" s="58"/>
      <c r="BE118" s="59" t="s">
        <v>69</v>
      </c>
      <c r="BF118" s="55"/>
      <c r="BG118" s="58">
        <v>1</v>
      </c>
      <c r="BH118" s="58" t="s">
        <v>70</v>
      </c>
      <c r="BI118" s="45" t="s">
        <v>71</v>
      </c>
      <c r="BJ118" s="60" t="s">
        <v>72</v>
      </c>
      <c r="BK118" s="61"/>
      <c r="BL118" s="61" t="str" cm="1">
        <f t="array" ref="BL118">IF(_xlfn.XLOOKUP(Estimates_final!C436,'Additional survey details'!$B$3:$B$489,_xlfn.XLOOKUP(Estimates_final!$BL$1,'Additional survey details'!$C$2:$BM$2,'Additional survey details'!$C$3:$BM$489))=0,"",_xlfn.XLOOKUP(Estimates_final!C436,'Additional survey details'!$B$3:$B$489,_xlfn.XLOOKUP(Estimates_final!$BL$1,'Additional survey details'!$C$2:$BM$2,'Additional survey details'!$C$3:$BM$489)))</f>
        <v/>
      </c>
    </row>
    <row r="119" spans="1:64" s="54" customFormat="1" ht="15" customHeight="1" x14ac:dyDescent="0.35">
      <c r="A119" s="54">
        <v>74</v>
      </c>
      <c r="B119" s="59" t="s">
        <v>289</v>
      </c>
      <c r="C119" s="55">
        <v>210</v>
      </c>
      <c r="D119" s="55" t="s">
        <v>292</v>
      </c>
      <c r="E119" s="58" t="s">
        <v>291</v>
      </c>
      <c r="F119" s="10" t="s">
        <v>86</v>
      </c>
      <c r="G119" s="3">
        <v>2004</v>
      </c>
      <c r="H119" s="55">
        <v>2001</v>
      </c>
      <c r="I119" s="64">
        <v>0.12990680336952209</v>
      </c>
      <c r="J119" s="62">
        <v>8.3078090101480484E-3</v>
      </c>
      <c r="K119" s="64">
        <v>0.1136234924197197</v>
      </c>
      <c r="L119" s="64">
        <v>0.1461901068687439</v>
      </c>
      <c r="M119" s="64">
        <v>0.11399797350168228</v>
      </c>
      <c r="N119" s="62">
        <v>9.0416474267840385E-3</v>
      </c>
      <c r="O119" s="64">
        <v>9.5854580402374268E-2</v>
      </c>
      <c r="P119" s="64">
        <v>0.1321413666009903</v>
      </c>
      <c r="Q119" s="55">
        <v>6165</v>
      </c>
      <c r="R119" s="63">
        <v>8081</v>
      </c>
      <c r="S119" s="64">
        <v>0.42909744381904602</v>
      </c>
      <c r="T119" s="64">
        <v>0.44768854975700378</v>
      </c>
      <c r="U119" s="63">
        <v>3467.35107421875</v>
      </c>
      <c r="V119" s="55">
        <v>2760</v>
      </c>
      <c r="W119" s="63">
        <v>3428.488037109375</v>
      </c>
      <c r="X119" s="55">
        <v>2728</v>
      </c>
      <c r="Y119" s="64">
        <v>0.42426532506942749</v>
      </c>
      <c r="Z119" s="64">
        <v>0.44249796867370605</v>
      </c>
      <c r="AA119" s="55">
        <v>3180</v>
      </c>
      <c r="AB119" s="55">
        <v>320</v>
      </c>
      <c r="AC119" s="55">
        <v>3630</v>
      </c>
      <c r="AD119" s="55">
        <v>255</v>
      </c>
      <c r="AE119" s="55">
        <v>2720</v>
      </c>
      <c r="AF119" s="55">
        <v>186</v>
      </c>
      <c r="AG119" s="64">
        <v>0.11228600889444351</v>
      </c>
      <c r="AH119" s="64">
        <v>0.26581186056137085</v>
      </c>
      <c r="AI119" s="64">
        <v>0.14920611679553986</v>
      </c>
      <c r="AJ119" s="64">
        <v>5.5812347680330276E-2</v>
      </c>
      <c r="AK119" s="64">
        <v>2.9252879321575165E-2</v>
      </c>
      <c r="AL119" s="64">
        <v>0</v>
      </c>
      <c r="AM119" s="55">
        <v>3180</v>
      </c>
      <c r="AN119" s="55">
        <v>320</v>
      </c>
      <c r="AO119" s="55">
        <v>3630</v>
      </c>
      <c r="AP119" s="55">
        <v>255</v>
      </c>
      <c r="AQ119" s="55">
        <v>2720</v>
      </c>
      <c r="AR119" s="55">
        <v>186</v>
      </c>
      <c r="AS119" s="64">
        <v>0.11594203114509583</v>
      </c>
      <c r="AT119" s="64">
        <v>0.27572464942932129</v>
      </c>
      <c r="AU119" s="64">
        <v>0.14818841218948364</v>
      </c>
      <c r="AV119" s="64">
        <v>5.6521739810705185E-2</v>
      </c>
      <c r="AW119" s="64">
        <v>2.8260869905352592E-2</v>
      </c>
      <c r="AX119" s="68">
        <v>0</v>
      </c>
      <c r="AY119" s="56" t="str">
        <f>IF(Z119&gt;=0.3,"yes","no")</f>
        <v>yes</v>
      </c>
      <c r="AZ119" s="57" t="str">
        <f>IF(V119&gt;=200,"yes","no")</f>
        <v>yes</v>
      </c>
      <c r="BA119" s="57" t="str">
        <f>IF(AT119&lt;0.55,"yes","no")</f>
        <v>yes</v>
      </c>
      <c r="BB119" s="57" t="str">
        <f>IF(AW119+AX119&gt;=0.05,"no","yes")</f>
        <v>yes</v>
      </c>
      <c r="BC119" s="57" t="str">
        <f>IF(AV119&gt;=0.1,"no","yes")</f>
        <v>yes</v>
      </c>
      <c r="BD119" s="58">
        <f>COUNTIF(AY119:BC119,"no")</f>
        <v>0</v>
      </c>
      <c r="BE119" s="59" t="str">
        <f>IF(BD119=0,"included","excluded")</f>
        <v>included</v>
      </c>
      <c r="BF119" s="55"/>
      <c r="BG119" s="58">
        <v>5</v>
      </c>
      <c r="BH119" s="58" t="s">
        <v>78</v>
      </c>
      <c r="BI119" s="45" t="s">
        <v>96</v>
      </c>
      <c r="BJ119" s="67" t="s">
        <v>80</v>
      </c>
      <c r="BK119" s="61"/>
      <c r="BL119" s="61" t="str" cm="1">
        <f t="array" ref="BL119">IF(_xlfn.XLOOKUP(Estimates_final!C105,'Additional survey details'!$B$3:$B$489,_xlfn.XLOOKUP(Estimates_final!$BL$1,'Additional survey details'!$C$2:$BM$2,'Additional survey details'!$C$3:$BM$489))=0,"",_xlfn.XLOOKUP(Estimates_final!C105,'Additional survey details'!$B$3:$B$489,_xlfn.XLOOKUP(Estimates_final!$BL$1,'Additional survey details'!$C$2:$BM$2,'Additional survey details'!$C$3:$BM$489)))</f>
        <v/>
      </c>
    </row>
    <row r="120" spans="1:64" s="54" customFormat="1" ht="15" hidden="1" customHeight="1" x14ac:dyDescent="0.35">
      <c r="A120" s="54">
        <v>75</v>
      </c>
      <c r="B120" s="59" t="s">
        <v>289</v>
      </c>
      <c r="C120" s="63">
        <v>211</v>
      </c>
      <c r="D120" s="55" t="s">
        <v>293</v>
      </c>
      <c r="E120" s="58" t="s">
        <v>291</v>
      </c>
      <c r="F120" s="10" t="s">
        <v>128</v>
      </c>
      <c r="G120" s="3" t="s">
        <v>199</v>
      </c>
      <c r="H120" s="55">
        <v>2005</v>
      </c>
      <c r="I120" s="57"/>
      <c r="J120" s="62"/>
      <c r="K120" s="57"/>
      <c r="L120" s="57"/>
      <c r="M120" s="57"/>
      <c r="N120" s="62"/>
      <c r="O120" s="57"/>
      <c r="P120" s="57"/>
      <c r="Q120" s="77">
        <v>4917</v>
      </c>
      <c r="R120" s="55"/>
      <c r="S120" s="64"/>
      <c r="T120" s="64">
        <f>V120/Q120</f>
        <v>0.37705918242830994</v>
      </c>
      <c r="U120" s="55"/>
      <c r="V120" s="77">
        <v>1854</v>
      </c>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60"/>
      <c r="AY120" s="56"/>
      <c r="AZ120" s="55"/>
      <c r="BA120" s="55"/>
      <c r="BB120" s="55"/>
      <c r="BC120" s="55"/>
      <c r="BD120" s="58"/>
      <c r="BE120" s="59" t="s">
        <v>69</v>
      </c>
      <c r="BF120" s="55"/>
      <c r="BG120" s="58">
        <v>1</v>
      </c>
      <c r="BH120" s="58" t="s">
        <v>70</v>
      </c>
      <c r="BI120" s="45" t="s">
        <v>71</v>
      </c>
      <c r="BJ120" s="60" t="s">
        <v>72</v>
      </c>
      <c r="BK120" s="61"/>
      <c r="BL120" s="61" t="str" cm="1">
        <f t="array" ref="BL120">IF(_xlfn.XLOOKUP(Estimates_final!C437,'Additional survey details'!$B$3:$B$489,_xlfn.XLOOKUP(Estimates_final!$BL$1,'Additional survey details'!$C$2:$BM$2,'Additional survey details'!$C$3:$BM$489))=0,"",_xlfn.XLOOKUP(Estimates_final!C437,'Additional survey details'!$B$3:$B$489,_xlfn.XLOOKUP(Estimates_final!$BL$1,'Additional survey details'!$C$2:$BM$2,'Additional survey details'!$C$3:$BM$489)))</f>
        <v>MICS3</v>
      </c>
    </row>
    <row r="121" spans="1:64" s="54" customFormat="1" ht="15" hidden="1" customHeight="1" x14ac:dyDescent="0.35">
      <c r="A121" s="54">
        <v>297</v>
      </c>
      <c r="B121" s="59" t="s">
        <v>289</v>
      </c>
      <c r="C121" s="63">
        <v>801</v>
      </c>
      <c r="D121" s="55" t="s">
        <v>294</v>
      </c>
      <c r="E121" s="58" t="s">
        <v>291</v>
      </c>
      <c r="F121" s="10" t="s">
        <v>90</v>
      </c>
      <c r="G121" s="3" t="s">
        <v>270</v>
      </c>
      <c r="H121" s="55">
        <v>2011</v>
      </c>
      <c r="I121" s="57"/>
      <c r="J121" s="62"/>
      <c r="K121" s="57"/>
      <c r="L121" s="57"/>
      <c r="M121" s="57"/>
      <c r="N121" s="62"/>
      <c r="O121" s="57"/>
      <c r="P121" s="57"/>
      <c r="Q121" s="63">
        <v>11473</v>
      </c>
      <c r="R121" s="55"/>
      <c r="S121" s="64"/>
      <c r="T121" s="64">
        <f>V121/Q121</f>
        <v>0.9331473895232284</v>
      </c>
      <c r="U121" s="55"/>
      <c r="V121" s="63">
        <v>10706</v>
      </c>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60"/>
      <c r="AY121" s="56"/>
      <c r="AZ121" s="55"/>
      <c r="BA121" s="55"/>
      <c r="BB121" s="55"/>
      <c r="BC121" s="55"/>
      <c r="BD121" s="58"/>
      <c r="BE121" s="59" t="s">
        <v>69</v>
      </c>
      <c r="BF121" s="55"/>
      <c r="BG121" s="58">
        <v>1</v>
      </c>
      <c r="BH121" s="58" t="s">
        <v>70</v>
      </c>
      <c r="BI121" s="45" t="s">
        <v>71</v>
      </c>
      <c r="BJ121" s="60" t="s">
        <v>72</v>
      </c>
      <c r="BK121" s="61"/>
      <c r="BL121" s="61" t="str" cm="1">
        <f t="array" ref="BL121">IF(_xlfn.XLOOKUP(Estimates_final!C439,'Additional survey details'!$B$3:$B$489,_xlfn.XLOOKUP(Estimates_final!$BL$1,'Additional survey details'!$C$2:$BM$2,'Additional survey details'!$C$3:$BM$489))=0,"",_xlfn.XLOOKUP(Estimates_final!C439,'Additional survey details'!$B$3:$B$489,_xlfn.XLOOKUP(Estimates_final!$BL$1,'Additional survey details'!$C$2:$BM$2,'Additional survey details'!$C$3:$BM$489)))</f>
        <v>MICS5</v>
      </c>
    </row>
    <row r="122" spans="1:64" s="54" customFormat="1" ht="15" hidden="1" customHeight="1" x14ac:dyDescent="0.35">
      <c r="A122" s="54">
        <v>369</v>
      </c>
      <c r="B122" s="59" t="s">
        <v>289</v>
      </c>
      <c r="C122" s="63">
        <v>1298</v>
      </c>
      <c r="D122" s="55" t="s">
        <v>295</v>
      </c>
      <c r="E122" s="58" t="s">
        <v>291</v>
      </c>
      <c r="F122" s="10" t="s">
        <v>128</v>
      </c>
      <c r="G122" s="3">
        <v>2012</v>
      </c>
      <c r="H122" s="55">
        <v>2010</v>
      </c>
      <c r="I122" s="57"/>
      <c r="J122" s="62"/>
      <c r="K122" s="57"/>
      <c r="L122" s="57"/>
      <c r="M122" s="57"/>
      <c r="N122" s="62"/>
      <c r="O122" s="57"/>
      <c r="P122" s="57"/>
      <c r="Q122" s="77">
        <v>10216</v>
      </c>
      <c r="R122" s="55"/>
      <c r="S122" s="64"/>
      <c r="T122" s="64">
        <f>V122/Q122</f>
        <v>0.86736491777603764</v>
      </c>
      <c r="U122" s="55"/>
      <c r="V122" s="77">
        <v>8861</v>
      </c>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60"/>
      <c r="AY122" s="56"/>
      <c r="AZ122" s="55"/>
      <c r="BA122" s="55"/>
      <c r="BB122" s="55"/>
      <c r="BC122" s="55"/>
      <c r="BD122" s="58"/>
      <c r="BE122" s="59" t="s">
        <v>69</v>
      </c>
      <c r="BF122" s="55"/>
      <c r="BG122" s="58">
        <v>1</v>
      </c>
      <c r="BH122" s="58" t="s">
        <v>70</v>
      </c>
      <c r="BI122" s="45" t="s">
        <v>71</v>
      </c>
      <c r="BJ122" s="60" t="s">
        <v>72</v>
      </c>
      <c r="BK122" s="61"/>
      <c r="BL122" s="61" t="str" cm="1">
        <f t="array" ref="BL122">IF(_xlfn.XLOOKUP(Estimates_final!C438,'Additional survey details'!$B$3:$B$489,_xlfn.XLOOKUP(Estimates_final!$BL$1,'Additional survey details'!$C$2:$BM$2,'Additional survey details'!$C$3:$BM$489))=0,"",_xlfn.XLOOKUP(Estimates_final!C438,'Additional survey details'!$B$3:$B$489,_xlfn.XLOOKUP(Estimates_final!$BL$1,'Additional survey details'!$C$2:$BM$2,'Additional survey details'!$C$3:$BM$489)))</f>
        <v>MICS4</v>
      </c>
    </row>
    <row r="123" spans="1:64" s="54" customFormat="1" ht="15" hidden="1" customHeight="1" x14ac:dyDescent="0.35">
      <c r="A123" s="54">
        <v>468</v>
      </c>
      <c r="B123" s="59" t="s">
        <v>289</v>
      </c>
      <c r="C123" s="63">
        <v>3983</v>
      </c>
      <c r="D123" s="55" t="s">
        <v>296</v>
      </c>
      <c r="E123" s="58" t="s">
        <v>291</v>
      </c>
      <c r="F123" s="10" t="s">
        <v>128</v>
      </c>
      <c r="G123" s="3" t="s">
        <v>103</v>
      </c>
      <c r="H123" s="55">
        <v>2018</v>
      </c>
      <c r="I123" s="57"/>
      <c r="J123" s="62"/>
      <c r="K123" s="57"/>
      <c r="L123" s="57"/>
      <c r="M123" s="57"/>
      <c r="N123" s="62"/>
      <c r="O123" s="57"/>
      <c r="P123" s="57"/>
      <c r="Q123" s="77">
        <v>17711</v>
      </c>
      <c r="R123" s="55"/>
      <c r="S123" s="64"/>
      <c r="T123" s="64">
        <f>V123/Q123</f>
        <v>0.65908192648636443</v>
      </c>
      <c r="U123" s="55"/>
      <c r="V123" s="77">
        <v>11673</v>
      </c>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60"/>
      <c r="AY123" s="56"/>
      <c r="AZ123" s="55"/>
      <c r="BA123" s="55"/>
      <c r="BB123" s="55"/>
      <c r="BC123" s="55"/>
      <c r="BD123" s="58"/>
      <c r="BE123" s="59" t="s">
        <v>69</v>
      </c>
      <c r="BF123" s="55"/>
      <c r="BG123" s="58">
        <v>1</v>
      </c>
      <c r="BH123" s="58" t="s">
        <v>70</v>
      </c>
      <c r="BI123" s="45" t="s">
        <v>71</v>
      </c>
      <c r="BJ123" s="60" t="s">
        <v>72</v>
      </c>
      <c r="BK123" s="61"/>
      <c r="BL123" s="61" t="str" cm="1">
        <f t="array" ref="BL123">IF(_xlfn.XLOOKUP(Estimates_final!C440,'Additional survey details'!$B$3:$B$489,_xlfn.XLOOKUP(Estimates_final!$BL$1,'Additional survey details'!$C$2:$BM$2,'Additional survey details'!$C$3:$BM$489))=0,"",_xlfn.XLOOKUP(Estimates_final!C440,'Additional survey details'!$B$3:$B$489,_xlfn.XLOOKUP(Estimates_final!$BL$1,'Additional survey details'!$C$2:$BM$2,'Additional survey details'!$C$3:$BM$489)))</f>
        <v>MICS6</v>
      </c>
    </row>
    <row r="124" spans="1:64" s="54" customFormat="1" ht="15" hidden="1" customHeight="1" x14ac:dyDescent="0.35">
      <c r="A124" s="54">
        <v>76</v>
      </c>
      <c r="B124" s="59" t="s">
        <v>297</v>
      </c>
      <c r="C124" s="55">
        <v>218</v>
      </c>
      <c r="D124" s="55" t="s">
        <v>298</v>
      </c>
      <c r="E124" s="58" t="s">
        <v>299</v>
      </c>
      <c r="F124" s="10" t="s">
        <v>67</v>
      </c>
      <c r="G124" s="3">
        <v>2000</v>
      </c>
      <c r="H124" s="55">
        <v>1997</v>
      </c>
      <c r="I124" s="64"/>
      <c r="J124" s="62"/>
      <c r="K124" s="64"/>
      <c r="L124" s="64"/>
      <c r="M124" s="64"/>
      <c r="N124" s="62"/>
      <c r="O124" s="64"/>
      <c r="P124" s="64"/>
      <c r="Q124" s="55">
        <v>11467</v>
      </c>
      <c r="R124" s="63">
        <v>11361</v>
      </c>
      <c r="S124" s="64">
        <v>0.21308958530426025</v>
      </c>
      <c r="T124" s="64">
        <v>0.20048835873603821</v>
      </c>
      <c r="U124" s="63">
        <v>2420.82177734375</v>
      </c>
      <c r="V124" s="55">
        <v>2299</v>
      </c>
      <c r="W124" s="63">
        <v>2408.96240234375</v>
      </c>
      <c r="X124" s="55">
        <v>2285</v>
      </c>
      <c r="Y124" s="64">
        <v>0.21203789114952087</v>
      </c>
      <c r="Z124" s="64">
        <v>0.19926746189594269</v>
      </c>
      <c r="AA124" s="55">
        <v>3000</v>
      </c>
      <c r="AB124" s="55">
        <v>604</v>
      </c>
      <c r="AC124" s="55">
        <v>3500</v>
      </c>
      <c r="AD124" s="55">
        <v>515</v>
      </c>
      <c r="AE124" s="55">
        <v>2500</v>
      </c>
      <c r="AF124" s="55">
        <v>254</v>
      </c>
      <c r="AG124" s="64">
        <v>0.26058268547058105</v>
      </c>
      <c r="AH124" s="64">
        <v>0.59295195341110229</v>
      </c>
      <c r="AI124" s="64">
        <v>0.17054377496242523</v>
      </c>
      <c r="AJ124" s="64">
        <v>7.6001420617103577E-2</v>
      </c>
      <c r="AK124" s="64">
        <v>3.6601770669221878E-2</v>
      </c>
      <c r="AL124" s="64">
        <v>0</v>
      </c>
      <c r="AM124" s="55">
        <v>3000</v>
      </c>
      <c r="AN124" s="55">
        <v>604</v>
      </c>
      <c r="AO124" s="55">
        <v>3500</v>
      </c>
      <c r="AP124" s="55">
        <v>515</v>
      </c>
      <c r="AQ124" s="55">
        <v>2500</v>
      </c>
      <c r="AR124" s="55">
        <v>254</v>
      </c>
      <c r="AS124" s="64">
        <v>0.26272290945053101</v>
      </c>
      <c r="AT124" s="64">
        <v>0.59721618890762329</v>
      </c>
      <c r="AU124" s="64">
        <v>0.16615919768810272</v>
      </c>
      <c r="AV124" s="64">
        <v>7.4815139174461365E-2</v>
      </c>
      <c r="AW124" s="64">
        <v>3.8712482899427414E-2</v>
      </c>
      <c r="AX124" s="68">
        <v>0</v>
      </c>
      <c r="AY124" s="56" t="str">
        <f>IF(Z124&gt;=0.3,"yes","no")</f>
        <v>no</v>
      </c>
      <c r="AZ124" s="57" t="str">
        <f>IF(V124&gt;=200,"yes","no")</f>
        <v>yes</v>
      </c>
      <c r="BA124" s="57" t="str">
        <f>IF(AT124&lt;0.55,"yes","no")</f>
        <v>no</v>
      </c>
      <c r="BB124" s="57" t="str">
        <f>IF(AW124+AX124&gt;=0.05,"no","yes")</f>
        <v>yes</v>
      </c>
      <c r="BC124" s="57" t="str">
        <f>IF(AV124&gt;=0.1,"no","yes")</f>
        <v>yes</v>
      </c>
      <c r="BD124" s="58">
        <f>COUNTIF(AY124:BC124,"no")</f>
        <v>2</v>
      </c>
      <c r="BE124" s="59" t="str">
        <f>IF(BD124=0,"included","excluded")</f>
        <v>excluded</v>
      </c>
      <c r="BF124" s="55" t="s">
        <v>69</v>
      </c>
      <c r="BG124" s="58">
        <v>2</v>
      </c>
      <c r="BH124" s="58" t="s">
        <v>70</v>
      </c>
      <c r="BI124" s="45" t="s">
        <v>71</v>
      </c>
      <c r="BJ124" s="67" t="s">
        <v>72</v>
      </c>
      <c r="BK124" s="61"/>
      <c r="BL124" s="61" t="str" cm="1">
        <f t="array" ref="BL124">IF(_xlfn.XLOOKUP(Estimates_final!C106,'Additional survey details'!$B$3:$B$489,_xlfn.XLOOKUP(Estimates_final!$BL$1,'Additional survey details'!$C$2:$BM$2,'Additional survey details'!$C$3:$BM$489))=0,"",_xlfn.XLOOKUP(Estimates_final!C106,'Additional survey details'!$B$3:$B$489,_xlfn.XLOOKUP(Estimates_final!$BL$1,'Additional survey details'!$C$2:$BM$2,'Additional survey details'!$C$3:$BM$489)))</f>
        <v>MICS4</v>
      </c>
    </row>
    <row r="125" spans="1:64" s="54" customFormat="1" ht="15" hidden="1" customHeight="1" x14ac:dyDescent="0.35">
      <c r="A125" s="54">
        <v>77</v>
      </c>
      <c r="B125" s="59" t="s">
        <v>297</v>
      </c>
      <c r="C125" s="55">
        <v>220</v>
      </c>
      <c r="D125" s="55" t="s">
        <v>300</v>
      </c>
      <c r="E125" s="58" t="s">
        <v>299</v>
      </c>
      <c r="F125" s="10" t="s">
        <v>67</v>
      </c>
      <c r="G125" s="3">
        <v>2005</v>
      </c>
      <c r="H125" s="55">
        <v>2002</v>
      </c>
      <c r="I125" s="64"/>
      <c r="J125" s="62"/>
      <c r="K125" s="64"/>
      <c r="L125" s="64"/>
      <c r="M125" s="64"/>
      <c r="N125" s="62"/>
      <c r="O125" s="64"/>
      <c r="P125" s="64"/>
      <c r="Q125" s="55">
        <v>13791</v>
      </c>
      <c r="R125" s="63">
        <v>13545</v>
      </c>
      <c r="S125" s="64">
        <v>0.37551632523536682</v>
      </c>
      <c r="T125" s="64">
        <v>0.34007686376571655</v>
      </c>
      <c r="U125" s="63">
        <v>5086.35107421875</v>
      </c>
      <c r="V125" s="55">
        <v>4690</v>
      </c>
      <c r="W125" s="63">
        <v>5078.30615234375</v>
      </c>
      <c r="X125" s="55">
        <v>4679</v>
      </c>
      <c r="Y125" s="64">
        <v>0.37492108345031738</v>
      </c>
      <c r="Z125" s="64">
        <v>0.33927923440933228</v>
      </c>
      <c r="AA125" s="55">
        <v>3000</v>
      </c>
      <c r="AB125" s="55">
        <v>1441</v>
      </c>
      <c r="AC125" s="55">
        <v>3500</v>
      </c>
      <c r="AD125" s="55">
        <v>858</v>
      </c>
      <c r="AE125" s="55">
        <v>2500</v>
      </c>
      <c r="AF125" s="55">
        <v>478</v>
      </c>
      <c r="AG125" s="64">
        <v>0.29417991638183594</v>
      </c>
      <c r="AH125" s="64">
        <v>0.59368056058883667</v>
      </c>
      <c r="AI125" s="64">
        <v>0.10899483412504196</v>
      </c>
      <c r="AJ125" s="64">
        <v>3.9905883371829987E-2</v>
      </c>
      <c r="AK125" s="64">
        <v>2.462315559387207E-2</v>
      </c>
      <c r="AL125" s="64">
        <v>0</v>
      </c>
      <c r="AM125" s="55">
        <v>3000</v>
      </c>
      <c r="AN125" s="55">
        <v>1441</v>
      </c>
      <c r="AO125" s="55">
        <v>3500</v>
      </c>
      <c r="AP125" s="55">
        <v>858</v>
      </c>
      <c r="AQ125" s="55">
        <v>2500</v>
      </c>
      <c r="AR125" s="55">
        <v>478</v>
      </c>
      <c r="AS125" s="64">
        <v>0.30724945664405823</v>
      </c>
      <c r="AT125" s="64">
        <v>0.59211087226867676</v>
      </c>
      <c r="AU125" s="64">
        <v>0.11918976902961731</v>
      </c>
      <c r="AV125" s="64">
        <v>4.5628998428583145E-2</v>
      </c>
      <c r="AW125" s="64">
        <v>2.4946695193648338E-2</v>
      </c>
      <c r="AX125" s="68">
        <v>0</v>
      </c>
      <c r="AY125" s="56" t="str">
        <f>IF(Z125&gt;=0.3,"yes","no")</f>
        <v>yes</v>
      </c>
      <c r="AZ125" s="57" t="str">
        <f>IF(V125&gt;=200,"yes","no")</f>
        <v>yes</v>
      </c>
      <c r="BA125" s="57" t="str">
        <f>IF(AT125&lt;0.55,"yes","no")</f>
        <v>no</v>
      </c>
      <c r="BB125" s="57" t="str">
        <f>IF(AW125+AX125&gt;=0.05,"no","yes")</f>
        <v>yes</v>
      </c>
      <c r="BC125" s="57" t="str">
        <f>IF(AV125&gt;=0.1,"no","yes")</f>
        <v>yes</v>
      </c>
      <c r="BD125" s="58">
        <f>COUNTIF(AY125:BC125,"no")</f>
        <v>1</v>
      </c>
      <c r="BE125" s="59" t="str">
        <f>IF(BD125=0,"included","excluded")</f>
        <v>excluded</v>
      </c>
      <c r="BF125" s="55" t="s">
        <v>69</v>
      </c>
      <c r="BG125" s="58">
        <v>3</v>
      </c>
      <c r="BH125" s="58" t="s">
        <v>70</v>
      </c>
      <c r="BI125" s="45" t="s">
        <v>71</v>
      </c>
      <c r="BJ125" s="67" t="s">
        <v>72</v>
      </c>
      <c r="BK125" s="61"/>
      <c r="BL125" s="61" t="str" cm="1">
        <f t="array" ref="BL125">IF(_xlfn.XLOOKUP(Estimates_final!C107,'Additional survey details'!$B$3:$B$489,_xlfn.XLOOKUP(Estimates_final!$BL$1,'Additional survey details'!$C$2:$BM$2,'Additional survey details'!$C$3:$BM$489))=0,"",_xlfn.XLOOKUP(Estimates_final!C107,'Additional survey details'!$B$3:$B$489,_xlfn.XLOOKUP(Estimates_final!$BL$1,'Additional survey details'!$C$2:$BM$2,'Additional survey details'!$C$3:$BM$489)))</f>
        <v/>
      </c>
    </row>
    <row r="126" spans="1:64" s="54" customFormat="1" ht="15" hidden="1" customHeight="1" x14ac:dyDescent="0.35">
      <c r="A126" s="54">
        <v>78</v>
      </c>
      <c r="B126" s="59" t="s">
        <v>297</v>
      </c>
      <c r="C126" s="55">
        <v>221</v>
      </c>
      <c r="D126" s="55" t="s">
        <v>301</v>
      </c>
      <c r="E126" s="58" t="s">
        <v>299</v>
      </c>
      <c r="F126" s="10" t="s">
        <v>67</v>
      </c>
      <c r="G126" s="3">
        <v>2008</v>
      </c>
      <c r="H126" s="55">
        <v>2005</v>
      </c>
      <c r="I126" s="64"/>
      <c r="J126" s="62"/>
      <c r="K126" s="64"/>
      <c r="L126" s="64"/>
      <c r="M126" s="64"/>
      <c r="N126" s="62"/>
      <c r="O126" s="64"/>
      <c r="P126" s="64"/>
      <c r="Q126" s="55">
        <v>10872</v>
      </c>
      <c r="R126" s="63">
        <v>10590</v>
      </c>
      <c r="S126" s="64">
        <v>0.41704088449478149</v>
      </c>
      <c r="T126" s="64">
        <v>0.41399925947189331</v>
      </c>
      <c r="U126" s="63">
        <v>4416.5048828125</v>
      </c>
      <c r="V126" s="55">
        <v>4501</v>
      </c>
      <c r="W126" s="63">
        <v>4405.3642578125</v>
      </c>
      <c r="X126" s="55">
        <v>4488</v>
      </c>
      <c r="Y126" s="64">
        <v>0.4159928560256958</v>
      </c>
      <c r="Z126" s="64">
        <v>0.4128035306930542</v>
      </c>
      <c r="AA126" s="55">
        <v>3000</v>
      </c>
      <c r="AB126" s="55">
        <v>1847</v>
      </c>
      <c r="AC126" s="55">
        <v>3500</v>
      </c>
      <c r="AD126" s="55">
        <v>623</v>
      </c>
      <c r="AE126" s="55">
        <v>2500</v>
      </c>
      <c r="AF126" s="55">
        <v>419</v>
      </c>
      <c r="AG126" s="64">
        <v>0.40643310546875</v>
      </c>
      <c r="AH126" s="64">
        <v>0.63375645875930786</v>
      </c>
      <c r="AI126" s="64">
        <v>7.5835496187210083E-2</v>
      </c>
      <c r="AJ126" s="64">
        <v>2.7665585279464722E-2</v>
      </c>
      <c r="AK126" s="64">
        <v>1.5224008820950985E-2</v>
      </c>
      <c r="AL126" s="64">
        <v>0</v>
      </c>
      <c r="AM126" s="55">
        <v>3000</v>
      </c>
      <c r="AN126" s="55">
        <v>1847</v>
      </c>
      <c r="AO126" s="55">
        <v>3500</v>
      </c>
      <c r="AP126" s="55">
        <v>623</v>
      </c>
      <c r="AQ126" s="55">
        <v>2500</v>
      </c>
      <c r="AR126" s="55">
        <v>419</v>
      </c>
      <c r="AS126" s="64">
        <v>0.41035324335098267</v>
      </c>
      <c r="AT126" s="64">
        <v>0.64185738563537598</v>
      </c>
      <c r="AU126" s="64">
        <v>7.9315707087516785E-2</v>
      </c>
      <c r="AV126" s="64">
        <v>2.8882469981908798E-2</v>
      </c>
      <c r="AW126" s="64">
        <v>1.6440790146589279E-2</v>
      </c>
      <c r="AX126" s="68">
        <v>0</v>
      </c>
      <c r="AY126" s="56" t="str">
        <f>IF(Z126&gt;=0.3,"yes","no")</f>
        <v>yes</v>
      </c>
      <c r="AZ126" s="57" t="str">
        <f>IF(V126&gt;=200,"yes","no")</f>
        <v>yes</v>
      </c>
      <c r="BA126" s="57" t="str">
        <f>IF(AT126&lt;0.55,"yes","no")</f>
        <v>no</v>
      </c>
      <c r="BB126" s="57" t="str">
        <f>IF(AW126+AX126&gt;=0.05,"no","yes")</f>
        <v>yes</v>
      </c>
      <c r="BC126" s="57" t="str">
        <f>IF(AV126&gt;=0.1,"no","yes")</f>
        <v>yes</v>
      </c>
      <c r="BD126" s="58">
        <f>COUNTIF(AY126:BC126,"no")</f>
        <v>1</v>
      </c>
      <c r="BE126" s="59" t="str">
        <f>IF(BD126=0,"included","excluded")</f>
        <v>excluded</v>
      </c>
      <c r="BF126" s="55" t="s">
        <v>69</v>
      </c>
      <c r="BG126" s="58">
        <v>3</v>
      </c>
      <c r="BH126" s="58" t="s">
        <v>70</v>
      </c>
      <c r="BI126" s="45" t="s">
        <v>71</v>
      </c>
      <c r="BJ126" s="67" t="s">
        <v>72</v>
      </c>
      <c r="BK126" s="61"/>
      <c r="BL126" s="61" t="str" cm="1">
        <f t="array" ref="BL126">IF(_xlfn.XLOOKUP(Estimates_final!C108,'Additional survey details'!$B$3:$B$489,_xlfn.XLOOKUP(Estimates_final!$BL$1,'Additional survey details'!$C$2:$BM$2,'Additional survey details'!$C$3:$BM$489))=0,"",_xlfn.XLOOKUP(Estimates_final!C108,'Additional survey details'!$B$3:$B$489,_xlfn.XLOOKUP(Estimates_final!$BL$1,'Additional survey details'!$C$2:$BM$2,'Additional survey details'!$C$3:$BM$489)))</f>
        <v>MICS6</v>
      </c>
    </row>
    <row r="127" spans="1:64" s="54" customFormat="1" ht="15" hidden="1" customHeight="1" x14ac:dyDescent="0.35">
      <c r="A127" s="54">
        <v>79</v>
      </c>
      <c r="B127" s="59" t="s">
        <v>297</v>
      </c>
      <c r="C127" s="55">
        <v>222</v>
      </c>
      <c r="D127" s="55" t="s">
        <v>302</v>
      </c>
      <c r="E127" s="58" t="s">
        <v>299</v>
      </c>
      <c r="F127" s="10" t="s">
        <v>67</v>
      </c>
      <c r="G127" s="3">
        <v>2014</v>
      </c>
      <c r="H127" s="55">
        <v>2011</v>
      </c>
      <c r="I127" s="64"/>
      <c r="J127" s="62"/>
      <c r="K127" s="64"/>
      <c r="L127" s="64"/>
      <c r="M127" s="64"/>
      <c r="N127" s="62"/>
      <c r="O127" s="64"/>
      <c r="P127" s="64"/>
      <c r="Q127" s="55">
        <v>15842</v>
      </c>
      <c r="R127" s="63">
        <v>15663</v>
      </c>
      <c r="S127" s="64">
        <v>0.61405092477798462</v>
      </c>
      <c r="T127" s="64">
        <v>0.60345917940139771</v>
      </c>
      <c r="U127" s="63">
        <v>9617.8291015625</v>
      </c>
      <c r="V127" s="55">
        <v>9560</v>
      </c>
      <c r="W127" s="63">
        <v>9611.7255859375</v>
      </c>
      <c r="X127" s="55">
        <v>9554</v>
      </c>
      <c r="Y127" s="64">
        <v>0.61365801095962524</v>
      </c>
      <c r="Z127" s="64">
        <v>0.6030803918838501</v>
      </c>
      <c r="AA127" s="55">
        <v>3000</v>
      </c>
      <c r="AB127" s="55">
        <v>3752</v>
      </c>
      <c r="AC127" s="55">
        <v>3500</v>
      </c>
      <c r="AD127" s="55">
        <v>1172</v>
      </c>
      <c r="AE127" s="55">
        <v>2500</v>
      </c>
      <c r="AF127" s="55">
        <v>1063</v>
      </c>
      <c r="AG127" s="64">
        <v>0.38036462664604187</v>
      </c>
      <c r="AH127" s="64">
        <v>0.62281256914138794</v>
      </c>
      <c r="AI127" s="64">
        <v>6.4943470060825348E-2</v>
      </c>
      <c r="AJ127" s="64">
        <v>1.8001474440097809E-2</v>
      </c>
      <c r="AK127" s="64">
        <v>8.72051902115345E-3</v>
      </c>
      <c r="AL127" s="64">
        <v>1.3305996253620833E-4</v>
      </c>
      <c r="AM127" s="55">
        <v>3000</v>
      </c>
      <c r="AN127" s="55">
        <v>3752</v>
      </c>
      <c r="AO127" s="55">
        <v>3500</v>
      </c>
      <c r="AP127" s="55">
        <v>1172</v>
      </c>
      <c r="AQ127" s="55">
        <v>2500</v>
      </c>
      <c r="AR127" s="55">
        <v>1063</v>
      </c>
      <c r="AS127" s="64">
        <v>0.39246863126754761</v>
      </c>
      <c r="AT127" s="64">
        <v>0.62625521421432495</v>
      </c>
      <c r="AU127" s="64">
        <v>6.7154809832572937E-2</v>
      </c>
      <c r="AV127" s="64">
        <v>1.9560668617486954E-2</v>
      </c>
      <c r="AW127" s="64">
        <v>1.0146443732082844E-2</v>
      </c>
      <c r="AX127" s="68">
        <v>1.0460251360200346E-4</v>
      </c>
      <c r="AY127" s="56" t="str">
        <f>IF(Z127&gt;=0.3,"yes","no")</f>
        <v>yes</v>
      </c>
      <c r="AZ127" s="57" t="str">
        <f>IF(V127&gt;=200,"yes","no")</f>
        <v>yes</v>
      </c>
      <c r="BA127" s="57" t="str">
        <f>IF(AT127&lt;0.55,"yes","no")</f>
        <v>no</v>
      </c>
      <c r="BB127" s="57" t="str">
        <f>IF(AW127+AX127&gt;=0.05,"no","yes")</f>
        <v>yes</v>
      </c>
      <c r="BC127" s="57" t="str">
        <f>IF(AV127&gt;=0.1,"no","yes")</f>
        <v>yes</v>
      </c>
      <c r="BD127" s="58">
        <f>COUNTIF(AY127:BC127,"no")</f>
        <v>1</v>
      </c>
      <c r="BE127" s="59" t="str">
        <f>IF(BD127=0,"included","excluded")</f>
        <v>excluded</v>
      </c>
      <c r="BF127" s="55" t="s">
        <v>69</v>
      </c>
      <c r="BG127" s="58">
        <v>3</v>
      </c>
      <c r="BH127" s="58" t="s">
        <v>70</v>
      </c>
      <c r="BI127" s="45" t="s">
        <v>71</v>
      </c>
      <c r="BJ127" s="67" t="s">
        <v>72</v>
      </c>
      <c r="BK127" s="61"/>
      <c r="BL127" s="61" t="str" cm="1">
        <f t="array" ref="BL127">IF(_xlfn.XLOOKUP(Estimates_final!C109,'Additional survey details'!$B$3:$B$489,_xlfn.XLOOKUP(Estimates_final!$BL$1,'Additional survey details'!$C$2:$BM$2,'Additional survey details'!$C$3:$BM$489))=0,"",_xlfn.XLOOKUP(Estimates_final!C109,'Additional survey details'!$B$3:$B$489,_xlfn.XLOOKUP(Estimates_final!$BL$1,'Additional survey details'!$C$2:$BM$2,'Additional survey details'!$C$3:$BM$489)))</f>
        <v>MICS3</v>
      </c>
    </row>
    <row r="128" spans="1:64" s="54" customFormat="1" ht="15" hidden="1" customHeight="1" x14ac:dyDescent="0.35">
      <c r="A128" s="54">
        <v>80</v>
      </c>
      <c r="B128" s="59" t="s">
        <v>303</v>
      </c>
      <c r="C128" s="78">
        <v>227</v>
      </c>
      <c r="D128" s="79" t="s">
        <v>304</v>
      </c>
      <c r="E128" s="58" t="s">
        <v>305</v>
      </c>
      <c r="F128" s="10" t="s">
        <v>86</v>
      </c>
      <c r="G128" s="3">
        <v>2008</v>
      </c>
      <c r="H128" s="55">
        <v>2005</v>
      </c>
      <c r="I128" s="64"/>
      <c r="J128" s="62"/>
      <c r="K128" s="64"/>
      <c r="L128" s="64"/>
      <c r="M128" s="64"/>
      <c r="N128" s="62"/>
      <c r="O128" s="64"/>
      <c r="P128" s="64"/>
      <c r="Q128" s="55">
        <v>3897</v>
      </c>
      <c r="R128" s="63"/>
      <c r="S128" s="64"/>
      <c r="T128" s="64">
        <f>V128/Q128</f>
        <v>0.76263792661021301</v>
      </c>
      <c r="U128" s="63"/>
      <c r="V128" s="55">
        <v>2972</v>
      </c>
      <c r="W128" s="63"/>
      <c r="X128" s="55"/>
      <c r="Y128" s="64"/>
      <c r="Z128" s="64"/>
      <c r="AA128" s="55"/>
      <c r="AB128" s="55"/>
      <c r="AC128" s="55"/>
      <c r="AD128" s="55"/>
      <c r="AE128" s="55"/>
      <c r="AF128" s="55"/>
      <c r="AG128" s="64"/>
      <c r="AH128" s="64"/>
      <c r="AI128" s="64"/>
      <c r="AJ128" s="64"/>
      <c r="AK128" s="64"/>
      <c r="AL128" s="64"/>
      <c r="AM128" s="55"/>
      <c r="AN128" s="55"/>
      <c r="AO128" s="55"/>
      <c r="AP128" s="55"/>
      <c r="AQ128" s="55"/>
      <c r="AR128" s="55"/>
      <c r="AS128" s="64"/>
      <c r="AT128" s="64"/>
      <c r="AU128" s="64"/>
      <c r="AV128" s="64"/>
      <c r="AW128" s="64"/>
      <c r="AX128" s="68"/>
      <c r="AY128" s="56"/>
      <c r="AZ128" s="57"/>
      <c r="BA128" s="57"/>
      <c r="BB128" s="57"/>
      <c r="BC128" s="57"/>
      <c r="BD128" s="58"/>
      <c r="BE128" s="59" t="s">
        <v>69</v>
      </c>
      <c r="BF128" s="55"/>
      <c r="BG128" s="58">
        <v>1</v>
      </c>
      <c r="BH128" s="58" t="s">
        <v>70</v>
      </c>
      <c r="BI128" s="45" t="s">
        <v>71</v>
      </c>
      <c r="BJ128" s="60" t="s">
        <v>72</v>
      </c>
      <c r="BK128" s="61"/>
      <c r="BL128" s="61" t="str" cm="1">
        <f t="array" ref="BL128">IF(_xlfn.XLOOKUP(Estimates_final!C441,'Additional survey details'!$B$3:$B$489,_xlfn.XLOOKUP(Estimates_final!$BL$1,'Additional survey details'!$C$2:$BM$2,'Additional survey details'!$C$3:$BM$489))=0,"",_xlfn.XLOOKUP(Estimates_final!C441,'Additional survey details'!$B$3:$B$489,_xlfn.XLOOKUP(Estimates_final!$BL$1,'Additional survey details'!$C$2:$BM$2,'Additional survey details'!$C$3:$BM$489)))</f>
        <v/>
      </c>
    </row>
    <row r="129" spans="1:64" s="54" customFormat="1" ht="15" customHeight="1" x14ac:dyDescent="0.35">
      <c r="A129" s="54">
        <v>81</v>
      </c>
      <c r="B129" s="59" t="s">
        <v>303</v>
      </c>
      <c r="C129" s="55">
        <v>228</v>
      </c>
      <c r="D129" s="55" t="s">
        <v>306</v>
      </c>
      <c r="E129" s="58" t="s">
        <v>305</v>
      </c>
      <c r="F129" s="10" t="s">
        <v>76</v>
      </c>
      <c r="G129" s="3">
        <v>2014</v>
      </c>
      <c r="H129" s="55">
        <v>2013</v>
      </c>
      <c r="I129" s="64">
        <v>9.8418099999999994E-2</v>
      </c>
      <c r="J129" s="62">
        <v>6.0686999999999998E-3</v>
      </c>
      <c r="K129" s="64">
        <v>8.65234E-2</v>
      </c>
      <c r="L129" s="64">
        <v>0.1103128</v>
      </c>
      <c r="M129" s="64">
        <v>8.3305699999999996E-2</v>
      </c>
      <c r="N129" s="62">
        <v>6.85339E-3</v>
      </c>
      <c r="O129" s="64">
        <v>6.9849729999999999E-2</v>
      </c>
      <c r="P129" s="64">
        <v>9.6761589999999995E-2</v>
      </c>
      <c r="Q129" s="55">
        <v>2832</v>
      </c>
      <c r="R129" s="63">
        <v>1825.240966796875</v>
      </c>
      <c r="S129" s="64">
        <v>0.92986303567886353</v>
      </c>
      <c r="T129" s="64">
        <v>0.93043786287307739</v>
      </c>
      <c r="U129" s="63">
        <v>1697</v>
      </c>
      <c r="V129" s="55">
        <v>2635</v>
      </c>
      <c r="W129" s="63">
        <v>1696</v>
      </c>
      <c r="X129" s="55">
        <v>2634</v>
      </c>
      <c r="Y129" s="64">
        <v>0.92931509017944336</v>
      </c>
      <c r="Z129" s="64">
        <v>0.93008476495742798</v>
      </c>
      <c r="AA129" s="55">
        <v>3000</v>
      </c>
      <c r="AB129" s="55">
        <v>146</v>
      </c>
      <c r="AC129" s="55">
        <v>3200</v>
      </c>
      <c r="AD129" s="55">
        <v>122</v>
      </c>
      <c r="AE129" s="55">
        <v>3100</v>
      </c>
      <c r="AF129" s="55">
        <v>104</v>
      </c>
      <c r="AG129" s="64">
        <v>5.5114865303039551E-2</v>
      </c>
      <c r="AH129" s="64">
        <v>0.1385934054851532</v>
      </c>
      <c r="AI129" s="64">
        <v>3.8758575916290283E-2</v>
      </c>
      <c r="AJ129" s="64">
        <v>9.6379481256008148E-3</v>
      </c>
      <c r="AK129" s="64">
        <v>2.4223111104220152E-3</v>
      </c>
      <c r="AL129" s="64">
        <v>2.0413105085026473E-4</v>
      </c>
      <c r="AM129" s="55">
        <v>3000</v>
      </c>
      <c r="AN129" s="55">
        <v>146</v>
      </c>
      <c r="AO129" s="55">
        <v>3200</v>
      </c>
      <c r="AP129" s="55">
        <v>122</v>
      </c>
      <c r="AQ129" s="55">
        <v>3100</v>
      </c>
      <c r="AR129" s="55">
        <v>104</v>
      </c>
      <c r="AS129" s="64">
        <v>5.5407971143722534E-2</v>
      </c>
      <c r="AT129" s="64">
        <v>0.14117647707462311</v>
      </c>
      <c r="AU129" s="64">
        <v>3.2258063554763794E-2</v>
      </c>
      <c r="AV129" s="64">
        <v>6.8311197683215141E-3</v>
      </c>
      <c r="AW129" s="64">
        <v>1.5180265763774514E-3</v>
      </c>
      <c r="AX129" s="68">
        <v>3.7950664409436285E-4</v>
      </c>
      <c r="AY129" s="56" t="str">
        <f t="shared" ref="AY129:AY143" si="35">IF(Z129&gt;=0.3,"yes","no")</f>
        <v>yes</v>
      </c>
      <c r="AZ129" s="57" t="str">
        <f t="shared" ref="AZ129:AZ143" si="36">IF(V129&gt;=200,"yes","no")</f>
        <v>yes</v>
      </c>
      <c r="BA129" s="57" t="str">
        <f t="shared" ref="BA129:BA143" si="37">IF(AT129&lt;0.55,"yes","no")</f>
        <v>yes</v>
      </c>
      <c r="BB129" s="57" t="str">
        <f t="shared" ref="BB129:BB143" si="38">IF(AW129+AX129&gt;=0.05,"no","yes")</f>
        <v>yes</v>
      </c>
      <c r="BC129" s="57" t="str">
        <f t="shared" ref="BC129:BC143" si="39">IF(AV129&gt;=0.1,"no","yes")</f>
        <v>yes</v>
      </c>
      <c r="BD129" s="58">
        <f t="shared" ref="BD129:BD143" si="40">COUNTIF(AY129:BC129,"no")</f>
        <v>0</v>
      </c>
      <c r="BE129" s="59" t="str">
        <f t="shared" ref="BE129:BE143" si="41">IF(BD129=0,"included","excluded")</f>
        <v>included</v>
      </c>
      <c r="BF129" s="55" t="s">
        <v>77</v>
      </c>
      <c r="BG129" s="58">
        <v>5</v>
      </c>
      <c r="BH129" s="58" t="s">
        <v>78</v>
      </c>
      <c r="BI129" s="45" t="s">
        <v>79</v>
      </c>
      <c r="BJ129" s="67" t="s">
        <v>80</v>
      </c>
      <c r="BK129" s="61"/>
      <c r="BL129" s="61" t="str" cm="1">
        <f t="array" ref="BL129">IF(_xlfn.XLOOKUP(Estimates_final!C110,'Additional survey details'!$B$3:$B$489,_xlfn.XLOOKUP(Estimates_final!$BL$1,'Additional survey details'!$C$2:$BM$2,'Additional survey details'!$C$3:$BM$489))=0,"",_xlfn.XLOOKUP(Estimates_final!C110,'Additional survey details'!$B$3:$B$489,_xlfn.XLOOKUP(Estimates_final!$BL$1,'Additional survey details'!$C$2:$BM$2,'Additional survey details'!$C$3:$BM$489)))</f>
        <v>MICS2</v>
      </c>
    </row>
    <row r="130" spans="1:64" s="54" customFormat="1" ht="15" hidden="1" customHeight="1" x14ac:dyDescent="0.35">
      <c r="A130" s="54">
        <v>82</v>
      </c>
      <c r="B130" s="59" t="s">
        <v>307</v>
      </c>
      <c r="C130" s="55">
        <v>230</v>
      </c>
      <c r="D130" s="55" t="s">
        <v>308</v>
      </c>
      <c r="E130" s="58" t="s">
        <v>309</v>
      </c>
      <c r="F130" s="10" t="s">
        <v>76</v>
      </c>
      <c r="G130" s="3">
        <v>2000</v>
      </c>
      <c r="H130" s="55">
        <v>1999</v>
      </c>
      <c r="I130" s="64"/>
      <c r="J130" s="62"/>
      <c r="K130" s="64"/>
      <c r="L130" s="64"/>
      <c r="M130" s="64"/>
      <c r="N130" s="62"/>
      <c r="O130" s="64"/>
      <c r="P130" s="64"/>
      <c r="Q130" s="55">
        <v>803</v>
      </c>
      <c r="R130" s="63">
        <v>896</v>
      </c>
      <c r="S130" s="64">
        <v>0.64371562004089355</v>
      </c>
      <c r="T130" s="64">
        <v>0.66998755931854248</v>
      </c>
      <c r="U130" s="63">
        <v>577</v>
      </c>
      <c r="V130" s="55">
        <v>538</v>
      </c>
      <c r="W130" s="63">
        <v>567</v>
      </c>
      <c r="X130" s="55">
        <v>529</v>
      </c>
      <c r="Y130" s="64">
        <v>0.63265073299407959</v>
      </c>
      <c r="Z130" s="64">
        <v>0.6587795615196228</v>
      </c>
      <c r="AA130" s="55">
        <v>3000</v>
      </c>
      <c r="AB130" s="55">
        <v>87</v>
      </c>
      <c r="AC130" s="55">
        <v>3500</v>
      </c>
      <c r="AD130" s="55">
        <v>64</v>
      </c>
      <c r="AE130" s="55">
        <v>4000</v>
      </c>
      <c r="AF130" s="55">
        <v>61</v>
      </c>
      <c r="AG130" s="64">
        <v>0.16157098114490509</v>
      </c>
      <c r="AH130" s="64">
        <v>0.40696680545806885</v>
      </c>
      <c r="AI130" s="64">
        <v>0.24127346277236938</v>
      </c>
      <c r="AJ130" s="64">
        <v>5.7683724910020828E-2</v>
      </c>
      <c r="AK130" s="64">
        <v>0</v>
      </c>
      <c r="AL130" s="64">
        <v>3.0777264386415482E-2</v>
      </c>
      <c r="AM130" s="55">
        <v>3000</v>
      </c>
      <c r="AN130" s="55">
        <v>87</v>
      </c>
      <c r="AO130" s="55">
        <v>3500</v>
      </c>
      <c r="AP130" s="55">
        <v>64</v>
      </c>
      <c r="AQ130" s="55">
        <v>4000</v>
      </c>
      <c r="AR130" s="55">
        <v>61</v>
      </c>
      <c r="AS130" s="64">
        <v>0.16171003878116608</v>
      </c>
      <c r="AT130" s="64">
        <v>0.39405205845832825</v>
      </c>
      <c r="AU130" s="64">
        <v>0.22490707039833069</v>
      </c>
      <c r="AV130" s="64">
        <v>5.576208233833313E-2</v>
      </c>
      <c r="AW130" s="64">
        <v>0</v>
      </c>
      <c r="AX130" s="68">
        <v>2.9739776626229286E-2</v>
      </c>
      <c r="AY130" s="56" t="str">
        <f t="shared" si="35"/>
        <v>yes</v>
      </c>
      <c r="AZ130" s="57" t="str">
        <f t="shared" si="36"/>
        <v>yes</v>
      </c>
      <c r="BA130" s="57" t="str">
        <f t="shared" si="37"/>
        <v>yes</v>
      </c>
      <c r="BB130" s="57" t="str">
        <f t="shared" si="38"/>
        <v>yes</v>
      </c>
      <c r="BC130" s="57" t="str">
        <f t="shared" si="39"/>
        <v>yes</v>
      </c>
      <c r="BD130" s="58">
        <f t="shared" si="40"/>
        <v>0</v>
      </c>
      <c r="BE130" s="59" t="str">
        <f t="shared" si="41"/>
        <v>included</v>
      </c>
      <c r="BF130" s="55" t="s">
        <v>69</v>
      </c>
      <c r="BG130" s="58">
        <v>4</v>
      </c>
      <c r="BH130" s="58" t="s">
        <v>70</v>
      </c>
      <c r="BI130" s="45" t="s">
        <v>71</v>
      </c>
      <c r="BJ130" s="67" t="s">
        <v>118</v>
      </c>
      <c r="BK130" s="61"/>
      <c r="BL130" s="61" t="str" cm="1">
        <f t="array" ref="BL130">IF(_xlfn.XLOOKUP(Estimates_final!C111,'Additional survey details'!$B$3:$B$489,_xlfn.XLOOKUP(Estimates_final!$BL$1,'Additional survey details'!$C$2:$BM$2,'Additional survey details'!$C$3:$BM$489))=0,"",_xlfn.XLOOKUP(Estimates_final!C111,'Additional survey details'!$B$3:$B$489,_xlfn.XLOOKUP(Estimates_final!$BL$1,'Additional survey details'!$C$2:$BM$2,'Additional survey details'!$C$3:$BM$489)))</f>
        <v/>
      </c>
    </row>
    <row r="131" spans="1:64" s="54" customFormat="1" ht="15" hidden="1" customHeight="1" x14ac:dyDescent="0.35">
      <c r="A131" s="54">
        <v>83</v>
      </c>
      <c r="B131" s="59" t="s">
        <v>310</v>
      </c>
      <c r="C131" s="55">
        <v>235</v>
      </c>
      <c r="D131" s="55" t="s">
        <v>311</v>
      </c>
      <c r="E131" s="58" t="s">
        <v>312</v>
      </c>
      <c r="F131" s="10" t="s">
        <v>67</v>
      </c>
      <c r="G131" s="3">
        <v>2002</v>
      </c>
      <c r="H131" s="55">
        <v>1999</v>
      </c>
      <c r="I131" s="64"/>
      <c r="J131" s="62"/>
      <c r="K131" s="64"/>
      <c r="L131" s="64"/>
      <c r="M131" s="64"/>
      <c r="N131" s="62"/>
      <c r="O131" s="64"/>
      <c r="P131" s="64"/>
      <c r="Q131" s="55">
        <v>6324</v>
      </c>
      <c r="R131" s="63">
        <v>6114</v>
      </c>
      <c r="S131" s="64">
        <v>0.27446082234382629</v>
      </c>
      <c r="T131" s="64">
        <v>0.21853257715702057</v>
      </c>
      <c r="U131" s="63">
        <v>1678.116455078125</v>
      </c>
      <c r="V131" s="55">
        <v>1382</v>
      </c>
      <c r="W131" s="63">
        <v>1677.9378662109375</v>
      </c>
      <c r="X131" s="55">
        <v>1381</v>
      </c>
      <c r="Y131" s="64">
        <v>0.2744419276714325</v>
      </c>
      <c r="Z131" s="64">
        <v>0.21837444603443146</v>
      </c>
      <c r="AA131" s="55">
        <v>3000</v>
      </c>
      <c r="AB131" s="55">
        <v>347</v>
      </c>
      <c r="AC131" s="55">
        <v>3500</v>
      </c>
      <c r="AD131" s="55">
        <v>256</v>
      </c>
      <c r="AE131" s="55">
        <v>2500</v>
      </c>
      <c r="AF131" s="55">
        <v>148</v>
      </c>
      <c r="AG131" s="64">
        <v>0.25769385695457458</v>
      </c>
      <c r="AH131" s="64">
        <v>0.5469897985458374</v>
      </c>
      <c r="AI131" s="64">
        <v>0.12713421881198883</v>
      </c>
      <c r="AJ131" s="64">
        <v>3.3755920827388763E-2</v>
      </c>
      <c r="AK131" s="64">
        <v>8.9464951306581497E-3</v>
      </c>
      <c r="AL131" s="64">
        <v>0</v>
      </c>
      <c r="AM131" s="55">
        <v>3000</v>
      </c>
      <c r="AN131" s="55">
        <v>347</v>
      </c>
      <c r="AO131" s="55">
        <v>3500</v>
      </c>
      <c r="AP131" s="55">
        <v>256</v>
      </c>
      <c r="AQ131" s="55">
        <v>2500</v>
      </c>
      <c r="AR131" s="55">
        <v>148</v>
      </c>
      <c r="AS131" s="64">
        <v>0.25108537077903748</v>
      </c>
      <c r="AT131" s="64">
        <v>0.543415367603302</v>
      </c>
      <c r="AU131" s="64">
        <v>0.12735167145729065</v>
      </c>
      <c r="AV131" s="64">
        <v>3.7626627832651138E-2</v>
      </c>
      <c r="AW131" s="64">
        <v>1.2301012873649597E-2</v>
      </c>
      <c r="AX131" s="68">
        <v>0</v>
      </c>
      <c r="AY131" s="56" t="str">
        <f t="shared" si="35"/>
        <v>no</v>
      </c>
      <c r="AZ131" s="57" t="str">
        <f t="shared" si="36"/>
        <v>yes</v>
      </c>
      <c r="BA131" s="57" t="str">
        <f t="shared" si="37"/>
        <v>yes</v>
      </c>
      <c r="BB131" s="57" t="str">
        <f t="shared" si="38"/>
        <v>yes</v>
      </c>
      <c r="BC131" s="57" t="str">
        <f t="shared" si="39"/>
        <v>yes</v>
      </c>
      <c r="BD131" s="58">
        <f t="shared" si="40"/>
        <v>1</v>
      </c>
      <c r="BE131" s="59" t="str">
        <f t="shared" si="41"/>
        <v>excluded</v>
      </c>
      <c r="BF131" s="55"/>
      <c r="BG131" s="58">
        <v>2</v>
      </c>
      <c r="BH131" s="58" t="s">
        <v>70</v>
      </c>
      <c r="BI131" s="45" t="s">
        <v>71</v>
      </c>
      <c r="BJ131" s="67" t="s">
        <v>72</v>
      </c>
      <c r="BK131" s="61" t="s">
        <v>104</v>
      </c>
      <c r="BL131" s="61" t="str" cm="1">
        <f t="array" ref="BL131">IF(_xlfn.XLOOKUP(Estimates_final!C112,'Additional survey details'!$B$3:$B$489,_xlfn.XLOOKUP(Estimates_final!$BL$1,'Additional survey details'!$C$2:$BM$2,'Additional survey details'!$C$3:$BM$489))=0,"",_xlfn.XLOOKUP(Estimates_final!C112,'Additional survey details'!$B$3:$B$489,_xlfn.XLOOKUP(Estimates_final!$BL$1,'Additional survey details'!$C$2:$BM$2,'Additional survey details'!$C$3:$BM$489)))</f>
        <v/>
      </c>
    </row>
    <row r="132" spans="1:64" s="54" customFormat="1" ht="15" customHeight="1" x14ac:dyDescent="0.35">
      <c r="A132" s="54">
        <v>84</v>
      </c>
      <c r="B132" s="59" t="s">
        <v>310</v>
      </c>
      <c r="C132" s="55">
        <v>236</v>
      </c>
      <c r="D132" s="55" t="s">
        <v>313</v>
      </c>
      <c r="E132" s="58" t="s">
        <v>312</v>
      </c>
      <c r="F132" s="10" t="s">
        <v>128</v>
      </c>
      <c r="G132" s="3">
        <v>2010</v>
      </c>
      <c r="H132" s="55">
        <v>2007</v>
      </c>
      <c r="I132" s="64">
        <v>0.1569586843252182</v>
      </c>
      <c r="J132" s="62">
        <v>1.1626030318439007E-2</v>
      </c>
      <c r="K132" s="64">
        <v>0.13417166471481323</v>
      </c>
      <c r="L132" s="64">
        <v>0.17974570393562317</v>
      </c>
      <c r="M132" s="64">
        <v>6.876719743013382E-2</v>
      </c>
      <c r="N132" s="62">
        <v>5.7613318786025047E-3</v>
      </c>
      <c r="O132" s="64">
        <v>5.7452995330095291E-2</v>
      </c>
      <c r="P132" s="64">
        <v>8.0081388354301453E-2</v>
      </c>
      <c r="Q132" s="55">
        <v>6997</v>
      </c>
      <c r="R132" s="63">
        <v>7013</v>
      </c>
      <c r="S132" s="64">
        <v>0.34817019104957581</v>
      </c>
      <c r="T132" s="64">
        <v>0.34328997135162354</v>
      </c>
      <c r="U132" s="63">
        <v>2441.76416015625</v>
      </c>
      <c r="V132" s="55">
        <v>2402</v>
      </c>
      <c r="W132" s="63">
        <v>2435.037109375</v>
      </c>
      <c r="X132" s="55">
        <v>2394</v>
      </c>
      <c r="Y132" s="64">
        <v>0.3472176194190979</v>
      </c>
      <c r="Z132" s="64">
        <v>0.34214663505554199</v>
      </c>
      <c r="AA132" s="55">
        <v>3000</v>
      </c>
      <c r="AB132" s="55">
        <v>525</v>
      </c>
      <c r="AC132" s="55">
        <v>3500</v>
      </c>
      <c r="AD132" s="55">
        <v>369</v>
      </c>
      <c r="AE132" s="55">
        <v>2500</v>
      </c>
      <c r="AF132" s="55">
        <v>194</v>
      </c>
      <c r="AG132" s="64">
        <v>0.22519493103027344</v>
      </c>
      <c r="AH132" s="64">
        <v>0.46671169996261597</v>
      </c>
      <c r="AI132" s="64">
        <v>9.0982131659984589E-2</v>
      </c>
      <c r="AJ132" s="64">
        <v>2.939055860042572E-2</v>
      </c>
      <c r="AK132" s="64">
        <v>1.4862488023936749E-2</v>
      </c>
      <c r="AL132" s="64">
        <v>0</v>
      </c>
      <c r="AM132" s="55">
        <v>3000</v>
      </c>
      <c r="AN132" s="55">
        <v>525</v>
      </c>
      <c r="AO132" s="55">
        <v>3500</v>
      </c>
      <c r="AP132" s="55">
        <v>369</v>
      </c>
      <c r="AQ132" s="55">
        <v>2500</v>
      </c>
      <c r="AR132" s="55">
        <v>194</v>
      </c>
      <c r="AS132" s="64">
        <v>0.2185678631067276</v>
      </c>
      <c r="AT132" s="64">
        <v>0.45295587182044983</v>
      </c>
      <c r="AU132" s="64">
        <v>9.1590344905853271E-2</v>
      </c>
      <c r="AV132" s="64">
        <v>2.9142381623387337E-2</v>
      </c>
      <c r="AW132" s="64">
        <v>1.498751062899828E-2</v>
      </c>
      <c r="AX132" s="68">
        <v>0</v>
      </c>
      <c r="AY132" s="56" t="str">
        <f t="shared" si="35"/>
        <v>yes</v>
      </c>
      <c r="AZ132" s="57" t="str">
        <f t="shared" si="36"/>
        <v>yes</v>
      </c>
      <c r="BA132" s="57" t="str">
        <f t="shared" si="37"/>
        <v>yes</v>
      </c>
      <c r="BB132" s="57" t="str">
        <f t="shared" si="38"/>
        <v>yes</v>
      </c>
      <c r="BC132" s="57" t="str">
        <f t="shared" si="39"/>
        <v>yes</v>
      </c>
      <c r="BD132" s="58">
        <f t="shared" si="40"/>
        <v>0</v>
      </c>
      <c r="BE132" s="59" t="str">
        <f t="shared" si="41"/>
        <v>included</v>
      </c>
      <c r="BF132" s="55"/>
      <c r="BG132" s="58">
        <v>5</v>
      </c>
      <c r="BH132" s="58" t="s">
        <v>78</v>
      </c>
      <c r="BI132" s="45" t="s">
        <v>84</v>
      </c>
      <c r="BJ132" s="67" t="s">
        <v>80</v>
      </c>
      <c r="BK132" s="61"/>
      <c r="BL132" s="61" t="str" cm="1">
        <f t="array" ref="BL132">IF(_xlfn.XLOOKUP(Estimates_final!C113,'Additional survey details'!$B$3:$B$489,_xlfn.XLOOKUP(Estimates_final!$BL$1,'Additional survey details'!$C$2:$BM$2,'Additional survey details'!$C$3:$BM$489))=0,"",_xlfn.XLOOKUP(Estimates_final!C113,'Additional survey details'!$B$3:$B$489,_xlfn.XLOOKUP(Estimates_final!$BL$1,'Additional survey details'!$C$2:$BM$2,'Additional survey details'!$C$3:$BM$489)))</f>
        <v/>
      </c>
    </row>
    <row r="133" spans="1:64" s="54" customFormat="1" ht="15" customHeight="1" x14ac:dyDescent="0.35">
      <c r="A133" s="54">
        <v>245</v>
      </c>
      <c r="B133" s="59" t="s">
        <v>314</v>
      </c>
      <c r="C133" s="55">
        <v>634</v>
      </c>
      <c r="D133" s="55" t="s">
        <v>315</v>
      </c>
      <c r="E133" s="58" t="s">
        <v>316</v>
      </c>
      <c r="F133" s="10" t="s">
        <v>76</v>
      </c>
      <c r="G133" s="3">
        <v>2000</v>
      </c>
      <c r="H133" s="55">
        <v>1999</v>
      </c>
      <c r="I133" s="64">
        <v>0.13824320000000001</v>
      </c>
      <c r="J133" s="62">
        <v>1.3970700000000001E-2</v>
      </c>
      <c r="K133" s="64">
        <v>0.1108606</v>
      </c>
      <c r="L133" s="64">
        <v>0.16562579999999999</v>
      </c>
      <c r="M133" s="64">
        <v>7.1486099999999997E-2</v>
      </c>
      <c r="N133" s="62">
        <v>1.0915630000000001E-2</v>
      </c>
      <c r="O133" s="64">
        <v>4.9982470000000001E-2</v>
      </c>
      <c r="P133" s="64">
        <v>9.2989660000000002E-2</v>
      </c>
      <c r="Q133" s="55">
        <v>807</v>
      </c>
      <c r="R133" s="63">
        <v>865</v>
      </c>
      <c r="S133" s="64">
        <v>0.72342491149902344</v>
      </c>
      <c r="T133" s="64">
        <v>0.72614622116088867</v>
      </c>
      <c r="U133" s="63">
        <v>626</v>
      </c>
      <c r="V133" s="55">
        <v>586</v>
      </c>
      <c r="W133" s="63">
        <v>600</v>
      </c>
      <c r="X133" s="55">
        <v>562</v>
      </c>
      <c r="Y133" s="64">
        <v>0.6938251256942749</v>
      </c>
      <c r="Z133" s="64">
        <v>0.69640642404556274</v>
      </c>
      <c r="AA133" s="55">
        <v>3000</v>
      </c>
      <c r="AB133" s="55">
        <v>63</v>
      </c>
      <c r="AC133" s="55">
        <v>3500</v>
      </c>
      <c r="AD133" s="55">
        <v>60</v>
      </c>
      <c r="AE133" s="55">
        <v>3200</v>
      </c>
      <c r="AF133" s="55">
        <v>43</v>
      </c>
      <c r="AG133" s="64">
        <v>0.10759594291448593</v>
      </c>
      <c r="AH133" s="64">
        <v>0.28359010815620422</v>
      </c>
      <c r="AI133" s="64">
        <v>0.12258446216583252</v>
      </c>
      <c r="AJ133" s="64">
        <v>5.63996322453022E-2</v>
      </c>
      <c r="AK133" s="64">
        <v>4.081600159406662E-2</v>
      </c>
      <c r="AL133" s="64">
        <v>0</v>
      </c>
      <c r="AM133" s="55">
        <v>3000</v>
      </c>
      <c r="AN133" s="55">
        <v>63</v>
      </c>
      <c r="AO133" s="55">
        <v>3500</v>
      </c>
      <c r="AP133" s="55">
        <v>60</v>
      </c>
      <c r="AQ133" s="55">
        <v>3200</v>
      </c>
      <c r="AR133" s="55">
        <v>43</v>
      </c>
      <c r="AS133" s="64">
        <v>0.10750853270292282</v>
      </c>
      <c r="AT133" s="64">
        <v>0.28327643871307373</v>
      </c>
      <c r="AU133" s="64">
        <v>0.12286689132452011</v>
      </c>
      <c r="AV133" s="64">
        <v>5.6313991546630859E-2</v>
      </c>
      <c r="AW133" s="64">
        <v>4.0955632925033569E-2</v>
      </c>
      <c r="AX133" s="68">
        <v>0</v>
      </c>
      <c r="AY133" s="56" t="str">
        <f t="shared" si="35"/>
        <v>yes</v>
      </c>
      <c r="AZ133" s="57" t="str">
        <f t="shared" si="36"/>
        <v>yes</v>
      </c>
      <c r="BA133" s="57" t="str">
        <f t="shared" si="37"/>
        <v>yes</v>
      </c>
      <c r="BB133" s="57" t="str">
        <f t="shared" si="38"/>
        <v>yes</v>
      </c>
      <c r="BC133" s="57" t="str">
        <f t="shared" si="39"/>
        <v>yes</v>
      </c>
      <c r="BD133" s="58">
        <f t="shared" si="40"/>
        <v>0</v>
      </c>
      <c r="BE133" s="59" t="str">
        <f t="shared" si="41"/>
        <v>included</v>
      </c>
      <c r="BF133" s="55" t="s">
        <v>77</v>
      </c>
      <c r="BG133" s="58">
        <v>5</v>
      </c>
      <c r="BH133" s="58" t="s">
        <v>78</v>
      </c>
      <c r="BI133" s="45" t="s">
        <v>79</v>
      </c>
      <c r="BJ133" s="67" t="s">
        <v>80</v>
      </c>
      <c r="BK133" s="61"/>
      <c r="BL133" s="61" t="str" cm="1">
        <f t="array" ref="BL133">IF(_xlfn.XLOOKUP(Estimates_final!C114,'Additional survey details'!$B$3:$B$489,_xlfn.XLOOKUP(Estimates_final!$BL$1,'Additional survey details'!$C$2:$BM$2,'Additional survey details'!$C$3:$BM$489))=0,"",_xlfn.XLOOKUP(Estimates_final!C114,'Additional survey details'!$B$3:$B$489,_xlfn.XLOOKUP(Estimates_final!$BL$1,'Additional survey details'!$C$2:$BM$2,'Additional survey details'!$C$3:$BM$489)))</f>
        <v/>
      </c>
    </row>
    <row r="134" spans="1:64" s="54" customFormat="1" ht="15" customHeight="1" x14ac:dyDescent="0.35">
      <c r="A134" s="54">
        <v>246</v>
      </c>
      <c r="B134" s="59" t="s">
        <v>314</v>
      </c>
      <c r="C134" s="55">
        <v>635</v>
      </c>
      <c r="D134" s="55" t="s">
        <v>317</v>
      </c>
      <c r="E134" s="58" t="s">
        <v>316</v>
      </c>
      <c r="F134" s="10" t="s">
        <v>67</v>
      </c>
      <c r="G134" s="3" t="s">
        <v>179</v>
      </c>
      <c r="H134" s="55">
        <v>2004</v>
      </c>
      <c r="I134" s="64">
        <v>0.10208109999999999</v>
      </c>
      <c r="J134" s="62">
        <v>1.3136E-2</v>
      </c>
      <c r="K134" s="64">
        <v>7.6334399999999997E-2</v>
      </c>
      <c r="L134" s="64">
        <v>0.12782769999999999</v>
      </c>
      <c r="M134" s="64">
        <v>7.8156500000000004E-2</v>
      </c>
      <c r="N134" s="62">
        <v>7.5097799999999998E-3</v>
      </c>
      <c r="O134" s="64">
        <v>6.3371789999999997E-2</v>
      </c>
      <c r="P134" s="64">
        <v>9.294115E-2</v>
      </c>
      <c r="Q134" s="55">
        <v>2812</v>
      </c>
      <c r="R134" s="63">
        <v>2829</v>
      </c>
      <c r="S134" s="64">
        <v>0.83689647912979126</v>
      </c>
      <c r="T134" s="64">
        <v>0.83214795589447021</v>
      </c>
      <c r="U134" s="63">
        <v>2367.615966796875</v>
      </c>
      <c r="V134" s="55">
        <v>2340</v>
      </c>
      <c r="W134" s="63">
        <v>2357.89697265625</v>
      </c>
      <c r="X134" s="55">
        <v>2330</v>
      </c>
      <c r="Y134" s="64">
        <v>0.83347368240356445</v>
      </c>
      <c r="Z134" s="64">
        <v>0.82859176397323608</v>
      </c>
      <c r="AA134" s="55">
        <v>3500</v>
      </c>
      <c r="AB134" s="55">
        <v>285</v>
      </c>
      <c r="AC134" s="55">
        <v>3000</v>
      </c>
      <c r="AD134" s="55">
        <v>190</v>
      </c>
      <c r="AE134" s="55">
        <v>3200</v>
      </c>
      <c r="AF134" s="55">
        <v>169</v>
      </c>
      <c r="AG134" s="64">
        <v>0.12166185677051544</v>
      </c>
      <c r="AH134" s="64">
        <v>0.27693399786949158</v>
      </c>
      <c r="AI134" s="64">
        <v>7.8035309910774231E-2</v>
      </c>
      <c r="AJ134" s="64">
        <v>2.5815080851316452E-2</v>
      </c>
      <c r="AK134" s="64">
        <v>9.591701440513134E-3</v>
      </c>
      <c r="AL134" s="64">
        <v>0</v>
      </c>
      <c r="AM134" s="55">
        <v>3500</v>
      </c>
      <c r="AN134" s="55">
        <v>285</v>
      </c>
      <c r="AO134" s="55">
        <v>3000</v>
      </c>
      <c r="AP134" s="55">
        <v>190</v>
      </c>
      <c r="AQ134" s="55">
        <v>3200</v>
      </c>
      <c r="AR134" s="55">
        <v>169</v>
      </c>
      <c r="AS134" s="64">
        <v>0.12179487198591232</v>
      </c>
      <c r="AT134" s="64">
        <v>0.27521368861198425</v>
      </c>
      <c r="AU134" s="64">
        <v>8.1623934209346771E-2</v>
      </c>
      <c r="AV134" s="64">
        <v>2.7350427582859993E-2</v>
      </c>
      <c r="AW134" s="64">
        <v>1.0256410576403141E-2</v>
      </c>
      <c r="AX134" s="68">
        <v>0</v>
      </c>
      <c r="AY134" s="56" t="str">
        <f t="shared" si="35"/>
        <v>yes</v>
      </c>
      <c r="AZ134" s="57" t="str">
        <f t="shared" si="36"/>
        <v>yes</v>
      </c>
      <c r="BA134" s="57" t="str">
        <f t="shared" si="37"/>
        <v>yes</v>
      </c>
      <c r="BB134" s="57" t="str">
        <f t="shared" si="38"/>
        <v>yes</v>
      </c>
      <c r="BC134" s="57" t="str">
        <f t="shared" si="39"/>
        <v>yes</v>
      </c>
      <c r="BD134" s="58">
        <f t="shared" si="40"/>
        <v>0</v>
      </c>
      <c r="BE134" s="59" t="str">
        <f t="shared" si="41"/>
        <v>included</v>
      </c>
      <c r="BF134" s="55" t="s">
        <v>77</v>
      </c>
      <c r="BG134" s="58">
        <v>5</v>
      </c>
      <c r="BH134" s="58" t="s">
        <v>78</v>
      </c>
      <c r="BI134" s="45" t="s">
        <v>84</v>
      </c>
      <c r="BJ134" s="67" t="s">
        <v>80</v>
      </c>
      <c r="BK134" s="61"/>
      <c r="BL134" s="61" t="str" cm="1">
        <f t="array" ref="BL134">IF(_xlfn.XLOOKUP(Estimates_final!C115,'Additional survey details'!$B$3:$B$489,_xlfn.XLOOKUP(Estimates_final!$BL$1,'Additional survey details'!$C$2:$BM$2,'Additional survey details'!$C$3:$BM$489))=0,"",_xlfn.XLOOKUP(Estimates_final!C115,'Additional survey details'!$B$3:$B$489,_xlfn.XLOOKUP(Estimates_final!$BL$1,'Additional survey details'!$C$2:$BM$2,'Additional survey details'!$C$3:$BM$489)))</f>
        <v/>
      </c>
    </row>
    <row r="135" spans="1:64" s="54" customFormat="1" ht="15" customHeight="1" x14ac:dyDescent="0.35">
      <c r="A135" s="54">
        <v>247</v>
      </c>
      <c r="B135" s="59" t="s">
        <v>314</v>
      </c>
      <c r="C135" s="55">
        <v>637</v>
      </c>
      <c r="D135" s="55" t="s">
        <v>318</v>
      </c>
      <c r="E135" s="58" t="s">
        <v>316</v>
      </c>
      <c r="F135" s="10" t="s">
        <v>76</v>
      </c>
      <c r="G135" s="3">
        <v>2010</v>
      </c>
      <c r="H135" s="55">
        <v>2009</v>
      </c>
      <c r="I135" s="64">
        <v>0.104822</v>
      </c>
      <c r="J135" s="62">
        <v>9.5829000000000001E-3</v>
      </c>
      <c r="K135" s="64">
        <v>8.6039400000000002E-2</v>
      </c>
      <c r="L135" s="64">
        <v>0.1236046</v>
      </c>
      <c r="M135" s="64">
        <v>7.1295700000000004E-2</v>
      </c>
      <c r="N135" s="62">
        <v>9.9998399999999994E-3</v>
      </c>
      <c r="O135" s="64">
        <v>5.1621500000000001E-2</v>
      </c>
      <c r="P135" s="64">
        <v>9.0969889999999998E-2</v>
      </c>
      <c r="Q135" s="55">
        <v>1018</v>
      </c>
      <c r="R135" s="63">
        <v>1030.7738037109375</v>
      </c>
      <c r="S135" s="64">
        <v>0.91270613670349121</v>
      </c>
      <c r="T135" s="64">
        <v>0.91159135103225708</v>
      </c>
      <c r="U135" s="63">
        <v>941</v>
      </c>
      <c r="V135" s="55">
        <v>928</v>
      </c>
      <c r="W135" s="63">
        <v>941</v>
      </c>
      <c r="X135" s="55">
        <v>928</v>
      </c>
      <c r="Y135" s="64">
        <v>0.91270613670349121</v>
      </c>
      <c r="Z135" s="64">
        <v>0.91159135103225708</v>
      </c>
      <c r="AA135" s="55">
        <v>3500</v>
      </c>
      <c r="AB135" s="55">
        <v>109</v>
      </c>
      <c r="AC135" s="55">
        <v>3000</v>
      </c>
      <c r="AD135" s="55">
        <v>83</v>
      </c>
      <c r="AE135" s="55">
        <v>3200</v>
      </c>
      <c r="AF135" s="55">
        <v>76</v>
      </c>
      <c r="AG135" s="64">
        <v>0.10734786838293076</v>
      </c>
      <c r="AH135" s="64">
        <v>0.27177461981773376</v>
      </c>
      <c r="AI135" s="64">
        <v>6.0875702649354935E-2</v>
      </c>
      <c r="AJ135" s="64">
        <v>1.5014044940471649E-2</v>
      </c>
      <c r="AK135" s="64">
        <v>4.3766936287283897E-3</v>
      </c>
      <c r="AL135" s="64">
        <v>0</v>
      </c>
      <c r="AM135" s="55">
        <v>3500</v>
      </c>
      <c r="AN135" s="55">
        <v>109</v>
      </c>
      <c r="AO135" s="55">
        <v>3000</v>
      </c>
      <c r="AP135" s="55">
        <v>83</v>
      </c>
      <c r="AQ135" s="55">
        <v>3200</v>
      </c>
      <c r="AR135" s="55">
        <v>76</v>
      </c>
      <c r="AS135" s="64">
        <v>0.11745689809322357</v>
      </c>
      <c r="AT135" s="64">
        <v>0.28879311680793762</v>
      </c>
      <c r="AU135" s="64">
        <v>6.142241507768631E-2</v>
      </c>
      <c r="AV135" s="64">
        <v>1.508620660752058E-2</v>
      </c>
      <c r="AW135" s="64">
        <v>4.3103448115289211E-3</v>
      </c>
      <c r="AX135" s="68">
        <v>0</v>
      </c>
      <c r="AY135" s="56" t="str">
        <f t="shared" si="35"/>
        <v>yes</v>
      </c>
      <c r="AZ135" s="57" t="str">
        <f t="shared" si="36"/>
        <v>yes</v>
      </c>
      <c r="BA135" s="57" t="str">
        <f t="shared" si="37"/>
        <v>yes</v>
      </c>
      <c r="BB135" s="57" t="str">
        <f t="shared" si="38"/>
        <v>yes</v>
      </c>
      <c r="BC135" s="57" t="str">
        <f t="shared" si="39"/>
        <v>yes</v>
      </c>
      <c r="BD135" s="58">
        <f t="shared" si="40"/>
        <v>0</v>
      </c>
      <c r="BE135" s="59" t="str">
        <f t="shared" si="41"/>
        <v>included</v>
      </c>
      <c r="BF135" s="55" t="s">
        <v>77</v>
      </c>
      <c r="BG135" s="58">
        <v>5</v>
      </c>
      <c r="BH135" s="58" t="s">
        <v>78</v>
      </c>
      <c r="BI135" s="45" t="s">
        <v>79</v>
      </c>
      <c r="BJ135" s="67" t="s">
        <v>80</v>
      </c>
      <c r="BK135" s="61"/>
      <c r="BL135" s="61" t="str" cm="1">
        <f t="array" ref="BL135">IF(_xlfn.XLOOKUP(Estimates_final!C116,'Additional survey details'!$B$3:$B$489,_xlfn.XLOOKUP(Estimates_final!$BL$1,'Additional survey details'!$C$2:$BM$2,'Additional survey details'!$C$3:$BM$489))=0,"",_xlfn.XLOOKUP(Estimates_final!C116,'Additional survey details'!$B$3:$B$489,_xlfn.XLOOKUP(Estimates_final!$BL$1,'Additional survey details'!$C$2:$BM$2,'Additional survey details'!$C$3:$BM$489)))</f>
        <v>MICS5</v>
      </c>
    </row>
    <row r="136" spans="1:64" s="54" customFormat="1" ht="15" customHeight="1" x14ac:dyDescent="0.35">
      <c r="A136" s="54">
        <v>248</v>
      </c>
      <c r="B136" s="59" t="s">
        <v>314</v>
      </c>
      <c r="C136" s="55">
        <v>638</v>
      </c>
      <c r="D136" s="55" t="s">
        <v>319</v>
      </c>
      <c r="E136" s="58" t="s">
        <v>316</v>
      </c>
      <c r="F136" s="10" t="s">
        <v>76</v>
      </c>
      <c r="G136" s="3">
        <v>2014</v>
      </c>
      <c r="H136" s="55">
        <v>2013</v>
      </c>
      <c r="I136" s="64">
        <v>8.7997421622276306E-2</v>
      </c>
      <c r="J136" s="62">
        <v>9.3154842033982277E-3</v>
      </c>
      <c r="K136" s="64">
        <v>6.9739073514938354E-2</v>
      </c>
      <c r="L136" s="64">
        <v>0.10625576972961426</v>
      </c>
      <c r="M136" s="64">
        <v>6.5605379641056061E-2</v>
      </c>
      <c r="N136" s="62">
        <v>8.5928793996572495E-3</v>
      </c>
      <c r="O136" s="64">
        <v>4.8696987330913544E-2</v>
      </c>
      <c r="P136" s="64">
        <v>8.2513771951198578E-2</v>
      </c>
      <c r="Q136" s="55">
        <v>987</v>
      </c>
      <c r="R136" s="63">
        <v>959.4859619140625</v>
      </c>
      <c r="S136" s="64">
        <v>0.91240876913070679</v>
      </c>
      <c r="T136" s="64">
        <v>0.89766973257064819</v>
      </c>
      <c r="U136" s="63">
        <v>875</v>
      </c>
      <c r="V136" s="55">
        <v>886</v>
      </c>
      <c r="W136" s="63">
        <v>875</v>
      </c>
      <c r="X136" s="55">
        <v>886</v>
      </c>
      <c r="Y136" s="64">
        <v>0.91240876913070679</v>
      </c>
      <c r="Z136" s="64">
        <v>0.89766973257064819</v>
      </c>
      <c r="AA136" s="55">
        <v>3500</v>
      </c>
      <c r="AB136" s="55">
        <v>96</v>
      </c>
      <c r="AC136" s="55">
        <v>3000</v>
      </c>
      <c r="AD136" s="55">
        <v>70</v>
      </c>
      <c r="AE136" s="55">
        <v>3200</v>
      </c>
      <c r="AF136" s="55">
        <v>59</v>
      </c>
      <c r="AG136" s="64">
        <v>0.10832717269659042</v>
      </c>
      <c r="AH136" s="64">
        <v>0.24830633401870728</v>
      </c>
      <c r="AI136" s="64">
        <v>6.855185329914093E-2</v>
      </c>
      <c r="AJ136" s="64">
        <v>1.1474414728581905E-2</v>
      </c>
      <c r="AK136" s="64">
        <v>5.1520150154829025E-3</v>
      </c>
      <c r="AL136" s="64">
        <v>0</v>
      </c>
      <c r="AM136" s="55">
        <v>3500</v>
      </c>
      <c r="AN136" s="55">
        <v>96</v>
      </c>
      <c r="AO136" s="55">
        <v>3000</v>
      </c>
      <c r="AP136" s="55">
        <v>70</v>
      </c>
      <c r="AQ136" s="55">
        <v>3200</v>
      </c>
      <c r="AR136" s="55">
        <v>59</v>
      </c>
      <c r="AS136" s="64">
        <v>0.10835214704275131</v>
      </c>
      <c r="AT136" s="64">
        <v>0.2539503276348114</v>
      </c>
      <c r="AU136" s="64">
        <v>7.2234764695167542E-2</v>
      </c>
      <c r="AV136" s="64">
        <v>1.5801355242729187E-2</v>
      </c>
      <c r="AW136" s="64">
        <v>6.772009190171957E-3</v>
      </c>
      <c r="AX136" s="68">
        <v>0</v>
      </c>
      <c r="AY136" s="56" t="str">
        <f t="shared" si="35"/>
        <v>yes</v>
      </c>
      <c r="AZ136" s="57" t="str">
        <f t="shared" si="36"/>
        <v>yes</v>
      </c>
      <c r="BA136" s="57" t="str">
        <f t="shared" si="37"/>
        <v>yes</v>
      </c>
      <c r="BB136" s="57" t="str">
        <f t="shared" si="38"/>
        <v>yes</v>
      </c>
      <c r="BC136" s="57" t="str">
        <f t="shared" si="39"/>
        <v>yes</v>
      </c>
      <c r="BD136" s="58">
        <f t="shared" si="40"/>
        <v>0</v>
      </c>
      <c r="BE136" s="59" t="str">
        <f t="shared" si="41"/>
        <v>included</v>
      </c>
      <c r="BF136" s="55" t="s">
        <v>77</v>
      </c>
      <c r="BG136" s="58">
        <v>5</v>
      </c>
      <c r="BH136" s="58" t="s">
        <v>78</v>
      </c>
      <c r="BI136" s="45" t="s">
        <v>79</v>
      </c>
      <c r="BJ136" s="67" t="s">
        <v>80</v>
      </c>
      <c r="BK136" s="61"/>
      <c r="BL136" s="61" t="e" cm="1">
        <f t="array" ref="BL136">IF(_xlfn.XLOOKUP(Estimates_final!C117,'Additional survey details'!$B$3:$B$489,_xlfn.XLOOKUP(Estimates_final!$BL$1,'Additional survey details'!$C$2:$BM$2,'Additional survey details'!$C$3:$BM$489))=0,"",_xlfn.XLOOKUP(Estimates_final!C117,'Additional survey details'!$B$3:$B$489,_xlfn.XLOOKUP(Estimates_final!$BL$1,'Additional survey details'!$C$2:$BM$2,'Additional survey details'!$C$3:$BM$489)))</f>
        <v>#N/A</v>
      </c>
    </row>
    <row r="137" spans="1:64" s="54" customFormat="1" ht="15" hidden="1" customHeight="1" x14ac:dyDescent="0.35">
      <c r="A137" s="54">
        <v>85</v>
      </c>
      <c r="B137" s="59" t="s">
        <v>320</v>
      </c>
      <c r="C137" s="55">
        <v>238</v>
      </c>
      <c r="D137" s="55" t="s">
        <v>321</v>
      </c>
      <c r="E137" s="58" t="s">
        <v>322</v>
      </c>
      <c r="F137" s="10" t="s">
        <v>67</v>
      </c>
      <c r="G137" s="3">
        <v>2000</v>
      </c>
      <c r="H137" s="55">
        <v>1997</v>
      </c>
      <c r="I137" s="64"/>
      <c r="J137" s="62"/>
      <c r="K137" s="64"/>
      <c r="L137" s="64"/>
      <c r="M137" s="64"/>
      <c r="N137" s="62"/>
      <c r="O137" s="64"/>
      <c r="P137" s="64"/>
      <c r="Q137" s="55">
        <v>10854</v>
      </c>
      <c r="R137" s="63">
        <v>12247</v>
      </c>
      <c r="S137" s="64">
        <v>2.6235578581690788E-2</v>
      </c>
      <c r="T137" s="64">
        <v>6.9191083312034607E-2</v>
      </c>
      <c r="U137" s="63">
        <v>321.31454467773438</v>
      </c>
      <c r="V137" s="55">
        <v>751</v>
      </c>
      <c r="W137" s="63">
        <v>315.87283325195313</v>
      </c>
      <c r="X137" s="55">
        <v>741</v>
      </c>
      <c r="Y137" s="64">
        <v>2.5791853666305542E-2</v>
      </c>
      <c r="Z137" s="64">
        <v>6.82697594165802E-2</v>
      </c>
      <c r="AA137" s="55">
        <v>3000</v>
      </c>
      <c r="AB137" s="55">
        <v>183</v>
      </c>
      <c r="AC137" s="55">
        <v>3500</v>
      </c>
      <c r="AD137" s="55">
        <v>153</v>
      </c>
      <c r="AE137" s="55">
        <v>4000</v>
      </c>
      <c r="AF137" s="55">
        <v>99</v>
      </c>
      <c r="AG137" s="64">
        <v>0.30276656150817871</v>
      </c>
      <c r="AH137" s="64">
        <v>0.60922527313232422</v>
      </c>
      <c r="AI137" s="64">
        <v>0.28142577409744263</v>
      </c>
      <c r="AJ137" s="64">
        <v>0.12388615310192108</v>
      </c>
      <c r="AK137" s="64">
        <v>7.8878961503505707E-2</v>
      </c>
      <c r="AL137" s="64">
        <v>0</v>
      </c>
      <c r="AM137" s="55">
        <v>3000</v>
      </c>
      <c r="AN137" s="55">
        <v>183</v>
      </c>
      <c r="AO137" s="55">
        <v>3500</v>
      </c>
      <c r="AP137" s="55">
        <v>153</v>
      </c>
      <c r="AQ137" s="55">
        <v>4000</v>
      </c>
      <c r="AR137" s="55">
        <v>99</v>
      </c>
      <c r="AS137" s="64">
        <v>0.24367509782314301</v>
      </c>
      <c r="AT137" s="64">
        <v>0.57922768592834473</v>
      </c>
      <c r="AU137" s="64">
        <v>0.25565913319587708</v>
      </c>
      <c r="AV137" s="64">
        <v>0.11185086518526077</v>
      </c>
      <c r="AW137" s="64">
        <v>6.125166267156601E-2</v>
      </c>
      <c r="AX137" s="68">
        <v>0</v>
      </c>
      <c r="AY137" s="56" t="str">
        <f t="shared" si="35"/>
        <v>no</v>
      </c>
      <c r="AZ137" s="57" t="str">
        <f t="shared" si="36"/>
        <v>yes</v>
      </c>
      <c r="BA137" s="57" t="str">
        <f t="shared" si="37"/>
        <v>no</v>
      </c>
      <c r="BB137" s="57" t="str">
        <f t="shared" si="38"/>
        <v>no</v>
      </c>
      <c r="BC137" s="57" t="str">
        <f t="shared" si="39"/>
        <v>no</v>
      </c>
      <c r="BD137" s="58">
        <f t="shared" si="40"/>
        <v>4</v>
      </c>
      <c r="BE137" s="59" t="str">
        <f t="shared" si="41"/>
        <v>excluded</v>
      </c>
      <c r="BF137" s="55" t="s">
        <v>69</v>
      </c>
      <c r="BG137" s="58">
        <v>2</v>
      </c>
      <c r="BH137" s="58" t="s">
        <v>70</v>
      </c>
      <c r="BI137" s="45" t="s">
        <v>71</v>
      </c>
      <c r="BJ137" s="67" t="s">
        <v>72</v>
      </c>
      <c r="BK137" s="61"/>
      <c r="BL137" s="61" t="str" cm="1">
        <f t="array" ref="BL137">IF(_xlfn.XLOOKUP(Estimates_final!C118,'Additional survey details'!$B$3:$B$489,_xlfn.XLOOKUP(Estimates_final!$BL$1,'Additional survey details'!$C$2:$BM$2,'Additional survey details'!$C$3:$BM$489))=0,"",_xlfn.XLOOKUP(Estimates_final!C118,'Additional survey details'!$B$3:$B$489,_xlfn.XLOOKUP(Estimates_final!$BL$1,'Additional survey details'!$C$2:$BM$2,'Additional survey details'!$C$3:$BM$489)))</f>
        <v/>
      </c>
    </row>
    <row r="138" spans="1:64" s="54" customFormat="1" ht="15" hidden="1" customHeight="1" x14ac:dyDescent="0.35">
      <c r="A138" s="54">
        <v>86</v>
      </c>
      <c r="B138" s="59" t="s">
        <v>320</v>
      </c>
      <c r="C138" s="55">
        <v>239</v>
      </c>
      <c r="D138" s="55" t="s">
        <v>323</v>
      </c>
      <c r="E138" s="58" t="s">
        <v>322</v>
      </c>
      <c r="F138" s="10" t="s">
        <v>67</v>
      </c>
      <c r="G138" s="3">
        <v>2005</v>
      </c>
      <c r="H138" s="55">
        <v>2002</v>
      </c>
      <c r="I138" s="64"/>
      <c r="J138" s="62"/>
      <c r="K138" s="64"/>
      <c r="L138" s="64"/>
      <c r="M138" s="64"/>
      <c r="N138" s="62"/>
      <c r="O138" s="64"/>
      <c r="P138" s="64"/>
      <c r="Q138" s="55">
        <v>9861</v>
      </c>
      <c r="R138" s="63">
        <v>11163</v>
      </c>
      <c r="S138" s="64">
        <v>3.0738275498151779E-2</v>
      </c>
      <c r="T138" s="64">
        <v>7.4738867580890656E-2</v>
      </c>
      <c r="U138" s="63">
        <v>343.1357421875</v>
      </c>
      <c r="V138" s="55">
        <v>737</v>
      </c>
      <c r="W138" s="63">
        <v>335.8646240234375</v>
      </c>
      <c r="X138" s="55">
        <v>732</v>
      </c>
      <c r="Y138" s="64">
        <v>3.0087308958172798E-2</v>
      </c>
      <c r="Z138" s="64">
        <v>7.4231825768947601E-2</v>
      </c>
      <c r="AA138" s="55">
        <v>3000</v>
      </c>
      <c r="AB138" s="55">
        <v>159</v>
      </c>
      <c r="AC138" s="55">
        <v>3500</v>
      </c>
      <c r="AD138" s="55">
        <v>132</v>
      </c>
      <c r="AE138" s="55">
        <v>4000</v>
      </c>
      <c r="AF138" s="55">
        <v>81</v>
      </c>
      <c r="AG138" s="64">
        <v>0.23585593700408936</v>
      </c>
      <c r="AH138" s="64">
        <v>0.52373796701431274</v>
      </c>
      <c r="AI138" s="64">
        <v>0.21479904651641846</v>
      </c>
      <c r="AJ138" s="64">
        <v>8.2897759974002838E-2</v>
      </c>
      <c r="AK138" s="64">
        <v>4.934152215719223E-2</v>
      </c>
      <c r="AL138" s="64">
        <v>6.6399113275110722E-3</v>
      </c>
      <c r="AM138" s="55">
        <v>3000</v>
      </c>
      <c r="AN138" s="55">
        <v>159</v>
      </c>
      <c r="AO138" s="55">
        <v>3500</v>
      </c>
      <c r="AP138" s="55">
        <v>132</v>
      </c>
      <c r="AQ138" s="55">
        <v>4000</v>
      </c>
      <c r="AR138" s="55">
        <v>81</v>
      </c>
      <c r="AS138" s="64">
        <v>0.21573948860168457</v>
      </c>
      <c r="AT138" s="64">
        <v>0.50474900007247925</v>
      </c>
      <c r="AU138" s="64">
        <v>0.22388060390949249</v>
      </c>
      <c r="AV138" s="64">
        <v>8.9552238583564758E-2</v>
      </c>
      <c r="AW138" s="64">
        <v>3.7991859018802643E-2</v>
      </c>
      <c r="AX138" s="68">
        <v>1.3568521244451404E-3</v>
      </c>
      <c r="AY138" s="56" t="str">
        <f t="shared" si="35"/>
        <v>no</v>
      </c>
      <c r="AZ138" s="57" t="str">
        <f t="shared" si="36"/>
        <v>yes</v>
      </c>
      <c r="BA138" s="57" t="str">
        <f t="shared" si="37"/>
        <v>yes</v>
      </c>
      <c r="BB138" s="57" t="str">
        <f t="shared" si="38"/>
        <v>yes</v>
      </c>
      <c r="BC138" s="57" t="str">
        <f t="shared" si="39"/>
        <v>yes</v>
      </c>
      <c r="BD138" s="58">
        <f t="shared" si="40"/>
        <v>1</v>
      </c>
      <c r="BE138" s="59" t="str">
        <f t="shared" si="41"/>
        <v>excluded</v>
      </c>
      <c r="BF138" s="55" t="s">
        <v>69</v>
      </c>
      <c r="BG138" s="58">
        <v>2</v>
      </c>
      <c r="BH138" s="58" t="s">
        <v>70</v>
      </c>
      <c r="BI138" s="45" t="s">
        <v>71</v>
      </c>
      <c r="BJ138" s="67" t="s">
        <v>72</v>
      </c>
      <c r="BK138" s="61"/>
      <c r="BL138" s="61" t="str" cm="1">
        <f t="array" ref="BL138">IF(_xlfn.XLOOKUP(Estimates_final!C119,'Additional survey details'!$B$3:$B$489,_xlfn.XLOOKUP(Estimates_final!$BL$1,'Additional survey details'!$C$2:$BM$2,'Additional survey details'!$C$3:$BM$489))=0,"",_xlfn.XLOOKUP(Estimates_final!C119,'Additional survey details'!$B$3:$B$489,_xlfn.XLOOKUP(Estimates_final!$BL$1,'Additional survey details'!$C$2:$BM$2,'Additional survey details'!$C$3:$BM$489)))</f>
        <v/>
      </c>
    </row>
    <row r="139" spans="1:64" s="54" customFormat="1" ht="15" hidden="1" customHeight="1" x14ac:dyDescent="0.35">
      <c r="A139" s="54">
        <v>87</v>
      </c>
      <c r="B139" s="59" t="s">
        <v>320</v>
      </c>
      <c r="C139" s="55">
        <v>240</v>
      </c>
      <c r="D139" s="55" t="s">
        <v>324</v>
      </c>
      <c r="E139" s="58" t="s">
        <v>322</v>
      </c>
      <c r="F139" s="10" t="s">
        <v>67</v>
      </c>
      <c r="G139" s="3" t="s">
        <v>192</v>
      </c>
      <c r="H139" s="55">
        <v>2008</v>
      </c>
      <c r="I139" s="64"/>
      <c r="J139" s="62"/>
      <c r="K139" s="64"/>
      <c r="L139" s="64"/>
      <c r="M139" s="64"/>
      <c r="N139" s="62"/>
      <c r="O139" s="64"/>
      <c r="P139" s="64"/>
      <c r="Q139" s="55">
        <v>11654</v>
      </c>
      <c r="R139" s="63">
        <v>11872</v>
      </c>
      <c r="S139" s="64">
        <v>5.2266113460063934E-2</v>
      </c>
      <c r="T139" s="64">
        <v>9.584692120552063E-2</v>
      </c>
      <c r="U139" s="63">
        <v>620.517578125</v>
      </c>
      <c r="V139" s="55">
        <v>1117</v>
      </c>
      <c r="W139" s="63">
        <v>612.96221923828125</v>
      </c>
      <c r="X139" s="55">
        <v>1104</v>
      </c>
      <c r="Y139" s="64">
        <v>5.1630914211273193E-2</v>
      </c>
      <c r="Z139" s="64">
        <v>9.4731420278549194E-2</v>
      </c>
      <c r="AA139" s="55">
        <v>3000</v>
      </c>
      <c r="AB139" s="55">
        <v>262</v>
      </c>
      <c r="AC139" s="55">
        <v>3500</v>
      </c>
      <c r="AD139" s="55">
        <v>184</v>
      </c>
      <c r="AE139" s="55">
        <v>4000</v>
      </c>
      <c r="AF139" s="55">
        <v>136</v>
      </c>
      <c r="AG139" s="64">
        <v>0.20340754091739655</v>
      </c>
      <c r="AH139" s="64">
        <v>0.47806692123413086</v>
      </c>
      <c r="AI139" s="64">
        <v>0.22278861701488495</v>
      </c>
      <c r="AJ139" s="64">
        <v>9.4679646193981171E-2</v>
      </c>
      <c r="AK139" s="64">
        <v>5.5970273911952972E-2</v>
      </c>
      <c r="AL139" s="64">
        <v>3.9503038860857487E-3</v>
      </c>
      <c r="AM139" s="55">
        <v>3000</v>
      </c>
      <c r="AN139" s="55">
        <v>262</v>
      </c>
      <c r="AO139" s="55">
        <v>3500</v>
      </c>
      <c r="AP139" s="55">
        <v>184</v>
      </c>
      <c r="AQ139" s="55">
        <v>4000</v>
      </c>
      <c r="AR139" s="55">
        <v>136</v>
      </c>
      <c r="AS139" s="64">
        <v>0.23455685377120972</v>
      </c>
      <c r="AT139" s="64">
        <v>0.5210384726524353</v>
      </c>
      <c r="AU139" s="64">
        <v>0.20411817729473114</v>
      </c>
      <c r="AV139" s="64">
        <v>6.8934649229049683E-2</v>
      </c>
      <c r="AW139" s="64">
        <v>4.2076993733644485E-2</v>
      </c>
      <c r="AX139" s="68">
        <v>1.7905102577060461E-3</v>
      </c>
      <c r="AY139" s="56" t="str">
        <f t="shared" si="35"/>
        <v>no</v>
      </c>
      <c r="AZ139" s="57" t="str">
        <f t="shared" si="36"/>
        <v>yes</v>
      </c>
      <c r="BA139" s="57" t="str">
        <f t="shared" si="37"/>
        <v>yes</v>
      </c>
      <c r="BB139" s="57" t="str">
        <f t="shared" si="38"/>
        <v>yes</v>
      </c>
      <c r="BC139" s="57" t="str">
        <f t="shared" si="39"/>
        <v>yes</v>
      </c>
      <c r="BD139" s="58">
        <f t="shared" si="40"/>
        <v>1</v>
      </c>
      <c r="BE139" s="59" t="str">
        <f t="shared" si="41"/>
        <v>excluded</v>
      </c>
      <c r="BF139" s="55" t="s">
        <v>69</v>
      </c>
      <c r="BG139" s="58">
        <v>2</v>
      </c>
      <c r="BH139" s="58" t="s">
        <v>70</v>
      </c>
      <c r="BI139" s="45" t="s">
        <v>71</v>
      </c>
      <c r="BJ139" s="67" t="s">
        <v>72</v>
      </c>
      <c r="BK139" s="61"/>
      <c r="BL139" s="61" t="str" cm="1">
        <f t="array" ref="BL139">IF(_xlfn.XLOOKUP(Estimates_final!C120,'Additional survey details'!$B$3:$B$489,_xlfn.XLOOKUP(Estimates_final!$BL$1,'Additional survey details'!$C$2:$BM$2,'Additional survey details'!$C$3:$BM$489))=0,"",_xlfn.XLOOKUP(Estimates_final!C120,'Additional survey details'!$B$3:$B$489,_xlfn.XLOOKUP(Estimates_final!$BL$1,'Additional survey details'!$C$2:$BM$2,'Additional survey details'!$C$3:$BM$489)))</f>
        <v/>
      </c>
    </row>
    <row r="140" spans="1:64" s="54" customFormat="1" ht="15" hidden="1" customHeight="1" x14ac:dyDescent="0.35">
      <c r="A140" s="54">
        <v>370</v>
      </c>
      <c r="B140" s="59" t="s">
        <v>320</v>
      </c>
      <c r="C140" s="55">
        <v>1303</v>
      </c>
      <c r="D140" s="55" t="s">
        <v>325</v>
      </c>
      <c r="E140" s="58" t="s">
        <v>322</v>
      </c>
      <c r="F140" s="10" t="s">
        <v>67</v>
      </c>
      <c r="G140" s="3">
        <v>2016</v>
      </c>
      <c r="H140" s="55">
        <v>2013</v>
      </c>
      <c r="I140" s="64"/>
      <c r="J140" s="62"/>
      <c r="K140" s="64"/>
      <c r="L140" s="64"/>
      <c r="M140" s="64"/>
      <c r="N140" s="62"/>
      <c r="O140" s="64"/>
      <c r="P140" s="64"/>
      <c r="Q140" s="55">
        <v>10641</v>
      </c>
      <c r="R140" s="63">
        <v>11023</v>
      </c>
      <c r="S140" s="64">
        <v>0.1362377405166626</v>
      </c>
      <c r="T140" s="64">
        <v>0.19828963279724121</v>
      </c>
      <c r="U140" s="63">
        <v>1501.70654296875</v>
      </c>
      <c r="V140" s="55">
        <v>2110</v>
      </c>
      <c r="W140" s="63">
        <v>1462.6502685546875</v>
      </c>
      <c r="X140" s="55">
        <v>2084</v>
      </c>
      <c r="Y140" s="64">
        <v>0.13269075751304626</v>
      </c>
      <c r="Z140" s="64">
        <v>0.19584625959396362</v>
      </c>
      <c r="AA140" s="55">
        <v>3000</v>
      </c>
      <c r="AB140" s="55">
        <v>546</v>
      </c>
      <c r="AC140" s="55">
        <v>3500</v>
      </c>
      <c r="AD140" s="55">
        <v>340</v>
      </c>
      <c r="AE140" s="55">
        <v>4000</v>
      </c>
      <c r="AF140" s="55">
        <v>276</v>
      </c>
      <c r="AG140" s="64">
        <v>0.24286498129367828</v>
      </c>
      <c r="AH140" s="64">
        <v>0.53526103496551514</v>
      </c>
      <c r="AI140" s="64">
        <v>0.28099483251571655</v>
      </c>
      <c r="AJ140" s="64">
        <v>0.11392697691917419</v>
      </c>
      <c r="AK140" s="64">
        <v>7.4462339282035828E-2</v>
      </c>
      <c r="AL140" s="64">
        <v>7.6949950307607651E-3</v>
      </c>
      <c r="AM140" s="55">
        <v>3000</v>
      </c>
      <c r="AN140" s="55">
        <v>546</v>
      </c>
      <c r="AO140" s="55">
        <v>3500</v>
      </c>
      <c r="AP140" s="55">
        <v>340</v>
      </c>
      <c r="AQ140" s="55">
        <v>4000</v>
      </c>
      <c r="AR140" s="55">
        <v>276</v>
      </c>
      <c r="AS140" s="64">
        <v>0.25876778364181519</v>
      </c>
      <c r="AT140" s="64">
        <v>0.55071091651916504</v>
      </c>
      <c r="AU140" s="64">
        <v>0.23459716141223907</v>
      </c>
      <c r="AV140" s="64">
        <v>8.9573457837104797E-2</v>
      </c>
      <c r="AW140" s="64">
        <v>5.6398104876279831E-2</v>
      </c>
      <c r="AX140" s="68">
        <v>2.8436018619686365E-3</v>
      </c>
      <c r="AY140" s="56" t="str">
        <f t="shared" si="35"/>
        <v>no</v>
      </c>
      <c r="AZ140" s="57" t="str">
        <f t="shared" si="36"/>
        <v>yes</v>
      </c>
      <c r="BA140" s="57" t="str">
        <f t="shared" si="37"/>
        <v>no</v>
      </c>
      <c r="BB140" s="57" t="str">
        <f t="shared" si="38"/>
        <v>no</v>
      </c>
      <c r="BC140" s="57" t="str">
        <f t="shared" si="39"/>
        <v>yes</v>
      </c>
      <c r="BD140" s="58">
        <f t="shared" si="40"/>
        <v>3</v>
      </c>
      <c r="BE140" s="59" t="str">
        <f t="shared" si="41"/>
        <v>excluded</v>
      </c>
      <c r="BF140" s="55"/>
      <c r="BG140" s="58">
        <v>2</v>
      </c>
      <c r="BH140" s="58" t="s">
        <v>70</v>
      </c>
      <c r="BI140" s="45" t="s">
        <v>71</v>
      </c>
      <c r="BJ140" s="67" t="s">
        <v>72</v>
      </c>
      <c r="BK140" s="61"/>
      <c r="BL140" s="61" t="str" cm="1">
        <f t="array" ref="BL140">IF(_xlfn.XLOOKUP(Estimates_final!C121,'Additional survey details'!$B$3:$B$489,_xlfn.XLOOKUP(Estimates_final!$BL$1,'Additional survey details'!$C$2:$BM$2,'Additional survey details'!$C$3:$BM$489))=0,"",_xlfn.XLOOKUP(Estimates_final!C121,'Additional survey details'!$B$3:$B$489,_xlfn.XLOOKUP(Estimates_final!$BL$1,'Additional survey details'!$C$2:$BM$2,'Additional survey details'!$C$3:$BM$489)))</f>
        <v/>
      </c>
    </row>
    <row r="141" spans="1:64" s="54" customFormat="1" ht="15" customHeight="1" x14ac:dyDescent="0.35">
      <c r="A141" s="131">
        <v>502</v>
      </c>
      <c r="B141" s="5" t="s">
        <v>326</v>
      </c>
      <c r="C141" s="102">
        <v>2436</v>
      </c>
      <c r="D141" s="4" t="s">
        <v>327</v>
      </c>
      <c r="E141" s="115" t="s">
        <v>328</v>
      </c>
      <c r="F141" s="4" t="s">
        <v>76</v>
      </c>
      <c r="G141" s="102">
        <v>2021</v>
      </c>
      <c r="H141" s="102">
        <v>2020</v>
      </c>
      <c r="I141" s="98">
        <v>6.9905184209346771E-2</v>
      </c>
      <c r="J141" s="102">
        <v>8.8698314502835274E-3</v>
      </c>
      <c r="K141" s="102">
        <v>5.252031609416008E-2</v>
      </c>
      <c r="L141" s="102">
        <v>8.7290056049823761E-2</v>
      </c>
      <c r="M141" s="98">
        <v>6.8109408020973206E-2</v>
      </c>
      <c r="N141" s="100">
        <v>1.0639136657118797E-2</v>
      </c>
      <c r="O141" s="98">
        <v>4.7159191220998764E-2</v>
      </c>
      <c r="P141" s="98">
        <v>8.9059635996818542E-2</v>
      </c>
      <c r="Q141" s="102">
        <v>813</v>
      </c>
      <c r="R141" s="102">
        <v>799</v>
      </c>
      <c r="S141" s="98">
        <v>0.99071639776229858</v>
      </c>
      <c r="T141" s="98">
        <v>0.9913899302482605</v>
      </c>
      <c r="U141" s="102">
        <v>791.69854736328125</v>
      </c>
      <c r="V141" s="102">
        <v>806</v>
      </c>
      <c r="W141" s="102">
        <v>791.69854736328125</v>
      </c>
      <c r="X141" s="102">
        <v>806</v>
      </c>
      <c r="Y141" s="98">
        <v>0.99086177349090576</v>
      </c>
      <c r="Z141" s="98">
        <v>0.9913899302482605</v>
      </c>
      <c r="AA141" s="102">
        <v>3500</v>
      </c>
      <c r="AB141" s="102">
        <v>60</v>
      </c>
      <c r="AC141" s="102">
        <v>3600</v>
      </c>
      <c r="AD141" s="102">
        <v>41</v>
      </c>
      <c r="AE141" s="102">
        <v>3100</v>
      </c>
      <c r="AF141" s="102">
        <v>35</v>
      </c>
      <c r="AG141" s="98">
        <v>6.9854117929935455E-2</v>
      </c>
      <c r="AH141" s="98">
        <v>0.15785121917724609</v>
      </c>
      <c r="AI141" s="98">
        <v>0.15390181541442871</v>
      </c>
      <c r="AJ141" s="98">
        <v>2.7801977470517159E-2</v>
      </c>
      <c r="AK141" s="98">
        <v>2.3347768001258373E-3</v>
      </c>
      <c r="AL141" s="98">
        <v>1.5014577656984329E-3</v>
      </c>
      <c r="AM141" s="102">
        <v>3500</v>
      </c>
      <c r="AN141" s="102">
        <v>60</v>
      </c>
      <c r="AO141" s="102">
        <v>3600</v>
      </c>
      <c r="AP141" s="102">
        <v>41</v>
      </c>
      <c r="AQ141" s="102">
        <v>3100</v>
      </c>
      <c r="AR141" s="102">
        <v>35</v>
      </c>
      <c r="AS141" s="98">
        <v>7.4441686272621155E-2</v>
      </c>
      <c r="AT141" s="98">
        <v>0.16873449087142944</v>
      </c>
      <c r="AU141" s="98">
        <v>0.14516128599643707</v>
      </c>
      <c r="AV141" s="98">
        <v>2.8535980731248856E-2</v>
      </c>
      <c r="AW141" s="98">
        <v>2.4813895579427481E-3</v>
      </c>
      <c r="AX141" s="104">
        <v>1.240694778971374E-3</v>
      </c>
      <c r="AY141" s="56" t="str">
        <f t="shared" si="35"/>
        <v>yes</v>
      </c>
      <c r="AZ141" s="57" t="str">
        <f t="shared" si="36"/>
        <v>yes</v>
      </c>
      <c r="BA141" s="57" t="str">
        <f t="shared" si="37"/>
        <v>yes</v>
      </c>
      <c r="BB141" s="57" t="str">
        <f t="shared" si="38"/>
        <v>yes</v>
      </c>
      <c r="BC141" s="57" t="str">
        <f t="shared" si="39"/>
        <v>yes</v>
      </c>
      <c r="BD141" s="58">
        <f t="shared" si="40"/>
        <v>0</v>
      </c>
      <c r="BE141" s="59" t="str">
        <f t="shared" si="41"/>
        <v>included</v>
      </c>
      <c r="BF141" s="143"/>
      <c r="BG141" s="144">
        <v>5</v>
      </c>
      <c r="BH141" s="144" t="s">
        <v>78</v>
      </c>
      <c r="BI141" s="45" t="s">
        <v>84</v>
      </c>
      <c r="BJ141" s="67" t="s">
        <v>80</v>
      </c>
      <c r="BK141" s="153"/>
      <c r="BL141" s="153" t="s">
        <v>329</v>
      </c>
    </row>
    <row r="142" spans="1:64" s="54" customFormat="1" ht="15" customHeight="1" x14ac:dyDescent="0.35">
      <c r="A142" s="54">
        <v>88</v>
      </c>
      <c r="B142" s="59" t="s">
        <v>330</v>
      </c>
      <c r="C142" s="55">
        <v>244</v>
      </c>
      <c r="D142" s="55" t="s">
        <v>331</v>
      </c>
      <c r="E142" s="58" t="s">
        <v>332</v>
      </c>
      <c r="F142" s="10" t="s">
        <v>67</v>
      </c>
      <c r="G142" s="3" t="s">
        <v>333</v>
      </c>
      <c r="H142" s="55">
        <v>1998</v>
      </c>
      <c r="I142" s="64">
        <v>0.15061639249324799</v>
      </c>
      <c r="J142" s="62">
        <v>6.7612431012094021E-3</v>
      </c>
      <c r="K142" s="64">
        <v>0.13736435770988464</v>
      </c>
      <c r="L142" s="64">
        <v>0.16386842727661133</v>
      </c>
      <c r="M142" s="64">
        <v>0.13398361206054688</v>
      </c>
      <c r="N142" s="62">
        <v>7.9383086413145065E-3</v>
      </c>
      <c r="O142" s="64">
        <v>0.11834851652383804</v>
      </c>
      <c r="P142" s="64">
        <v>0.1496187150478363</v>
      </c>
      <c r="Q142" s="55">
        <v>4405</v>
      </c>
      <c r="R142" s="63">
        <v>4031</v>
      </c>
      <c r="S142" s="64">
        <v>0.88334107398986816</v>
      </c>
      <c r="T142" s="64">
        <v>0.84744608402252197</v>
      </c>
      <c r="U142" s="63">
        <v>3561.09521484375</v>
      </c>
      <c r="V142" s="55">
        <v>3733</v>
      </c>
      <c r="W142" s="63">
        <v>3558.938720703125</v>
      </c>
      <c r="X142" s="55">
        <v>3730</v>
      </c>
      <c r="Y142" s="64">
        <v>0.88289225101470947</v>
      </c>
      <c r="Z142" s="64">
        <v>0.84676504135131836</v>
      </c>
      <c r="AA142" s="55">
        <v>3000</v>
      </c>
      <c r="AB142" s="55">
        <v>199</v>
      </c>
      <c r="AC142" s="55">
        <v>3500</v>
      </c>
      <c r="AD142" s="55">
        <v>182</v>
      </c>
      <c r="AE142" s="55">
        <v>3200</v>
      </c>
      <c r="AF142" s="55">
        <v>181</v>
      </c>
      <c r="AG142" s="64">
        <v>4.9413442611694336E-2</v>
      </c>
      <c r="AH142" s="64">
        <v>0.14280031621456146</v>
      </c>
      <c r="AI142" s="64">
        <v>7.5831390917301178E-2</v>
      </c>
      <c r="AJ142" s="64">
        <v>3.1006013974547386E-2</v>
      </c>
      <c r="AK142" s="64">
        <v>8.2359863445162773E-3</v>
      </c>
      <c r="AL142" s="64">
        <v>0</v>
      </c>
      <c r="AM142" s="55">
        <v>3000</v>
      </c>
      <c r="AN142" s="55">
        <v>199</v>
      </c>
      <c r="AO142" s="55">
        <v>3500</v>
      </c>
      <c r="AP142" s="55">
        <v>182</v>
      </c>
      <c r="AQ142" s="55">
        <v>3200</v>
      </c>
      <c r="AR142" s="55">
        <v>181</v>
      </c>
      <c r="AS142" s="64">
        <v>5.3308330476284027E-2</v>
      </c>
      <c r="AT142" s="64">
        <v>0.15054915845394135</v>
      </c>
      <c r="AU142" s="64">
        <v>7.6613985002040863E-2</v>
      </c>
      <c r="AV142" s="64">
        <v>3.000267967581749E-2</v>
      </c>
      <c r="AW142" s="64">
        <v>8.0364318564534187E-3</v>
      </c>
      <c r="AX142" s="68">
        <v>0</v>
      </c>
      <c r="AY142" s="56" t="str">
        <f t="shared" si="35"/>
        <v>yes</v>
      </c>
      <c r="AZ142" s="57" t="str">
        <f t="shared" si="36"/>
        <v>yes</v>
      </c>
      <c r="BA142" s="57" t="str">
        <f t="shared" si="37"/>
        <v>yes</v>
      </c>
      <c r="BB142" s="57" t="str">
        <f t="shared" si="38"/>
        <v>yes</v>
      </c>
      <c r="BC142" s="57" t="str">
        <f t="shared" si="39"/>
        <v>yes</v>
      </c>
      <c r="BD142" s="58">
        <f t="shared" si="40"/>
        <v>0</v>
      </c>
      <c r="BE142" s="59" t="str">
        <f t="shared" si="41"/>
        <v>included</v>
      </c>
      <c r="BF142" s="55" t="s">
        <v>77</v>
      </c>
      <c r="BG142" s="58">
        <v>5</v>
      </c>
      <c r="BH142" s="58" t="s">
        <v>78</v>
      </c>
      <c r="BI142" s="45" t="s">
        <v>84</v>
      </c>
      <c r="BJ142" s="67" t="s">
        <v>80</v>
      </c>
      <c r="BK142" s="61"/>
      <c r="BL142" s="61" t="str" cm="1">
        <f t="array" ref="BL142">IF(_xlfn.XLOOKUP(Estimates_final!C122,'Additional survey details'!$B$3:$B$489,_xlfn.XLOOKUP(Estimates_final!$BL$1,'Additional survey details'!$C$2:$BM$2,'Additional survey details'!$C$3:$BM$489))=0,"",_xlfn.XLOOKUP(Estimates_final!C122,'Additional survey details'!$B$3:$B$489,_xlfn.XLOOKUP(Estimates_final!$BL$1,'Additional survey details'!$C$2:$BM$2,'Additional survey details'!$C$3:$BM$489)))</f>
        <v/>
      </c>
    </row>
    <row r="143" spans="1:64" s="54" customFormat="1" ht="15" customHeight="1" x14ac:dyDescent="0.35">
      <c r="A143" s="54">
        <v>89</v>
      </c>
      <c r="B143" s="59" t="s">
        <v>330</v>
      </c>
      <c r="C143" s="55">
        <v>245</v>
      </c>
      <c r="D143" s="55" t="s">
        <v>334</v>
      </c>
      <c r="E143" s="58" t="s">
        <v>332</v>
      </c>
      <c r="F143" s="10" t="s">
        <v>67</v>
      </c>
      <c r="G143" s="3">
        <v>2012</v>
      </c>
      <c r="H143" s="55">
        <v>2009</v>
      </c>
      <c r="I143" s="64">
        <v>0.1511760950088501</v>
      </c>
      <c r="J143" s="62">
        <v>7.7190455049276352E-3</v>
      </c>
      <c r="K143" s="64">
        <v>0.13604676723480225</v>
      </c>
      <c r="L143" s="64">
        <v>0.16630542278289795</v>
      </c>
      <c r="M143" s="64">
        <v>0.14000056684017181</v>
      </c>
      <c r="N143" s="62">
        <v>8.2429191097617149E-3</v>
      </c>
      <c r="O143" s="64">
        <v>0.12378581613302231</v>
      </c>
      <c r="P143" s="64">
        <v>0.15621532499790192</v>
      </c>
      <c r="Q143" s="55">
        <v>6067</v>
      </c>
      <c r="R143" s="63">
        <v>5122</v>
      </c>
      <c r="S143" s="64">
        <v>0.90708589553833008</v>
      </c>
      <c r="T143" s="64">
        <v>0.8289104700088501</v>
      </c>
      <c r="U143" s="63">
        <v>4645.9814453125</v>
      </c>
      <c r="V143" s="55">
        <v>5029</v>
      </c>
      <c r="W143" s="63">
        <v>4636.396484375</v>
      </c>
      <c r="X143" s="55">
        <v>5019</v>
      </c>
      <c r="Y143" s="64">
        <v>0.90519261360168457</v>
      </c>
      <c r="Z143" s="64">
        <v>0.82726222276687622</v>
      </c>
      <c r="AA143" s="55">
        <v>3000</v>
      </c>
      <c r="AB143" s="55">
        <v>321</v>
      </c>
      <c r="AC143" s="55">
        <v>3200</v>
      </c>
      <c r="AD143" s="55">
        <v>231</v>
      </c>
      <c r="AE143" s="55">
        <v>3500</v>
      </c>
      <c r="AF143" s="55">
        <v>207</v>
      </c>
      <c r="AG143" s="64">
        <v>5.0952721387147903E-2</v>
      </c>
      <c r="AH143" s="64">
        <v>0.13818129897117601</v>
      </c>
      <c r="AI143" s="64">
        <v>7.7493049204349518E-2</v>
      </c>
      <c r="AJ143" s="64">
        <v>3.1989511102437973E-2</v>
      </c>
      <c r="AK143" s="64">
        <v>1.0825921781361103E-2</v>
      </c>
      <c r="AL143" s="64">
        <v>7.8710174420848489E-5</v>
      </c>
      <c r="AM143" s="55">
        <v>3000</v>
      </c>
      <c r="AN143" s="55">
        <v>321</v>
      </c>
      <c r="AO143" s="55">
        <v>3200</v>
      </c>
      <c r="AP143" s="55">
        <v>231</v>
      </c>
      <c r="AQ143" s="55">
        <v>3500</v>
      </c>
      <c r="AR143" s="55">
        <v>207</v>
      </c>
      <c r="AS143" s="64">
        <v>6.3829787075519562E-2</v>
      </c>
      <c r="AT143" s="64">
        <v>0.15092463791370392</v>
      </c>
      <c r="AU143" s="64">
        <v>8.8685624301433563E-2</v>
      </c>
      <c r="AV143" s="64">
        <v>3.5593558102846146E-2</v>
      </c>
      <c r="AW143" s="64">
        <v>9.5446407794952393E-3</v>
      </c>
      <c r="AX143" s="68">
        <v>1.9884668290615082E-4</v>
      </c>
      <c r="AY143" s="56" t="str">
        <f t="shared" si="35"/>
        <v>yes</v>
      </c>
      <c r="AZ143" s="57" t="str">
        <f t="shared" si="36"/>
        <v>yes</v>
      </c>
      <c r="BA143" s="57" t="str">
        <f t="shared" si="37"/>
        <v>yes</v>
      </c>
      <c r="BB143" s="57" t="str">
        <f t="shared" si="38"/>
        <v>yes</v>
      </c>
      <c r="BC143" s="57" t="str">
        <f t="shared" si="39"/>
        <v>yes</v>
      </c>
      <c r="BD143" s="58">
        <f t="shared" si="40"/>
        <v>0</v>
      </c>
      <c r="BE143" s="59" t="str">
        <f t="shared" si="41"/>
        <v>included</v>
      </c>
      <c r="BF143" s="55" t="s">
        <v>77</v>
      </c>
      <c r="BG143" s="58">
        <v>5</v>
      </c>
      <c r="BH143" s="58" t="s">
        <v>78</v>
      </c>
      <c r="BI143" s="45" t="s">
        <v>84</v>
      </c>
      <c r="BJ143" s="67" t="s">
        <v>80</v>
      </c>
      <c r="BK143" s="61"/>
      <c r="BL143" s="61" t="str" cm="1">
        <f t="array" ref="BL143">IF(_xlfn.XLOOKUP(Estimates_final!C123,'Additional survey details'!$B$3:$B$489,_xlfn.XLOOKUP(Estimates_final!$BL$1,'Additional survey details'!$C$2:$BM$2,'Additional survey details'!$C$3:$BM$489))=0,"",_xlfn.XLOOKUP(Estimates_final!C123,'Additional survey details'!$B$3:$B$489,_xlfn.XLOOKUP(Estimates_final!$BL$1,'Additional survey details'!$C$2:$BM$2,'Additional survey details'!$C$3:$BM$489)))</f>
        <v/>
      </c>
    </row>
    <row r="144" spans="1:64" s="54" customFormat="1" ht="15" hidden="1" customHeight="1" x14ac:dyDescent="0.35">
      <c r="A144" s="54">
        <v>90</v>
      </c>
      <c r="B144" s="59" t="s">
        <v>335</v>
      </c>
      <c r="C144" s="78">
        <v>247</v>
      </c>
      <c r="D144" s="79" t="s">
        <v>336</v>
      </c>
      <c r="E144" s="58" t="s">
        <v>337</v>
      </c>
      <c r="F144" s="10" t="s">
        <v>76</v>
      </c>
      <c r="G144" s="3">
        <v>2000</v>
      </c>
      <c r="H144" s="55">
        <v>1999</v>
      </c>
      <c r="I144" s="90"/>
      <c r="J144" s="91"/>
      <c r="K144" s="90"/>
      <c r="L144" s="90"/>
      <c r="M144" s="90"/>
      <c r="N144" s="91"/>
      <c r="O144" s="90"/>
      <c r="P144" s="57"/>
      <c r="Q144" s="55">
        <v>1011</v>
      </c>
      <c r="R144" s="63"/>
      <c r="S144" s="64"/>
      <c r="T144" s="64">
        <v>0.40751731395721436</v>
      </c>
      <c r="U144" s="63"/>
      <c r="V144" s="55">
        <v>412</v>
      </c>
      <c r="W144" s="63"/>
      <c r="X144" s="55"/>
      <c r="Y144" s="64"/>
      <c r="Z144" s="64"/>
      <c r="AA144" s="63"/>
      <c r="AB144" s="55"/>
      <c r="AC144" s="63"/>
      <c r="AD144" s="63"/>
      <c r="AE144" s="63"/>
      <c r="AF144" s="55"/>
      <c r="AG144" s="65"/>
      <c r="AH144" s="65"/>
      <c r="AI144" s="65"/>
      <c r="AJ144" s="65"/>
      <c r="AK144" s="65"/>
      <c r="AL144" s="65"/>
      <c r="AM144" s="55"/>
      <c r="AN144" s="55"/>
      <c r="AO144" s="55"/>
      <c r="AP144" s="55"/>
      <c r="AQ144" s="55"/>
      <c r="AR144" s="55"/>
      <c r="AS144" s="57"/>
      <c r="AT144" s="57"/>
      <c r="AU144" s="57"/>
      <c r="AV144" s="57"/>
      <c r="AW144" s="57"/>
      <c r="AX144" s="66"/>
      <c r="AY144" s="56"/>
      <c r="AZ144" s="57"/>
      <c r="BA144" s="57"/>
      <c r="BB144" s="57"/>
      <c r="BC144" s="57"/>
      <c r="BD144" s="58"/>
      <c r="BE144" s="59" t="s">
        <v>69</v>
      </c>
      <c r="BF144" s="55" t="s">
        <v>69</v>
      </c>
      <c r="BG144" s="58">
        <v>1</v>
      </c>
      <c r="BH144" s="58" t="s">
        <v>70</v>
      </c>
      <c r="BI144" s="45" t="s">
        <v>71</v>
      </c>
      <c r="BJ144" s="60" t="s">
        <v>72</v>
      </c>
      <c r="BK144" s="61" t="s">
        <v>338</v>
      </c>
      <c r="BL144" s="61" t="str" cm="1">
        <f t="array" ref="BL144">IF(_xlfn.XLOOKUP(Estimates_final!C442,'Additional survey details'!$B$3:$B$489,_xlfn.XLOOKUP(Estimates_final!$BL$1,'Additional survey details'!$C$2:$BM$2,'Additional survey details'!$C$3:$BM$489))=0,"",_xlfn.XLOOKUP(Estimates_final!C442,'Additional survey details'!$B$3:$B$489,_xlfn.XLOOKUP(Estimates_final!$BL$1,'Additional survey details'!$C$2:$BM$2,'Additional survey details'!$C$3:$BM$489)))</f>
        <v/>
      </c>
    </row>
    <row r="145" spans="1:64" s="54" customFormat="1" ht="15" hidden="1" customHeight="1" x14ac:dyDescent="0.35">
      <c r="A145" s="54">
        <v>91</v>
      </c>
      <c r="B145" s="59" t="s">
        <v>335</v>
      </c>
      <c r="C145" s="55">
        <v>248</v>
      </c>
      <c r="D145" s="55" t="s">
        <v>339</v>
      </c>
      <c r="E145" s="58" t="s">
        <v>337</v>
      </c>
      <c r="F145" s="10" t="s">
        <v>76</v>
      </c>
      <c r="G145" s="3" t="s">
        <v>199</v>
      </c>
      <c r="H145" s="55">
        <v>2005</v>
      </c>
      <c r="I145" s="64"/>
      <c r="J145" s="62"/>
      <c r="K145" s="64"/>
      <c r="L145" s="64"/>
      <c r="M145" s="64"/>
      <c r="N145" s="62"/>
      <c r="O145" s="64"/>
      <c r="P145" s="64"/>
      <c r="Q145" s="55">
        <v>3093</v>
      </c>
      <c r="R145" s="63">
        <v>3070</v>
      </c>
      <c r="S145" s="64">
        <v>0.51758956909179688</v>
      </c>
      <c r="T145" s="64">
        <v>0.50662785768508911</v>
      </c>
      <c r="U145" s="63">
        <v>1589</v>
      </c>
      <c r="V145" s="55">
        <v>1567</v>
      </c>
      <c r="W145" s="63">
        <v>1584</v>
      </c>
      <c r="X145" s="55">
        <v>1562</v>
      </c>
      <c r="Y145" s="64">
        <v>0.5159609317779541</v>
      </c>
      <c r="Z145" s="64">
        <v>0.50501132011413574</v>
      </c>
      <c r="AA145" s="55">
        <v>3000</v>
      </c>
      <c r="AB145" s="55">
        <v>223</v>
      </c>
      <c r="AC145" s="55">
        <v>2500</v>
      </c>
      <c r="AD145" s="55">
        <v>126</v>
      </c>
      <c r="AE145" s="55">
        <v>3200</v>
      </c>
      <c r="AF145" s="55">
        <v>118</v>
      </c>
      <c r="AG145" s="64">
        <v>0.1420951634645462</v>
      </c>
      <c r="AH145" s="64">
        <v>0.2996087372303009</v>
      </c>
      <c r="AI145" s="64">
        <v>5.9664785861968994E-2</v>
      </c>
      <c r="AJ145" s="64">
        <v>1.8280114978551865E-2</v>
      </c>
      <c r="AK145" s="64">
        <v>1.0795099660754204E-2</v>
      </c>
      <c r="AL145" s="64">
        <v>0</v>
      </c>
      <c r="AM145" s="55">
        <v>3000</v>
      </c>
      <c r="AN145" s="55">
        <v>223</v>
      </c>
      <c r="AO145" s="55">
        <v>2500</v>
      </c>
      <c r="AP145" s="55">
        <v>126</v>
      </c>
      <c r="AQ145" s="55">
        <v>3200</v>
      </c>
      <c r="AR145" s="55">
        <v>118</v>
      </c>
      <c r="AS145" s="64">
        <v>0.14231014251708984</v>
      </c>
      <c r="AT145" s="64">
        <v>0.29802170395851135</v>
      </c>
      <c r="AU145" s="64">
        <v>5.9987235814332962E-2</v>
      </c>
      <c r="AV145" s="64">
        <v>1.8506700173020363E-2</v>
      </c>
      <c r="AW145" s="64">
        <v>1.0848755948245525E-2</v>
      </c>
      <c r="AX145" s="68">
        <v>0</v>
      </c>
      <c r="AY145" s="56" t="str">
        <f t="shared" ref="AY145:AY159" si="42">IF(Z145&gt;=0.3,"yes","no")</f>
        <v>yes</v>
      </c>
      <c r="AZ145" s="57" t="str">
        <f t="shared" ref="AZ145:AZ159" si="43">IF(V145&gt;=200,"yes","no")</f>
        <v>yes</v>
      </c>
      <c r="BA145" s="57" t="str">
        <f t="shared" ref="BA145:BA159" si="44">IF(AT145&lt;0.55,"yes","no")</f>
        <v>yes</v>
      </c>
      <c r="BB145" s="57" t="str">
        <f t="shared" ref="BB145:BB159" si="45">IF(AW145+AX145&gt;=0.05,"no","yes")</f>
        <v>yes</v>
      </c>
      <c r="BC145" s="57" t="str">
        <f t="shared" ref="BC145:BC159" si="46">IF(AV145&gt;=0.1,"no","yes")</f>
        <v>yes</v>
      </c>
      <c r="BD145" s="58">
        <f t="shared" ref="BD145:BD159" si="47">COUNTIF(AY145:BC145,"no")</f>
        <v>0</v>
      </c>
      <c r="BE145" s="59" t="str">
        <f t="shared" ref="BE145:BE159" si="48">IF(BD145=0,"included","excluded")</f>
        <v>included</v>
      </c>
      <c r="BF145" s="55" t="s">
        <v>69</v>
      </c>
      <c r="BG145" s="58">
        <v>4</v>
      </c>
      <c r="BH145" s="58" t="s">
        <v>70</v>
      </c>
      <c r="BI145" s="45" t="s">
        <v>71</v>
      </c>
      <c r="BJ145" s="67" t="s">
        <v>118</v>
      </c>
      <c r="BK145" s="61"/>
      <c r="BL145" s="61" t="str" cm="1">
        <f t="array" ref="BL145">IF(_xlfn.XLOOKUP(Estimates_final!C124,'Additional survey details'!$B$3:$B$489,_xlfn.XLOOKUP(Estimates_final!$BL$1,'Additional survey details'!$C$2:$BM$2,'Additional survey details'!$C$3:$BM$489))=0,"",_xlfn.XLOOKUP(Estimates_final!C124,'Additional survey details'!$B$3:$B$489,_xlfn.XLOOKUP(Estimates_final!$BL$1,'Additional survey details'!$C$2:$BM$2,'Additional survey details'!$C$3:$BM$489)))</f>
        <v/>
      </c>
    </row>
    <row r="146" spans="1:64" s="54" customFormat="1" ht="15" customHeight="1" x14ac:dyDescent="0.35">
      <c r="A146" s="54">
        <v>92</v>
      </c>
      <c r="B146" s="59" t="s">
        <v>335</v>
      </c>
      <c r="C146" s="55">
        <v>249</v>
      </c>
      <c r="D146" s="55" t="s">
        <v>340</v>
      </c>
      <c r="E146" s="58" t="s">
        <v>337</v>
      </c>
      <c r="F146" s="10" t="s">
        <v>76</v>
      </c>
      <c r="G146" s="3">
        <v>2010</v>
      </c>
      <c r="H146" s="55">
        <v>2009</v>
      </c>
      <c r="I146" s="64">
        <v>0.12727352976799011</v>
      </c>
      <c r="J146" s="62">
        <v>7.8760217875242233E-3</v>
      </c>
      <c r="K146" s="64">
        <v>0.11183653771877289</v>
      </c>
      <c r="L146" s="64">
        <v>0.14271053671836853</v>
      </c>
      <c r="M146" s="64">
        <v>7.5433053076267242E-2</v>
      </c>
      <c r="N146" s="62">
        <v>7.0063583552837372E-3</v>
      </c>
      <c r="O146" s="64">
        <v>6.1657313257455826E-2</v>
      </c>
      <c r="P146" s="64">
        <v>8.9208796620368958E-2</v>
      </c>
      <c r="Q146" s="55">
        <v>5222</v>
      </c>
      <c r="R146" s="63">
        <v>4961.73046875</v>
      </c>
      <c r="S146" s="64">
        <v>0.50866585969924927</v>
      </c>
      <c r="T146" s="64">
        <v>0.42512446641921997</v>
      </c>
      <c r="U146" s="63">
        <v>2524</v>
      </c>
      <c r="V146" s="55">
        <v>2220</v>
      </c>
      <c r="W146" s="63">
        <v>2514</v>
      </c>
      <c r="X146" s="55">
        <v>2213</v>
      </c>
      <c r="Y146" s="64">
        <v>0.50665056705474854</v>
      </c>
      <c r="Z146" s="64">
        <v>0.42378398776054382</v>
      </c>
      <c r="AA146" s="55">
        <v>3000</v>
      </c>
      <c r="AB146" s="55">
        <v>321</v>
      </c>
      <c r="AC146" s="55">
        <v>3500</v>
      </c>
      <c r="AD146" s="55">
        <v>230</v>
      </c>
      <c r="AE146" s="55">
        <v>3200</v>
      </c>
      <c r="AF146" s="55">
        <v>162</v>
      </c>
      <c r="AG146" s="64">
        <v>0.13769553601741791</v>
      </c>
      <c r="AH146" s="64">
        <v>0.31758233904838562</v>
      </c>
      <c r="AI146" s="64">
        <v>6.2378350645303726E-2</v>
      </c>
      <c r="AJ146" s="64">
        <v>2.0986730232834816E-2</v>
      </c>
      <c r="AK146" s="64">
        <v>1.1839685961604118E-2</v>
      </c>
      <c r="AL146" s="64">
        <v>0</v>
      </c>
      <c r="AM146" s="55">
        <v>3000</v>
      </c>
      <c r="AN146" s="55">
        <v>321</v>
      </c>
      <c r="AO146" s="55">
        <v>3500</v>
      </c>
      <c r="AP146" s="55">
        <v>230</v>
      </c>
      <c r="AQ146" s="55">
        <v>3200</v>
      </c>
      <c r="AR146" s="55">
        <v>162</v>
      </c>
      <c r="AS146" s="64">
        <v>0.14459459483623505</v>
      </c>
      <c r="AT146" s="64">
        <v>0.32117116451263428</v>
      </c>
      <c r="AU146" s="64">
        <v>7.0720717310905457E-2</v>
      </c>
      <c r="AV146" s="64">
        <v>2.477477490901947E-2</v>
      </c>
      <c r="AW146" s="64">
        <v>1.3063062913715839E-2</v>
      </c>
      <c r="AX146" s="68">
        <v>0</v>
      </c>
      <c r="AY146" s="56" t="str">
        <f t="shared" si="42"/>
        <v>yes</v>
      </c>
      <c r="AZ146" s="57" t="str">
        <f t="shared" si="43"/>
        <v>yes</v>
      </c>
      <c r="BA146" s="57" t="str">
        <f t="shared" si="44"/>
        <v>yes</v>
      </c>
      <c r="BB146" s="57" t="str">
        <f t="shared" si="45"/>
        <v>yes</v>
      </c>
      <c r="BC146" s="57" t="str">
        <f t="shared" si="46"/>
        <v>yes</v>
      </c>
      <c r="BD146" s="58">
        <f t="shared" si="47"/>
        <v>0</v>
      </c>
      <c r="BE146" s="59" t="str">
        <f t="shared" si="48"/>
        <v>included</v>
      </c>
      <c r="BF146" s="55"/>
      <c r="BG146" s="58">
        <v>5</v>
      </c>
      <c r="BH146" s="58" t="s">
        <v>78</v>
      </c>
      <c r="BI146" s="45" t="s">
        <v>96</v>
      </c>
      <c r="BJ146" s="67" t="s">
        <v>80</v>
      </c>
      <c r="BK146" s="61"/>
      <c r="BL146" s="61" t="str" cm="1">
        <f t="array" ref="BL146">IF(_xlfn.XLOOKUP(Estimates_final!C125,'Additional survey details'!$B$3:$B$489,_xlfn.XLOOKUP(Estimates_final!$BL$1,'Additional survey details'!$C$2:$BM$2,'Additional survey details'!$C$3:$BM$489))=0,"",_xlfn.XLOOKUP(Estimates_final!C125,'Additional survey details'!$B$3:$B$489,_xlfn.XLOOKUP(Estimates_final!$BL$1,'Additional survey details'!$C$2:$BM$2,'Additional survey details'!$C$3:$BM$489)))</f>
        <v/>
      </c>
    </row>
    <row r="147" spans="1:64" s="54" customFormat="1" ht="15" customHeight="1" x14ac:dyDescent="0.35">
      <c r="A147" s="54">
        <v>93</v>
      </c>
      <c r="B147" s="59" t="s">
        <v>335</v>
      </c>
      <c r="C147" s="55">
        <v>250</v>
      </c>
      <c r="D147" s="55" t="s">
        <v>341</v>
      </c>
      <c r="E147" s="58" t="s">
        <v>337</v>
      </c>
      <c r="F147" s="10" t="s">
        <v>67</v>
      </c>
      <c r="G147" s="3">
        <v>2013</v>
      </c>
      <c r="H147" s="55">
        <v>2010</v>
      </c>
      <c r="I147" s="64">
        <v>0.1767756</v>
      </c>
      <c r="J147" s="62">
        <v>1.4856299999999999E-2</v>
      </c>
      <c r="K147" s="64">
        <v>0.14765739999999999</v>
      </c>
      <c r="L147" s="64">
        <v>0.20589389999999999</v>
      </c>
      <c r="M147" s="64">
        <v>0.1180127</v>
      </c>
      <c r="N147" s="62">
        <v>6.54741E-3</v>
      </c>
      <c r="O147" s="64">
        <v>0.10512428</v>
      </c>
      <c r="P147" s="64">
        <v>0.13090109</v>
      </c>
      <c r="Q147" s="55">
        <v>8088</v>
      </c>
      <c r="R147" s="63">
        <v>7906</v>
      </c>
      <c r="S147" s="64">
        <v>0.59281516075134277</v>
      </c>
      <c r="T147" s="64">
        <v>0.54698318243026733</v>
      </c>
      <c r="U147" s="63">
        <v>4686.90576171875</v>
      </c>
      <c r="V147" s="55">
        <v>4424</v>
      </c>
      <c r="W147" s="63">
        <v>4665.50830078125</v>
      </c>
      <c r="X147" s="55">
        <v>4404</v>
      </c>
      <c r="Y147" s="64">
        <v>0.59012246131896973</v>
      </c>
      <c r="Z147" s="64">
        <v>0.5445103645324707</v>
      </c>
      <c r="AA147" s="55">
        <v>3000</v>
      </c>
      <c r="AB147" s="55">
        <v>695</v>
      </c>
      <c r="AC147" s="55">
        <v>3500</v>
      </c>
      <c r="AD147" s="55">
        <v>446</v>
      </c>
      <c r="AE147" s="55">
        <v>3200</v>
      </c>
      <c r="AF147" s="55">
        <v>354</v>
      </c>
      <c r="AG147" s="64">
        <v>0.15070445835590363</v>
      </c>
      <c r="AH147" s="64">
        <v>0.3350737988948822</v>
      </c>
      <c r="AI147" s="64">
        <v>9.3872338533401489E-2</v>
      </c>
      <c r="AJ147" s="64">
        <v>2.6719182729721069E-2</v>
      </c>
      <c r="AK147" s="64">
        <v>1.4888843521475792E-2</v>
      </c>
      <c r="AL147" s="64">
        <v>2.7196918381378055E-4</v>
      </c>
      <c r="AM147" s="55">
        <v>3000</v>
      </c>
      <c r="AN147" s="55">
        <v>695</v>
      </c>
      <c r="AO147" s="55">
        <v>3500</v>
      </c>
      <c r="AP147" s="55">
        <v>446</v>
      </c>
      <c r="AQ147" s="55">
        <v>3200</v>
      </c>
      <c r="AR147" s="55">
        <v>354</v>
      </c>
      <c r="AS147" s="64">
        <v>0.15709765255451202</v>
      </c>
      <c r="AT147" s="64">
        <v>0.33792948722839355</v>
      </c>
      <c r="AU147" s="64">
        <v>8.9511752128601074E-2</v>
      </c>
      <c r="AV147" s="64">
        <v>2.7350813150405884E-2</v>
      </c>
      <c r="AW147" s="64">
        <v>1.6048824414610863E-2</v>
      </c>
      <c r="AX147" s="68">
        <v>6.7811936605721712E-4</v>
      </c>
      <c r="AY147" s="56" t="str">
        <f t="shared" si="42"/>
        <v>yes</v>
      </c>
      <c r="AZ147" s="57" t="str">
        <f t="shared" si="43"/>
        <v>yes</v>
      </c>
      <c r="BA147" s="57" t="str">
        <f t="shared" si="44"/>
        <v>yes</v>
      </c>
      <c r="BB147" s="57" t="str">
        <f t="shared" si="45"/>
        <v>yes</v>
      </c>
      <c r="BC147" s="57" t="str">
        <f t="shared" si="46"/>
        <v>yes</v>
      </c>
      <c r="BD147" s="58">
        <f t="shared" si="47"/>
        <v>0</v>
      </c>
      <c r="BE147" s="59" t="str">
        <f t="shared" si="48"/>
        <v>included</v>
      </c>
      <c r="BF147" s="55" t="s">
        <v>77</v>
      </c>
      <c r="BG147" s="58">
        <v>5</v>
      </c>
      <c r="BH147" s="58" t="s">
        <v>78</v>
      </c>
      <c r="BI147" s="45" t="s">
        <v>84</v>
      </c>
      <c r="BJ147" s="67" t="s">
        <v>80</v>
      </c>
      <c r="BK147" s="61"/>
      <c r="BL147" s="61" t="str" cm="1">
        <f t="array" ref="BL147">IF(_xlfn.XLOOKUP(Estimates_final!C126,'Additional survey details'!$B$3:$B$489,_xlfn.XLOOKUP(Estimates_final!$BL$1,'Additional survey details'!$C$2:$BM$2,'Additional survey details'!$C$3:$BM$489))=0,"",_xlfn.XLOOKUP(Estimates_final!C126,'Additional survey details'!$B$3:$B$489,_xlfn.XLOOKUP(Estimates_final!$BL$1,'Additional survey details'!$C$2:$BM$2,'Additional survey details'!$C$3:$BM$489)))</f>
        <v/>
      </c>
    </row>
    <row r="148" spans="1:64" s="54" customFormat="1" ht="15" customHeight="1" x14ac:dyDescent="0.35">
      <c r="A148" s="54">
        <v>440</v>
      </c>
      <c r="B148" s="59" t="s">
        <v>335</v>
      </c>
      <c r="C148" s="55">
        <v>2609</v>
      </c>
      <c r="D148" s="55" t="s">
        <v>342</v>
      </c>
      <c r="E148" s="58" t="s">
        <v>337</v>
      </c>
      <c r="F148" s="10" t="s">
        <v>76</v>
      </c>
      <c r="G148" s="3">
        <v>2018</v>
      </c>
      <c r="H148" s="55">
        <v>2017</v>
      </c>
      <c r="I148" s="64">
        <v>0.1413017064332962</v>
      </c>
      <c r="J148" s="62">
        <v>1.0859532281756401E-2</v>
      </c>
      <c r="K148" s="64">
        <v>0.12001702189445496</v>
      </c>
      <c r="L148" s="64">
        <v>0.16258639097213745</v>
      </c>
      <c r="M148" s="64">
        <v>0.1013682633638382</v>
      </c>
      <c r="N148" s="62">
        <v>7.5823869556188583E-3</v>
      </c>
      <c r="O148" s="64">
        <v>8.6460433900356293E-2</v>
      </c>
      <c r="P148" s="64">
        <v>0.1162760928273201</v>
      </c>
      <c r="Q148" s="55">
        <v>3796</v>
      </c>
      <c r="R148" s="63">
        <v>3471.820556640625</v>
      </c>
      <c r="S148" s="64">
        <v>0.83266127109527588</v>
      </c>
      <c r="T148" s="64">
        <v>0.79557430744171143</v>
      </c>
      <c r="U148" s="63">
        <v>2891</v>
      </c>
      <c r="V148" s="55">
        <v>3020</v>
      </c>
      <c r="W148" s="63">
        <v>2888</v>
      </c>
      <c r="X148" s="55">
        <v>3016</v>
      </c>
      <c r="Y148" s="64">
        <v>0.83179724216461182</v>
      </c>
      <c r="Z148" s="64">
        <v>0.79452055692672729</v>
      </c>
      <c r="AA148" s="55">
        <v>3000</v>
      </c>
      <c r="AB148" s="55">
        <v>456</v>
      </c>
      <c r="AC148" s="55">
        <v>3200</v>
      </c>
      <c r="AD148" s="55">
        <v>286</v>
      </c>
      <c r="AE148" s="55">
        <v>3500</v>
      </c>
      <c r="AF148" s="55">
        <v>236</v>
      </c>
      <c r="AG148" s="64">
        <v>0.13434816896915436</v>
      </c>
      <c r="AH148" s="64">
        <v>0.31110912561416626</v>
      </c>
      <c r="AI148" s="64">
        <v>5.4681994020938873E-2</v>
      </c>
      <c r="AJ148" s="64">
        <v>1.2096240185201168E-2</v>
      </c>
      <c r="AK148" s="64">
        <v>3.3851470798254013E-3</v>
      </c>
      <c r="AL148" s="64">
        <v>0</v>
      </c>
      <c r="AM148" s="55">
        <v>3000</v>
      </c>
      <c r="AN148" s="55">
        <v>456</v>
      </c>
      <c r="AO148" s="55">
        <v>3200</v>
      </c>
      <c r="AP148" s="55">
        <v>286</v>
      </c>
      <c r="AQ148" s="55">
        <v>3500</v>
      </c>
      <c r="AR148" s="55">
        <v>236</v>
      </c>
      <c r="AS148" s="64">
        <v>0.15099337697029114</v>
      </c>
      <c r="AT148" s="64">
        <v>0.32384106516838074</v>
      </c>
      <c r="AU148" s="64">
        <v>5.000000074505806E-2</v>
      </c>
      <c r="AV148" s="64">
        <v>1.1920529417693615E-2</v>
      </c>
      <c r="AW148" s="64">
        <v>3.9735101163387299E-3</v>
      </c>
      <c r="AX148" s="68">
        <v>0</v>
      </c>
      <c r="AY148" s="56" t="str">
        <f t="shared" si="42"/>
        <v>yes</v>
      </c>
      <c r="AZ148" s="57" t="str">
        <f t="shared" si="43"/>
        <v>yes</v>
      </c>
      <c r="BA148" s="57" t="str">
        <f t="shared" si="44"/>
        <v>yes</v>
      </c>
      <c r="BB148" s="57" t="str">
        <f t="shared" si="45"/>
        <v>yes</v>
      </c>
      <c r="BC148" s="57" t="str">
        <f t="shared" si="46"/>
        <v>yes</v>
      </c>
      <c r="BD148" s="58">
        <f t="shared" si="47"/>
        <v>0</v>
      </c>
      <c r="BE148" s="59" t="str">
        <f t="shared" si="48"/>
        <v>included</v>
      </c>
      <c r="BF148" s="55"/>
      <c r="BG148" s="58">
        <v>5</v>
      </c>
      <c r="BH148" s="58" t="s">
        <v>78</v>
      </c>
      <c r="BI148" s="45" t="s">
        <v>96</v>
      </c>
      <c r="BJ148" s="67" t="s">
        <v>80</v>
      </c>
      <c r="BK148" s="61"/>
      <c r="BL148" s="61" t="str" cm="1">
        <f t="array" ref="BL148">IF(_xlfn.XLOOKUP(Estimates_final!C127,'Additional survey details'!$B$3:$B$489,_xlfn.XLOOKUP(Estimates_final!$BL$1,'Additional survey details'!$C$2:$BM$2,'Additional survey details'!$C$3:$BM$489))=0,"",_xlfn.XLOOKUP(Estimates_final!C127,'Additional survey details'!$B$3:$B$489,_xlfn.XLOOKUP(Estimates_final!$BL$1,'Additional survey details'!$C$2:$BM$2,'Additional survey details'!$C$3:$BM$489)))</f>
        <v/>
      </c>
    </row>
    <row r="149" spans="1:64" s="54" customFormat="1" ht="15" customHeight="1" x14ac:dyDescent="0.35">
      <c r="A149" s="54">
        <v>474</v>
      </c>
      <c r="B149" s="59" t="s">
        <v>335</v>
      </c>
      <c r="C149" s="55">
        <v>4267</v>
      </c>
      <c r="D149" s="55" t="s">
        <v>343</v>
      </c>
      <c r="E149" s="58" t="s">
        <v>337</v>
      </c>
      <c r="F149" s="10" t="s">
        <v>67</v>
      </c>
      <c r="G149" s="3" t="s">
        <v>344</v>
      </c>
      <c r="H149" s="55">
        <v>2018</v>
      </c>
      <c r="I149" s="64">
        <v>0.12503601610660553</v>
      </c>
      <c r="J149" s="62">
        <v>4.7261454164981842E-3</v>
      </c>
      <c r="K149" s="64">
        <v>0.11577276140451431</v>
      </c>
      <c r="L149" s="64">
        <v>0.13429924845695496</v>
      </c>
      <c r="M149" s="64">
        <v>9.4558194279670715E-2</v>
      </c>
      <c r="N149" s="62">
        <v>4.9240617081522942E-3</v>
      </c>
      <c r="O149" s="64">
        <v>8.4865160286426544E-2</v>
      </c>
      <c r="P149" s="64">
        <v>0.10425122082233429</v>
      </c>
      <c r="Q149" s="55">
        <v>8362</v>
      </c>
      <c r="R149" s="63">
        <v>7653</v>
      </c>
      <c r="S149" s="64">
        <v>0.7674528956413269</v>
      </c>
      <c r="T149" s="64">
        <v>0.71729248762130737</v>
      </c>
      <c r="U149" s="63">
        <v>5873.64697265625</v>
      </c>
      <c r="V149" s="55">
        <v>5998</v>
      </c>
      <c r="W149" s="63">
        <v>5862.88427734375</v>
      </c>
      <c r="X149" s="55">
        <v>5988</v>
      </c>
      <c r="Y149" s="64">
        <v>0.76608967781066895</v>
      </c>
      <c r="Z149" s="64">
        <v>0.71609663963317871</v>
      </c>
      <c r="AA149" s="55">
        <v>3000</v>
      </c>
      <c r="AB149" s="55">
        <v>962</v>
      </c>
      <c r="AC149" s="55">
        <v>3200</v>
      </c>
      <c r="AD149" s="55">
        <v>506</v>
      </c>
      <c r="AE149" s="55">
        <v>3500</v>
      </c>
      <c r="AF149" s="55">
        <v>496</v>
      </c>
      <c r="AG149" s="64">
        <v>0.14553715288639069</v>
      </c>
      <c r="AH149" s="64">
        <v>0.31709295511245728</v>
      </c>
      <c r="AI149" s="64">
        <v>6.4943142235279083E-2</v>
      </c>
      <c r="AJ149" s="64">
        <v>1.8755191937088966E-2</v>
      </c>
      <c r="AK149" s="64">
        <v>9.8246112465858459E-3</v>
      </c>
      <c r="AL149" s="64">
        <v>0</v>
      </c>
      <c r="AM149" s="55">
        <v>3000</v>
      </c>
      <c r="AN149" s="55">
        <v>962</v>
      </c>
      <c r="AO149" s="55">
        <v>3200</v>
      </c>
      <c r="AP149" s="55">
        <v>506</v>
      </c>
      <c r="AQ149" s="55">
        <v>3500</v>
      </c>
      <c r="AR149" s="55">
        <v>496</v>
      </c>
      <c r="AS149" s="64">
        <v>0.16038680076599121</v>
      </c>
      <c r="AT149" s="64">
        <v>0.327442467212677</v>
      </c>
      <c r="AU149" s="64">
        <v>6.1853952705860138E-2</v>
      </c>
      <c r="AV149" s="64">
        <v>1.7339112237095833E-2</v>
      </c>
      <c r="AW149" s="64">
        <v>8.8362786918878555E-3</v>
      </c>
      <c r="AX149" s="68">
        <v>0</v>
      </c>
      <c r="AY149" s="56" t="str">
        <f t="shared" si="42"/>
        <v>yes</v>
      </c>
      <c r="AZ149" s="57" t="str">
        <f t="shared" si="43"/>
        <v>yes</v>
      </c>
      <c r="BA149" s="57" t="str">
        <f t="shared" si="44"/>
        <v>yes</v>
      </c>
      <c r="BB149" s="57" t="str">
        <f t="shared" si="45"/>
        <v>yes</v>
      </c>
      <c r="BC149" s="57" t="str">
        <f t="shared" si="46"/>
        <v>yes</v>
      </c>
      <c r="BD149" s="58">
        <f t="shared" si="47"/>
        <v>0</v>
      </c>
      <c r="BE149" s="59" t="str">
        <f t="shared" si="48"/>
        <v>included</v>
      </c>
      <c r="BF149" s="55"/>
      <c r="BG149" s="58">
        <v>5</v>
      </c>
      <c r="BH149" s="58" t="s">
        <v>78</v>
      </c>
      <c r="BI149" s="45" t="s">
        <v>84</v>
      </c>
      <c r="BJ149" s="67" t="s">
        <v>80</v>
      </c>
      <c r="BK149" s="61"/>
      <c r="BL149" s="61" t="str" cm="1">
        <f t="array" ref="BL149">IF(_xlfn.XLOOKUP(Estimates_final!C128,'Additional survey details'!$B$3:$B$489,_xlfn.XLOOKUP(Estimates_final!$BL$1,'Additional survey details'!$C$2:$BM$2,'Additional survey details'!$C$3:$BM$489))=0,"",_xlfn.XLOOKUP(Estimates_final!C128,'Additional survey details'!$B$3:$B$489,_xlfn.XLOOKUP(Estimates_final!$BL$1,'Additional survey details'!$C$2:$BM$2,'Additional survey details'!$C$3:$BM$489)))</f>
        <v/>
      </c>
    </row>
    <row r="150" spans="1:64" s="54" customFormat="1" ht="15" customHeight="1" x14ac:dyDescent="0.35">
      <c r="A150" s="54">
        <v>94</v>
      </c>
      <c r="B150" s="59" t="s">
        <v>345</v>
      </c>
      <c r="C150" s="55">
        <v>252</v>
      </c>
      <c r="D150" s="55" t="s">
        <v>346</v>
      </c>
      <c r="E150" s="58" t="s">
        <v>347</v>
      </c>
      <c r="F150" s="10" t="s">
        <v>76</v>
      </c>
      <c r="G150" s="3">
        <v>2005</v>
      </c>
      <c r="H150" s="55">
        <v>2004</v>
      </c>
      <c r="I150" s="64">
        <v>4.9910499999999997E-2</v>
      </c>
      <c r="J150" s="62">
        <v>8.3204999999999998E-3</v>
      </c>
      <c r="K150" s="64">
        <v>3.3602300000000002E-2</v>
      </c>
      <c r="L150" s="64">
        <v>6.6218600000000002E-2</v>
      </c>
      <c r="M150" s="64">
        <v>4.3507999999999998E-2</v>
      </c>
      <c r="N150" s="62">
        <v>8.5787899999999993E-3</v>
      </c>
      <c r="O150" s="64">
        <v>2.6635989999999998E-2</v>
      </c>
      <c r="P150" s="64">
        <v>6.037994E-2</v>
      </c>
      <c r="Q150" s="55">
        <v>760</v>
      </c>
      <c r="R150" s="63">
        <v>770</v>
      </c>
      <c r="S150" s="64">
        <v>0.95714282989501953</v>
      </c>
      <c r="T150" s="64">
        <v>0.95657896995544434</v>
      </c>
      <c r="U150" s="63">
        <v>737</v>
      </c>
      <c r="V150" s="55">
        <v>727</v>
      </c>
      <c r="W150" s="63">
        <v>737</v>
      </c>
      <c r="X150" s="55">
        <v>727</v>
      </c>
      <c r="Y150" s="64">
        <v>0.95714282989501953</v>
      </c>
      <c r="Z150" s="64">
        <v>0.95657896995544434</v>
      </c>
      <c r="AA150" s="55">
        <v>3200</v>
      </c>
      <c r="AB150" s="55">
        <v>87</v>
      </c>
      <c r="AC150" s="55">
        <v>3500</v>
      </c>
      <c r="AD150" s="55">
        <v>69</v>
      </c>
      <c r="AE150" s="55">
        <v>3300</v>
      </c>
      <c r="AF150" s="55">
        <v>62</v>
      </c>
      <c r="AG150" s="64">
        <v>0.11905277520418167</v>
      </c>
      <c r="AH150" s="64">
        <v>0.29173243045806885</v>
      </c>
      <c r="AI150" s="64">
        <v>9.2002168297767639E-2</v>
      </c>
      <c r="AJ150" s="64">
        <v>2.0483151078224182E-2</v>
      </c>
      <c r="AK150" s="64">
        <v>2.8376532718539238E-3</v>
      </c>
      <c r="AL150" s="64">
        <v>0</v>
      </c>
      <c r="AM150" s="55">
        <v>3200</v>
      </c>
      <c r="AN150" s="55">
        <v>87</v>
      </c>
      <c r="AO150" s="55">
        <v>3500</v>
      </c>
      <c r="AP150" s="55">
        <v>69</v>
      </c>
      <c r="AQ150" s="55">
        <v>3300</v>
      </c>
      <c r="AR150" s="55">
        <v>62</v>
      </c>
      <c r="AS150" s="64">
        <v>0.11966987699270248</v>
      </c>
      <c r="AT150" s="64">
        <v>0.29986244440078735</v>
      </c>
      <c r="AU150" s="64">
        <v>8.6657494306564331E-2</v>
      </c>
      <c r="AV150" s="64">
        <v>2.2008253261446953E-2</v>
      </c>
      <c r="AW150" s="64">
        <v>4.1265473701059818E-3</v>
      </c>
      <c r="AX150" s="68">
        <v>0</v>
      </c>
      <c r="AY150" s="56" t="str">
        <f t="shared" si="42"/>
        <v>yes</v>
      </c>
      <c r="AZ150" s="57" t="str">
        <f t="shared" si="43"/>
        <v>yes</v>
      </c>
      <c r="BA150" s="57" t="str">
        <f t="shared" si="44"/>
        <v>yes</v>
      </c>
      <c r="BB150" s="57" t="str">
        <f t="shared" si="45"/>
        <v>yes</v>
      </c>
      <c r="BC150" s="57" t="str">
        <f t="shared" si="46"/>
        <v>yes</v>
      </c>
      <c r="BD150" s="58">
        <f t="shared" si="47"/>
        <v>0</v>
      </c>
      <c r="BE150" s="59" t="str">
        <f t="shared" si="48"/>
        <v>included</v>
      </c>
      <c r="BF150" s="55" t="s">
        <v>77</v>
      </c>
      <c r="BG150" s="58">
        <v>5</v>
      </c>
      <c r="BH150" s="58" t="s">
        <v>78</v>
      </c>
      <c r="BI150" s="45" t="s">
        <v>79</v>
      </c>
      <c r="BJ150" s="67" t="s">
        <v>80</v>
      </c>
      <c r="BK150" s="61" t="s">
        <v>104</v>
      </c>
      <c r="BL150" s="61" t="str" cm="1">
        <f t="array" ref="BL150">IF(_xlfn.XLOOKUP(Estimates_final!C131,'Additional survey details'!$B$3:$B$489,_xlfn.XLOOKUP(Estimates_final!$BL$1,'Additional survey details'!$C$2:$BM$2,'Additional survey details'!$C$3:$BM$489))=0,"",_xlfn.XLOOKUP(Estimates_final!C131,'Additional survey details'!$B$3:$B$489,_xlfn.XLOOKUP(Estimates_final!$BL$1,'Additional survey details'!$C$2:$BM$2,'Additional survey details'!$C$3:$BM$489)))</f>
        <v/>
      </c>
    </row>
    <row r="151" spans="1:64" s="54" customFormat="1" ht="15" customHeight="1" x14ac:dyDescent="0.35">
      <c r="A151" s="54">
        <v>95</v>
      </c>
      <c r="B151" s="59" t="s">
        <v>345</v>
      </c>
      <c r="C151" s="55">
        <v>253</v>
      </c>
      <c r="D151" s="55" t="s">
        <v>348</v>
      </c>
      <c r="E151" s="58" t="s">
        <v>347</v>
      </c>
      <c r="F151" s="10" t="s">
        <v>121</v>
      </c>
      <c r="G151" s="3">
        <v>2009</v>
      </c>
      <c r="H151" s="55">
        <v>2007</v>
      </c>
      <c r="I151" s="64">
        <v>6.3154324889183044E-2</v>
      </c>
      <c r="J151" s="62">
        <v>5.6234798394143581E-3</v>
      </c>
      <c r="K151" s="64">
        <v>5.2132502198219299E-2</v>
      </c>
      <c r="L151" s="64">
        <v>7.4176140129566193E-2</v>
      </c>
      <c r="M151" s="64">
        <v>4.447595402598381E-2</v>
      </c>
      <c r="N151" s="62">
        <v>4.930480383336544E-3</v>
      </c>
      <c r="O151" s="64">
        <v>3.4762363880872726E-2</v>
      </c>
      <c r="P151" s="64">
        <v>5.4189544171094894E-2</v>
      </c>
      <c r="Q151" s="55">
        <v>2342</v>
      </c>
      <c r="R151" s="63">
        <v>2461</v>
      </c>
      <c r="S151" s="64">
        <v>0.99827468395233154</v>
      </c>
      <c r="T151" s="64">
        <v>0.99743807315826416</v>
      </c>
      <c r="U151" s="63">
        <v>2456.9111328125</v>
      </c>
      <c r="V151" s="55">
        <v>2336</v>
      </c>
      <c r="W151" s="63">
        <v>2454.643310546875</v>
      </c>
      <c r="X151" s="55">
        <v>2335</v>
      </c>
      <c r="Y151" s="64">
        <v>0.99741703271865845</v>
      </c>
      <c r="Z151" s="64">
        <v>0.99701112508773804</v>
      </c>
      <c r="AA151" s="55">
        <v>3200</v>
      </c>
      <c r="AB151" s="55">
        <v>208</v>
      </c>
      <c r="AC151" s="55">
        <v>3000</v>
      </c>
      <c r="AD151" s="55">
        <v>203</v>
      </c>
      <c r="AE151" s="55">
        <v>3500</v>
      </c>
      <c r="AF151" s="55">
        <v>193</v>
      </c>
      <c r="AG151" s="64">
        <v>8.3166345953941345E-2</v>
      </c>
      <c r="AH151" s="64">
        <v>0.25296565890312195</v>
      </c>
      <c r="AI151" s="64">
        <v>0.10146551579236984</v>
      </c>
      <c r="AJ151" s="64">
        <v>2.2023126482963562E-2</v>
      </c>
      <c r="AK151" s="64">
        <v>3.3878847025334835E-3</v>
      </c>
      <c r="AL151" s="64">
        <v>0</v>
      </c>
      <c r="AM151" s="55">
        <v>3200</v>
      </c>
      <c r="AN151" s="55">
        <v>208</v>
      </c>
      <c r="AO151" s="55">
        <v>3000</v>
      </c>
      <c r="AP151" s="55">
        <v>203</v>
      </c>
      <c r="AQ151" s="55">
        <v>3500</v>
      </c>
      <c r="AR151" s="55">
        <v>193</v>
      </c>
      <c r="AS151" s="64">
        <v>8.9041098952293396E-2</v>
      </c>
      <c r="AT151" s="64">
        <v>0.2585616409778595</v>
      </c>
      <c r="AU151" s="64">
        <v>9.8030820488929749E-2</v>
      </c>
      <c r="AV151" s="64">
        <v>2.0119862630963326E-2</v>
      </c>
      <c r="AW151" s="64">
        <v>2.9965753201395273E-3</v>
      </c>
      <c r="AX151" s="68">
        <v>0</v>
      </c>
      <c r="AY151" s="56" t="str">
        <f t="shared" si="42"/>
        <v>yes</v>
      </c>
      <c r="AZ151" s="57" t="str">
        <f t="shared" si="43"/>
        <v>yes</v>
      </c>
      <c r="BA151" s="57" t="str">
        <f t="shared" si="44"/>
        <v>yes</v>
      </c>
      <c r="BB151" s="57" t="str">
        <f t="shared" si="45"/>
        <v>yes</v>
      </c>
      <c r="BC151" s="57" t="str">
        <f t="shared" si="46"/>
        <v>yes</v>
      </c>
      <c r="BD151" s="58">
        <f t="shared" si="47"/>
        <v>0</v>
      </c>
      <c r="BE151" s="59" t="str">
        <f t="shared" si="48"/>
        <v>included</v>
      </c>
      <c r="BF151" s="55"/>
      <c r="BG151" s="58">
        <v>5</v>
      </c>
      <c r="BH151" s="58" t="s">
        <v>78</v>
      </c>
      <c r="BI151" s="45" t="s">
        <v>87</v>
      </c>
      <c r="BJ151" s="67" t="s">
        <v>88</v>
      </c>
      <c r="BK151" s="61"/>
      <c r="BL151" s="61" t="str" cm="1">
        <f t="array" ref="BL151">IF(_xlfn.XLOOKUP(Estimates_final!C132,'Additional survey details'!$B$3:$B$489,_xlfn.XLOOKUP(Estimates_final!$BL$1,'Additional survey details'!$C$2:$BM$2,'Additional survey details'!$C$3:$BM$489))=0,"",_xlfn.XLOOKUP(Estimates_final!C132,'Additional survey details'!$B$3:$B$489,_xlfn.XLOOKUP(Estimates_final!$BL$1,'Additional survey details'!$C$2:$BM$2,'Additional survey details'!$C$3:$BM$489)))</f>
        <v/>
      </c>
    </row>
    <row r="152" spans="1:64" s="54" customFormat="1" ht="15" customHeight="1" x14ac:dyDescent="0.35">
      <c r="A152" s="54">
        <v>355</v>
      </c>
      <c r="B152" s="59" t="s">
        <v>345</v>
      </c>
      <c r="C152" s="55">
        <v>1140</v>
      </c>
      <c r="D152" s="55" t="s">
        <v>349</v>
      </c>
      <c r="E152" s="58" t="s">
        <v>347</v>
      </c>
      <c r="F152" s="10" t="s">
        <v>86</v>
      </c>
      <c r="G152" s="3">
        <v>2005</v>
      </c>
      <c r="H152" s="55">
        <v>2002</v>
      </c>
      <c r="I152" s="64">
        <v>5.3029932081699371E-2</v>
      </c>
      <c r="J152" s="62">
        <v>6.3370955176651478E-3</v>
      </c>
      <c r="K152" s="64">
        <v>4.0609452873468399E-2</v>
      </c>
      <c r="L152" s="64">
        <v>6.5450407564640045E-2</v>
      </c>
      <c r="M152" s="64">
        <v>4.4018078595399857E-2</v>
      </c>
      <c r="N152" s="62">
        <v>6.7441584542393684E-3</v>
      </c>
      <c r="O152" s="64">
        <v>3.0746934935450554E-2</v>
      </c>
      <c r="P152" s="64">
        <v>5.728922039270401E-2</v>
      </c>
      <c r="Q152" s="55">
        <v>1520</v>
      </c>
      <c r="R152" s="63">
        <v>1779</v>
      </c>
      <c r="S152" s="64">
        <v>0.96499776840209961</v>
      </c>
      <c r="T152" s="64">
        <v>0.96644735336303711</v>
      </c>
      <c r="U152" s="63">
        <v>1717.1729736328125</v>
      </c>
      <c r="V152" s="55">
        <v>1469</v>
      </c>
      <c r="W152" s="63">
        <v>1717.008056640625</v>
      </c>
      <c r="X152" s="55">
        <v>1468</v>
      </c>
      <c r="Y152" s="64">
        <v>0.96515351533889771</v>
      </c>
      <c r="Z152" s="64">
        <v>0.96578949689865112</v>
      </c>
      <c r="AA152" s="55">
        <v>3200</v>
      </c>
      <c r="AB152" s="55">
        <v>161</v>
      </c>
      <c r="AC152" s="55">
        <v>3500</v>
      </c>
      <c r="AD152" s="55">
        <v>156</v>
      </c>
      <c r="AE152" s="55">
        <v>3000</v>
      </c>
      <c r="AF152" s="55">
        <v>118</v>
      </c>
      <c r="AG152" s="64">
        <v>0.11032252013683319</v>
      </c>
      <c r="AH152" s="64">
        <v>0.29235643148422241</v>
      </c>
      <c r="AI152" s="64">
        <v>0.11420776695013046</v>
      </c>
      <c r="AJ152" s="64">
        <v>2.2728985175490379E-2</v>
      </c>
      <c r="AK152" s="64">
        <v>4.5674918219447136E-3</v>
      </c>
      <c r="AL152" s="64">
        <v>0</v>
      </c>
      <c r="AM152" s="55">
        <v>3200</v>
      </c>
      <c r="AN152" s="55">
        <v>161</v>
      </c>
      <c r="AO152" s="55">
        <v>3500</v>
      </c>
      <c r="AP152" s="55">
        <v>156</v>
      </c>
      <c r="AQ152" s="55">
        <v>3000</v>
      </c>
      <c r="AR152" s="55">
        <v>118</v>
      </c>
      <c r="AS152" s="64">
        <v>0.10959836840629578</v>
      </c>
      <c r="AT152" s="64">
        <v>0.2961198091506958</v>
      </c>
      <c r="AU152" s="64">
        <v>0.11572498083114624</v>
      </c>
      <c r="AV152" s="64">
        <v>2.1783526986837387E-2</v>
      </c>
      <c r="AW152" s="64">
        <v>4.0844110772013664E-3</v>
      </c>
      <c r="AX152" s="68">
        <v>0</v>
      </c>
      <c r="AY152" s="56" t="str">
        <f t="shared" si="42"/>
        <v>yes</v>
      </c>
      <c r="AZ152" s="57" t="str">
        <f t="shared" si="43"/>
        <v>yes</v>
      </c>
      <c r="BA152" s="57" t="str">
        <f t="shared" si="44"/>
        <v>yes</v>
      </c>
      <c r="BB152" s="57" t="str">
        <f t="shared" si="45"/>
        <v>yes</v>
      </c>
      <c r="BC152" s="57" t="str">
        <f t="shared" si="46"/>
        <v>yes</v>
      </c>
      <c r="BD152" s="58">
        <f t="shared" si="47"/>
        <v>0</v>
      </c>
      <c r="BE152" s="59" t="str">
        <f t="shared" si="48"/>
        <v>included</v>
      </c>
      <c r="BF152" s="55"/>
      <c r="BG152" s="58">
        <v>5</v>
      </c>
      <c r="BH152" s="58" t="s">
        <v>78</v>
      </c>
      <c r="BI152" s="45" t="s">
        <v>87</v>
      </c>
      <c r="BJ152" s="67" t="s">
        <v>88</v>
      </c>
      <c r="BK152" s="61"/>
      <c r="BL152" s="61" t="str" cm="1">
        <f t="array" ref="BL152">IF(_xlfn.XLOOKUP(Estimates_final!C130,'Additional survey details'!$B$3:$B$489,_xlfn.XLOOKUP(Estimates_final!$BL$1,'Additional survey details'!$C$2:$BM$2,'Additional survey details'!$C$3:$BM$489))=0,"",_xlfn.XLOOKUP(Estimates_final!C130,'Additional survey details'!$B$3:$B$489,_xlfn.XLOOKUP(Estimates_final!$BL$1,'Additional survey details'!$C$2:$BM$2,'Additional survey details'!$C$3:$BM$489)))</f>
        <v>MICS2</v>
      </c>
    </row>
    <row r="153" spans="1:64" s="54" customFormat="1" ht="15" customHeight="1" x14ac:dyDescent="0.35">
      <c r="A153" s="54">
        <v>356</v>
      </c>
      <c r="B153" s="59" t="s">
        <v>345</v>
      </c>
      <c r="C153" s="55">
        <v>1143</v>
      </c>
      <c r="D153" s="55" t="s">
        <v>350</v>
      </c>
      <c r="E153" s="58" t="s">
        <v>347</v>
      </c>
      <c r="F153" s="10" t="s">
        <v>86</v>
      </c>
      <c r="G153" s="3" t="s">
        <v>351</v>
      </c>
      <c r="H153" s="55">
        <v>1997</v>
      </c>
      <c r="I153" s="64">
        <v>6.014266237616539E-2</v>
      </c>
      <c r="J153" s="62">
        <v>4.9716881476342678E-3</v>
      </c>
      <c r="K153" s="64">
        <v>5.0398334860801697E-2</v>
      </c>
      <c r="L153" s="64">
        <v>6.9886989891529083E-2</v>
      </c>
      <c r="M153" s="64">
        <v>5.0518076866865158E-2</v>
      </c>
      <c r="N153" s="62">
        <v>5.0475019961595535E-3</v>
      </c>
      <c r="O153" s="64">
        <v>4.0592685341835022E-2</v>
      </c>
      <c r="P153" s="64">
        <v>6.0443464666604996E-2</v>
      </c>
      <c r="Q153" s="55">
        <v>1944</v>
      </c>
      <c r="R153" s="63">
        <v>1937</v>
      </c>
      <c r="S153" s="64">
        <v>0.9731331467628479</v>
      </c>
      <c r="T153" s="64">
        <v>0.97325104475021362</v>
      </c>
      <c r="U153" s="63">
        <v>1885.2459716796875</v>
      </c>
      <c r="V153" s="55">
        <v>1892</v>
      </c>
      <c r="W153" s="63">
        <v>1885.2459716796875</v>
      </c>
      <c r="X153" s="55">
        <v>1892</v>
      </c>
      <c r="Y153" s="64">
        <v>0.97328132390975952</v>
      </c>
      <c r="Z153" s="64">
        <v>0.97325104475021362</v>
      </c>
      <c r="AA153" s="55">
        <v>3500</v>
      </c>
      <c r="AB153" s="55">
        <v>198</v>
      </c>
      <c r="AC153" s="55">
        <v>3300</v>
      </c>
      <c r="AD153" s="55">
        <v>178</v>
      </c>
      <c r="AE153" s="55">
        <v>3200</v>
      </c>
      <c r="AF153" s="55">
        <v>166</v>
      </c>
      <c r="AG153" s="64">
        <v>0.10398749262094498</v>
      </c>
      <c r="AH153" s="64">
        <v>0.28640240430831909</v>
      </c>
      <c r="AI153" s="64">
        <v>0.12500225007534027</v>
      </c>
      <c r="AJ153" s="64">
        <v>2.8853528201580048E-2</v>
      </c>
      <c r="AK153" s="64">
        <v>3.7077388260513544E-3</v>
      </c>
      <c r="AL153" s="64">
        <v>5.4953037761151791E-4</v>
      </c>
      <c r="AM153" s="55">
        <v>3500</v>
      </c>
      <c r="AN153" s="55">
        <v>198</v>
      </c>
      <c r="AO153" s="55">
        <v>3300</v>
      </c>
      <c r="AP153" s="55">
        <v>178</v>
      </c>
      <c r="AQ153" s="55">
        <v>3200</v>
      </c>
      <c r="AR153" s="55">
        <v>166</v>
      </c>
      <c r="AS153" s="64">
        <v>0.10465116053819656</v>
      </c>
      <c r="AT153" s="64">
        <v>0.28646934032440186</v>
      </c>
      <c r="AU153" s="64">
        <v>0.12526427209377289</v>
      </c>
      <c r="AV153" s="64">
        <v>2.9069768264889717E-2</v>
      </c>
      <c r="AW153" s="64">
        <v>3.6997885908931494E-3</v>
      </c>
      <c r="AX153" s="68">
        <v>5.2854121895506978E-4</v>
      </c>
      <c r="AY153" s="56" t="str">
        <f t="shared" si="42"/>
        <v>yes</v>
      </c>
      <c r="AZ153" s="57" t="str">
        <f t="shared" si="43"/>
        <v>yes</v>
      </c>
      <c r="BA153" s="57" t="str">
        <f t="shared" si="44"/>
        <v>yes</v>
      </c>
      <c r="BB153" s="57" t="str">
        <f t="shared" si="45"/>
        <v>yes</v>
      </c>
      <c r="BC153" s="57" t="str">
        <f t="shared" si="46"/>
        <v>yes</v>
      </c>
      <c r="BD153" s="58">
        <f t="shared" si="47"/>
        <v>0</v>
      </c>
      <c r="BE153" s="59" t="str">
        <f t="shared" si="48"/>
        <v>included</v>
      </c>
      <c r="BF153" s="55"/>
      <c r="BG153" s="58">
        <v>5</v>
      </c>
      <c r="BH153" s="58" t="s">
        <v>78</v>
      </c>
      <c r="BI153" s="45" t="s">
        <v>87</v>
      </c>
      <c r="BJ153" s="67" t="s">
        <v>88</v>
      </c>
      <c r="BK153" s="61"/>
      <c r="BL153" s="61" t="str" cm="1">
        <f t="array" ref="BL153">IF(_xlfn.XLOOKUP(Estimates_final!C129,'Additional survey details'!$B$3:$B$489,_xlfn.XLOOKUP(Estimates_final!$BL$1,'Additional survey details'!$C$2:$BM$2,'Additional survey details'!$C$3:$BM$489))=0,"",_xlfn.XLOOKUP(Estimates_final!C129,'Additional survey details'!$B$3:$B$489,_xlfn.XLOOKUP(Estimates_final!$BL$1,'Additional survey details'!$C$2:$BM$2,'Additional survey details'!$C$3:$BM$489)))</f>
        <v>MICS5</v>
      </c>
    </row>
    <row r="154" spans="1:64" s="54" customFormat="1" ht="15" hidden="1" customHeight="1" x14ac:dyDescent="0.35">
      <c r="A154" s="54">
        <v>96</v>
      </c>
      <c r="B154" s="59" t="s">
        <v>352</v>
      </c>
      <c r="C154" s="55">
        <v>257</v>
      </c>
      <c r="D154" s="55" t="s">
        <v>353</v>
      </c>
      <c r="E154" s="58" t="s">
        <v>354</v>
      </c>
      <c r="F154" s="10" t="s">
        <v>67</v>
      </c>
      <c r="G154" s="3" t="s">
        <v>184</v>
      </c>
      <c r="H154" s="55">
        <v>1996</v>
      </c>
      <c r="I154" s="64"/>
      <c r="J154" s="62"/>
      <c r="K154" s="64"/>
      <c r="L154" s="64"/>
      <c r="M154" s="64"/>
      <c r="N154" s="62"/>
      <c r="O154" s="64"/>
      <c r="P154" s="64"/>
      <c r="Q154" s="55">
        <v>3270</v>
      </c>
      <c r="R154" s="63">
        <v>3167</v>
      </c>
      <c r="S154" s="64">
        <v>0.20971128344535828</v>
      </c>
      <c r="T154" s="64">
        <v>0.18746177852153778</v>
      </c>
      <c r="U154" s="63">
        <v>664.096435546875</v>
      </c>
      <c r="V154" s="55">
        <v>613</v>
      </c>
      <c r="W154" s="63">
        <v>650.7763671875</v>
      </c>
      <c r="X154" s="55">
        <v>601</v>
      </c>
      <c r="Y154" s="64">
        <v>0.20548669993877411</v>
      </c>
      <c r="Z154" s="64">
        <v>0.18379205465316772</v>
      </c>
      <c r="AA154" s="55">
        <v>3000</v>
      </c>
      <c r="AB154" s="55">
        <v>62</v>
      </c>
      <c r="AC154" s="55">
        <v>3500</v>
      </c>
      <c r="AD154" s="55">
        <v>52</v>
      </c>
      <c r="AE154" s="55">
        <v>3200</v>
      </c>
      <c r="AF154" s="55">
        <v>45</v>
      </c>
      <c r="AG154" s="64">
        <v>0.10173851996660233</v>
      </c>
      <c r="AH154" s="64">
        <v>0.25764846801757813</v>
      </c>
      <c r="AI154" s="64">
        <v>0.13856235146522522</v>
      </c>
      <c r="AJ154" s="64">
        <v>6.737113744020462E-2</v>
      </c>
      <c r="AK154" s="64">
        <v>4.3207302689552307E-2</v>
      </c>
      <c r="AL154" s="64">
        <v>1.8229236593469977E-3</v>
      </c>
      <c r="AM154" s="55">
        <v>3000</v>
      </c>
      <c r="AN154" s="55">
        <v>62</v>
      </c>
      <c r="AO154" s="55">
        <v>3500</v>
      </c>
      <c r="AP154" s="55">
        <v>52</v>
      </c>
      <c r="AQ154" s="55">
        <v>3200</v>
      </c>
      <c r="AR154" s="55">
        <v>45</v>
      </c>
      <c r="AS154" s="64">
        <v>0.10114192217588425</v>
      </c>
      <c r="AT154" s="64">
        <v>0.25938010215759277</v>
      </c>
      <c r="AU154" s="64">
        <v>0.13866232335567474</v>
      </c>
      <c r="AV154" s="64">
        <v>7.0146821439266205E-2</v>
      </c>
      <c r="AW154" s="64">
        <v>4.4045675545930862E-2</v>
      </c>
      <c r="AX154" s="68">
        <v>1.6313213855028152E-3</v>
      </c>
      <c r="AY154" s="56" t="str">
        <f t="shared" si="42"/>
        <v>no</v>
      </c>
      <c r="AZ154" s="57" t="str">
        <f t="shared" si="43"/>
        <v>yes</v>
      </c>
      <c r="BA154" s="57" t="str">
        <f t="shared" si="44"/>
        <v>yes</v>
      </c>
      <c r="BB154" s="57" t="str">
        <f t="shared" si="45"/>
        <v>yes</v>
      </c>
      <c r="BC154" s="57" t="str">
        <f t="shared" si="46"/>
        <v>yes</v>
      </c>
      <c r="BD154" s="58">
        <f t="shared" si="47"/>
        <v>1</v>
      </c>
      <c r="BE154" s="59" t="str">
        <f t="shared" si="48"/>
        <v>excluded</v>
      </c>
      <c r="BF154" s="55" t="s">
        <v>69</v>
      </c>
      <c r="BG154" s="58">
        <v>2</v>
      </c>
      <c r="BH154" s="58" t="s">
        <v>70</v>
      </c>
      <c r="BI154" s="45" t="s">
        <v>71</v>
      </c>
      <c r="BJ154" s="67" t="s">
        <v>72</v>
      </c>
      <c r="BK154" s="61"/>
      <c r="BL154" s="61" t="str" cm="1">
        <f t="array" ref="BL154">IF(_xlfn.XLOOKUP(Estimates_final!C133,'Additional survey details'!$B$3:$B$489,_xlfn.XLOOKUP(Estimates_final!$BL$1,'Additional survey details'!$C$2:$BM$2,'Additional survey details'!$C$3:$BM$489))=0,"",_xlfn.XLOOKUP(Estimates_final!C133,'Additional survey details'!$B$3:$B$489,_xlfn.XLOOKUP(Estimates_final!$BL$1,'Additional survey details'!$C$2:$BM$2,'Additional survey details'!$C$3:$BM$489)))</f>
        <v>MICS2</v>
      </c>
    </row>
    <row r="155" spans="1:64" s="54" customFormat="1" ht="15" hidden="1" customHeight="1" x14ac:dyDescent="0.35">
      <c r="A155" s="54">
        <v>97</v>
      </c>
      <c r="B155" s="59" t="s">
        <v>352</v>
      </c>
      <c r="C155" s="55">
        <v>258</v>
      </c>
      <c r="D155" s="55" t="s">
        <v>355</v>
      </c>
      <c r="E155" s="58" t="s">
        <v>354</v>
      </c>
      <c r="F155" s="10" t="s">
        <v>67</v>
      </c>
      <c r="G155" s="3">
        <v>2003</v>
      </c>
      <c r="H155" s="55">
        <v>2001</v>
      </c>
      <c r="I155" s="64"/>
      <c r="J155" s="62"/>
      <c r="K155" s="64"/>
      <c r="L155" s="64"/>
      <c r="M155" s="64"/>
      <c r="N155" s="62"/>
      <c r="O155" s="64"/>
      <c r="P155" s="64"/>
      <c r="Q155" s="55">
        <v>3844</v>
      </c>
      <c r="R155" s="63">
        <v>3639</v>
      </c>
      <c r="S155" s="64">
        <v>0.28340119123458862</v>
      </c>
      <c r="T155" s="64">
        <v>0.25338190793991089</v>
      </c>
      <c r="U155" s="63">
        <v>1031.2890625</v>
      </c>
      <c r="V155" s="55">
        <v>974</v>
      </c>
      <c r="W155" s="63">
        <v>1017.7766723632813</v>
      </c>
      <c r="X155" s="55">
        <v>961</v>
      </c>
      <c r="Y155" s="64">
        <v>0.27968582510948181</v>
      </c>
      <c r="Z155" s="64">
        <v>0.25</v>
      </c>
      <c r="AA155" s="55">
        <v>3000</v>
      </c>
      <c r="AB155" s="55">
        <v>116</v>
      </c>
      <c r="AC155" s="55">
        <v>3500</v>
      </c>
      <c r="AD155" s="55">
        <v>103</v>
      </c>
      <c r="AE155" s="55">
        <v>3200</v>
      </c>
      <c r="AF155" s="55">
        <v>94</v>
      </c>
      <c r="AG155" s="64">
        <v>0.1210986003279686</v>
      </c>
      <c r="AH155" s="64">
        <v>0.32806867361068726</v>
      </c>
      <c r="AI155" s="64">
        <v>0.18896715342998505</v>
      </c>
      <c r="AJ155" s="64">
        <v>0.10801704227924347</v>
      </c>
      <c r="AK155" s="64">
        <v>5.1684051752090454E-2</v>
      </c>
      <c r="AL155" s="64">
        <v>0</v>
      </c>
      <c r="AM155" s="55">
        <v>3000</v>
      </c>
      <c r="AN155" s="55">
        <v>116</v>
      </c>
      <c r="AO155" s="55">
        <v>3500</v>
      </c>
      <c r="AP155" s="55">
        <v>103</v>
      </c>
      <c r="AQ155" s="55">
        <v>3200</v>
      </c>
      <c r="AR155" s="55">
        <v>94</v>
      </c>
      <c r="AS155" s="64">
        <v>0.11909651011228561</v>
      </c>
      <c r="AT155" s="64">
        <v>0.32135522365570068</v>
      </c>
      <c r="AU155" s="64">
        <v>0.19301848113536835</v>
      </c>
      <c r="AV155" s="64">
        <v>0.10780287533998489</v>
      </c>
      <c r="AW155" s="64">
        <v>5.0308007746934891E-2</v>
      </c>
      <c r="AX155" s="68">
        <v>0</v>
      </c>
      <c r="AY155" s="56" t="str">
        <f t="shared" si="42"/>
        <v>no</v>
      </c>
      <c r="AZ155" s="57" t="str">
        <f t="shared" si="43"/>
        <v>yes</v>
      </c>
      <c r="BA155" s="57" t="str">
        <f t="shared" si="44"/>
        <v>yes</v>
      </c>
      <c r="BB155" s="57" t="str">
        <f t="shared" si="45"/>
        <v>no</v>
      </c>
      <c r="BC155" s="57" t="str">
        <f t="shared" si="46"/>
        <v>no</v>
      </c>
      <c r="BD155" s="58">
        <f t="shared" si="47"/>
        <v>3</v>
      </c>
      <c r="BE155" s="59" t="str">
        <f t="shared" si="48"/>
        <v>excluded</v>
      </c>
      <c r="BF155" s="55" t="s">
        <v>69</v>
      </c>
      <c r="BG155" s="58">
        <v>2</v>
      </c>
      <c r="BH155" s="58" t="s">
        <v>70</v>
      </c>
      <c r="BI155" s="45" t="s">
        <v>71</v>
      </c>
      <c r="BJ155" s="67" t="s">
        <v>72</v>
      </c>
      <c r="BK155" s="61"/>
      <c r="BL155" s="61" t="str" cm="1">
        <f t="array" ref="BL155">IF(_xlfn.XLOOKUP(Estimates_final!C134,'Additional survey details'!$B$3:$B$489,_xlfn.XLOOKUP(Estimates_final!$BL$1,'Additional survey details'!$C$2:$BM$2,'Additional survey details'!$C$3:$BM$489))=0,"",_xlfn.XLOOKUP(Estimates_final!C134,'Additional survey details'!$B$3:$B$489,_xlfn.XLOOKUP(Estimates_final!$BL$1,'Additional survey details'!$C$2:$BM$2,'Additional survey details'!$C$3:$BM$489)))</f>
        <v/>
      </c>
    </row>
    <row r="156" spans="1:64" s="54" customFormat="1" ht="15" customHeight="1" x14ac:dyDescent="0.35">
      <c r="A156" s="54">
        <v>98</v>
      </c>
      <c r="B156" s="59" t="s">
        <v>352</v>
      </c>
      <c r="C156" s="55">
        <v>259</v>
      </c>
      <c r="D156" s="55" t="s">
        <v>356</v>
      </c>
      <c r="E156" s="58" t="s">
        <v>354</v>
      </c>
      <c r="F156" s="10" t="s">
        <v>76</v>
      </c>
      <c r="G156" s="3">
        <v>2006</v>
      </c>
      <c r="H156" s="55">
        <v>2005</v>
      </c>
      <c r="I156" s="64">
        <v>0.15088679999999999</v>
      </c>
      <c r="J156" s="62">
        <v>2.3651999999999999E-2</v>
      </c>
      <c r="K156" s="64">
        <v>0.10452889999999999</v>
      </c>
      <c r="L156" s="64">
        <v>0.1972447</v>
      </c>
      <c r="M156" s="64">
        <v>8.0556100000000005E-2</v>
      </c>
      <c r="N156" s="62">
        <v>1.6235869999999999E-2</v>
      </c>
      <c r="O156" s="64">
        <v>4.8549090000000003E-2</v>
      </c>
      <c r="P156" s="64">
        <v>0.1125632</v>
      </c>
      <c r="Q156" s="55">
        <v>1459</v>
      </c>
      <c r="R156" s="63">
        <v>1365</v>
      </c>
      <c r="S156" s="64">
        <v>0.36117216944694519</v>
      </c>
      <c r="T156" s="64">
        <v>0.3221384584903717</v>
      </c>
      <c r="U156" s="63">
        <v>493</v>
      </c>
      <c r="V156" s="55">
        <v>470</v>
      </c>
      <c r="W156" s="63">
        <v>488</v>
      </c>
      <c r="X156" s="55">
        <v>464</v>
      </c>
      <c r="Y156" s="64">
        <v>0.35750916600227356</v>
      </c>
      <c r="Z156" s="64">
        <v>0.31802603602409363</v>
      </c>
      <c r="AA156" s="55">
        <v>3000</v>
      </c>
      <c r="AB156" s="55">
        <v>49</v>
      </c>
      <c r="AC156" s="55">
        <v>3500</v>
      </c>
      <c r="AD156" s="55">
        <v>47</v>
      </c>
      <c r="AE156" s="55">
        <v>3200</v>
      </c>
      <c r="AF156" s="55">
        <v>34</v>
      </c>
      <c r="AG156" s="64">
        <v>0.1092270091176033</v>
      </c>
      <c r="AH156" s="64">
        <v>0.26927506923675537</v>
      </c>
      <c r="AI156" s="64">
        <v>0.15140603482723236</v>
      </c>
      <c r="AJ156" s="64">
        <v>7.2464600205421448E-2</v>
      </c>
      <c r="AK156" s="64">
        <v>4.1576262563467026E-2</v>
      </c>
      <c r="AL156" s="64">
        <v>0</v>
      </c>
      <c r="AM156" s="55">
        <v>3000</v>
      </c>
      <c r="AN156" s="55">
        <v>49</v>
      </c>
      <c r="AO156" s="55">
        <v>3500</v>
      </c>
      <c r="AP156" s="55">
        <v>47</v>
      </c>
      <c r="AQ156" s="55">
        <v>3200</v>
      </c>
      <c r="AR156" s="55">
        <v>34</v>
      </c>
      <c r="AS156" s="64">
        <v>0.1042553186416626</v>
      </c>
      <c r="AT156" s="64">
        <v>0.27659574151039124</v>
      </c>
      <c r="AU156" s="64">
        <v>0.14893616735935211</v>
      </c>
      <c r="AV156" s="64">
        <v>7.2340428829193115E-2</v>
      </c>
      <c r="AW156" s="64">
        <v>4.0425531566143036E-2</v>
      </c>
      <c r="AX156" s="68">
        <v>0</v>
      </c>
      <c r="AY156" s="56" t="str">
        <f t="shared" si="42"/>
        <v>yes</v>
      </c>
      <c r="AZ156" s="57" t="str">
        <f t="shared" si="43"/>
        <v>yes</v>
      </c>
      <c r="BA156" s="57" t="str">
        <f t="shared" si="44"/>
        <v>yes</v>
      </c>
      <c r="BB156" s="57" t="str">
        <f t="shared" si="45"/>
        <v>yes</v>
      </c>
      <c r="BC156" s="57" t="str">
        <f t="shared" si="46"/>
        <v>yes</v>
      </c>
      <c r="BD156" s="58">
        <f t="shared" si="47"/>
        <v>0</v>
      </c>
      <c r="BE156" s="59" t="str">
        <f t="shared" si="48"/>
        <v>included</v>
      </c>
      <c r="BF156" s="55" t="s">
        <v>77</v>
      </c>
      <c r="BG156" s="58">
        <v>5</v>
      </c>
      <c r="BH156" s="58" t="s">
        <v>78</v>
      </c>
      <c r="BI156" s="45" t="s">
        <v>79</v>
      </c>
      <c r="BJ156" s="67" t="s">
        <v>80</v>
      </c>
      <c r="BK156" s="61"/>
      <c r="BL156" s="61" t="str" cm="1">
        <f t="array" ref="BL156">IF(_xlfn.XLOOKUP(Estimates_final!C135,'Additional survey details'!$B$3:$B$489,_xlfn.XLOOKUP(Estimates_final!$BL$1,'Additional survey details'!$C$2:$BM$2,'Additional survey details'!$C$3:$BM$489))=0,"",_xlfn.XLOOKUP(Estimates_final!C135,'Additional survey details'!$B$3:$B$489,_xlfn.XLOOKUP(Estimates_final!$BL$1,'Additional survey details'!$C$2:$BM$2,'Additional survey details'!$C$3:$BM$489)))</f>
        <v>MICS4</v>
      </c>
    </row>
    <row r="157" spans="1:64" s="54" customFormat="1" ht="15" customHeight="1" x14ac:dyDescent="0.35">
      <c r="A157" s="54">
        <v>99</v>
      </c>
      <c r="B157" s="59" t="s">
        <v>352</v>
      </c>
      <c r="C157" s="55">
        <v>260</v>
      </c>
      <c r="D157" s="55" t="s">
        <v>357</v>
      </c>
      <c r="E157" s="58" t="s">
        <v>354</v>
      </c>
      <c r="F157" s="10" t="s">
        <v>67</v>
      </c>
      <c r="G157" s="3">
        <v>2008</v>
      </c>
      <c r="H157" s="55">
        <v>2006</v>
      </c>
      <c r="I157" s="64">
        <v>0.16818250715732574</v>
      </c>
      <c r="J157" s="62">
        <v>1.0184601880609989E-2</v>
      </c>
      <c r="K157" s="64">
        <v>0.14822068810462952</v>
      </c>
      <c r="L157" s="64">
        <v>0.18814432621002197</v>
      </c>
      <c r="M157" s="64">
        <v>0.10050436854362488</v>
      </c>
      <c r="N157" s="62">
        <v>9.5888767391443253E-3</v>
      </c>
      <c r="O157" s="64">
        <v>8.1643573939800262E-2</v>
      </c>
      <c r="P157" s="64">
        <v>0.11936516314744949</v>
      </c>
      <c r="Q157" s="55">
        <v>2992</v>
      </c>
      <c r="R157" s="63">
        <v>2909</v>
      </c>
      <c r="S157" s="64">
        <v>0.42800143361091614</v>
      </c>
      <c r="T157" s="64">
        <v>0.38836899399757385</v>
      </c>
      <c r="U157" s="63">
        <v>1245.0986328125</v>
      </c>
      <c r="V157" s="55">
        <v>1162</v>
      </c>
      <c r="W157" s="63">
        <v>1224.08056640625</v>
      </c>
      <c r="X157" s="55">
        <v>1142</v>
      </c>
      <c r="Y157" s="64">
        <v>0.42079085111618042</v>
      </c>
      <c r="Z157" s="64">
        <v>0.38168448209762573</v>
      </c>
      <c r="AA157" s="55">
        <v>3000</v>
      </c>
      <c r="AB157" s="55">
        <v>142</v>
      </c>
      <c r="AC157" s="55">
        <v>3500</v>
      </c>
      <c r="AD157" s="55">
        <v>106</v>
      </c>
      <c r="AE157" s="55">
        <v>3200</v>
      </c>
      <c r="AF157" s="55">
        <v>76</v>
      </c>
      <c r="AG157" s="64">
        <v>0.11640233546495438</v>
      </c>
      <c r="AH157" s="64">
        <v>0.28087505698204041</v>
      </c>
      <c r="AI157" s="64">
        <v>0.13840796053409576</v>
      </c>
      <c r="AJ157" s="64">
        <v>6.158914789557457E-2</v>
      </c>
      <c r="AK157" s="64">
        <v>2.7889519929885864E-2</v>
      </c>
      <c r="AL157" s="64">
        <v>0</v>
      </c>
      <c r="AM157" s="55">
        <v>3000</v>
      </c>
      <c r="AN157" s="55">
        <v>142</v>
      </c>
      <c r="AO157" s="55">
        <v>3500</v>
      </c>
      <c r="AP157" s="55">
        <v>106</v>
      </c>
      <c r="AQ157" s="55">
        <v>3200</v>
      </c>
      <c r="AR157" s="55">
        <v>76</v>
      </c>
      <c r="AS157" s="64">
        <v>0.12220309674739838</v>
      </c>
      <c r="AT157" s="64">
        <v>0.27882960438728333</v>
      </c>
      <c r="AU157" s="64">
        <v>0.1428571492433548</v>
      </c>
      <c r="AV157" s="64">
        <v>6.3683301210403442E-2</v>
      </c>
      <c r="AW157" s="64">
        <v>2.8399311006069183E-2</v>
      </c>
      <c r="AX157" s="68">
        <v>0</v>
      </c>
      <c r="AY157" s="56" t="str">
        <f t="shared" si="42"/>
        <v>yes</v>
      </c>
      <c r="AZ157" s="57" t="str">
        <f t="shared" si="43"/>
        <v>yes</v>
      </c>
      <c r="BA157" s="57" t="str">
        <f t="shared" si="44"/>
        <v>yes</v>
      </c>
      <c r="BB157" s="57" t="str">
        <f t="shared" si="45"/>
        <v>yes</v>
      </c>
      <c r="BC157" s="57" t="str">
        <f t="shared" si="46"/>
        <v>yes</v>
      </c>
      <c r="BD157" s="58">
        <f t="shared" si="47"/>
        <v>0</v>
      </c>
      <c r="BE157" s="59" t="str">
        <f t="shared" si="48"/>
        <v>included</v>
      </c>
      <c r="BF157" s="55" t="s">
        <v>77</v>
      </c>
      <c r="BG157" s="58">
        <v>5</v>
      </c>
      <c r="BH157" s="58" t="s">
        <v>78</v>
      </c>
      <c r="BI157" s="45" t="s">
        <v>84</v>
      </c>
      <c r="BJ157" s="67" t="s">
        <v>80</v>
      </c>
      <c r="BK157" s="61"/>
      <c r="BL157" s="61" t="str" cm="1">
        <f t="array" ref="BL157">IF(_xlfn.XLOOKUP(Estimates_final!C136,'Additional survey details'!$B$3:$B$489,_xlfn.XLOOKUP(Estimates_final!$BL$1,'Additional survey details'!$C$2:$BM$2,'Additional survey details'!$C$3:$BM$489))=0,"",_xlfn.XLOOKUP(Estimates_final!C136,'Additional survey details'!$B$3:$B$489,_xlfn.XLOOKUP(Estimates_final!$BL$1,'Additional survey details'!$C$2:$BM$2,'Additional survey details'!$C$3:$BM$489)))</f>
        <v>MICS5</v>
      </c>
    </row>
    <row r="158" spans="1:64" s="54" customFormat="1" ht="15" customHeight="1" x14ac:dyDescent="0.35">
      <c r="A158" s="54">
        <v>100</v>
      </c>
      <c r="B158" s="59" t="s">
        <v>352</v>
      </c>
      <c r="C158" s="55">
        <v>261</v>
      </c>
      <c r="D158" s="55" t="s">
        <v>358</v>
      </c>
      <c r="E158" s="58" t="s">
        <v>354</v>
      </c>
      <c r="F158" s="10" t="s">
        <v>76</v>
      </c>
      <c r="G158" s="3">
        <v>2011</v>
      </c>
      <c r="H158" s="55">
        <v>2010</v>
      </c>
      <c r="I158" s="64">
        <v>0.14063870000000001</v>
      </c>
      <c r="J158" s="62">
        <v>1.4772E-2</v>
      </c>
      <c r="K158" s="64">
        <v>0.11168549999999999</v>
      </c>
      <c r="L158" s="64">
        <v>0.16959189999999999</v>
      </c>
      <c r="M158" s="64">
        <v>8.5983500000000004E-2</v>
      </c>
      <c r="N158" s="62">
        <v>1.070334E-2</v>
      </c>
      <c r="O158" s="64">
        <v>6.4960619999999997E-2</v>
      </c>
      <c r="P158" s="64">
        <v>0.10700639000000001</v>
      </c>
      <c r="Q158" s="55">
        <v>2873</v>
      </c>
      <c r="R158" s="63">
        <v>2528.470458984375</v>
      </c>
      <c r="S158" s="64">
        <v>0.5403481125831604</v>
      </c>
      <c r="T158" s="64">
        <v>0.41977027058601379</v>
      </c>
      <c r="U158" s="63">
        <v>1366</v>
      </c>
      <c r="V158" s="55">
        <v>1206</v>
      </c>
      <c r="W158" s="63">
        <v>1351</v>
      </c>
      <c r="X158" s="55">
        <v>1193</v>
      </c>
      <c r="Y158" s="64">
        <v>0.53441452980041504</v>
      </c>
      <c r="Z158" s="64">
        <v>0.41524538397789001</v>
      </c>
      <c r="AA158" s="55">
        <v>3000</v>
      </c>
      <c r="AB158" s="55">
        <v>148</v>
      </c>
      <c r="AC158" s="55">
        <v>3500</v>
      </c>
      <c r="AD158" s="55">
        <v>92</v>
      </c>
      <c r="AE158" s="55">
        <v>3200</v>
      </c>
      <c r="AF158" s="55">
        <v>91</v>
      </c>
      <c r="AG158" s="64">
        <v>0.12098939716815948</v>
      </c>
      <c r="AH158" s="64">
        <v>0.27842086553573608</v>
      </c>
      <c r="AI158" s="64">
        <v>0.1238529309630394</v>
      </c>
      <c r="AJ158" s="64">
        <v>6.1630811542272568E-2</v>
      </c>
      <c r="AK158" s="64">
        <v>3.5553712397813797E-2</v>
      </c>
      <c r="AL158" s="64">
        <v>0</v>
      </c>
      <c r="AM158" s="55">
        <v>3000</v>
      </c>
      <c r="AN158" s="55">
        <v>148</v>
      </c>
      <c r="AO158" s="55">
        <v>3500</v>
      </c>
      <c r="AP158" s="55">
        <v>92</v>
      </c>
      <c r="AQ158" s="55">
        <v>3200</v>
      </c>
      <c r="AR158" s="55">
        <v>91</v>
      </c>
      <c r="AS158" s="64">
        <v>0.12271973490715027</v>
      </c>
      <c r="AT158" s="64">
        <v>0.27446103096008301</v>
      </c>
      <c r="AU158" s="64">
        <v>0.11608623713254929</v>
      </c>
      <c r="AV158" s="64">
        <v>5.7213928550481796E-2</v>
      </c>
      <c r="AW158" s="64">
        <v>3.5655058920383453E-2</v>
      </c>
      <c r="AX158" s="68">
        <v>0</v>
      </c>
      <c r="AY158" s="56" t="str">
        <f t="shared" si="42"/>
        <v>yes</v>
      </c>
      <c r="AZ158" s="57" t="str">
        <f t="shared" si="43"/>
        <v>yes</v>
      </c>
      <c r="BA158" s="57" t="str">
        <f t="shared" si="44"/>
        <v>yes</v>
      </c>
      <c r="BB158" s="57" t="str">
        <f t="shared" si="45"/>
        <v>yes</v>
      </c>
      <c r="BC158" s="57" t="str">
        <f t="shared" si="46"/>
        <v>yes</v>
      </c>
      <c r="BD158" s="58">
        <f t="shared" si="47"/>
        <v>0</v>
      </c>
      <c r="BE158" s="59" t="str">
        <f t="shared" si="48"/>
        <v>included</v>
      </c>
      <c r="BF158" s="55" t="s">
        <v>77</v>
      </c>
      <c r="BG158" s="58">
        <v>5</v>
      </c>
      <c r="BH158" s="58" t="s">
        <v>78</v>
      </c>
      <c r="BI158" s="45" t="s">
        <v>79</v>
      </c>
      <c r="BJ158" s="67" t="s">
        <v>80</v>
      </c>
      <c r="BK158" s="61"/>
      <c r="BL158" s="61" t="str" cm="1">
        <f t="array" ref="BL158">IF(_xlfn.XLOOKUP(Estimates_final!C137,'Additional survey details'!$B$3:$B$489,_xlfn.XLOOKUP(Estimates_final!$BL$1,'Additional survey details'!$C$2:$BM$2,'Additional survey details'!$C$3:$BM$489))=0,"",_xlfn.XLOOKUP(Estimates_final!C137,'Additional survey details'!$B$3:$B$489,_xlfn.XLOOKUP(Estimates_final!$BL$1,'Additional survey details'!$C$2:$BM$2,'Additional survey details'!$C$3:$BM$489)))</f>
        <v/>
      </c>
    </row>
    <row r="159" spans="1:64" s="54" customFormat="1" ht="15" customHeight="1" x14ac:dyDescent="0.35">
      <c r="A159" s="54">
        <v>101</v>
      </c>
      <c r="B159" s="59" t="s">
        <v>352</v>
      </c>
      <c r="C159" s="55">
        <v>262</v>
      </c>
      <c r="D159" s="55" t="s">
        <v>359</v>
      </c>
      <c r="E159" s="58" t="s">
        <v>354</v>
      </c>
      <c r="F159" s="10" t="s">
        <v>67</v>
      </c>
      <c r="G159" s="3">
        <v>2014</v>
      </c>
      <c r="H159" s="55">
        <v>2012</v>
      </c>
      <c r="I159" s="64">
        <v>0.1407134085893631</v>
      </c>
      <c r="J159" s="62">
        <v>8.8064922019839287E-3</v>
      </c>
      <c r="K159" s="64">
        <v>0.12345267832279205</v>
      </c>
      <c r="L159" s="64">
        <v>0.15797412395477295</v>
      </c>
      <c r="M159" s="64">
        <v>9.5385059714317322E-2</v>
      </c>
      <c r="N159" s="62">
        <v>8.0572310835123062E-3</v>
      </c>
      <c r="O159" s="64">
        <v>7.9547323286533356E-2</v>
      </c>
      <c r="P159" s="64">
        <v>0.11122280359268188</v>
      </c>
      <c r="Q159" s="55">
        <v>5881</v>
      </c>
      <c r="R159" s="63">
        <v>5692</v>
      </c>
      <c r="S159" s="64">
        <v>0.60328835248947144</v>
      </c>
      <c r="T159" s="64">
        <v>0.57252168655395508</v>
      </c>
      <c r="U159" s="63">
        <v>3434.080810546875</v>
      </c>
      <c r="V159" s="55">
        <v>3367</v>
      </c>
      <c r="W159" s="63">
        <v>3428.1572265625</v>
      </c>
      <c r="X159" s="55">
        <v>3361</v>
      </c>
      <c r="Y159" s="64">
        <v>0.60227638483047485</v>
      </c>
      <c r="Z159" s="64">
        <v>0.57150143384933472</v>
      </c>
      <c r="AA159" s="55">
        <v>3000</v>
      </c>
      <c r="AB159" s="55">
        <v>468</v>
      </c>
      <c r="AC159" s="55">
        <v>3500</v>
      </c>
      <c r="AD159" s="55">
        <v>273</v>
      </c>
      <c r="AE159" s="55">
        <v>3200</v>
      </c>
      <c r="AF159" s="55">
        <v>263</v>
      </c>
      <c r="AG159" s="64">
        <v>0.1288902759552002</v>
      </c>
      <c r="AH159" s="64">
        <v>0.29245194792747498</v>
      </c>
      <c r="AI159" s="64">
        <v>0.10447331517934799</v>
      </c>
      <c r="AJ159" s="64">
        <v>2.8430704027414322E-2</v>
      </c>
      <c r="AK159" s="64">
        <v>9.9074393510818481E-3</v>
      </c>
      <c r="AL159" s="64">
        <v>0</v>
      </c>
      <c r="AM159" s="55">
        <v>3000</v>
      </c>
      <c r="AN159" s="55">
        <v>468</v>
      </c>
      <c r="AO159" s="55">
        <v>3500</v>
      </c>
      <c r="AP159" s="55">
        <v>273</v>
      </c>
      <c r="AQ159" s="55">
        <v>3200</v>
      </c>
      <c r="AR159" s="55">
        <v>263</v>
      </c>
      <c r="AS159" s="64">
        <v>0.13899613916873932</v>
      </c>
      <c r="AT159" s="64">
        <v>0.29818829894065857</v>
      </c>
      <c r="AU159" s="64">
        <v>9.3852095305919647E-2</v>
      </c>
      <c r="AV159" s="64">
        <v>2.8215028345584869E-2</v>
      </c>
      <c r="AW159" s="64">
        <v>9.8010096698999405E-3</v>
      </c>
      <c r="AX159" s="68">
        <v>0</v>
      </c>
      <c r="AY159" s="56" t="str">
        <f t="shared" si="42"/>
        <v>yes</v>
      </c>
      <c r="AZ159" s="57" t="str">
        <f t="shared" si="43"/>
        <v>yes</v>
      </c>
      <c r="BA159" s="57" t="str">
        <f t="shared" si="44"/>
        <v>yes</v>
      </c>
      <c r="BB159" s="57" t="str">
        <f t="shared" si="45"/>
        <v>yes</v>
      </c>
      <c r="BC159" s="57" t="str">
        <f t="shared" si="46"/>
        <v>yes</v>
      </c>
      <c r="BD159" s="58">
        <f t="shared" si="47"/>
        <v>0</v>
      </c>
      <c r="BE159" s="59" t="str">
        <f t="shared" si="48"/>
        <v>included</v>
      </c>
      <c r="BF159" s="55" t="s">
        <v>77</v>
      </c>
      <c r="BG159" s="58">
        <v>5</v>
      </c>
      <c r="BH159" s="58" t="s">
        <v>78</v>
      </c>
      <c r="BI159" s="45" t="s">
        <v>84</v>
      </c>
      <c r="BJ159" s="67" t="s">
        <v>80</v>
      </c>
      <c r="BK159" s="61"/>
      <c r="BL159" s="61" t="str" cm="1">
        <f t="array" ref="BL159">IF(_xlfn.XLOOKUP(Estimates_final!C138,'Additional survey details'!$B$3:$B$489,_xlfn.XLOOKUP(Estimates_final!$BL$1,'Additional survey details'!$C$2:$BM$2,'Additional survey details'!$C$3:$BM$489))=0,"",_xlfn.XLOOKUP(Estimates_final!C138,'Additional survey details'!$B$3:$B$489,_xlfn.XLOOKUP(Estimates_final!$BL$1,'Additional survey details'!$C$2:$BM$2,'Additional survey details'!$C$3:$BM$489)))</f>
        <v/>
      </c>
    </row>
    <row r="160" spans="1:64" s="54" customFormat="1" ht="15" hidden="1" customHeight="1" x14ac:dyDescent="0.35">
      <c r="A160" s="54">
        <v>397</v>
      </c>
      <c r="B160" s="59" t="s">
        <v>352</v>
      </c>
      <c r="C160" s="63">
        <v>1755</v>
      </c>
      <c r="D160" s="55" t="s">
        <v>360</v>
      </c>
      <c r="E160" s="58" t="s">
        <v>354</v>
      </c>
      <c r="F160" s="10" t="s">
        <v>128</v>
      </c>
      <c r="G160" s="3">
        <v>2017</v>
      </c>
      <c r="H160" s="55">
        <v>2014</v>
      </c>
      <c r="I160" s="57"/>
      <c r="J160" s="62"/>
      <c r="K160" s="57"/>
      <c r="L160" s="57"/>
      <c r="M160" s="57"/>
      <c r="N160" s="62"/>
      <c r="O160" s="57"/>
      <c r="P160" s="57"/>
      <c r="Q160" s="77">
        <v>1234</v>
      </c>
      <c r="R160" s="55"/>
      <c r="S160" s="64"/>
      <c r="T160" s="64">
        <f>V160/Q160</f>
        <v>0.47244732576985415</v>
      </c>
      <c r="U160" s="55"/>
      <c r="V160" s="55">
        <v>583</v>
      </c>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60"/>
      <c r="AY160" s="56"/>
      <c r="AZ160" s="55"/>
      <c r="BA160" s="55"/>
      <c r="BB160" s="55"/>
      <c r="BC160" s="55"/>
      <c r="BD160" s="58"/>
      <c r="BE160" s="59" t="s">
        <v>69</v>
      </c>
      <c r="BF160" s="55"/>
      <c r="BG160" s="58">
        <v>1</v>
      </c>
      <c r="BH160" s="58" t="s">
        <v>70</v>
      </c>
      <c r="BI160" s="45" t="s">
        <v>71</v>
      </c>
      <c r="BJ160" s="60" t="s">
        <v>72</v>
      </c>
      <c r="BK160" s="61"/>
      <c r="BL160" s="61" t="str" cm="1">
        <f t="array" ref="BL160">IF(_xlfn.XLOOKUP(Estimates_final!C443,'Additional survey details'!$B$3:$B$489,_xlfn.XLOOKUP(Estimates_final!$BL$1,'Additional survey details'!$C$2:$BM$2,'Additional survey details'!$C$3:$BM$489))=0,"",_xlfn.XLOOKUP(Estimates_final!C443,'Additional survey details'!$B$3:$B$489,_xlfn.XLOOKUP(Estimates_final!$BL$1,'Additional survey details'!$C$2:$BM$2,'Additional survey details'!$C$3:$BM$489)))</f>
        <v/>
      </c>
    </row>
    <row r="161" spans="1:64" s="54" customFormat="1" ht="15" customHeight="1" x14ac:dyDescent="0.35">
      <c r="A161" s="54">
        <v>431</v>
      </c>
      <c r="B161" s="59" t="s">
        <v>352</v>
      </c>
      <c r="C161" s="55">
        <v>2495</v>
      </c>
      <c r="D161" s="55" t="s">
        <v>361</v>
      </c>
      <c r="E161" s="58" t="s">
        <v>354</v>
      </c>
      <c r="F161" s="10" t="s">
        <v>76</v>
      </c>
      <c r="G161" s="3" t="s">
        <v>95</v>
      </c>
      <c r="H161" s="55">
        <v>2016</v>
      </c>
      <c r="I161" s="64">
        <v>0.14926049113273621</v>
      </c>
      <c r="J161" s="62">
        <v>8.9118108153343201E-3</v>
      </c>
      <c r="K161" s="64">
        <v>0.13179334998130798</v>
      </c>
      <c r="L161" s="64">
        <v>0.16672764718532562</v>
      </c>
      <c r="M161" s="64">
        <v>9.3300096690654755E-2</v>
      </c>
      <c r="N161" s="62">
        <v>8.6092585697770119E-3</v>
      </c>
      <c r="O161" s="64">
        <v>7.6393201947212219E-2</v>
      </c>
      <c r="P161" s="64">
        <v>0.11020699143409729</v>
      </c>
      <c r="Q161" s="55">
        <v>3466</v>
      </c>
      <c r="R161" s="63">
        <v>3528.83984375</v>
      </c>
      <c r="S161" s="64">
        <v>0.64720886945724487</v>
      </c>
      <c r="T161" s="64">
        <v>0.65118294954299927</v>
      </c>
      <c r="U161" s="63">
        <v>2284</v>
      </c>
      <c r="V161" s="55">
        <v>2257</v>
      </c>
      <c r="W161" s="63">
        <v>2265</v>
      </c>
      <c r="X161" s="55">
        <v>2245</v>
      </c>
      <c r="Y161" s="64">
        <v>0.64182490110397339</v>
      </c>
      <c r="Z161" s="64">
        <v>0.64772069454193115</v>
      </c>
      <c r="AA161" s="55">
        <v>3000</v>
      </c>
      <c r="AB161" s="55">
        <v>244</v>
      </c>
      <c r="AC161" s="55">
        <v>3200</v>
      </c>
      <c r="AD161" s="55">
        <v>205</v>
      </c>
      <c r="AE161" s="55">
        <v>2500</v>
      </c>
      <c r="AF161" s="55">
        <v>162</v>
      </c>
      <c r="AG161" s="64">
        <v>9.5224238932132721E-2</v>
      </c>
      <c r="AH161" s="64">
        <v>0.2579418420791626</v>
      </c>
      <c r="AI161" s="64">
        <v>0.1065111830830574</v>
      </c>
      <c r="AJ161" s="64">
        <v>4.1005365550518036E-2</v>
      </c>
      <c r="AK161" s="64">
        <v>1.835586316883564E-2</v>
      </c>
      <c r="AL161" s="64">
        <v>5.3584977285936475E-4</v>
      </c>
      <c r="AM161" s="55">
        <v>3000</v>
      </c>
      <c r="AN161" s="55">
        <v>244</v>
      </c>
      <c r="AO161" s="55">
        <v>3200</v>
      </c>
      <c r="AP161" s="55">
        <v>205</v>
      </c>
      <c r="AQ161" s="55">
        <v>2500</v>
      </c>
      <c r="AR161" s="55">
        <v>162</v>
      </c>
      <c r="AS161" s="64">
        <v>0.10810811072587967</v>
      </c>
      <c r="AT161" s="64">
        <v>0.27071332931518555</v>
      </c>
      <c r="AU161" s="64">
        <v>8.152414858341217E-2</v>
      </c>
      <c r="AV161" s="64">
        <v>3.145768865942955E-2</v>
      </c>
      <c r="AW161" s="64">
        <v>1.5507310628890991E-2</v>
      </c>
      <c r="AX161" s="68">
        <v>4.4306600466370583E-4</v>
      </c>
      <c r="AY161" s="56" t="str">
        <f t="shared" ref="AY161:AY189" si="49">IF(Z161&gt;=0.3,"yes","no")</f>
        <v>yes</v>
      </c>
      <c r="AZ161" s="57" t="str">
        <f t="shared" ref="AZ161:AZ189" si="50">IF(V161&gt;=200,"yes","no")</f>
        <v>yes</v>
      </c>
      <c r="BA161" s="57" t="str">
        <f t="shared" ref="BA161:BA189" si="51">IF(AT161&lt;0.55,"yes","no")</f>
        <v>yes</v>
      </c>
      <c r="BB161" s="57" t="str">
        <f t="shared" ref="BB161:BB189" si="52">IF(AW161+AX161&gt;=0.05,"no","yes")</f>
        <v>yes</v>
      </c>
      <c r="BC161" s="57" t="str">
        <f t="shared" ref="BC161:BC189" si="53">IF(AV161&gt;=0.1,"no","yes")</f>
        <v>yes</v>
      </c>
      <c r="BD161" s="58">
        <f t="shared" ref="BD161:BD189" si="54">COUNTIF(AY161:BC161,"no")</f>
        <v>0</v>
      </c>
      <c r="BE161" s="59" t="str">
        <f t="shared" ref="BE161:BE185" si="55">IF(BD161=0,"included","excluded")</f>
        <v>included</v>
      </c>
      <c r="BF161" s="55"/>
      <c r="BG161" s="58">
        <v>5</v>
      </c>
      <c r="BH161" s="58" t="s">
        <v>78</v>
      </c>
      <c r="BI161" s="45" t="s">
        <v>96</v>
      </c>
      <c r="BJ161" s="67" t="s">
        <v>80</v>
      </c>
      <c r="BK161" s="61"/>
      <c r="BL161" s="61" t="str" cm="1">
        <f t="array" ref="BL161">IF(_xlfn.XLOOKUP(Estimates_final!C139,'Additional survey details'!$B$3:$B$489,_xlfn.XLOOKUP(Estimates_final!$BL$1,'Additional survey details'!$C$2:$BM$2,'Additional survey details'!$C$3:$BM$489))=0,"",_xlfn.XLOOKUP(Estimates_final!C139,'Additional survey details'!$B$3:$B$489,_xlfn.XLOOKUP(Estimates_final!$BL$1,'Additional survey details'!$C$2:$BM$2,'Additional survey details'!$C$3:$BM$489)))</f>
        <v/>
      </c>
    </row>
    <row r="162" spans="1:64" s="54" customFormat="1" ht="15" customHeight="1" x14ac:dyDescent="0.35">
      <c r="A162" s="54">
        <v>102</v>
      </c>
      <c r="B162" s="59" t="s">
        <v>362</v>
      </c>
      <c r="C162" s="55">
        <v>265</v>
      </c>
      <c r="D162" s="55" t="s">
        <v>363</v>
      </c>
      <c r="E162" s="58" t="s">
        <v>364</v>
      </c>
      <c r="F162" s="10" t="s">
        <v>365</v>
      </c>
      <c r="G162" s="3" t="s">
        <v>184</v>
      </c>
      <c r="H162" s="55">
        <v>1996</v>
      </c>
      <c r="I162" s="64">
        <v>0.1222772</v>
      </c>
      <c r="J162" s="62">
        <v>8.6604999999999998E-3</v>
      </c>
      <c r="K162" s="64">
        <v>0.1053027</v>
      </c>
      <c r="L162" s="64">
        <v>0.13925180000000001</v>
      </c>
      <c r="M162" s="64">
        <v>0.1198056</v>
      </c>
      <c r="N162" s="62">
        <v>8.3599299999999998E-3</v>
      </c>
      <c r="O162" s="64">
        <v>0.10334724000000001</v>
      </c>
      <c r="P162" s="64">
        <v>0.13626403000000001</v>
      </c>
      <c r="Q162" s="55">
        <v>4923</v>
      </c>
      <c r="R162" s="63">
        <v>4521</v>
      </c>
      <c r="S162" s="64">
        <v>0.77816319465637207</v>
      </c>
      <c r="T162" s="64">
        <v>0.70912045240402222</v>
      </c>
      <c r="U162" s="63">
        <v>3518.40087890625</v>
      </c>
      <c r="V162" s="55">
        <v>3491</v>
      </c>
      <c r="W162" s="63">
        <v>3514.501708984375</v>
      </c>
      <c r="X162" s="55">
        <v>3483</v>
      </c>
      <c r="Y162" s="64">
        <v>0.77737265825271606</v>
      </c>
      <c r="Z162" s="64">
        <v>0.70749545097351074</v>
      </c>
      <c r="AA162" s="55">
        <v>3175</v>
      </c>
      <c r="AB162" s="55">
        <v>623</v>
      </c>
      <c r="AC162" s="55">
        <v>3628</v>
      </c>
      <c r="AD162" s="55">
        <v>510</v>
      </c>
      <c r="AE162" s="55">
        <v>2721</v>
      </c>
      <c r="AF162" s="55">
        <v>344</v>
      </c>
      <c r="AG162" s="64">
        <v>0.15152819454669952</v>
      </c>
      <c r="AH162" s="64">
        <v>0.36183324456214905</v>
      </c>
      <c r="AI162" s="64">
        <v>0.12281046807765961</v>
      </c>
      <c r="AJ162" s="64">
        <v>3.9649773389101028E-2</v>
      </c>
      <c r="AK162" s="64">
        <v>6.2650889158248901E-3</v>
      </c>
      <c r="AL162" s="64">
        <v>0</v>
      </c>
      <c r="AM162" s="55">
        <v>3175</v>
      </c>
      <c r="AN162" s="55">
        <v>623</v>
      </c>
      <c r="AO162" s="55">
        <v>3628</v>
      </c>
      <c r="AP162" s="55">
        <v>510</v>
      </c>
      <c r="AQ162" s="55">
        <v>2721</v>
      </c>
      <c r="AR162" s="55">
        <v>344</v>
      </c>
      <c r="AS162" s="64">
        <v>0.17845889925956726</v>
      </c>
      <c r="AT162" s="64">
        <v>0.4230879545211792</v>
      </c>
      <c r="AU162" s="64">
        <v>0.15067316591739655</v>
      </c>
      <c r="AV162" s="64">
        <v>4.7264393419027328E-2</v>
      </c>
      <c r="AW162" s="64">
        <v>1.0885133408010006E-2</v>
      </c>
      <c r="AX162" s="68">
        <v>0</v>
      </c>
      <c r="AY162" s="56" t="str">
        <f t="shared" si="49"/>
        <v>yes</v>
      </c>
      <c r="AZ162" s="57" t="str">
        <f t="shared" si="50"/>
        <v>yes</v>
      </c>
      <c r="BA162" s="57" t="str">
        <f t="shared" si="51"/>
        <v>yes</v>
      </c>
      <c r="BB162" s="57" t="str">
        <f t="shared" si="52"/>
        <v>yes</v>
      </c>
      <c r="BC162" s="57" t="str">
        <f t="shared" si="53"/>
        <v>yes</v>
      </c>
      <c r="BD162" s="58">
        <f t="shared" si="54"/>
        <v>0</v>
      </c>
      <c r="BE162" s="59" t="str">
        <f t="shared" si="55"/>
        <v>included</v>
      </c>
      <c r="BF162" s="55" t="s">
        <v>77</v>
      </c>
      <c r="BG162" s="58">
        <v>5</v>
      </c>
      <c r="BH162" s="58" t="s">
        <v>78</v>
      </c>
      <c r="BI162" s="45" t="s">
        <v>84</v>
      </c>
      <c r="BJ162" s="67" t="s">
        <v>80</v>
      </c>
      <c r="BK162" s="61"/>
      <c r="BL162" s="61" t="str" cm="1">
        <f t="array" ref="BL162">IF(_xlfn.XLOOKUP(Estimates_final!C140,'Additional survey details'!$B$3:$B$489,_xlfn.XLOOKUP(Estimates_final!$BL$1,'Additional survey details'!$C$2:$BM$2,'Additional survey details'!$C$3:$BM$489))=0,"",_xlfn.XLOOKUP(Estimates_final!C140,'Additional survey details'!$B$3:$B$489,_xlfn.XLOOKUP(Estimates_final!$BL$1,'Additional survey details'!$C$2:$BM$2,'Additional survey details'!$C$3:$BM$489)))</f>
        <v/>
      </c>
    </row>
    <row r="163" spans="1:64" s="54" customFormat="1" ht="15" customHeight="1" x14ac:dyDescent="0.35">
      <c r="A163" s="54">
        <v>103</v>
      </c>
      <c r="B163" s="59" t="s">
        <v>362</v>
      </c>
      <c r="C163" s="55">
        <v>267</v>
      </c>
      <c r="D163" s="55" t="s">
        <v>366</v>
      </c>
      <c r="E163" s="58" t="s">
        <v>364</v>
      </c>
      <c r="F163" s="10" t="s">
        <v>86</v>
      </c>
      <c r="G163" s="3">
        <v>2002</v>
      </c>
      <c r="H163" s="55">
        <v>2000</v>
      </c>
      <c r="I163" s="64">
        <v>0.14352144300937653</v>
      </c>
      <c r="J163" s="62">
        <v>7.9511078074574471E-3</v>
      </c>
      <c r="K163" s="64">
        <v>0.12793727219104767</v>
      </c>
      <c r="L163" s="64">
        <v>0.15910561382770538</v>
      </c>
      <c r="M163" s="64">
        <v>0.12786819040775299</v>
      </c>
      <c r="N163" s="62">
        <v>1.0058012790977955E-2</v>
      </c>
      <c r="O163" s="64">
        <v>0.10809015482664108</v>
      </c>
      <c r="P163" s="64">
        <v>0.1476462334394455</v>
      </c>
      <c r="Q163" s="55">
        <v>4943</v>
      </c>
      <c r="R163" s="63">
        <v>3816</v>
      </c>
      <c r="S163" s="64">
        <v>0.80446898937225342</v>
      </c>
      <c r="T163" s="64">
        <v>0.7564232349395752</v>
      </c>
      <c r="U163" s="63">
        <v>3069.645263671875</v>
      </c>
      <c r="V163" s="55">
        <v>3739</v>
      </c>
      <c r="W163" s="63">
        <v>3068.37255859375</v>
      </c>
      <c r="X163" s="55">
        <v>3736</v>
      </c>
      <c r="Y163" s="64">
        <v>0.80408084392547607</v>
      </c>
      <c r="Z163" s="64">
        <v>0.75581628084182739</v>
      </c>
      <c r="AA163" s="55">
        <v>3175</v>
      </c>
      <c r="AB163" s="55">
        <v>710</v>
      </c>
      <c r="AC163" s="55">
        <v>3629</v>
      </c>
      <c r="AD163" s="55">
        <v>601</v>
      </c>
      <c r="AE163" s="55">
        <v>2722</v>
      </c>
      <c r="AF163" s="55">
        <v>446</v>
      </c>
      <c r="AG163" s="64">
        <v>0.17772029340267181</v>
      </c>
      <c r="AH163" s="64">
        <v>0.43174818158149719</v>
      </c>
      <c r="AI163" s="64">
        <v>9.6671037375926971E-2</v>
      </c>
      <c r="AJ163" s="64">
        <v>3.1686242669820786E-2</v>
      </c>
      <c r="AK163" s="64">
        <v>5.8730244636535645E-3</v>
      </c>
      <c r="AL163" s="64">
        <v>3.8971094181761146E-4</v>
      </c>
      <c r="AM163" s="55">
        <v>3175</v>
      </c>
      <c r="AN163" s="55">
        <v>710</v>
      </c>
      <c r="AO163" s="55">
        <v>3629</v>
      </c>
      <c r="AP163" s="55">
        <v>601</v>
      </c>
      <c r="AQ163" s="55">
        <v>3175</v>
      </c>
      <c r="AR163" s="55">
        <v>710</v>
      </c>
      <c r="AS163" s="64">
        <v>0.18989033997058868</v>
      </c>
      <c r="AT163" s="64">
        <v>0.46991175413131714</v>
      </c>
      <c r="AU163" s="64">
        <v>0.12917892634868622</v>
      </c>
      <c r="AV163" s="64">
        <v>4.5199252665042877E-2</v>
      </c>
      <c r="AW163" s="64">
        <v>8.8258888572454453E-3</v>
      </c>
      <c r="AX163" s="68">
        <v>5.3490238497033715E-4</v>
      </c>
      <c r="AY163" s="56" t="str">
        <f t="shared" si="49"/>
        <v>yes</v>
      </c>
      <c r="AZ163" s="57" t="str">
        <f t="shared" si="50"/>
        <v>yes</v>
      </c>
      <c r="BA163" s="57" t="str">
        <f t="shared" si="51"/>
        <v>yes</v>
      </c>
      <c r="BB163" s="57" t="str">
        <f t="shared" si="52"/>
        <v>yes</v>
      </c>
      <c r="BC163" s="57" t="str">
        <f t="shared" si="53"/>
        <v>yes</v>
      </c>
      <c r="BD163" s="58">
        <f t="shared" si="54"/>
        <v>0</v>
      </c>
      <c r="BE163" s="59" t="str">
        <f t="shared" si="55"/>
        <v>included</v>
      </c>
      <c r="BF163" s="55"/>
      <c r="BG163" s="58">
        <v>5</v>
      </c>
      <c r="BH163" s="58" t="s">
        <v>78</v>
      </c>
      <c r="BI163" s="45" t="s">
        <v>96</v>
      </c>
      <c r="BJ163" s="67" t="s">
        <v>80</v>
      </c>
      <c r="BK163" s="61"/>
      <c r="BL163" s="61" t="e" cm="1">
        <f t="array" ref="BL163">IF(_xlfn.XLOOKUP(Estimates_final!C141,'Additional survey details'!$B$3:$B$489,_xlfn.XLOOKUP(Estimates_final!$BL$1,'Additional survey details'!$C$2:$BM$2,'Additional survey details'!$C$3:$BM$489))=0,"",_xlfn.XLOOKUP(Estimates_final!C141,'Additional survey details'!$B$3:$B$489,_xlfn.XLOOKUP(Estimates_final!$BL$1,'Additional survey details'!$C$2:$BM$2,'Additional survey details'!$C$3:$BM$489)))</f>
        <v>#N/A</v>
      </c>
    </row>
    <row r="164" spans="1:64" s="54" customFormat="1" ht="15" customHeight="1" x14ac:dyDescent="0.35">
      <c r="A164" s="54">
        <v>104</v>
      </c>
      <c r="B164" s="59" t="s">
        <v>362</v>
      </c>
      <c r="C164" s="55">
        <v>268</v>
      </c>
      <c r="D164" s="55" t="s">
        <v>367</v>
      </c>
      <c r="E164" s="58" t="s">
        <v>364</v>
      </c>
      <c r="F164" s="10" t="s">
        <v>86</v>
      </c>
      <c r="G164" s="3" t="s">
        <v>83</v>
      </c>
      <c r="H164" s="55">
        <v>2006</v>
      </c>
      <c r="I164" s="64">
        <v>0.1586606502532959</v>
      </c>
      <c r="J164" s="62">
        <v>6.2695532105863094E-3</v>
      </c>
      <c r="K164" s="64">
        <v>0.14637233316898346</v>
      </c>
      <c r="L164" s="64">
        <v>0.17094898223876953</v>
      </c>
      <c r="M164" s="64">
        <v>0.14622731506824493</v>
      </c>
      <c r="N164" s="62">
        <v>7.0538558065891266E-3</v>
      </c>
      <c r="O164" s="64">
        <v>0.13237898051738739</v>
      </c>
      <c r="P164" s="64">
        <v>0.16007563471794128</v>
      </c>
      <c r="Q164" s="55">
        <v>7952</v>
      </c>
      <c r="R164" s="63">
        <v>6759</v>
      </c>
      <c r="S164" s="64">
        <v>0.89293301105499268</v>
      </c>
      <c r="T164" s="64">
        <v>0.88141345977783203</v>
      </c>
      <c r="U164" s="63">
        <v>6035.08740234375</v>
      </c>
      <c r="V164" s="55">
        <v>7009</v>
      </c>
      <c r="W164" s="63">
        <v>6027.873046875</v>
      </c>
      <c r="X164" s="55">
        <v>7001</v>
      </c>
      <c r="Y164" s="64">
        <v>0.89182913303375244</v>
      </c>
      <c r="Z164" s="64">
        <v>0.88040745258331299</v>
      </c>
      <c r="AA164" s="55">
        <v>3175</v>
      </c>
      <c r="AB164" s="55">
        <v>1037</v>
      </c>
      <c r="AC164" s="55">
        <v>3629</v>
      </c>
      <c r="AD164" s="55">
        <v>794</v>
      </c>
      <c r="AE164" s="55">
        <v>2722</v>
      </c>
      <c r="AF164" s="55">
        <v>768</v>
      </c>
      <c r="AG164" s="64">
        <v>0.14521600306034088</v>
      </c>
      <c r="AH164" s="64">
        <v>0.37119895219802856</v>
      </c>
      <c r="AI164" s="64">
        <v>8.5767187178134918E-2</v>
      </c>
      <c r="AJ164" s="64">
        <v>2.6899544522166252E-2</v>
      </c>
      <c r="AK164" s="64">
        <v>3.7043418269604445E-3</v>
      </c>
      <c r="AL164" s="64">
        <v>2.1382755949161947E-4</v>
      </c>
      <c r="AM164" s="55">
        <v>3175</v>
      </c>
      <c r="AN164" s="55">
        <v>1037</v>
      </c>
      <c r="AO164" s="55">
        <v>3629</v>
      </c>
      <c r="AP164" s="55">
        <v>794</v>
      </c>
      <c r="AQ164" s="55">
        <v>2722</v>
      </c>
      <c r="AR164" s="55">
        <v>768</v>
      </c>
      <c r="AS164" s="64">
        <v>0.14795263111591339</v>
      </c>
      <c r="AT164" s="64">
        <v>0.37080895900726318</v>
      </c>
      <c r="AU164" s="64">
        <v>9.3023255467414856E-2</v>
      </c>
      <c r="AV164" s="64">
        <v>2.9818804934620857E-2</v>
      </c>
      <c r="AW164" s="64">
        <v>4.2802109383046627E-3</v>
      </c>
      <c r="AX164" s="68">
        <v>2.8534739976748824E-4</v>
      </c>
      <c r="AY164" s="56" t="str">
        <f t="shared" si="49"/>
        <v>yes</v>
      </c>
      <c r="AZ164" s="57" t="str">
        <f t="shared" si="50"/>
        <v>yes</v>
      </c>
      <c r="BA164" s="57" t="str">
        <f t="shared" si="51"/>
        <v>yes</v>
      </c>
      <c r="BB164" s="57" t="str">
        <f t="shared" si="52"/>
        <v>yes</v>
      </c>
      <c r="BC164" s="57" t="str">
        <f t="shared" si="53"/>
        <v>yes</v>
      </c>
      <c r="BD164" s="58">
        <f t="shared" si="54"/>
        <v>0</v>
      </c>
      <c r="BE164" s="59" t="str">
        <f t="shared" si="55"/>
        <v>included</v>
      </c>
      <c r="BF164" s="55"/>
      <c r="BG164" s="58">
        <v>5</v>
      </c>
      <c r="BH164" s="58" t="s">
        <v>78</v>
      </c>
      <c r="BI164" s="45" t="s">
        <v>96</v>
      </c>
      <c r="BJ164" s="67" t="s">
        <v>80</v>
      </c>
      <c r="BK164" s="61"/>
      <c r="BL164" s="61" t="str" cm="1">
        <f t="array" ref="BL164">IF(_xlfn.XLOOKUP(Estimates_final!C142,'Additional survey details'!$B$3:$B$489,_xlfn.XLOOKUP(Estimates_final!$BL$1,'Additional survey details'!$C$2:$BM$2,'Additional survey details'!$C$3:$BM$489))=0,"",_xlfn.XLOOKUP(Estimates_final!C142,'Additional survey details'!$B$3:$B$489,_xlfn.XLOOKUP(Estimates_final!$BL$1,'Additional survey details'!$C$2:$BM$2,'Additional survey details'!$C$3:$BM$489)))</f>
        <v/>
      </c>
    </row>
    <row r="165" spans="1:64" s="54" customFormat="1" ht="15" customHeight="1" x14ac:dyDescent="0.35">
      <c r="A165" s="54">
        <v>105</v>
      </c>
      <c r="B165" s="59" t="s">
        <v>362</v>
      </c>
      <c r="C165" s="55">
        <v>269</v>
      </c>
      <c r="D165" s="55" t="s">
        <v>368</v>
      </c>
      <c r="E165" s="58" t="s">
        <v>364</v>
      </c>
      <c r="F165" s="10" t="s">
        <v>67</v>
      </c>
      <c r="G165" s="3" t="s">
        <v>224</v>
      </c>
      <c r="H165" s="55">
        <v>2012</v>
      </c>
      <c r="I165" s="64">
        <v>0.13663378357887268</v>
      </c>
      <c r="J165" s="62">
        <v>3.9694090373814106E-3</v>
      </c>
      <c r="K165" s="64">
        <v>0.12885373830795288</v>
      </c>
      <c r="L165" s="64">
        <v>0.14441382884979248</v>
      </c>
      <c r="M165" s="64">
        <v>0.14605295658111572</v>
      </c>
      <c r="N165" s="62">
        <v>4.6976329758763313E-3</v>
      </c>
      <c r="O165" s="64">
        <v>0.13683271408081055</v>
      </c>
      <c r="P165" s="64">
        <v>0.1552731990814209</v>
      </c>
      <c r="Q165" s="55">
        <v>12435</v>
      </c>
      <c r="R165" s="63">
        <v>12502</v>
      </c>
      <c r="S165" s="64">
        <v>0.94241023063659668</v>
      </c>
      <c r="T165" s="64">
        <v>0.93888217210769653</v>
      </c>
      <c r="U165" s="63">
        <v>11781.703125</v>
      </c>
      <c r="V165" s="55">
        <v>11675</v>
      </c>
      <c r="W165" s="63">
        <v>11778.068359375</v>
      </c>
      <c r="X165" s="55">
        <v>11669</v>
      </c>
      <c r="Y165" s="64">
        <v>0.94209474325180054</v>
      </c>
      <c r="Z165" s="64">
        <v>0.93839967250823975</v>
      </c>
      <c r="AA165" s="55">
        <v>3175</v>
      </c>
      <c r="AB165" s="55">
        <v>1604</v>
      </c>
      <c r="AC165" s="55">
        <v>2721</v>
      </c>
      <c r="AD165" s="55">
        <v>1265</v>
      </c>
      <c r="AE165" s="55">
        <v>3628</v>
      </c>
      <c r="AF165" s="55">
        <v>969</v>
      </c>
      <c r="AG165" s="64">
        <v>0.13641874492168427</v>
      </c>
      <c r="AH165" s="64">
        <v>0.32788205146789551</v>
      </c>
      <c r="AI165" s="64">
        <v>5.6608553975820541E-2</v>
      </c>
      <c r="AJ165" s="64">
        <v>1.091393455862999E-2</v>
      </c>
      <c r="AK165" s="64">
        <v>1.8191819544881582E-3</v>
      </c>
      <c r="AL165" s="64">
        <v>0</v>
      </c>
      <c r="AM165" s="55">
        <v>3175</v>
      </c>
      <c r="AN165" s="55">
        <v>1604</v>
      </c>
      <c r="AO165" s="55">
        <v>2721</v>
      </c>
      <c r="AP165" s="55">
        <v>1265</v>
      </c>
      <c r="AQ165" s="55">
        <v>3628</v>
      </c>
      <c r="AR165" s="55">
        <v>969</v>
      </c>
      <c r="AS165" s="64">
        <v>0.13738757371902466</v>
      </c>
      <c r="AT165" s="64">
        <v>0.32873660326004028</v>
      </c>
      <c r="AU165" s="64">
        <v>5.7730194181203842E-2</v>
      </c>
      <c r="AV165" s="64">
        <v>1.1220556683838367E-2</v>
      </c>
      <c r="AW165" s="64">
        <v>2.398286946117878E-3</v>
      </c>
      <c r="AX165" s="68">
        <v>0</v>
      </c>
      <c r="AY165" s="56" t="str">
        <f t="shared" si="49"/>
        <v>yes</v>
      </c>
      <c r="AZ165" s="57" t="str">
        <f t="shared" si="50"/>
        <v>yes</v>
      </c>
      <c r="BA165" s="57" t="str">
        <f t="shared" si="51"/>
        <v>yes</v>
      </c>
      <c r="BB165" s="57" t="str">
        <f t="shared" si="52"/>
        <v>yes</v>
      </c>
      <c r="BC165" s="57" t="str">
        <f t="shared" si="53"/>
        <v>yes</v>
      </c>
      <c r="BD165" s="58">
        <f t="shared" si="54"/>
        <v>0</v>
      </c>
      <c r="BE165" s="59" t="str">
        <f t="shared" si="55"/>
        <v>included</v>
      </c>
      <c r="BF165" s="55" t="s">
        <v>77</v>
      </c>
      <c r="BG165" s="58">
        <v>5</v>
      </c>
      <c r="BH165" s="58" t="s">
        <v>78</v>
      </c>
      <c r="BI165" s="45" t="s">
        <v>84</v>
      </c>
      <c r="BJ165" s="67" t="s">
        <v>80</v>
      </c>
      <c r="BK165" s="61"/>
      <c r="BL165" s="61" t="str" cm="1">
        <f t="array" ref="BL165">IF(_xlfn.XLOOKUP(Estimates_final!C143,'Additional survey details'!$B$3:$B$489,_xlfn.XLOOKUP(Estimates_final!$BL$1,'Additional survey details'!$C$2:$BM$2,'Additional survey details'!$C$3:$BM$489))=0,"",_xlfn.XLOOKUP(Estimates_final!C143,'Additional survey details'!$B$3:$B$489,_xlfn.XLOOKUP(Estimates_final!$BL$1,'Additional survey details'!$C$2:$BM$2,'Additional survey details'!$C$3:$BM$489)))</f>
        <v/>
      </c>
    </row>
    <row r="166" spans="1:64" s="54" customFormat="1" ht="15" hidden="1" customHeight="1" x14ac:dyDescent="0.35">
      <c r="A166" s="54">
        <v>106</v>
      </c>
      <c r="B166" s="59" t="s">
        <v>369</v>
      </c>
      <c r="C166" s="55">
        <v>271</v>
      </c>
      <c r="D166" s="55" t="s">
        <v>370</v>
      </c>
      <c r="E166" s="58" t="s">
        <v>371</v>
      </c>
      <c r="F166" s="10" t="s">
        <v>67</v>
      </c>
      <c r="G166" s="3">
        <v>1999</v>
      </c>
      <c r="H166" s="55">
        <v>1996</v>
      </c>
      <c r="I166" s="64"/>
      <c r="J166" s="62"/>
      <c r="K166" s="64"/>
      <c r="L166" s="64"/>
      <c r="M166" s="64"/>
      <c r="N166" s="62"/>
      <c r="O166" s="64"/>
      <c r="P166" s="64"/>
      <c r="Q166" s="55">
        <v>5729</v>
      </c>
      <c r="R166" s="63">
        <v>5733</v>
      </c>
      <c r="S166" s="64">
        <v>0.37590602040290833</v>
      </c>
      <c r="T166" s="64">
        <v>0.38942223787307739</v>
      </c>
      <c r="U166" s="63">
        <v>2154.9287109375</v>
      </c>
      <c r="V166" s="55">
        <v>2231</v>
      </c>
      <c r="W166" s="63">
        <v>2119.1865234375</v>
      </c>
      <c r="X166" s="55">
        <v>2193</v>
      </c>
      <c r="Y166" s="64">
        <v>0.36964705586433411</v>
      </c>
      <c r="Z166" s="64">
        <v>0.38278931379318237</v>
      </c>
      <c r="AA166" s="55">
        <v>3000</v>
      </c>
      <c r="AB166" s="55">
        <v>377</v>
      </c>
      <c r="AC166" s="55">
        <v>3500</v>
      </c>
      <c r="AD166" s="55">
        <v>290</v>
      </c>
      <c r="AE166" s="55">
        <v>4000</v>
      </c>
      <c r="AF166" s="55">
        <v>231</v>
      </c>
      <c r="AG166" s="64">
        <v>0.16900308430194855</v>
      </c>
      <c r="AH166" s="64">
        <v>0.40345805883407593</v>
      </c>
      <c r="AI166" s="64">
        <v>0.23164042830467224</v>
      </c>
      <c r="AJ166" s="64">
        <v>0.10561402887105942</v>
      </c>
      <c r="AK166" s="64">
        <v>6.2352564185857773E-2</v>
      </c>
      <c r="AL166" s="64">
        <v>4.241866699885577E-4</v>
      </c>
      <c r="AM166" s="55">
        <v>3000</v>
      </c>
      <c r="AN166" s="55">
        <v>377</v>
      </c>
      <c r="AO166" s="55">
        <v>3500</v>
      </c>
      <c r="AP166" s="55">
        <v>290</v>
      </c>
      <c r="AQ166" s="55">
        <v>4000</v>
      </c>
      <c r="AR166" s="55">
        <v>231</v>
      </c>
      <c r="AS166" s="64">
        <v>0.16898252069950104</v>
      </c>
      <c r="AT166" s="64">
        <v>0.40251007676124573</v>
      </c>
      <c r="AU166" s="64">
        <v>0.22949349880218506</v>
      </c>
      <c r="AV166" s="64">
        <v>0.10354101657867432</v>
      </c>
      <c r="AW166" s="64">
        <v>6.1407439410686493E-2</v>
      </c>
      <c r="AX166" s="68">
        <v>4.4822948984801769E-4</v>
      </c>
      <c r="AY166" s="56" t="str">
        <f t="shared" si="49"/>
        <v>yes</v>
      </c>
      <c r="AZ166" s="57" t="str">
        <f t="shared" si="50"/>
        <v>yes</v>
      </c>
      <c r="BA166" s="57" t="str">
        <f t="shared" si="51"/>
        <v>yes</v>
      </c>
      <c r="BB166" s="57" t="str">
        <f t="shared" si="52"/>
        <v>no</v>
      </c>
      <c r="BC166" s="57" t="str">
        <f t="shared" si="53"/>
        <v>no</v>
      </c>
      <c r="BD166" s="58">
        <f t="shared" si="54"/>
        <v>2</v>
      </c>
      <c r="BE166" s="59" t="str">
        <f t="shared" si="55"/>
        <v>excluded</v>
      </c>
      <c r="BF166" s="55" t="s">
        <v>69</v>
      </c>
      <c r="BG166" s="58">
        <v>3</v>
      </c>
      <c r="BH166" s="58" t="s">
        <v>70</v>
      </c>
      <c r="BI166" s="45" t="s">
        <v>71</v>
      </c>
      <c r="BJ166" s="67" t="s">
        <v>72</v>
      </c>
      <c r="BK166" s="61"/>
      <c r="BL166" s="61" t="str" cm="1">
        <f t="array" ref="BL166">IF(_xlfn.XLOOKUP(Estimates_final!C144,'Additional survey details'!$B$3:$B$489,_xlfn.XLOOKUP(Estimates_final!$BL$1,'Additional survey details'!$C$2:$BM$2,'Additional survey details'!$C$3:$BM$489))=0,"",_xlfn.XLOOKUP(Estimates_final!C144,'Additional survey details'!$B$3:$B$489,_xlfn.XLOOKUP(Estimates_final!$BL$1,'Additional survey details'!$C$2:$BM$2,'Additional survey details'!$C$3:$BM$489)))</f>
        <v>MICS2</v>
      </c>
    </row>
    <row r="167" spans="1:64" s="54" customFormat="1" ht="15" hidden="1" customHeight="1" x14ac:dyDescent="0.35">
      <c r="A167" s="54">
        <v>107</v>
      </c>
      <c r="B167" s="59" t="s">
        <v>369</v>
      </c>
      <c r="C167" s="55">
        <v>273</v>
      </c>
      <c r="D167" s="55" t="s">
        <v>372</v>
      </c>
      <c r="E167" s="58" t="s">
        <v>371</v>
      </c>
      <c r="F167" s="10" t="s">
        <v>67</v>
      </c>
      <c r="G167" s="3">
        <v>2005</v>
      </c>
      <c r="H167" s="55">
        <v>2002</v>
      </c>
      <c r="I167" s="64"/>
      <c r="J167" s="62"/>
      <c r="K167" s="64"/>
      <c r="L167" s="64"/>
      <c r="M167" s="64"/>
      <c r="N167" s="62"/>
      <c r="O167" s="64"/>
      <c r="P167" s="64"/>
      <c r="Q167" s="55">
        <v>6046</v>
      </c>
      <c r="R167" s="63">
        <v>6055</v>
      </c>
      <c r="S167" s="64">
        <v>0.42794802784919739</v>
      </c>
      <c r="T167" s="64">
        <v>0.41597750782966614</v>
      </c>
      <c r="U167" s="63">
        <v>2591.07568359375</v>
      </c>
      <c r="V167" s="55">
        <v>2515</v>
      </c>
      <c r="W167" s="63">
        <v>2565.698486328125</v>
      </c>
      <c r="X167" s="55">
        <v>2491</v>
      </c>
      <c r="Y167" s="64">
        <v>0.42373219132423401</v>
      </c>
      <c r="Z167" s="64">
        <v>0.41200792789459229</v>
      </c>
      <c r="AA167" s="55">
        <v>3000</v>
      </c>
      <c r="AB167" s="55">
        <v>407</v>
      </c>
      <c r="AC167" s="55">
        <v>3500</v>
      </c>
      <c r="AD167" s="55">
        <v>270</v>
      </c>
      <c r="AE167" s="55">
        <v>4000</v>
      </c>
      <c r="AF167" s="55">
        <v>228</v>
      </c>
      <c r="AG167" s="64">
        <v>0.15735539793968201</v>
      </c>
      <c r="AH167" s="64">
        <v>0.35354739427566528</v>
      </c>
      <c r="AI167" s="64">
        <v>0.23648379743099213</v>
      </c>
      <c r="AJ167" s="64">
        <v>0.10580021888017654</v>
      </c>
      <c r="AK167" s="64">
        <v>5.4191526025533676E-2</v>
      </c>
      <c r="AL167" s="64">
        <v>3.8205523742362857E-4</v>
      </c>
      <c r="AM167" s="55">
        <v>3000</v>
      </c>
      <c r="AN167" s="55">
        <v>407</v>
      </c>
      <c r="AO167" s="55">
        <v>3500</v>
      </c>
      <c r="AP167" s="55">
        <v>270</v>
      </c>
      <c r="AQ167" s="55">
        <v>4000</v>
      </c>
      <c r="AR167" s="55">
        <v>228</v>
      </c>
      <c r="AS167" s="64">
        <v>0.16182902455329895</v>
      </c>
      <c r="AT167" s="64">
        <v>0.35984095931053162</v>
      </c>
      <c r="AU167" s="64">
        <v>0.23101392388343811</v>
      </c>
      <c r="AV167" s="64">
        <v>0.10099403560161591</v>
      </c>
      <c r="AW167" s="64">
        <v>5.3677931427955627E-2</v>
      </c>
      <c r="AX167" s="68">
        <v>3.9761431980878115E-4</v>
      </c>
      <c r="AY167" s="56" t="str">
        <f t="shared" si="49"/>
        <v>yes</v>
      </c>
      <c r="AZ167" s="57" t="str">
        <f t="shared" si="50"/>
        <v>yes</v>
      </c>
      <c r="BA167" s="57" t="str">
        <f t="shared" si="51"/>
        <v>yes</v>
      </c>
      <c r="BB167" s="57" t="str">
        <f t="shared" si="52"/>
        <v>no</v>
      </c>
      <c r="BC167" s="57" t="str">
        <f t="shared" si="53"/>
        <v>no</v>
      </c>
      <c r="BD167" s="58">
        <f t="shared" si="54"/>
        <v>2</v>
      </c>
      <c r="BE167" s="59" t="str">
        <f t="shared" si="55"/>
        <v>excluded</v>
      </c>
      <c r="BF167" s="55" t="s">
        <v>69</v>
      </c>
      <c r="BG167" s="58">
        <v>3</v>
      </c>
      <c r="BH167" s="58" t="s">
        <v>70</v>
      </c>
      <c r="BI167" s="45" t="s">
        <v>71</v>
      </c>
      <c r="BJ167" s="67" t="s">
        <v>72</v>
      </c>
      <c r="BK167" s="61"/>
      <c r="BL167" s="61" t="str" cm="1">
        <f t="array" ref="BL167">IF(_xlfn.XLOOKUP(Estimates_final!C145,'Additional survey details'!$B$3:$B$489,_xlfn.XLOOKUP(Estimates_final!$BL$1,'Additional survey details'!$C$2:$BM$2,'Additional survey details'!$C$3:$BM$489))=0,"",_xlfn.XLOOKUP(Estimates_final!C145,'Additional survey details'!$B$3:$B$489,_xlfn.XLOOKUP(Estimates_final!$BL$1,'Additional survey details'!$C$2:$BM$2,'Additional survey details'!$C$3:$BM$489)))</f>
        <v>MICS3</v>
      </c>
    </row>
    <row r="168" spans="1:64" s="54" customFormat="1" ht="15" hidden="1" customHeight="1" x14ac:dyDescent="0.35">
      <c r="A168" s="54">
        <v>312</v>
      </c>
      <c r="B168" s="59" t="s">
        <v>369</v>
      </c>
      <c r="C168" s="55">
        <v>856</v>
      </c>
      <c r="D168" s="55" t="s">
        <v>373</v>
      </c>
      <c r="E168" s="58" t="s">
        <v>371</v>
      </c>
      <c r="F168" s="10" t="s">
        <v>67</v>
      </c>
      <c r="G168" s="3">
        <v>2012</v>
      </c>
      <c r="H168" s="55">
        <v>2010</v>
      </c>
      <c r="I168" s="64"/>
      <c r="J168" s="62"/>
      <c r="K168" s="64"/>
      <c r="L168" s="64"/>
      <c r="M168" s="64"/>
      <c r="N168" s="62"/>
      <c r="O168" s="64"/>
      <c r="P168" s="64"/>
      <c r="Q168" s="55">
        <v>7039</v>
      </c>
      <c r="R168" s="63">
        <v>7067</v>
      </c>
      <c r="S168" s="64">
        <v>0.43079221248626709</v>
      </c>
      <c r="T168" s="64">
        <v>0.42875409126281738</v>
      </c>
      <c r="U168" s="63">
        <v>3044.303955078125</v>
      </c>
      <c r="V168" s="55">
        <v>3018</v>
      </c>
      <c r="W168" s="63">
        <v>2981.477294921875</v>
      </c>
      <c r="X168" s="55">
        <v>2958</v>
      </c>
      <c r="Y168" s="64">
        <v>0.42188727855682373</v>
      </c>
      <c r="Z168" s="64">
        <v>0.42023015022277832</v>
      </c>
      <c r="AA168" s="55">
        <v>3000</v>
      </c>
      <c r="AB168" s="55">
        <v>489</v>
      </c>
      <c r="AC168" s="55">
        <v>4000</v>
      </c>
      <c r="AD168" s="55">
        <v>292</v>
      </c>
      <c r="AE168" s="55">
        <v>3500</v>
      </c>
      <c r="AF168" s="55">
        <v>290</v>
      </c>
      <c r="AG168" s="64">
        <v>0.16338975727558136</v>
      </c>
      <c r="AH168" s="64">
        <v>0.35330000519752502</v>
      </c>
      <c r="AI168" s="64">
        <v>0.29426491260528564</v>
      </c>
      <c r="AJ168" s="64">
        <v>0.13593031466007233</v>
      </c>
      <c r="AK168" s="64">
        <v>7.7269211411476135E-2</v>
      </c>
      <c r="AL168" s="64">
        <v>0</v>
      </c>
      <c r="AM168" s="55">
        <v>3000</v>
      </c>
      <c r="AN168" s="55">
        <v>489</v>
      </c>
      <c r="AO168" s="55">
        <v>4000</v>
      </c>
      <c r="AP168" s="55">
        <v>292</v>
      </c>
      <c r="AQ168" s="55">
        <v>3500</v>
      </c>
      <c r="AR168" s="55">
        <v>290</v>
      </c>
      <c r="AS168" s="64">
        <v>0.16202783584594727</v>
      </c>
      <c r="AT168" s="64">
        <v>0.35487076640129089</v>
      </c>
      <c r="AU168" s="64">
        <v>0.29390326142311096</v>
      </c>
      <c r="AV168" s="64">
        <v>0.1322067528963089</v>
      </c>
      <c r="AW168" s="64">
        <v>7.4884027242660522E-2</v>
      </c>
      <c r="AX168" s="68">
        <v>0</v>
      </c>
      <c r="AY168" s="56" t="str">
        <f t="shared" si="49"/>
        <v>yes</v>
      </c>
      <c r="AZ168" s="57" t="str">
        <f t="shared" si="50"/>
        <v>yes</v>
      </c>
      <c r="BA168" s="57" t="str">
        <f t="shared" si="51"/>
        <v>yes</v>
      </c>
      <c r="BB168" s="57" t="str">
        <f t="shared" si="52"/>
        <v>no</v>
      </c>
      <c r="BC168" s="57" t="str">
        <f t="shared" si="53"/>
        <v>no</v>
      </c>
      <c r="BD168" s="58">
        <f t="shared" si="54"/>
        <v>2</v>
      </c>
      <c r="BE168" s="59" t="str">
        <f t="shared" si="55"/>
        <v>excluded</v>
      </c>
      <c r="BF168" s="55" t="s">
        <v>69</v>
      </c>
      <c r="BG168" s="58">
        <v>3</v>
      </c>
      <c r="BH168" s="58" t="s">
        <v>70</v>
      </c>
      <c r="BI168" s="45" t="s">
        <v>71</v>
      </c>
      <c r="BJ168" s="67" t="s">
        <v>72</v>
      </c>
      <c r="BK168" s="61"/>
      <c r="BL168" s="61" t="str" cm="1">
        <f t="array" ref="BL168">IF(_xlfn.XLOOKUP(Estimates_final!C146,'Additional survey details'!$B$3:$B$489,_xlfn.XLOOKUP(Estimates_final!$BL$1,'Additional survey details'!$C$2:$BM$2,'Additional survey details'!$C$3:$BM$489))=0,"",_xlfn.XLOOKUP(Estimates_final!C146,'Additional survey details'!$B$3:$B$489,_xlfn.XLOOKUP(Estimates_final!$BL$1,'Additional survey details'!$C$2:$BM$2,'Additional survey details'!$C$3:$BM$489)))</f>
        <v>MICS4</v>
      </c>
    </row>
    <row r="169" spans="1:64" s="54" customFormat="1" ht="15" hidden="1" customHeight="1" x14ac:dyDescent="0.35">
      <c r="A169" s="54">
        <v>393</v>
      </c>
      <c r="B169" s="59" t="s">
        <v>369</v>
      </c>
      <c r="C169" s="55">
        <v>1701</v>
      </c>
      <c r="D169" s="55" t="s">
        <v>374</v>
      </c>
      <c r="E169" s="58" t="s">
        <v>371</v>
      </c>
      <c r="F169" s="10" t="s">
        <v>76</v>
      </c>
      <c r="G169" s="3">
        <v>2016</v>
      </c>
      <c r="H169" s="55">
        <v>2015</v>
      </c>
      <c r="I169" s="64"/>
      <c r="J169" s="62"/>
      <c r="K169" s="64"/>
      <c r="L169" s="64"/>
      <c r="M169" s="64"/>
      <c r="N169" s="62"/>
      <c r="O169" s="64"/>
      <c r="P169" s="64"/>
      <c r="Q169" s="55">
        <v>3928</v>
      </c>
      <c r="R169" s="63">
        <v>3879.3251953125</v>
      </c>
      <c r="S169" s="64">
        <v>0.49316835403442383</v>
      </c>
      <c r="T169" s="64">
        <v>0.47225052118301392</v>
      </c>
      <c r="U169" s="63">
        <v>1913</v>
      </c>
      <c r="V169" s="55">
        <v>1855</v>
      </c>
      <c r="W169" s="63">
        <v>1887</v>
      </c>
      <c r="X169" s="55">
        <v>1830</v>
      </c>
      <c r="Y169" s="64">
        <v>0.48646557331085205</v>
      </c>
      <c r="Z169" s="64">
        <v>0.46588593721389771</v>
      </c>
      <c r="AA169" s="55">
        <v>3000</v>
      </c>
      <c r="AB169" s="55">
        <v>343</v>
      </c>
      <c r="AC169" s="55">
        <v>3500</v>
      </c>
      <c r="AD169" s="55">
        <v>241</v>
      </c>
      <c r="AE169" s="55">
        <v>4000</v>
      </c>
      <c r="AF169" s="55">
        <v>160</v>
      </c>
      <c r="AG169" s="64">
        <v>0.17778505384922028</v>
      </c>
      <c r="AH169" s="64">
        <v>0.38763850927352905</v>
      </c>
      <c r="AI169" s="64">
        <v>0.20331977307796478</v>
      </c>
      <c r="AJ169" s="64">
        <v>9.8787479102611542E-2</v>
      </c>
      <c r="AK169" s="64">
        <v>6.0339421033859253E-2</v>
      </c>
      <c r="AL169" s="64">
        <v>1.8313257023692131E-2</v>
      </c>
      <c r="AM169" s="55">
        <v>3000</v>
      </c>
      <c r="AN169" s="55">
        <v>343</v>
      </c>
      <c r="AO169" s="55">
        <v>3500</v>
      </c>
      <c r="AP169" s="55">
        <v>241</v>
      </c>
      <c r="AQ169" s="55">
        <v>4000</v>
      </c>
      <c r="AR169" s="55">
        <v>160</v>
      </c>
      <c r="AS169" s="64">
        <v>0.18490566313266754</v>
      </c>
      <c r="AT169" s="64">
        <v>0.40107816457748413</v>
      </c>
      <c r="AU169" s="64">
        <v>0.19946092367172241</v>
      </c>
      <c r="AV169" s="64">
        <v>9.4878703355789185E-2</v>
      </c>
      <c r="AW169" s="64">
        <v>5.714285746216774E-2</v>
      </c>
      <c r="AX169" s="68">
        <v>1.5094339847564697E-2</v>
      </c>
      <c r="AY169" s="56" t="str">
        <f t="shared" si="49"/>
        <v>yes</v>
      </c>
      <c r="AZ169" s="57" t="str">
        <f t="shared" si="50"/>
        <v>yes</v>
      </c>
      <c r="BA169" s="57" t="str">
        <f t="shared" si="51"/>
        <v>yes</v>
      </c>
      <c r="BB169" s="57" t="str">
        <f t="shared" si="52"/>
        <v>no</v>
      </c>
      <c r="BC169" s="57" t="str">
        <f t="shared" si="53"/>
        <v>yes</v>
      </c>
      <c r="BD169" s="58">
        <f t="shared" si="54"/>
        <v>1</v>
      </c>
      <c r="BE169" s="59" t="str">
        <f t="shared" si="55"/>
        <v>excluded</v>
      </c>
      <c r="BF169" s="55"/>
      <c r="BG169" s="58">
        <v>3</v>
      </c>
      <c r="BH169" s="58" t="s">
        <v>70</v>
      </c>
      <c r="BI169" s="45" t="s">
        <v>71</v>
      </c>
      <c r="BJ169" s="67" t="s">
        <v>72</v>
      </c>
      <c r="BK169" s="61"/>
      <c r="BL169" s="61" t="str" cm="1">
        <f t="array" ref="BL169">IF(_xlfn.XLOOKUP(Estimates_final!C147,'Additional survey details'!$B$3:$B$489,_xlfn.XLOOKUP(Estimates_final!$BL$1,'Additional survey details'!$C$2:$BM$2,'Additional survey details'!$C$3:$BM$489))=0,"",_xlfn.XLOOKUP(Estimates_final!C147,'Additional survey details'!$B$3:$B$489,_xlfn.XLOOKUP(Estimates_final!$BL$1,'Additional survey details'!$C$2:$BM$2,'Additional survey details'!$C$3:$BM$489)))</f>
        <v/>
      </c>
    </row>
    <row r="170" spans="1:64" s="54" customFormat="1" ht="15" hidden="1" customHeight="1" x14ac:dyDescent="0.35">
      <c r="A170" s="54">
        <v>444</v>
      </c>
      <c r="B170" s="59" t="s">
        <v>369</v>
      </c>
      <c r="C170" s="55">
        <v>2672</v>
      </c>
      <c r="D170" s="55" t="s">
        <v>375</v>
      </c>
      <c r="E170" s="58" t="s">
        <v>371</v>
      </c>
      <c r="F170" s="10" t="s">
        <v>67</v>
      </c>
      <c r="G170" s="3">
        <v>2018</v>
      </c>
      <c r="H170" s="55">
        <v>2016</v>
      </c>
      <c r="I170" s="64"/>
      <c r="J170" s="62"/>
      <c r="K170" s="64"/>
      <c r="L170" s="64"/>
      <c r="M170" s="64"/>
      <c r="N170" s="62"/>
      <c r="O170" s="64"/>
      <c r="P170" s="64"/>
      <c r="Q170" s="55">
        <v>7951</v>
      </c>
      <c r="R170" s="63">
        <v>7885</v>
      </c>
      <c r="S170" s="64">
        <v>0.48941865563392639</v>
      </c>
      <c r="T170" s="64">
        <v>0.46711105108261108</v>
      </c>
      <c r="U170" s="63">
        <v>3858.94287109375</v>
      </c>
      <c r="V170" s="55">
        <v>3714</v>
      </c>
      <c r="W170" s="63">
        <v>3804.571533203125</v>
      </c>
      <c r="X170" s="55">
        <v>3656</v>
      </c>
      <c r="Y170" s="64">
        <v>0.48250749707221985</v>
      </c>
      <c r="Z170" s="64">
        <v>0.45981636643409729</v>
      </c>
      <c r="AA170" s="55">
        <v>3000</v>
      </c>
      <c r="AB170" s="55">
        <v>982</v>
      </c>
      <c r="AC170" s="55">
        <v>4000</v>
      </c>
      <c r="AD170" s="55">
        <v>463</v>
      </c>
      <c r="AE170" s="55">
        <v>3500</v>
      </c>
      <c r="AF170" s="55">
        <v>319</v>
      </c>
      <c r="AG170" s="64">
        <v>0.27079716324806213</v>
      </c>
      <c r="AH170" s="64">
        <v>0.48426514863967896</v>
      </c>
      <c r="AI170" s="64">
        <v>0.25201842188835144</v>
      </c>
      <c r="AJ170" s="64">
        <v>9.6126407384872437E-2</v>
      </c>
      <c r="AK170" s="64">
        <v>5.7859834283590317E-2</v>
      </c>
      <c r="AL170" s="64">
        <v>2.7610030956566334E-3</v>
      </c>
      <c r="AM170" s="55">
        <v>3000</v>
      </c>
      <c r="AN170" s="55">
        <v>982</v>
      </c>
      <c r="AO170" s="55">
        <v>4000</v>
      </c>
      <c r="AP170" s="55">
        <v>463</v>
      </c>
      <c r="AQ170" s="55">
        <v>3500</v>
      </c>
      <c r="AR170" s="55">
        <v>319</v>
      </c>
      <c r="AS170" s="64">
        <v>0.26440495252609253</v>
      </c>
      <c r="AT170" s="64">
        <v>0.4749596118927002</v>
      </c>
      <c r="AU170" s="64">
        <v>0.25148087739944458</v>
      </c>
      <c r="AV170" s="64">
        <v>9.9353797733783722E-2</v>
      </c>
      <c r="AW170" s="64">
        <v>6.1120085418224335E-2</v>
      </c>
      <c r="AX170" s="68">
        <v>3.5002692602574825E-3</v>
      </c>
      <c r="AY170" s="56" t="str">
        <f t="shared" si="49"/>
        <v>yes</v>
      </c>
      <c r="AZ170" s="57" t="str">
        <f t="shared" si="50"/>
        <v>yes</v>
      </c>
      <c r="BA170" s="57" t="str">
        <f t="shared" si="51"/>
        <v>yes</v>
      </c>
      <c r="BB170" s="57" t="str">
        <f t="shared" si="52"/>
        <v>no</v>
      </c>
      <c r="BC170" s="57" t="str">
        <f t="shared" si="53"/>
        <v>yes</v>
      </c>
      <c r="BD170" s="58">
        <f t="shared" si="54"/>
        <v>1</v>
      </c>
      <c r="BE170" s="59" t="str">
        <f t="shared" si="55"/>
        <v>excluded</v>
      </c>
      <c r="BF170" s="55"/>
      <c r="BG170" s="58">
        <v>3</v>
      </c>
      <c r="BH170" s="58" t="s">
        <v>70</v>
      </c>
      <c r="BI170" s="45" t="s">
        <v>71</v>
      </c>
      <c r="BJ170" s="67" t="s">
        <v>72</v>
      </c>
      <c r="BK170" s="61"/>
      <c r="BL170" s="61" t="str" cm="1">
        <f t="array" ref="BL170">IF(_xlfn.XLOOKUP(Estimates_final!C148,'Additional survey details'!$B$3:$B$489,_xlfn.XLOOKUP(Estimates_final!$BL$1,'Additional survey details'!$C$2:$BM$2,'Additional survey details'!$C$3:$BM$489))=0,"",_xlfn.XLOOKUP(Estimates_final!C148,'Additional survey details'!$B$3:$B$489,_xlfn.XLOOKUP(Estimates_final!$BL$1,'Additional survey details'!$C$2:$BM$2,'Additional survey details'!$C$3:$BM$489)))</f>
        <v>MICS6</v>
      </c>
    </row>
    <row r="171" spans="1:64" s="54" customFormat="1" ht="15" customHeight="1" x14ac:dyDescent="0.35">
      <c r="A171" s="54">
        <v>108</v>
      </c>
      <c r="B171" s="59" t="s">
        <v>376</v>
      </c>
      <c r="C171" s="55">
        <v>277</v>
      </c>
      <c r="D171" s="55" t="s">
        <v>377</v>
      </c>
      <c r="E171" s="58" t="s">
        <v>378</v>
      </c>
      <c r="F171" s="10" t="s">
        <v>76</v>
      </c>
      <c r="G171" s="3">
        <v>2000</v>
      </c>
      <c r="H171" s="55">
        <v>1999</v>
      </c>
      <c r="I171" s="64">
        <v>0.25760361552238464</v>
      </c>
      <c r="J171" s="62">
        <v>7.2946934960782528E-3</v>
      </c>
      <c r="K171" s="64">
        <v>0.24330602586269379</v>
      </c>
      <c r="L171" s="64">
        <v>0.27190122008323669</v>
      </c>
      <c r="M171" s="64">
        <v>0.18157310783863068</v>
      </c>
      <c r="N171" s="62">
        <v>1.8086550757288933E-2</v>
      </c>
      <c r="O171" s="64">
        <v>0.14603826403617859</v>
      </c>
      <c r="P171" s="64">
        <v>0.21710793673992157</v>
      </c>
      <c r="Q171" s="55">
        <v>1666</v>
      </c>
      <c r="R171" s="63">
        <v>1700</v>
      </c>
      <c r="S171" s="64">
        <v>0.28090190887451172</v>
      </c>
      <c r="T171" s="64">
        <v>0.30132052302360535</v>
      </c>
      <c r="U171" s="63">
        <v>478</v>
      </c>
      <c r="V171" s="55">
        <v>502</v>
      </c>
      <c r="W171" s="63">
        <v>478</v>
      </c>
      <c r="X171" s="55">
        <v>502</v>
      </c>
      <c r="Y171" s="64">
        <v>0.28094133734703064</v>
      </c>
      <c r="Z171" s="64">
        <v>0.30132052302360535</v>
      </c>
      <c r="AA171" s="55">
        <v>3000</v>
      </c>
      <c r="AB171" s="55">
        <v>46</v>
      </c>
      <c r="AC171" s="55">
        <v>3500</v>
      </c>
      <c r="AD171" s="55">
        <v>41</v>
      </c>
      <c r="AE171" s="55">
        <v>2500</v>
      </c>
      <c r="AF171" s="55">
        <v>31</v>
      </c>
      <c r="AG171" s="64">
        <v>0.10160946100950241</v>
      </c>
      <c r="AH171" s="64">
        <v>0.24197499454021454</v>
      </c>
      <c r="AI171" s="64">
        <v>0.11472318321466446</v>
      </c>
      <c r="AJ171" s="64">
        <v>5.9830445796251297E-2</v>
      </c>
      <c r="AK171" s="64">
        <v>0</v>
      </c>
      <c r="AL171" s="64">
        <v>1.2497330084443092E-2</v>
      </c>
      <c r="AM171" s="55">
        <v>3000</v>
      </c>
      <c r="AN171" s="55">
        <v>46</v>
      </c>
      <c r="AO171" s="55">
        <v>3500</v>
      </c>
      <c r="AP171" s="55">
        <v>41</v>
      </c>
      <c r="AQ171" s="55">
        <v>2500</v>
      </c>
      <c r="AR171" s="55">
        <v>31</v>
      </c>
      <c r="AS171" s="64">
        <v>9.1633468866348267E-2</v>
      </c>
      <c r="AT171" s="64">
        <v>0.23505976796150208</v>
      </c>
      <c r="AU171" s="64">
        <v>0.11155378818511963</v>
      </c>
      <c r="AV171" s="64">
        <v>5.7768926024436951E-2</v>
      </c>
      <c r="AW171" s="64">
        <v>0</v>
      </c>
      <c r="AX171" s="68">
        <v>1.1952191591262817E-2</v>
      </c>
      <c r="AY171" s="56" t="str">
        <f t="shared" si="49"/>
        <v>yes</v>
      </c>
      <c r="AZ171" s="57" t="str">
        <f t="shared" si="50"/>
        <v>yes</v>
      </c>
      <c r="BA171" s="57" t="str">
        <f t="shared" si="51"/>
        <v>yes</v>
      </c>
      <c r="BB171" s="57" t="str">
        <f t="shared" si="52"/>
        <v>yes</v>
      </c>
      <c r="BC171" s="57" t="str">
        <f t="shared" si="53"/>
        <v>yes</v>
      </c>
      <c r="BD171" s="58">
        <f t="shared" si="54"/>
        <v>0</v>
      </c>
      <c r="BE171" s="59" t="str">
        <f t="shared" si="55"/>
        <v>included</v>
      </c>
      <c r="BF171" s="55"/>
      <c r="BG171" s="58">
        <v>5</v>
      </c>
      <c r="BH171" s="58" t="s">
        <v>78</v>
      </c>
      <c r="BI171" s="45" t="s">
        <v>79</v>
      </c>
      <c r="BJ171" s="67" t="s">
        <v>80</v>
      </c>
      <c r="BK171" s="61"/>
      <c r="BL171" s="61" t="str" cm="1">
        <f t="array" ref="BL171">IF(_xlfn.XLOOKUP(Estimates_final!C149,'Additional survey details'!$B$3:$B$489,_xlfn.XLOOKUP(Estimates_final!$BL$1,'Additional survey details'!$C$2:$BM$2,'Additional survey details'!$C$3:$BM$489))=0,"",_xlfn.XLOOKUP(Estimates_final!C149,'Additional survey details'!$B$3:$B$489,_xlfn.XLOOKUP(Estimates_final!$BL$1,'Additional survey details'!$C$2:$BM$2,'Additional survey details'!$C$3:$BM$489)))</f>
        <v/>
      </c>
    </row>
    <row r="172" spans="1:64" s="54" customFormat="1" ht="15" customHeight="1" x14ac:dyDescent="0.35">
      <c r="A172" s="54">
        <v>109</v>
      </c>
      <c r="B172" s="59" t="s">
        <v>376</v>
      </c>
      <c r="C172" s="55">
        <v>278</v>
      </c>
      <c r="D172" s="55" t="s">
        <v>379</v>
      </c>
      <c r="E172" s="58" t="s">
        <v>378</v>
      </c>
      <c r="F172" s="10" t="s">
        <v>76</v>
      </c>
      <c r="G172" s="3">
        <v>2006</v>
      </c>
      <c r="H172" s="55">
        <v>2005</v>
      </c>
      <c r="I172" s="64">
        <v>0.25452069999999999</v>
      </c>
      <c r="J172" s="62">
        <v>1.9404000000000001E-2</v>
      </c>
      <c r="K172" s="64">
        <v>0.21648880000000001</v>
      </c>
      <c r="L172" s="64">
        <v>0.2925526</v>
      </c>
      <c r="M172" s="64">
        <v>0.15230579999999999</v>
      </c>
      <c r="N172" s="62">
        <v>1.226002E-2</v>
      </c>
      <c r="O172" s="64">
        <v>0.1281583</v>
      </c>
      <c r="P172" s="64">
        <v>0.17645333999999999</v>
      </c>
      <c r="Q172" s="55">
        <v>2455</v>
      </c>
      <c r="R172" s="63">
        <v>2506</v>
      </c>
      <c r="S172" s="64">
        <v>0.41460496187210083</v>
      </c>
      <c r="T172" s="64">
        <v>0.43095722794532776</v>
      </c>
      <c r="U172" s="63">
        <v>1039</v>
      </c>
      <c r="V172" s="55">
        <v>1058</v>
      </c>
      <c r="W172" s="63">
        <v>1036</v>
      </c>
      <c r="X172" s="55">
        <v>1056</v>
      </c>
      <c r="Y172" s="64">
        <v>0.4134078323841095</v>
      </c>
      <c r="Z172" s="64">
        <v>0.43014255166053772</v>
      </c>
      <c r="AA172" s="55">
        <v>3000</v>
      </c>
      <c r="AB172" s="55">
        <v>110</v>
      </c>
      <c r="AC172" s="55">
        <v>2500</v>
      </c>
      <c r="AD172" s="55">
        <v>87</v>
      </c>
      <c r="AE172" s="55">
        <v>3500</v>
      </c>
      <c r="AF172" s="55">
        <v>66</v>
      </c>
      <c r="AG172" s="64">
        <v>9.4747401773929596E-2</v>
      </c>
      <c r="AH172" s="64">
        <v>0.22544035315513611</v>
      </c>
      <c r="AI172" s="64">
        <v>0.12697865068912506</v>
      </c>
      <c r="AJ172" s="64">
        <v>6.3981257379055023E-2</v>
      </c>
      <c r="AK172" s="64">
        <v>2.7251968160271645E-2</v>
      </c>
      <c r="AL172" s="64">
        <v>0</v>
      </c>
      <c r="AM172" s="55">
        <v>3000</v>
      </c>
      <c r="AN172" s="55">
        <v>110</v>
      </c>
      <c r="AO172" s="55">
        <v>2500</v>
      </c>
      <c r="AP172" s="55">
        <v>87</v>
      </c>
      <c r="AQ172" s="55">
        <v>3500</v>
      </c>
      <c r="AR172" s="55">
        <v>66</v>
      </c>
      <c r="AS172" s="64">
        <v>0.1039697527885437</v>
      </c>
      <c r="AT172" s="64">
        <v>0.24858222901821136</v>
      </c>
      <c r="AU172" s="64">
        <v>0.12570887804031372</v>
      </c>
      <c r="AV172" s="64">
        <v>6.238185241818428E-2</v>
      </c>
      <c r="AW172" s="64">
        <v>2.5519847869873047E-2</v>
      </c>
      <c r="AX172" s="68">
        <v>0</v>
      </c>
      <c r="AY172" s="56" t="str">
        <f t="shared" si="49"/>
        <v>yes</v>
      </c>
      <c r="AZ172" s="57" t="str">
        <f t="shared" si="50"/>
        <v>yes</v>
      </c>
      <c r="BA172" s="57" t="str">
        <f t="shared" si="51"/>
        <v>yes</v>
      </c>
      <c r="BB172" s="57" t="str">
        <f t="shared" si="52"/>
        <v>yes</v>
      </c>
      <c r="BC172" s="57" t="str">
        <f t="shared" si="53"/>
        <v>yes</v>
      </c>
      <c r="BD172" s="58">
        <f t="shared" si="54"/>
        <v>0</v>
      </c>
      <c r="BE172" s="59" t="str">
        <f t="shared" si="55"/>
        <v>included</v>
      </c>
      <c r="BF172" s="55" t="s">
        <v>77</v>
      </c>
      <c r="BG172" s="58">
        <v>5</v>
      </c>
      <c r="BH172" s="58" t="s">
        <v>78</v>
      </c>
      <c r="BI172" s="45" t="s">
        <v>79</v>
      </c>
      <c r="BJ172" s="67" t="s">
        <v>80</v>
      </c>
      <c r="BK172" s="61"/>
      <c r="BL172" s="61" t="str" cm="1">
        <f t="array" ref="BL172">IF(_xlfn.XLOOKUP(Estimates_final!C150,'Additional survey details'!$B$3:$B$489,_xlfn.XLOOKUP(Estimates_final!$BL$1,'Additional survey details'!$C$2:$BM$2,'Additional survey details'!$C$3:$BM$489))=0,"",_xlfn.XLOOKUP(Estimates_final!C150,'Additional survey details'!$B$3:$B$489,_xlfn.XLOOKUP(Estimates_final!$BL$1,'Additional survey details'!$C$2:$BM$2,'Additional survey details'!$C$3:$BM$489)))</f>
        <v>MICS3</v>
      </c>
    </row>
    <row r="173" spans="1:64" s="54" customFormat="1" ht="15" customHeight="1" x14ac:dyDescent="0.35">
      <c r="A173" s="54">
        <v>110</v>
      </c>
      <c r="B173" s="59" t="s">
        <v>376</v>
      </c>
      <c r="C173" s="55">
        <v>281</v>
      </c>
      <c r="D173" s="55" t="s">
        <v>380</v>
      </c>
      <c r="E173" s="58" t="s">
        <v>378</v>
      </c>
      <c r="F173" s="10" t="s">
        <v>76</v>
      </c>
      <c r="G173" s="3">
        <v>2014</v>
      </c>
      <c r="H173" s="55">
        <v>2013</v>
      </c>
      <c r="I173" s="64">
        <v>0.21067069999999999</v>
      </c>
      <c r="J173" s="62">
        <v>1.0666399999999999E-2</v>
      </c>
      <c r="K173" s="64">
        <v>0.18976460000000001</v>
      </c>
      <c r="L173" s="64">
        <v>0.2315768</v>
      </c>
      <c r="M173" s="64">
        <v>0.1380564</v>
      </c>
      <c r="N173" s="62">
        <v>1.39303E-2</v>
      </c>
      <c r="O173" s="64">
        <v>0.11064582000000001</v>
      </c>
      <c r="P173" s="64">
        <v>0.16546701</v>
      </c>
      <c r="Q173" s="55">
        <v>3196</v>
      </c>
      <c r="R173" s="63">
        <v>3039.43408203125</v>
      </c>
      <c r="S173" s="64">
        <v>0.43698585033416748</v>
      </c>
      <c r="T173" s="64">
        <v>0.39737170934677124</v>
      </c>
      <c r="U173" s="63">
        <v>1328</v>
      </c>
      <c r="V173" s="55">
        <v>1270</v>
      </c>
      <c r="W173" s="63">
        <v>1322</v>
      </c>
      <c r="X173" s="55">
        <v>1266</v>
      </c>
      <c r="Y173" s="64">
        <v>0.43501150608062744</v>
      </c>
      <c r="Z173" s="64">
        <v>0.39612016081809998</v>
      </c>
      <c r="AA173" s="55">
        <v>3000</v>
      </c>
      <c r="AB173" s="55">
        <v>140</v>
      </c>
      <c r="AC173" s="55">
        <v>3500</v>
      </c>
      <c r="AD173" s="55">
        <v>70</v>
      </c>
      <c r="AE173" s="55">
        <v>4000</v>
      </c>
      <c r="AF173" s="55">
        <v>62</v>
      </c>
      <c r="AG173" s="64">
        <v>9.6768051385879517E-2</v>
      </c>
      <c r="AH173" s="64">
        <v>0.18668051064014435</v>
      </c>
      <c r="AI173" s="64">
        <v>0.12537957727909088</v>
      </c>
      <c r="AJ173" s="64">
        <v>4.5682068914175034E-2</v>
      </c>
      <c r="AK173" s="64">
        <v>1.5562775544822216E-2</v>
      </c>
      <c r="AL173" s="64">
        <v>0</v>
      </c>
      <c r="AM173" s="55">
        <v>3000</v>
      </c>
      <c r="AN173" s="55">
        <v>140</v>
      </c>
      <c r="AO173" s="55">
        <v>3500</v>
      </c>
      <c r="AP173" s="55">
        <v>70</v>
      </c>
      <c r="AQ173" s="55">
        <v>4000</v>
      </c>
      <c r="AR173" s="55">
        <v>62</v>
      </c>
      <c r="AS173" s="64">
        <v>0.11023622006177902</v>
      </c>
      <c r="AT173" s="64">
        <v>0.21417322754859924</v>
      </c>
      <c r="AU173" s="64">
        <v>0.13070866465568542</v>
      </c>
      <c r="AV173" s="64">
        <v>4.6456694602966309E-2</v>
      </c>
      <c r="AW173" s="64">
        <v>2.0472440868616104E-2</v>
      </c>
      <c r="AX173" s="68">
        <v>0</v>
      </c>
      <c r="AY173" s="56" t="str">
        <f t="shared" si="49"/>
        <v>yes</v>
      </c>
      <c r="AZ173" s="57" t="str">
        <f t="shared" si="50"/>
        <v>yes</v>
      </c>
      <c r="BA173" s="57" t="str">
        <f t="shared" si="51"/>
        <v>yes</v>
      </c>
      <c r="BB173" s="57" t="str">
        <f t="shared" si="52"/>
        <v>yes</v>
      </c>
      <c r="BC173" s="57" t="str">
        <f t="shared" si="53"/>
        <v>yes</v>
      </c>
      <c r="BD173" s="58">
        <f t="shared" si="54"/>
        <v>0</v>
      </c>
      <c r="BE173" s="59" t="str">
        <f t="shared" si="55"/>
        <v>included</v>
      </c>
      <c r="BF173" s="55" t="s">
        <v>77</v>
      </c>
      <c r="BG173" s="58">
        <v>5</v>
      </c>
      <c r="BH173" s="58" t="s">
        <v>78</v>
      </c>
      <c r="BI173" s="45" t="s">
        <v>79</v>
      </c>
      <c r="BJ173" s="67" t="s">
        <v>80</v>
      </c>
      <c r="BK173" s="61"/>
      <c r="BL173" s="61" t="str" cm="1">
        <f t="array" ref="BL173">IF(_xlfn.XLOOKUP(Estimates_final!C151,'Additional survey details'!$B$3:$B$489,_xlfn.XLOOKUP(Estimates_final!$BL$1,'Additional survey details'!$C$2:$BM$2,'Additional survey details'!$C$3:$BM$489))=0,"",_xlfn.XLOOKUP(Estimates_final!C151,'Additional survey details'!$B$3:$B$489,_xlfn.XLOOKUP(Estimates_final!$BL$1,'Additional survey details'!$C$2:$BM$2,'Additional survey details'!$C$3:$BM$489)))</f>
        <v/>
      </c>
    </row>
    <row r="174" spans="1:64" s="54" customFormat="1" ht="15" customHeight="1" x14ac:dyDescent="0.35">
      <c r="A174" s="54">
        <v>473</v>
      </c>
      <c r="B174" s="59" t="s">
        <v>376</v>
      </c>
      <c r="C174" s="55">
        <v>4260</v>
      </c>
      <c r="D174" s="55" t="s">
        <v>381</v>
      </c>
      <c r="E174" s="58" t="s">
        <v>378</v>
      </c>
      <c r="F174" s="10" t="s">
        <v>76</v>
      </c>
      <c r="G174" s="3" t="s">
        <v>103</v>
      </c>
      <c r="H174" s="55">
        <v>2018</v>
      </c>
      <c r="I174" s="64">
        <v>0.17189028859138489</v>
      </c>
      <c r="J174" s="62">
        <v>1.4299155212938786E-2</v>
      </c>
      <c r="K174" s="64">
        <v>0.14386394619941711</v>
      </c>
      <c r="L174" s="64">
        <v>0.19991663098335266</v>
      </c>
      <c r="M174" s="64">
        <v>0.11883001774549484</v>
      </c>
      <c r="N174" s="62">
        <v>1.1605400592088699E-2</v>
      </c>
      <c r="O174" s="64">
        <v>9.6006251871585846E-2</v>
      </c>
      <c r="P174" s="64">
        <v>0.14165377616882324</v>
      </c>
      <c r="Q174" s="55">
        <v>2926</v>
      </c>
      <c r="R174" s="63">
        <v>2859.987548828125</v>
      </c>
      <c r="S174" s="64">
        <v>0.51101785898208618</v>
      </c>
      <c r="T174" s="64">
        <v>0.52102565765380859</v>
      </c>
      <c r="U174" s="63">
        <v>1461</v>
      </c>
      <c r="V174" s="55">
        <v>1524</v>
      </c>
      <c r="W174" s="63">
        <v>1453</v>
      </c>
      <c r="X174" s="55">
        <v>1515</v>
      </c>
      <c r="Y174" s="64">
        <v>0.50821965932846069</v>
      </c>
      <c r="Z174" s="64">
        <v>0.51794874668121338</v>
      </c>
      <c r="AA174" s="55">
        <v>3000</v>
      </c>
      <c r="AB174" s="55">
        <v>180</v>
      </c>
      <c r="AC174" s="55">
        <v>3500</v>
      </c>
      <c r="AD174" s="55">
        <v>128</v>
      </c>
      <c r="AE174" s="55">
        <v>3200</v>
      </c>
      <c r="AF174" s="55">
        <v>76</v>
      </c>
      <c r="AG174" s="64">
        <v>0.11674602329730988</v>
      </c>
      <c r="AH174" s="64">
        <v>0.24220412969589233</v>
      </c>
      <c r="AI174" s="64">
        <v>0.1196661964058876</v>
      </c>
      <c r="AJ174" s="64">
        <v>4.8285748809576035E-2</v>
      </c>
      <c r="AK174" s="64">
        <v>2.0646873861551285E-2</v>
      </c>
      <c r="AL174" s="64">
        <v>0</v>
      </c>
      <c r="AM174" s="55">
        <v>3000</v>
      </c>
      <c r="AN174" s="55">
        <v>180</v>
      </c>
      <c r="AO174" s="55">
        <v>3500</v>
      </c>
      <c r="AP174" s="55">
        <v>128</v>
      </c>
      <c r="AQ174" s="55">
        <v>3200</v>
      </c>
      <c r="AR174" s="55">
        <v>76</v>
      </c>
      <c r="AS174" s="64">
        <v>0.11787819117307663</v>
      </c>
      <c r="AT174" s="64">
        <v>0.25147348642349243</v>
      </c>
      <c r="AU174" s="64">
        <v>0.12049771100282669</v>
      </c>
      <c r="AV174" s="64">
        <v>5.042567104101181E-2</v>
      </c>
      <c r="AW174" s="64">
        <v>2.0301245152950287E-2</v>
      </c>
      <c r="AX174" s="68">
        <v>0</v>
      </c>
      <c r="AY174" s="56" t="str">
        <f t="shared" si="49"/>
        <v>yes</v>
      </c>
      <c r="AZ174" s="57" t="str">
        <f t="shared" si="50"/>
        <v>yes</v>
      </c>
      <c r="BA174" s="57" t="str">
        <f t="shared" si="51"/>
        <v>yes</v>
      </c>
      <c r="BB174" s="57" t="str">
        <f t="shared" si="52"/>
        <v>yes</v>
      </c>
      <c r="BC174" s="57" t="str">
        <f t="shared" si="53"/>
        <v>yes</v>
      </c>
      <c r="BD174" s="58">
        <f t="shared" si="54"/>
        <v>0</v>
      </c>
      <c r="BE174" s="59" t="str">
        <f t="shared" si="55"/>
        <v>included</v>
      </c>
      <c r="BF174" s="55"/>
      <c r="BG174" s="58">
        <v>5</v>
      </c>
      <c r="BH174" s="58" t="s">
        <v>78</v>
      </c>
      <c r="BI174" s="45" t="s">
        <v>96</v>
      </c>
      <c r="BJ174" s="67" t="s">
        <v>80</v>
      </c>
      <c r="BK174" s="61"/>
      <c r="BL174" s="61" t="str" cm="1">
        <f t="array" ref="BL174">IF(_xlfn.XLOOKUP(Estimates_final!C152,'Additional survey details'!$B$3:$B$489,_xlfn.XLOOKUP(Estimates_final!$BL$1,'Additional survey details'!$C$2:$BM$2,'Additional survey details'!$C$3:$BM$489))=0,"",_xlfn.XLOOKUP(Estimates_final!C152,'Additional survey details'!$B$3:$B$489,_xlfn.XLOOKUP(Estimates_final!$BL$1,'Additional survey details'!$C$2:$BM$2,'Additional survey details'!$C$3:$BM$489)))</f>
        <v/>
      </c>
    </row>
    <row r="175" spans="1:64" s="54" customFormat="1" ht="15" customHeight="1" x14ac:dyDescent="0.35">
      <c r="A175" s="54">
        <v>111</v>
      </c>
      <c r="B175" s="59" t="s">
        <v>382</v>
      </c>
      <c r="C175" s="55">
        <v>284</v>
      </c>
      <c r="D175" s="55" t="s">
        <v>383</v>
      </c>
      <c r="E175" s="58" t="s">
        <v>384</v>
      </c>
      <c r="F175" s="10" t="s">
        <v>76</v>
      </c>
      <c r="G175" s="3">
        <v>2000</v>
      </c>
      <c r="H175" s="55">
        <v>1999</v>
      </c>
      <c r="I175" s="64">
        <v>0.15103359999999999</v>
      </c>
      <c r="J175" s="62">
        <v>2.42437E-2</v>
      </c>
      <c r="K175" s="64">
        <v>0.10351589999999999</v>
      </c>
      <c r="L175" s="64">
        <v>0.19855129999999999</v>
      </c>
      <c r="M175" s="64">
        <v>0.1149891</v>
      </c>
      <c r="N175" s="62">
        <v>2.2296900000000001E-2</v>
      </c>
      <c r="O175" s="64">
        <v>7.0801890000000006E-2</v>
      </c>
      <c r="P175" s="64">
        <v>0.15917634</v>
      </c>
      <c r="Q175" s="55">
        <v>497</v>
      </c>
      <c r="R175" s="63">
        <v>406</v>
      </c>
      <c r="S175" s="64">
        <v>0.7920151948928833</v>
      </c>
      <c r="T175" s="64">
        <v>0.72032195329666138</v>
      </c>
      <c r="U175" s="63">
        <v>322</v>
      </c>
      <c r="V175" s="55">
        <v>358</v>
      </c>
      <c r="W175" s="63">
        <v>313</v>
      </c>
      <c r="X175" s="55">
        <v>350</v>
      </c>
      <c r="Y175" s="64">
        <v>0.77175754308700562</v>
      </c>
      <c r="Z175" s="64">
        <v>0.70422536134719849</v>
      </c>
      <c r="AA175" s="55">
        <v>3000</v>
      </c>
      <c r="AB175" s="55">
        <v>44</v>
      </c>
      <c r="AC175" s="55">
        <v>3500</v>
      </c>
      <c r="AD175" s="55">
        <v>20</v>
      </c>
      <c r="AE175" s="55">
        <v>3200</v>
      </c>
      <c r="AF175" s="55">
        <v>20</v>
      </c>
      <c r="AG175" s="64">
        <v>0.11597570031881332</v>
      </c>
      <c r="AH175" s="64">
        <v>0.22696441411972046</v>
      </c>
      <c r="AI175" s="64">
        <v>0.169279545545578</v>
      </c>
      <c r="AJ175" s="64">
        <v>6.8156518042087555E-2</v>
      </c>
      <c r="AK175" s="64">
        <v>4.074583575129509E-2</v>
      </c>
      <c r="AL175" s="64">
        <v>3.3490713685750961E-3</v>
      </c>
      <c r="AM175" s="55">
        <v>3000</v>
      </c>
      <c r="AN175" s="55">
        <v>44</v>
      </c>
      <c r="AO175" s="55">
        <v>3500</v>
      </c>
      <c r="AP175" s="55">
        <v>20</v>
      </c>
      <c r="AQ175" s="55">
        <v>3200</v>
      </c>
      <c r="AR175" s="55">
        <v>20</v>
      </c>
      <c r="AS175" s="64">
        <v>0.12324929982423782</v>
      </c>
      <c r="AT175" s="64">
        <v>0.23529411852359772</v>
      </c>
      <c r="AU175" s="64">
        <v>0.15406163036823273</v>
      </c>
      <c r="AV175" s="64">
        <v>7.0028014481067657E-2</v>
      </c>
      <c r="AW175" s="64">
        <v>3.9215687662363052E-2</v>
      </c>
      <c r="AX175" s="68">
        <v>2.8011205140501261E-3</v>
      </c>
      <c r="AY175" s="56" t="str">
        <f t="shared" si="49"/>
        <v>yes</v>
      </c>
      <c r="AZ175" s="57" t="str">
        <f t="shared" si="50"/>
        <v>yes</v>
      </c>
      <c r="BA175" s="57" t="str">
        <f t="shared" si="51"/>
        <v>yes</v>
      </c>
      <c r="BB175" s="57" t="str">
        <f t="shared" si="52"/>
        <v>yes</v>
      </c>
      <c r="BC175" s="57" t="str">
        <f t="shared" si="53"/>
        <v>yes</v>
      </c>
      <c r="BD175" s="58">
        <f t="shared" si="54"/>
        <v>0</v>
      </c>
      <c r="BE175" s="59" t="str">
        <f t="shared" si="55"/>
        <v>included</v>
      </c>
      <c r="BF175" s="55" t="s">
        <v>77</v>
      </c>
      <c r="BG175" s="58">
        <v>5</v>
      </c>
      <c r="BH175" s="58" t="s">
        <v>78</v>
      </c>
      <c r="BI175" s="45" t="s">
        <v>79</v>
      </c>
      <c r="BJ175" s="67" t="s">
        <v>80</v>
      </c>
      <c r="BK175" s="61"/>
      <c r="BL175" s="61" t="str" cm="1">
        <f t="array" ref="BL175">IF(_xlfn.XLOOKUP(Estimates_final!C153,'Additional survey details'!$B$3:$B$489,_xlfn.XLOOKUP(Estimates_final!$BL$1,'Additional survey details'!$C$2:$BM$2,'Additional survey details'!$C$3:$BM$489))=0,"",_xlfn.XLOOKUP(Estimates_final!C153,'Additional survey details'!$B$3:$B$489,_xlfn.XLOOKUP(Estimates_final!$BL$1,'Additional survey details'!$C$2:$BM$2,'Additional survey details'!$C$3:$BM$489)))</f>
        <v/>
      </c>
    </row>
    <row r="176" spans="1:64" s="54" customFormat="1" ht="15" customHeight="1" x14ac:dyDescent="0.35">
      <c r="A176" s="54">
        <v>112</v>
      </c>
      <c r="B176" s="59" t="s">
        <v>382</v>
      </c>
      <c r="C176" s="55">
        <v>285</v>
      </c>
      <c r="D176" s="55" t="s">
        <v>385</v>
      </c>
      <c r="E176" s="58" t="s">
        <v>384</v>
      </c>
      <c r="F176" s="10" t="s">
        <v>76</v>
      </c>
      <c r="G176" s="3" t="s">
        <v>179</v>
      </c>
      <c r="H176" s="55">
        <v>2005</v>
      </c>
      <c r="I176" s="64">
        <v>0.205487</v>
      </c>
      <c r="J176" s="62">
        <v>1.7409899999999999E-2</v>
      </c>
      <c r="K176" s="64">
        <v>0.1713635</v>
      </c>
      <c r="L176" s="64">
        <v>0.2396104</v>
      </c>
      <c r="M176" s="64">
        <v>0.18363660000000001</v>
      </c>
      <c r="N176" s="62">
        <v>1.864095E-2</v>
      </c>
      <c r="O176" s="64">
        <v>0.14688293999999999</v>
      </c>
      <c r="P176" s="64">
        <v>0.22039022</v>
      </c>
      <c r="Q176" s="55">
        <v>917</v>
      </c>
      <c r="R176" s="63">
        <v>741</v>
      </c>
      <c r="S176" s="64">
        <v>0.77732795476913452</v>
      </c>
      <c r="T176" s="64">
        <v>0.71864777803421021</v>
      </c>
      <c r="U176" s="63">
        <v>576</v>
      </c>
      <c r="V176" s="55">
        <v>659</v>
      </c>
      <c r="W176" s="63">
        <v>570</v>
      </c>
      <c r="X176" s="55">
        <v>652</v>
      </c>
      <c r="Y176" s="64">
        <v>0.76923078298568726</v>
      </c>
      <c r="Z176" s="64">
        <v>0.71101415157318115</v>
      </c>
      <c r="AA176" s="55">
        <v>3000</v>
      </c>
      <c r="AB176" s="55">
        <v>107</v>
      </c>
      <c r="AC176" s="55">
        <v>2000</v>
      </c>
      <c r="AD176" s="55">
        <v>39</v>
      </c>
      <c r="AE176" s="55">
        <v>4000</v>
      </c>
      <c r="AF176" s="55">
        <v>32</v>
      </c>
      <c r="AG176" s="64">
        <v>0.16087178885936737</v>
      </c>
      <c r="AH176" s="64">
        <v>0.2763059139251709</v>
      </c>
      <c r="AI176" s="64">
        <v>0.16103057563304901</v>
      </c>
      <c r="AJ176" s="64">
        <v>5.4055094718933105E-2</v>
      </c>
      <c r="AK176" s="64">
        <v>3.211495652794838E-2</v>
      </c>
      <c r="AL176" s="64">
        <v>0</v>
      </c>
      <c r="AM176" s="55">
        <v>3000</v>
      </c>
      <c r="AN176" s="55">
        <v>107</v>
      </c>
      <c r="AO176" s="55">
        <v>2000</v>
      </c>
      <c r="AP176" s="55">
        <v>39</v>
      </c>
      <c r="AQ176" s="55">
        <v>4000</v>
      </c>
      <c r="AR176" s="55">
        <v>32</v>
      </c>
      <c r="AS176" s="64">
        <v>0.16236722469329834</v>
      </c>
      <c r="AT176" s="64">
        <v>0.27010622620582581</v>
      </c>
      <c r="AU176" s="64">
        <v>0.15477997064590454</v>
      </c>
      <c r="AV176" s="64">
        <v>5.1593322306871414E-2</v>
      </c>
      <c r="AW176" s="64">
        <v>3.3383913338184357E-2</v>
      </c>
      <c r="AX176" s="68">
        <v>0</v>
      </c>
      <c r="AY176" s="56" t="str">
        <f t="shared" si="49"/>
        <v>yes</v>
      </c>
      <c r="AZ176" s="57" t="str">
        <f t="shared" si="50"/>
        <v>yes</v>
      </c>
      <c r="BA176" s="57" t="str">
        <f t="shared" si="51"/>
        <v>yes</v>
      </c>
      <c r="BB176" s="57" t="str">
        <f t="shared" si="52"/>
        <v>yes</v>
      </c>
      <c r="BC176" s="57" t="str">
        <f t="shared" si="53"/>
        <v>yes</v>
      </c>
      <c r="BD176" s="58">
        <f t="shared" si="54"/>
        <v>0</v>
      </c>
      <c r="BE176" s="59" t="str">
        <f t="shared" si="55"/>
        <v>included</v>
      </c>
      <c r="BF176" s="55" t="s">
        <v>77</v>
      </c>
      <c r="BG176" s="58">
        <v>5</v>
      </c>
      <c r="BH176" s="58" t="s">
        <v>78</v>
      </c>
      <c r="BI176" s="45" t="s">
        <v>79</v>
      </c>
      <c r="BJ176" s="67" t="s">
        <v>80</v>
      </c>
      <c r="BK176" s="61"/>
      <c r="BL176" s="61" t="str" cm="1">
        <f t="array" ref="BL176">IF(_xlfn.XLOOKUP(Estimates_final!C154,'Additional survey details'!$B$3:$B$489,_xlfn.XLOOKUP(Estimates_final!$BL$1,'Additional survey details'!$C$2:$BM$2,'Additional survey details'!$C$3:$BM$489))=0,"",_xlfn.XLOOKUP(Estimates_final!C154,'Additional survey details'!$B$3:$B$489,_xlfn.XLOOKUP(Estimates_final!$BL$1,'Additional survey details'!$C$2:$BM$2,'Additional survey details'!$C$3:$BM$489)))</f>
        <v/>
      </c>
    </row>
    <row r="177" spans="1:64" s="54" customFormat="1" ht="15" customHeight="1" x14ac:dyDescent="0.35">
      <c r="A177" s="54">
        <v>113</v>
      </c>
      <c r="B177" s="59" t="s">
        <v>382</v>
      </c>
      <c r="C177" s="55">
        <v>286</v>
      </c>
      <c r="D177" s="55" t="s">
        <v>386</v>
      </c>
      <c r="E177" s="58" t="s">
        <v>384</v>
      </c>
      <c r="F177" s="10" t="s">
        <v>67</v>
      </c>
      <c r="G177" s="3">
        <v>2009</v>
      </c>
      <c r="H177" s="55">
        <v>2006</v>
      </c>
      <c r="I177" s="64">
        <v>0.15177004039287567</v>
      </c>
      <c r="J177" s="62">
        <v>1.0292520746588707E-2</v>
      </c>
      <c r="K177" s="64">
        <v>0.13159669935703278</v>
      </c>
      <c r="L177" s="64">
        <v>0.17194338142871857</v>
      </c>
      <c r="M177" s="64">
        <v>0.13170157372951508</v>
      </c>
      <c r="N177" s="62">
        <v>9.8892198875546455E-3</v>
      </c>
      <c r="O177" s="64">
        <v>0.11224430054426193</v>
      </c>
      <c r="P177" s="64">
        <v>0.15115883946418762</v>
      </c>
      <c r="Q177" s="55">
        <v>2178</v>
      </c>
      <c r="R177" s="63">
        <v>1886</v>
      </c>
      <c r="S177" s="64">
        <v>0.8378710150718689</v>
      </c>
      <c r="T177" s="64">
        <v>0.79522496461868286</v>
      </c>
      <c r="U177" s="63">
        <v>1580.41748046875</v>
      </c>
      <c r="V177" s="55">
        <v>1732</v>
      </c>
      <c r="W177" s="63">
        <v>1549.54150390625</v>
      </c>
      <c r="X177" s="55">
        <v>1689</v>
      </c>
      <c r="Y177" s="64">
        <v>0.82160204648971558</v>
      </c>
      <c r="Z177" s="64">
        <v>0.77548211812973022</v>
      </c>
      <c r="AA177" s="55">
        <v>3000</v>
      </c>
      <c r="AB177" s="55">
        <v>157</v>
      </c>
      <c r="AC177" s="55">
        <v>3200</v>
      </c>
      <c r="AD177" s="55">
        <v>108</v>
      </c>
      <c r="AE177" s="55">
        <v>3500</v>
      </c>
      <c r="AF177" s="55">
        <v>86</v>
      </c>
      <c r="AG177" s="64">
        <v>8.4823764860630035E-2</v>
      </c>
      <c r="AH177" s="64">
        <v>0.20007380843162537</v>
      </c>
      <c r="AI177" s="64">
        <v>0.10974786430597305</v>
      </c>
      <c r="AJ177" s="64">
        <v>5.0115276128053665E-2</v>
      </c>
      <c r="AK177" s="64">
        <v>3.404868021607399E-2</v>
      </c>
      <c r="AL177" s="64">
        <v>0</v>
      </c>
      <c r="AM177" s="55">
        <v>3000</v>
      </c>
      <c r="AN177" s="55">
        <v>157</v>
      </c>
      <c r="AO177" s="55">
        <v>3200</v>
      </c>
      <c r="AP177" s="55">
        <v>108</v>
      </c>
      <c r="AQ177" s="55">
        <v>3500</v>
      </c>
      <c r="AR177" s="55">
        <v>86</v>
      </c>
      <c r="AS177" s="64">
        <v>9.0646654367446899E-2</v>
      </c>
      <c r="AT177" s="64">
        <v>0.20265589654445648</v>
      </c>
      <c r="AU177" s="64">
        <v>0.12471131980419159</v>
      </c>
      <c r="AV177" s="64">
        <v>6.0046188533306122E-2</v>
      </c>
      <c r="AW177" s="64">
        <v>3.8683604449033737E-2</v>
      </c>
      <c r="AX177" s="68">
        <v>0</v>
      </c>
      <c r="AY177" s="56" t="str">
        <f t="shared" si="49"/>
        <v>yes</v>
      </c>
      <c r="AZ177" s="57" t="str">
        <f t="shared" si="50"/>
        <v>yes</v>
      </c>
      <c r="BA177" s="57" t="str">
        <f t="shared" si="51"/>
        <v>yes</v>
      </c>
      <c r="BB177" s="57" t="str">
        <f t="shared" si="52"/>
        <v>yes</v>
      </c>
      <c r="BC177" s="57" t="str">
        <f t="shared" si="53"/>
        <v>yes</v>
      </c>
      <c r="BD177" s="58">
        <f t="shared" si="54"/>
        <v>0</v>
      </c>
      <c r="BE177" s="59" t="str">
        <f t="shared" si="55"/>
        <v>included</v>
      </c>
      <c r="BF177" s="55" t="s">
        <v>77</v>
      </c>
      <c r="BG177" s="58">
        <v>5</v>
      </c>
      <c r="BH177" s="58" t="s">
        <v>78</v>
      </c>
      <c r="BI177" s="45" t="s">
        <v>84</v>
      </c>
      <c r="BJ177" s="67" t="s">
        <v>80</v>
      </c>
      <c r="BK177" s="61"/>
      <c r="BL177" s="61" t="str" cm="1">
        <f t="array" ref="BL177">IF(_xlfn.XLOOKUP(Estimates_final!C155,'Additional survey details'!$B$3:$B$489,_xlfn.XLOOKUP(Estimates_final!$BL$1,'Additional survey details'!$C$2:$BM$2,'Additional survey details'!$C$3:$BM$489))=0,"",_xlfn.XLOOKUP(Estimates_final!C155,'Additional survey details'!$B$3:$B$489,_xlfn.XLOOKUP(Estimates_final!$BL$1,'Additional survey details'!$C$2:$BM$2,'Additional survey details'!$C$3:$BM$489)))</f>
        <v/>
      </c>
    </row>
    <row r="178" spans="1:64" s="54" customFormat="1" ht="15" customHeight="1" x14ac:dyDescent="0.35">
      <c r="A178" s="54">
        <v>114</v>
      </c>
      <c r="B178" s="59" t="s">
        <v>382</v>
      </c>
      <c r="C178" s="55">
        <v>287</v>
      </c>
      <c r="D178" s="55" t="s">
        <v>387</v>
      </c>
      <c r="E178" s="58" t="s">
        <v>384</v>
      </c>
      <c r="F178" s="10" t="s">
        <v>76</v>
      </c>
      <c r="G178" s="3">
        <v>2014</v>
      </c>
      <c r="H178" s="55">
        <v>2013</v>
      </c>
      <c r="I178" s="64">
        <v>0.14796709999999999</v>
      </c>
      <c r="J178" s="62">
        <v>1.40549E-2</v>
      </c>
      <c r="K178" s="64">
        <v>0.1204194</v>
      </c>
      <c r="L178" s="64">
        <v>0.1755147</v>
      </c>
      <c r="M178" s="64">
        <v>0.1240585</v>
      </c>
      <c r="N178" s="62">
        <v>1.3816169999999999E-2</v>
      </c>
      <c r="O178" s="64">
        <v>9.6863779999999997E-2</v>
      </c>
      <c r="P178" s="64">
        <v>0.15125315</v>
      </c>
      <c r="Q178" s="55">
        <v>1258</v>
      </c>
      <c r="R178" s="63">
        <v>769.1822509765625</v>
      </c>
      <c r="S178" s="64">
        <v>0.88816642761230469</v>
      </c>
      <c r="T178" s="64">
        <v>0.88394278287887573</v>
      </c>
      <c r="U178" s="63">
        <v>683</v>
      </c>
      <c r="V178" s="55">
        <v>1112</v>
      </c>
      <c r="W178" s="63">
        <v>679</v>
      </c>
      <c r="X178" s="55">
        <v>1106</v>
      </c>
      <c r="Y178" s="64">
        <v>0.88296490907669067</v>
      </c>
      <c r="Z178" s="64">
        <v>0.87917327880859375</v>
      </c>
      <c r="AA178" s="55">
        <v>3000</v>
      </c>
      <c r="AB178" s="55">
        <v>119</v>
      </c>
      <c r="AC178" s="55">
        <v>3200</v>
      </c>
      <c r="AD178" s="55">
        <v>66</v>
      </c>
      <c r="AE178" s="55">
        <v>3500</v>
      </c>
      <c r="AF178" s="55">
        <v>54</v>
      </c>
      <c r="AG178" s="64">
        <v>8.9566253125667572E-2</v>
      </c>
      <c r="AH178" s="64">
        <v>0.19704289734363556</v>
      </c>
      <c r="AI178" s="64">
        <v>9.4764642417430878E-2</v>
      </c>
      <c r="AJ178" s="64">
        <v>3.8076315075159073E-2</v>
      </c>
      <c r="AK178" s="64">
        <v>2.0980872213840485E-2</v>
      </c>
      <c r="AL178" s="64">
        <v>0</v>
      </c>
      <c r="AM178" s="55">
        <v>3000</v>
      </c>
      <c r="AN178" s="55">
        <v>119</v>
      </c>
      <c r="AO178" s="55">
        <v>3200</v>
      </c>
      <c r="AP178" s="55">
        <v>66</v>
      </c>
      <c r="AQ178" s="55">
        <v>3500</v>
      </c>
      <c r="AR178" s="55">
        <v>54</v>
      </c>
      <c r="AS178" s="64">
        <v>0.10701438784599304</v>
      </c>
      <c r="AT178" s="64">
        <v>0.21492806077003479</v>
      </c>
      <c r="AU178" s="64">
        <v>8.0035969614982605E-2</v>
      </c>
      <c r="AV178" s="64">
        <v>3.1474821269512177E-2</v>
      </c>
      <c r="AW178" s="64">
        <v>1.5287769958376884E-2</v>
      </c>
      <c r="AX178" s="68">
        <v>0</v>
      </c>
      <c r="AY178" s="56" t="str">
        <f t="shared" si="49"/>
        <v>yes</v>
      </c>
      <c r="AZ178" s="57" t="str">
        <f t="shared" si="50"/>
        <v>yes</v>
      </c>
      <c r="BA178" s="57" t="str">
        <f t="shared" si="51"/>
        <v>yes</v>
      </c>
      <c r="BB178" s="57" t="str">
        <f t="shared" si="52"/>
        <v>yes</v>
      </c>
      <c r="BC178" s="57" t="str">
        <f t="shared" si="53"/>
        <v>yes</v>
      </c>
      <c r="BD178" s="58">
        <f t="shared" si="54"/>
        <v>0</v>
      </c>
      <c r="BE178" s="59" t="str">
        <f t="shared" si="55"/>
        <v>included</v>
      </c>
      <c r="BF178" s="55" t="s">
        <v>77</v>
      </c>
      <c r="BG178" s="58">
        <v>5</v>
      </c>
      <c r="BH178" s="58" t="s">
        <v>78</v>
      </c>
      <c r="BI178" s="45" t="s">
        <v>79</v>
      </c>
      <c r="BJ178" s="67" t="s">
        <v>80</v>
      </c>
      <c r="BK178" s="61"/>
      <c r="BL178" s="61" t="str" cm="1">
        <f t="array" ref="BL178">IF(_xlfn.XLOOKUP(Estimates_final!C156,'Additional survey details'!$B$3:$B$489,_xlfn.XLOOKUP(Estimates_final!$BL$1,'Additional survey details'!$C$2:$BM$2,'Additional survey details'!$C$3:$BM$489))=0,"",_xlfn.XLOOKUP(Estimates_final!C156,'Additional survey details'!$B$3:$B$489,_xlfn.XLOOKUP(Estimates_final!$BL$1,'Additional survey details'!$C$2:$BM$2,'Additional survey details'!$C$3:$BM$489)))</f>
        <v>MICS3</v>
      </c>
    </row>
    <row r="179" spans="1:64" s="54" customFormat="1" ht="15" customHeight="1" x14ac:dyDescent="0.35">
      <c r="A179" s="54">
        <v>437</v>
      </c>
      <c r="B179" s="59" t="s">
        <v>382</v>
      </c>
      <c r="C179" s="55">
        <v>2600</v>
      </c>
      <c r="D179" s="55" t="s">
        <v>388</v>
      </c>
      <c r="E179" s="58" t="s">
        <v>384</v>
      </c>
      <c r="F179" s="10" t="s">
        <v>76</v>
      </c>
      <c r="G179" s="3" t="s">
        <v>344</v>
      </c>
      <c r="H179" s="55">
        <v>2018</v>
      </c>
      <c r="I179" s="64">
        <v>0.17766770720481873</v>
      </c>
      <c r="J179" s="62">
        <v>1.988435722887516E-2</v>
      </c>
      <c r="K179" s="64">
        <v>0.13869437575340271</v>
      </c>
      <c r="L179" s="64">
        <v>0.21664105355739594</v>
      </c>
      <c r="M179" s="64">
        <v>0.16291874647140503</v>
      </c>
      <c r="N179" s="62">
        <v>1.9103465601801872E-2</v>
      </c>
      <c r="O179" s="64">
        <v>0.12535342574119568</v>
      </c>
      <c r="P179" s="64">
        <v>0.20048405230045319</v>
      </c>
      <c r="Q179" s="55">
        <v>1081</v>
      </c>
      <c r="R179" s="63">
        <v>834.74273681640625</v>
      </c>
      <c r="S179" s="64">
        <v>0.93652695417404175</v>
      </c>
      <c r="T179" s="64">
        <v>0.93246996402740479</v>
      </c>
      <c r="U179" s="63">
        <v>782</v>
      </c>
      <c r="V179" s="55">
        <v>1008</v>
      </c>
      <c r="W179" s="63">
        <v>768</v>
      </c>
      <c r="X179" s="55">
        <v>986</v>
      </c>
      <c r="Y179" s="64">
        <v>0.91976046562194824</v>
      </c>
      <c r="Z179" s="64">
        <v>0.91211843490600586</v>
      </c>
      <c r="AA179" s="55">
        <v>2000</v>
      </c>
      <c r="AB179" s="55">
        <v>42</v>
      </c>
      <c r="AC179" s="55">
        <v>4000</v>
      </c>
      <c r="AD179" s="55">
        <v>37</v>
      </c>
      <c r="AE179" s="55">
        <v>3200</v>
      </c>
      <c r="AF179" s="55">
        <v>37</v>
      </c>
      <c r="AG179" s="64">
        <v>9.226120263338089E-2</v>
      </c>
      <c r="AH179" s="64">
        <v>0.20512217283248901</v>
      </c>
      <c r="AI179" s="64">
        <v>8.4570974111557007E-2</v>
      </c>
      <c r="AJ179" s="64">
        <v>3.918413445353508E-2</v>
      </c>
      <c r="AK179" s="64">
        <v>2.6564085856080055E-2</v>
      </c>
      <c r="AL179" s="64">
        <v>1.2758212396875024E-3</v>
      </c>
      <c r="AM179" s="55">
        <v>2000</v>
      </c>
      <c r="AN179" s="55">
        <v>42</v>
      </c>
      <c r="AO179" s="55">
        <v>3200</v>
      </c>
      <c r="AP179" s="55">
        <v>37</v>
      </c>
      <c r="AQ179" s="55">
        <v>4000</v>
      </c>
      <c r="AR179" s="55">
        <v>37</v>
      </c>
      <c r="AS179" s="64">
        <v>0.1210317462682724</v>
      </c>
      <c r="AT179" s="64">
        <v>0.2361111044883728</v>
      </c>
      <c r="AU179" s="64">
        <v>0.1081349179148674</v>
      </c>
      <c r="AV179" s="64">
        <v>4.56349216401577E-2</v>
      </c>
      <c r="AW179" s="64">
        <v>3.4722223877906799E-2</v>
      </c>
      <c r="AX179" s="68">
        <v>9.9206354934722185E-4</v>
      </c>
      <c r="AY179" s="56" t="str">
        <f t="shared" si="49"/>
        <v>yes</v>
      </c>
      <c r="AZ179" s="57" t="str">
        <f t="shared" si="50"/>
        <v>yes</v>
      </c>
      <c r="BA179" s="57" t="str">
        <f t="shared" si="51"/>
        <v>yes</v>
      </c>
      <c r="BB179" s="57" t="str">
        <f t="shared" si="52"/>
        <v>yes</v>
      </c>
      <c r="BC179" s="57" t="str">
        <f t="shared" si="53"/>
        <v>yes</v>
      </c>
      <c r="BD179" s="58">
        <f t="shared" si="54"/>
        <v>0</v>
      </c>
      <c r="BE179" s="59" t="str">
        <f t="shared" si="55"/>
        <v>included</v>
      </c>
      <c r="BF179" s="55"/>
      <c r="BG179" s="58">
        <v>5</v>
      </c>
      <c r="BH179" s="58" t="s">
        <v>78</v>
      </c>
      <c r="BI179" s="45" t="s">
        <v>79</v>
      </c>
      <c r="BJ179" s="67" t="s">
        <v>80</v>
      </c>
      <c r="BK179" s="61"/>
      <c r="BL179" s="61" t="str" cm="1">
        <f t="array" ref="BL179">IF(_xlfn.XLOOKUP(Estimates_final!C157,'Additional survey details'!$B$3:$B$489,_xlfn.XLOOKUP(Estimates_final!$BL$1,'Additional survey details'!$C$2:$BM$2,'Additional survey details'!$C$3:$BM$489))=0,"",_xlfn.XLOOKUP(Estimates_final!C157,'Additional survey details'!$B$3:$B$489,_xlfn.XLOOKUP(Estimates_final!$BL$1,'Additional survey details'!$C$2:$BM$2,'Additional survey details'!$C$3:$BM$489)))</f>
        <v/>
      </c>
    </row>
    <row r="180" spans="1:64" s="54" customFormat="1" ht="15" hidden="1" customHeight="1" x14ac:dyDescent="0.35">
      <c r="A180" s="54">
        <v>115</v>
      </c>
      <c r="B180" s="59" t="s">
        <v>389</v>
      </c>
      <c r="C180" s="55">
        <v>289</v>
      </c>
      <c r="D180" s="55" t="s">
        <v>390</v>
      </c>
      <c r="E180" s="58" t="s">
        <v>391</v>
      </c>
      <c r="F180" s="10" t="s">
        <v>67</v>
      </c>
      <c r="G180" s="3" t="s">
        <v>392</v>
      </c>
      <c r="H180" s="55">
        <v>1992</v>
      </c>
      <c r="I180" s="64"/>
      <c r="J180" s="62"/>
      <c r="K180" s="64"/>
      <c r="L180" s="64"/>
      <c r="M180" s="64"/>
      <c r="N180" s="62"/>
      <c r="O180" s="64"/>
      <c r="P180" s="64"/>
      <c r="Q180" s="55">
        <v>6530</v>
      </c>
      <c r="R180" s="63">
        <v>6303</v>
      </c>
      <c r="S180" s="64">
        <v>0.33524137735366821</v>
      </c>
      <c r="T180" s="64">
        <v>0.30949464440345764</v>
      </c>
      <c r="U180" s="63">
        <v>2113.163330078125</v>
      </c>
      <c r="V180" s="55">
        <v>2021</v>
      </c>
      <c r="W180" s="63">
        <v>2043.6048583984375</v>
      </c>
      <c r="X180" s="55">
        <v>1968</v>
      </c>
      <c r="Y180" s="64">
        <v>0.32422733306884766</v>
      </c>
      <c r="Z180" s="64">
        <v>0.30137825012207031</v>
      </c>
      <c r="AA180" s="55">
        <v>3000</v>
      </c>
      <c r="AB180" s="55">
        <v>574</v>
      </c>
      <c r="AC180" s="55">
        <v>4000</v>
      </c>
      <c r="AD180" s="55">
        <v>250</v>
      </c>
      <c r="AE180" s="55">
        <v>2000</v>
      </c>
      <c r="AF180" s="55">
        <v>211</v>
      </c>
      <c r="AG180" s="64">
        <v>0.28242811560630798</v>
      </c>
      <c r="AH180" s="64">
        <v>0.50113755464553833</v>
      </c>
      <c r="AI180" s="64">
        <v>0.23073410987854004</v>
      </c>
      <c r="AJ180" s="64">
        <v>9.8498567938804626E-2</v>
      </c>
      <c r="AK180" s="64">
        <v>7.9454675316810608E-2</v>
      </c>
      <c r="AL180" s="64">
        <v>2.5045613292604685E-3</v>
      </c>
      <c r="AM180" s="55">
        <v>3000</v>
      </c>
      <c r="AN180" s="55">
        <v>574</v>
      </c>
      <c r="AO180" s="55">
        <v>4000</v>
      </c>
      <c r="AP180" s="55">
        <v>250</v>
      </c>
      <c r="AQ180" s="55">
        <v>2000</v>
      </c>
      <c r="AR180" s="55">
        <v>211</v>
      </c>
      <c r="AS180" s="64">
        <v>0.28401780128479004</v>
      </c>
      <c r="AT180" s="64">
        <v>0.51212269067764282</v>
      </c>
      <c r="AU180" s="64">
        <v>0.2370113879442215</v>
      </c>
      <c r="AV180" s="64">
        <v>9.7971297800540924E-2</v>
      </c>
      <c r="AW180" s="64">
        <v>7.8673921525478363E-2</v>
      </c>
      <c r="AX180" s="68">
        <v>3.4636319614946842E-3</v>
      </c>
      <c r="AY180" s="56" t="str">
        <f t="shared" si="49"/>
        <v>yes</v>
      </c>
      <c r="AZ180" s="57" t="str">
        <f t="shared" si="50"/>
        <v>yes</v>
      </c>
      <c r="BA180" s="57" t="str">
        <f t="shared" si="51"/>
        <v>yes</v>
      </c>
      <c r="BB180" s="57" t="str">
        <f t="shared" si="52"/>
        <v>no</v>
      </c>
      <c r="BC180" s="57" t="str">
        <f t="shared" si="53"/>
        <v>yes</v>
      </c>
      <c r="BD180" s="58">
        <f t="shared" si="54"/>
        <v>1</v>
      </c>
      <c r="BE180" s="59" t="str">
        <f t="shared" si="55"/>
        <v>excluded</v>
      </c>
      <c r="BF180" s="55"/>
      <c r="BG180" s="58">
        <v>3</v>
      </c>
      <c r="BH180" s="58" t="s">
        <v>70</v>
      </c>
      <c r="BI180" s="45" t="s">
        <v>71</v>
      </c>
      <c r="BJ180" s="67" t="s">
        <v>72</v>
      </c>
      <c r="BK180" s="61"/>
      <c r="BL180" s="61" t="str" cm="1">
        <f t="array" ref="BL180">IF(_xlfn.XLOOKUP(Estimates_final!C158,'Additional survey details'!$B$3:$B$489,_xlfn.XLOOKUP(Estimates_final!$BL$1,'Additional survey details'!$C$2:$BM$2,'Additional survey details'!$C$3:$BM$489))=0,"",_xlfn.XLOOKUP(Estimates_final!C158,'Additional survey details'!$B$3:$B$489,_xlfn.XLOOKUP(Estimates_final!$BL$1,'Additional survey details'!$C$2:$BM$2,'Additional survey details'!$C$3:$BM$489)))</f>
        <v>MICS4</v>
      </c>
    </row>
    <row r="181" spans="1:64" s="54" customFormat="1" ht="15" hidden="1" customHeight="1" x14ac:dyDescent="0.35">
      <c r="A181" s="54">
        <v>116</v>
      </c>
      <c r="B181" s="59" t="s">
        <v>389</v>
      </c>
      <c r="C181" s="55">
        <v>290</v>
      </c>
      <c r="D181" s="55" t="s">
        <v>393</v>
      </c>
      <c r="E181" s="58" t="s">
        <v>391</v>
      </c>
      <c r="F181" s="10" t="s">
        <v>67</v>
      </c>
      <c r="G181" s="3">
        <v>2000</v>
      </c>
      <c r="H181" s="55">
        <v>1997</v>
      </c>
      <c r="I181" s="64"/>
      <c r="J181" s="62"/>
      <c r="K181" s="64"/>
      <c r="L181" s="64"/>
      <c r="M181" s="64"/>
      <c r="N181" s="62"/>
      <c r="O181" s="64"/>
      <c r="P181" s="64"/>
      <c r="Q181" s="55">
        <v>5850</v>
      </c>
      <c r="R181" s="63">
        <v>5538</v>
      </c>
      <c r="S181" s="64">
        <v>0.1049189418554306</v>
      </c>
      <c r="T181" s="64">
        <v>0.10427350550889969</v>
      </c>
      <c r="U181" s="63">
        <v>581.02752685546875</v>
      </c>
      <c r="V181" s="55">
        <v>610</v>
      </c>
      <c r="W181" s="63">
        <v>490.69329833984375</v>
      </c>
      <c r="X181" s="55">
        <v>515</v>
      </c>
      <c r="Y181" s="64">
        <v>8.860478550195694E-2</v>
      </c>
      <c r="Z181" s="64">
        <v>8.8034190237522125E-2</v>
      </c>
      <c r="AA181" s="55">
        <v>2721</v>
      </c>
      <c r="AB181" s="55">
        <v>31</v>
      </c>
      <c r="AC181" s="55">
        <v>3000</v>
      </c>
      <c r="AD181" s="55">
        <v>30</v>
      </c>
      <c r="AE181" s="55">
        <v>3175</v>
      </c>
      <c r="AF181" s="55">
        <v>28</v>
      </c>
      <c r="AG181" s="64">
        <v>6.3419841229915619E-2</v>
      </c>
      <c r="AH181" s="64">
        <v>0.15926176309585571</v>
      </c>
      <c r="AI181" s="64">
        <v>0.41023048758506775</v>
      </c>
      <c r="AJ181" s="64">
        <v>0.33458387851715088</v>
      </c>
      <c r="AK181" s="64">
        <v>0.2527540922164917</v>
      </c>
      <c r="AL181" s="64">
        <v>0</v>
      </c>
      <c r="AM181" s="55">
        <v>2721</v>
      </c>
      <c r="AN181" s="55">
        <v>31</v>
      </c>
      <c r="AO181" s="55">
        <v>3000</v>
      </c>
      <c r="AP181" s="55">
        <v>30</v>
      </c>
      <c r="AQ181" s="55">
        <v>3175</v>
      </c>
      <c r="AR181" s="55">
        <v>28</v>
      </c>
      <c r="AS181" s="64">
        <v>5.0819672644138336E-2</v>
      </c>
      <c r="AT181" s="64">
        <v>0.1459016352891922</v>
      </c>
      <c r="AU181" s="64">
        <v>0.42131146788597107</v>
      </c>
      <c r="AV181" s="64">
        <v>0.3229508101940155</v>
      </c>
      <c r="AW181" s="64">
        <v>0.2360655665397644</v>
      </c>
      <c r="AX181" s="68">
        <v>0</v>
      </c>
      <c r="AY181" s="56" t="str">
        <f t="shared" si="49"/>
        <v>no</v>
      </c>
      <c r="AZ181" s="57" t="str">
        <f t="shared" si="50"/>
        <v>yes</v>
      </c>
      <c r="BA181" s="57" t="str">
        <f t="shared" si="51"/>
        <v>yes</v>
      </c>
      <c r="BB181" s="57" t="str">
        <f t="shared" si="52"/>
        <v>no</v>
      </c>
      <c r="BC181" s="57" t="str">
        <f t="shared" si="53"/>
        <v>no</v>
      </c>
      <c r="BD181" s="58">
        <f t="shared" si="54"/>
        <v>3</v>
      </c>
      <c r="BE181" s="59" t="str">
        <f t="shared" si="55"/>
        <v>excluded</v>
      </c>
      <c r="BF181" s="55" t="s">
        <v>69</v>
      </c>
      <c r="BG181" s="58">
        <v>2</v>
      </c>
      <c r="BH181" s="58" t="s">
        <v>70</v>
      </c>
      <c r="BI181" s="45" t="s">
        <v>71</v>
      </c>
      <c r="BJ181" s="67" t="s">
        <v>72</v>
      </c>
      <c r="BK181" s="61"/>
      <c r="BL181" s="61" t="str" cm="1">
        <f t="array" ref="BL181">IF(_xlfn.XLOOKUP(Estimates_final!C159,'Additional survey details'!$B$3:$B$489,_xlfn.XLOOKUP(Estimates_final!$BL$1,'Additional survey details'!$C$2:$BM$2,'Additional survey details'!$C$3:$BM$489))=0,"",_xlfn.XLOOKUP(Estimates_final!C159,'Additional survey details'!$B$3:$B$489,_xlfn.XLOOKUP(Estimates_final!$BL$1,'Additional survey details'!$C$2:$BM$2,'Additional survey details'!$C$3:$BM$489)))</f>
        <v/>
      </c>
    </row>
    <row r="182" spans="1:64" s="54" customFormat="1" ht="15" hidden="1" customHeight="1" x14ac:dyDescent="0.35">
      <c r="A182" s="54">
        <v>117</v>
      </c>
      <c r="B182" s="59" t="s">
        <v>389</v>
      </c>
      <c r="C182" s="55">
        <v>291</v>
      </c>
      <c r="D182" s="55" t="s">
        <v>394</v>
      </c>
      <c r="E182" s="58" t="s">
        <v>391</v>
      </c>
      <c r="F182" s="10" t="s">
        <v>67</v>
      </c>
      <c r="G182" s="3" t="s">
        <v>199</v>
      </c>
      <c r="H182" s="55">
        <v>2003</v>
      </c>
      <c r="I182" s="64"/>
      <c r="J182" s="62"/>
      <c r="K182" s="64"/>
      <c r="L182" s="64"/>
      <c r="M182" s="64"/>
      <c r="N182" s="62"/>
      <c r="O182" s="64"/>
      <c r="P182" s="64"/>
      <c r="Q182" s="55">
        <v>6015</v>
      </c>
      <c r="R182" s="63">
        <v>5727</v>
      </c>
      <c r="S182" s="64">
        <v>0.20182351768016815</v>
      </c>
      <c r="T182" s="64">
        <v>0.19085618853569031</v>
      </c>
      <c r="U182" s="63">
        <v>1155.8922119140625</v>
      </c>
      <c r="V182" s="55">
        <v>1148</v>
      </c>
      <c r="W182" s="63">
        <v>1065.81005859375</v>
      </c>
      <c r="X182" s="55">
        <v>1048</v>
      </c>
      <c r="Y182" s="64">
        <v>0.18610268831253052</v>
      </c>
      <c r="Z182" s="64">
        <v>0.17423108220100403</v>
      </c>
      <c r="AA182" s="55">
        <v>3000</v>
      </c>
      <c r="AB182" s="55">
        <v>126</v>
      </c>
      <c r="AC182" s="55">
        <v>4000</v>
      </c>
      <c r="AD182" s="55">
        <v>108</v>
      </c>
      <c r="AE182" s="55">
        <v>5000</v>
      </c>
      <c r="AF182" s="55">
        <v>79</v>
      </c>
      <c r="AG182" s="64">
        <v>0.10274887830018997</v>
      </c>
      <c r="AH182" s="64">
        <v>0.24876487255096436</v>
      </c>
      <c r="AI182" s="64">
        <v>0.39141586422920227</v>
      </c>
      <c r="AJ182" s="64">
        <v>0.23199059069156647</v>
      </c>
      <c r="AK182" s="64">
        <v>0.18164059519767761</v>
      </c>
      <c r="AL182" s="64">
        <v>8.8841496035456657E-3</v>
      </c>
      <c r="AM182" s="55">
        <v>3000</v>
      </c>
      <c r="AN182" s="55">
        <v>126</v>
      </c>
      <c r="AO182" s="55">
        <v>4000</v>
      </c>
      <c r="AP182" s="55">
        <v>108</v>
      </c>
      <c r="AQ182" s="55">
        <v>5000</v>
      </c>
      <c r="AR182" s="55">
        <v>79</v>
      </c>
      <c r="AS182" s="64">
        <v>0.10975609719753265</v>
      </c>
      <c r="AT182" s="64">
        <v>0.27264809608459473</v>
      </c>
      <c r="AU182" s="64">
        <v>0.40940767526626587</v>
      </c>
      <c r="AV182" s="64">
        <v>0.2482578456401825</v>
      </c>
      <c r="AW182" s="64">
        <v>0.19860626757144928</v>
      </c>
      <c r="AX182" s="68">
        <v>6.9686411879956722E-3</v>
      </c>
      <c r="AY182" s="56" t="str">
        <f t="shared" si="49"/>
        <v>no</v>
      </c>
      <c r="AZ182" s="57" t="str">
        <f t="shared" si="50"/>
        <v>yes</v>
      </c>
      <c r="BA182" s="57" t="str">
        <f t="shared" si="51"/>
        <v>yes</v>
      </c>
      <c r="BB182" s="57" t="str">
        <f t="shared" si="52"/>
        <v>no</v>
      </c>
      <c r="BC182" s="57" t="str">
        <f t="shared" si="53"/>
        <v>no</v>
      </c>
      <c r="BD182" s="58">
        <f t="shared" si="54"/>
        <v>3</v>
      </c>
      <c r="BE182" s="59" t="str">
        <f t="shared" si="55"/>
        <v>excluded</v>
      </c>
      <c r="BF182" s="55" t="s">
        <v>69</v>
      </c>
      <c r="BG182" s="58">
        <v>2</v>
      </c>
      <c r="BH182" s="58" t="s">
        <v>70</v>
      </c>
      <c r="BI182" s="45" t="s">
        <v>71</v>
      </c>
      <c r="BJ182" s="67" t="s">
        <v>72</v>
      </c>
      <c r="BK182" s="61"/>
      <c r="BL182" s="61" t="str" cm="1">
        <f t="array" ref="BL182">IF(_xlfn.XLOOKUP(Estimates_final!C160,'Additional survey details'!$B$3:$B$489,_xlfn.XLOOKUP(Estimates_final!$BL$1,'Additional survey details'!$C$2:$BM$2,'Additional survey details'!$C$3:$BM$489))=0,"",_xlfn.XLOOKUP(Estimates_final!C160,'Additional survey details'!$B$3:$B$489,_xlfn.XLOOKUP(Estimates_final!$BL$1,'Additional survey details'!$C$2:$BM$2,'Additional survey details'!$C$3:$BM$489)))</f>
        <v/>
      </c>
    </row>
    <row r="183" spans="1:64" s="54" customFormat="1" ht="15" hidden="1" customHeight="1" x14ac:dyDescent="0.35">
      <c r="A183" s="54">
        <v>118</v>
      </c>
      <c r="B183" s="59" t="s">
        <v>389</v>
      </c>
      <c r="C183" s="55">
        <v>292</v>
      </c>
      <c r="D183" s="55" t="s">
        <v>395</v>
      </c>
      <c r="E183" s="58" t="s">
        <v>391</v>
      </c>
      <c r="F183" s="10" t="s">
        <v>67</v>
      </c>
      <c r="G183" s="3">
        <v>2012</v>
      </c>
      <c r="H183" s="55">
        <v>2009</v>
      </c>
      <c r="I183" s="64"/>
      <c r="J183" s="62"/>
      <c r="K183" s="64"/>
      <c r="L183" s="64"/>
      <c r="M183" s="64"/>
      <c r="N183" s="62"/>
      <c r="O183" s="64"/>
      <c r="P183" s="64"/>
      <c r="Q183" s="55">
        <v>7247</v>
      </c>
      <c r="R183" s="63">
        <v>6893</v>
      </c>
      <c r="S183" s="64">
        <v>0.23809331655502319</v>
      </c>
      <c r="T183" s="64">
        <v>0.22864633798599243</v>
      </c>
      <c r="U183" s="63">
        <v>1641.2054443359375</v>
      </c>
      <c r="V183" s="55">
        <v>1657</v>
      </c>
      <c r="W183" s="63">
        <v>1533.0361328125</v>
      </c>
      <c r="X183" s="55">
        <v>1551</v>
      </c>
      <c r="Y183" s="64">
        <v>0.22240477800369263</v>
      </c>
      <c r="Z183" s="64">
        <v>0.21401959657669067</v>
      </c>
      <c r="AA183" s="55">
        <v>3000</v>
      </c>
      <c r="AB183" s="55">
        <v>290</v>
      </c>
      <c r="AC183" s="55">
        <v>4000</v>
      </c>
      <c r="AD183" s="55">
        <v>140</v>
      </c>
      <c r="AE183" s="55">
        <v>2000</v>
      </c>
      <c r="AF183" s="55">
        <v>131</v>
      </c>
      <c r="AG183" s="64">
        <v>0.15935555100440979</v>
      </c>
      <c r="AH183" s="64">
        <v>0.31346103549003601</v>
      </c>
      <c r="AI183" s="64">
        <v>0.28919866681098938</v>
      </c>
      <c r="AJ183" s="64">
        <v>0.16310296952724457</v>
      </c>
      <c r="AK183" s="64">
        <v>0.12744992971420288</v>
      </c>
      <c r="AL183" s="64">
        <v>1.3444611104205251E-3</v>
      </c>
      <c r="AM183" s="55">
        <v>3000</v>
      </c>
      <c r="AN183" s="55">
        <v>290</v>
      </c>
      <c r="AO183" s="55">
        <v>4000</v>
      </c>
      <c r="AP183" s="55">
        <v>140</v>
      </c>
      <c r="AQ183" s="55">
        <v>2000</v>
      </c>
      <c r="AR183" s="55">
        <v>131</v>
      </c>
      <c r="AS183" s="64">
        <v>0.17501509189605713</v>
      </c>
      <c r="AT183" s="64">
        <v>0.33856368064880371</v>
      </c>
      <c r="AU183" s="64">
        <v>0.3005431592464447</v>
      </c>
      <c r="AV183" s="64">
        <v>0.16958358883857727</v>
      </c>
      <c r="AW183" s="64">
        <v>0.12914906442165375</v>
      </c>
      <c r="AX183" s="68">
        <v>6.0350028797984123E-4</v>
      </c>
      <c r="AY183" s="56" t="str">
        <f t="shared" si="49"/>
        <v>no</v>
      </c>
      <c r="AZ183" s="57" t="str">
        <f t="shared" si="50"/>
        <v>yes</v>
      </c>
      <c r="BA183" s="57" t="str">
        <f t="shared" si="51"/>
        <v>yes</v>
      </c>
      <c r="BB183" s="57" t="str">
        <f t="shared" si="52"/>
        <v>no</v>
      </c>
      <c r="BC183" s="57" t="str">
        <f t="shared" si="53"/>
        <v>no</v>
      </c>
      <c r="BD183" s="58">
        <f t="shared" si="54"/>
        <v>3</v>
      </c>
      <c r="BE183" s="59" t="str">
        <f t="shared" si="55"/>
        <v>excluded</v>
      </c>
      <c r="BF183" s="55" t="s">
        <v>69</v>
      </c>
      <c r="BG183" s="58">
        <v>2</v>
      </c>
      <c r="BH183" s="58" t="s">
        <v>70</v>
      </c>
      <c r="BI183" s="45" t="s">
        <v>71</v>
      </c>
      <c r="BJ183" s="67" t="s">
        <v>72</v>
      </c>
      <c r="BK183" s="61"/>
      <c r="BL183" s="61" t="str" cm="1">
        <f t="array" ref="BL183">IF(_xlfn.XLOOKUP(Estimates_final!C161,'Additional survey details'!$B$3:$B$489,_xlfn.XLOOKUP(Estimates_final!$BL$1,'Additional survey details'!$C$2:$BM$2,'Additional survey details'!$C$3:$BM$489))=0,"",_xlfn.XLOOKUP(Estimates_final!C161,'Additional survey details'!$B$3:$B$489,_xlfn.XLOOKUP(Estimates_final!$BL$1,'Additional survey details'!$C$2:$BM$2,'Additional survey details'!$C$3:$BM$489)))</f>
        <v>MICS6</v>
      </c>
    </row>
    <row r="184" spans="1:64" s="54" customFormat="1" ht="15" customHeight="1" x14ac:dyDescent="0.35">
      <c r="A184" s="54">
        <v>119</v>
      </c>
      <c r="B184" s="59" t="s">
        <v>396</v>
      </c>
      <c r="C184" s="55">
        <v>298</v>
      </c>
      <c r="D184" s="55" t="s">
        <v>397</v>
      </c>
      <c r="E184" s="58" t="s">
        <v>398</v>
      </c>
      <c r="F184" s="10" t="s">
        <v>67</v>
      </c>
      <c r="G184" s="3" t="s">
        <v>199</v>
      </c>
      <c r="H184" s="55">
        <v>2003</v>
      </c>
      <c r="I184" s="64">
        <v>0.1128128</v>
      </c>
      <c r="J184" s="62">
        <v>3.7588999999999999E-3</v>
      </c>
      <c r="K184" s="64">
        <v>0.10544530000000001</v>
      </c>
      <c r="L184" s="64">
        <v>0.1201802</v>
      </c>
      <c r="M184" s="64">
        <v>8.2768499999999995E-2</v>
      </c>
      <c r="N184" s="62">
        <v>4.02513E-3</v>
      </c>
      <c r="O184" s="64">
        <v>7.4870110000000004E-2</v>
      </c>
      <c r="P184" s="64">
        <v>9.0666910000000003E-2</v>
      </c>
      <c r="Q184" s="55">
        <v>10800</v>
      </c>
      <c r="R184" s="63">
        <v>10167</v>
      </c>
      <c r="S184" s="64">
        <v>0.6872248649597168</v>
      </c>
      <c r="T184" s="64">
        <v>0.63787037134170532</v>
      </c>
      <c r="U184" s="63">
        <v>6986.85009765625</v>
      </c>
      <c r="V184" s="55">
        <v>6889</v>
      </c>
      <c r="W184" s="63">
        <v>6962.26123046875</v>
      </c>
      <c r="X184" s="55">
        <v>6862</v>
      </c>
      <c r="Y184" s="64">
        <v>0.68479013442993164</v>
      </c>
      <c r="Z184" s="64">
        <v>0.63537037372589111</v>
      </c>
      <c r="AA184" s="55">
        <v>3181</v>
      </c>
      <c r="AB184" s="55">
        <v>721</v>
      </c>
      <c r="AC184" s="55">
        <v>3409</v>
      </c>
      <c r="AD184" s="55">
        <v>563</v>
      </c>
      <c r="AE184" s="55">
        <v>3636</v>
      </c>
      <c r="AF184" s="55">
        <v>545</v>
      </c>
      <c r="AG184" s="64">
        <v>9.919033944606781E-2</v>
      </c>
      <c r="AH184" s="64">
        <v>0.2680613100528717</v>
      </c>
      <c r="AI184" s="64">
        <v>0.15335695445537567</v>
      </c>
      <c r="AJ184" s="64">
        <v>5.1868822425603867E-2</v>
      </c>
      <c r="AK184" s="64">
        <v>1.4574656262993813E-2</v>
      </c>
      <c r="AL184" s="64">
        <v>0</v>
      </c>
      <c r="AM184" s="55">
        <v>3181</v>
      </c>
      <c r="AN184" s="55">
        <v>721</v>
      </c>
      <c r="AO184" s="55">
        <v>3409</v>
      </c>
      <c r="AP184" s="55">
        <v>563</v>
      </c>
      <c r="AQ184" s="55">
        <v>3636</v>
      </c>
      <c r="AR184" s="55">
        <v>545</v>
      </c>
      <c r="AS184" s="64">
        <v>0.10465960204601288</v>
      </c>
      <c r="AT184" s="64">
        <v>0.26549571752548218</v>
      </c>
      <c r="AU184" s="64">
        <v>0.14951372146606445</v>
      </c>
      <c r="AV184" s="64">
        <v>5.0370156764984131E-2</v>
      </c>
      <c r="AW184" s="64">
        <v>1.5096530318260193E-2</v>
      </c>
      <c r="AX184" s="68">
        <v>0</v>
      </c>
      <c r="AY184" s="56" t="str">
        <f t="shared" si="49"/>
        <v>yes</v>
      </c>
      <c r="AZ184" s="57" t="str">
        <f t="shared" si="50"/>
        <v>yes</v>
      </c>
      <c r="BA184" s="57" t="str">
        <f t="shared" si="51"/>
        <v>yes</v>
      </c>
      <c r="BB184" s="57" t="str">
        <f t="shared" si="52"/>
        <v>yes</v>
      </c>
      <c r="BC184" s="57" t="str">
        <f t="shared" si="53"/>
        <v>yes</v>
      </c>
      <c r="BD184" s="58">
        <f t="shared" si="54"/>
        <v>0</v>
      </c>
      <c r="BE184" s="59" t="str">
        <f t="shared" si="55"/>
        <v>included</v>
      </c>
      <c r="BF184" s="55" t="s">
        <v>77</v>
      </c>
      <c r="BG184" s="58">
        <v>5</v>
      </c>
      <c r="BH184" s="58" t="s">
        <v>78</v>
      </c>
      <c r="BI184" s="45" t="s">
        <v>84</v>
      </c>
      <c r="BJ184" s="67" t="s">
        <v>80</v>
      </c>
      <c r="BK184" s="61"/>
      <c r="BL184" s="61" t="str" cm="1">
        <f t="array" ref="BL184">IF(_xlfn.XLOOKUP(Estimates_final!C162,'Additional survey details'!$B$3:$B$489,_xlfn.XLOOKUP(Estimates_final!$BL$1,'Additional survey details'!$C$2:$BM$2,'Additional survey details'!$C$3:$BM$489))=0,"",_xlfn.XLOOKUP(Estimates_final!C162,'Additional survey details'!$B$3:$B$489,_xlfn.XLOOKUP(Estimates_final!$BL$1,'Additional survey details'!$C$2:$BM$2,'Additional survey details'!$C$3:$BM$489)))</f>
        <v/>
      </c>
    </row>
    <row r="185" spans="1:64" s="54" customFormat="1" ht="15" customHeight="1" x14ac:dyDescent="0.35">
      <c r="A185" s="54">
        <v>120</v>
      </c>
      <c r="B185" s="59" t="s">
        <v>396</v>
      </c>
      <c r="C185" s="55">
        <v>299</v>
      </c>
      <c r="D185" s="55" t="s">
        <v>399</v>
      </c>
      <c r="E185" s="58" t="s">
        <v>398</v>
      </c>
      <c r="F185" s="10" t="s">
        <v>67</v>
      </c>
      <c r="G185" s="3" t="s">
        <v>149</v>
      </c>
      <c r="H185" s="55">
        <v>2009</v>
      </c>
      <c r="I185" s="64">
        <v>0.12013859301805496</v>
      </c>
      <c r="J185" s="62">
        <v>3.7756802048534155E-3</v>
      </c>
      <c r="K185" s="64">
        <v>0.11273825913667679</v>
      </c>
      <c r="L185" s="64">
        <v>0.12753891944885254</v>
      </c>
      <c r="M185" s="64">
        <v>9.3977972865104675E-2</v>
      </c>
      <c r="N185" s="62">
        <v>3.9226766675710678E-3</v>
      </c>
      <c r="O185" s="64">
        <v>8.6281485855579376E-2</v>
      </c>
      <c r="P185" s="64">
        <v>0.10167446732521057</v>
      </c>
      <c r="Q185" s="55">
        <v>10888</v>
      </c>
      <c r="R185" s="63">
        <v>10174</v>
      </c>
      <c r="S185" s="64">
        <v>0.8303074836730957</v>
      </c>
      <c r="T185" s="64">
        <v>0.79114621877670288</v>
      </c>
      <c r="U185" s="63">
        <v>8447.2666015625</v>
      </c>
      <c r="V185" s="55">
        <v>8614</v>
      </c>
      <c r="W185" s="63">
        <v>8402.7490234375</v>
      </c>
      <c r="X185" s="55">
        <v>8578</v>
      </c>
      <c r="Y185" s="64">
        <v>0.82590419054031372</v>
      </c>
      <c r="Z185" s="64">
        <v>0.78783982992172241</v>
      </c>
      <c r="AA185" s="55">
        <v>3181</v>
      </c>
      <c r="AB185" s="55">
        <v>1023</v>
      </c>
      <c r="AC185" s="55">
        <v>3636</v>
      </c>
      <c r="AD185" s="55">
        <v>701</v>
      </c>
      <c r="AE185" s="55">
        <v>2727</v>
      </c>
      <c r="AF185" s="55">
        <v>647</v>
      </c>
      <c r="AG185" s="64">
        <v>0.11951026320457458</v>
      </c>
      <c r="AH185" s="64">
        <v>0.27313727140426636</v>
      </c>
      <c r="AI185" s="64">
        <v>0.13465934991836548</v>
      </c>
      <c r="AJ185" s="64">
        <v>4.1474826633930206E-2</v>
      </c>
      <c r="AK185" s="64">
        <v>1.7540141940116882E-2</v>
      </c>
      <c r="AL185" s="64">
        <v>5.5116327712312341E-4</v>
      </c>
      <c r="AM185" s="55">
        <v>3181</v>
      </c>
      <c r="AN185" s="55">
        <v>1023</v>
      </c>
      <c r="AO185" s="55">
        <v>3636</v>
      </c>
      <c r="AP185" s="55">
        <v>701</v>
      </c>
      <c r="AQ185" s="55">
        <v>2727</v>
      </c>
      <c r="AR185" s="55">
        <v>647</v>
      </c>
      <c r="AS185" s="64">
        <v>0.11876016110181808</v>
      </c>
      <c r="AT185" s="64">
        <v>0.27524960041046143</v>
      </c>
      <c r="AU185" s="64">
        <v>0.12479684501886368</v>
      </c>
      <c r="AV185" s="64">
        <v>3.7148825824260712E-2</v>
      </c>
      <c r="AW185" s="64">
        <v>1.543998159468174E-2</v>
      </c>
      <c r="AX185" s="68">
        <v>4.6436034608632326E-4</v>
      </c>
      <c r="AY185" s="56" t="str">
        <f t="shared" si="49"/>
        <v>yes</v>
      </c>
      <c r="AZ185" s="57" t="str">
        <f t="shared" si="50"/>
        <v>yes</v>
      </c>
      <c r="BA185" s="57" t="str">
        <f t="shared" si="51"/>
        <v>yes</v>
      </c>
      <c r="BB185" s="57" t="str">
        <f t="shared" si="52"/>
        <v>yes</v>
      </c>
      <c r="BC185" s="57" t="str">
        <f t="shared" si="53"/>
        <v>yes</v>
      </c>
      <c r="BD185" s="58">
        <f t="shared" si="54"/>
        <v>0</v>
      </c>
      <c r="BE185" s="59" t="str">
        <f t="shared" si="55"/>
        <v>included</v>
      </c>
      <c r="BF185" s="55" t="s">
        <v>77</v>
      </c>
      <c r="BG185" s="58">
        <v>5</v>
      </c>
      <c r="BH185" s="58" t="s">
        <v>78</v>
      </c>
      <c r="BI185" s="113" t="s">
        <v>84</v>
      </c>
      <c r="BJ185" s="67" t="s">
        <v>80</v>
      </c>
      <c r="BK185" s="61"/>
      <c r="BL185" s="61" t="str" cm="1">
        <f t="array" ref="BL185">IF(_xlfn.XLOOKUP(Estimates_final!C163,'Additional survey details'!$B$3:$B$489,_xlfn.XLOOKUP(Estimates_final!$BL$1,'Additional survey details'!$C$2:$BM$2,'Additional survey details'!$C$3:$BM$489))=0,"",_xlfn.XLOOKUP(Estimates_final!C163,'Additional survey details'!$B$3:$B$489,_xlfn.XLOOKUP(Estimates_final!$BL$1,'Additional survey details'!$C$2:$BM$2,'Additional survey details'!$C$3:$BM$489)))</f>
        <v/>
      </c>
    </row>
    <row r="186" spans="1:64" s="54" customFormat="1" ht="15" customHeight="1" x14ac:dyDescent="0.35">
      <c r="A186" s="131">
        <v>492</v>
      </c>
      <c r="B186" s="142" t="s">
        <v>396</v>
      </c>
      <c r="C186" s="143">
        <v>2550</v>
      </c>
      <c r="D186" s="143" t="s">
        <v>400</v>
      </c>
      <c r="E186" s="144" t="s">
        <v>398</v>
      </c>
      <c r="F186" s="145" t="s">
        <v>76</v>
      </c>
      <c r="G186" s="143">
        <v>2019</v>
      </c>
      <c r="H186" s="143">
        <v>2018</v>
      </c>
      <c r="I186" s="98">
        <v>0.13867151737213135</v>
      </c>
      <c r="J186" s="100">
        <v>6.8464307114481926E-3</v>
      </c>
      <c r="K186" s="98">
        <v>0.12525251507759094</v>
      </c>
      <c r="L186" s="98">
        <v>0.15209051966667175</v>
      </c>
      <c r="M186" s="98">
        <v>0.12083600461483002</v>
      </c>
      <c r="N186" s="100">
        <v>7.1885487996041775E-3</v>
      </c>
      <c r="O186" s="98">
        <v>0.10673072189092636</v>
      </c>
      <c r="P186" s="98">
        <v>0.13494127988815308</v>
      </c>
      <c r="Q186" s="102">
        <v>3278</v>
      </c>
      <c r="R186" s="102">
        <v>3159.161376953125</v>
      </c>
      <c r="S186" s="98">
        <v>0.89680278301239014</v>
      </c>
      <c r="T186" s="98">
        <v>0.89109212160110474</v>
      </c>
      <c r="U186" s="102">
        <v>2833</v>
      </c>
      <c r="V186" s="102">
        <v>2921</v>
      </c>
      <c r="W186" s="102">
        <v>2792</v>
      </c>
      <c r="X186" s="102">
        <v>2887</v>
      </c>
      <c r="Y186" s="98">
        <v>0.88382399082183838</v>
      </c>
      <c r="Z186" s="98">
        <v>0.88071995973587036</v>
      </c>
      <c r="AA186" s="102">
        <v>3175.14404296875</v>
      </c>
      <c r="AB186" s="102">
        <v>570</v>
      </c>
      <c r="AC186" s="102">
        <v>2721.552001953125</v>
      </c>
      <c r="AD186" s="102">
        <v>352</v>
      </c>
      <c r="AE186" s="102">
        <v>3628.736083984375</v>
      </c>
      <c r="AF186" s="102">
        <v>334</v>
      </c>
      <c r="AG186" s="98">
        <v>0.20209218561649323</v>
      </c>
      <c r="AH186" s="98">
        <v>0.43564686179161072</v>
      </c>
      <c r="AI186" s="98">
        <v>0.11236076056957245</v>
      </c>
      <c r="AJ186" s="98">
        <v>4.170835018157959E-2</v>
      </c>
      <c r="AK186" s="98">
        <v>2.0071728155016899E-2</v>
      </c>
      <c r="AL186" s="98">
        <v>1.0943685192614794E-3</v>
      </c>
      <c r="AM186" s="102">
        <v>3175.14404296875</v>
      </c>
      <c r="AN186" s="102">
        <v>570</v>
      </c>
      <c r="AO186" s="102">
        <v>2721.552001953125</v>
      </c>
      <c r="AP186" s="102">
        <v>352</v>
      </c>
      <c r="AQ186" s="102">
        <v>3628.736083984375</v>
      </c>
      <c r="AR186" s="102">
        <v>334</v>
      </c>
      <c r="AS186" s="98">
        <v>0.19513864815235138</v>
      </c>
      <c r="AT186" s="98">
        <v>0.42998972535133362</v>
      </c>
      <c r="AU186" s="98">
        <v>0.1068127378821373</v>
      </c>
      <c r="AV186" s="98">
        <v>3.8343034684658051E-2</v>
      </c>
      <c r="AW186" s="98">
        <v>1.7117425799369812E-2</v>
      </c>
      <c r="AX186" s="104">
        <v>1.3693940127268434E-3</v>
      </c>
      <c r="AY186" s="56" t="str">
        <f t="shared" si="49"/>
        <v>yes</v>
      </c>
      <c r="AZ186" s="57" t="str">
        <f t="shared" si="50"/>
        <v>yes</v>
      </c>
      <c r="BA186" s="57" t="str">
        <f t="shared" si="51"/>
        <v>yes</v>
      </c>
      <c r="BB186" s="57" t="str">
        <f t="shared" si="52"/>
        <v>yes</v>
      </c>
      <c r="BC186" s="57" t="str">
        <f t="shared" si="53"/>
        <v>yes</v>
      </c>
      <c r="BD186" s="58">
        <f t="shared" si="54"/>
        <v>0</v>
      </c>
      <c r="BE186" s="142" t="s">
        <v>77</v>
      </c>
      <c r="BF186" s="143"/>
      <c r="BG186" s="144">
        <v>5</v>
      </c>
      <c r="BH186" s="144" t="s">
        <v>78</v>
      </c>
      <c r="BI186" s="113" t="s">
        <v>401</v>
      </c>
      <c r="BJ186" s="67" t="s">
        <v>80</v>
      </c>
      <c r="BK186" s="153"/>
      <c r="BL186" s="153" t="s">
        <v>329</v>
      </c>
    </row>
    <row r="187" spans="1:64" s="54" customFormat="1" ht="15" hidden="1" customHeight="1" x14ac:dyDescent="0.35">
      <c r="A187" s="54">
        <v>121</v>
      </c>
      <c r="B187" s="59" t="s">
        <v>402</v>
      </c>
      <c r="C187" s="55">
        <v>304</v>
      </c>
      <c r="D187" s="55" t="s">
        <v>403</v>
      </c>
      <c r="E187" s="58" t="s">
        <v>404</v>
      </c>
      <c r="F187" s="10" t="s">
        <v>67</v>
      </c>
      <c r="G187" s="3" t="s">
        <v>405</v>
      </c>
      <c r="H187" s="55">
        <v>1997</v>
      </c>
      <c r="I187" s="64"/>
      <c r="J187" s="62"/>
      <c r="K187" s="64"/>
      <c r="L187" s="64"/>
      <c r="M187" s="64"/>
      <c r="N187" s="62"/>
      <c r="O187" s="64"/>
      <c r="P187" s="64"/>
      <c r="Q187" s="55">
        <v>32858</v>
      </c>
      <c r="R187" s="63">
        <v>32596</v>
      </c>
      <c r="S187" s="64">
        <v>0.25205084681510925</v>
      </c>
      <c r="T187" s="64">
        <v>0.26325401663780212</v>
      </c>
      <c r="U187" s="63">
        <v>8215.8203125</v>
      </c>
      <c r="V187" s="55">
        <v>8650</v>
      </c>
      <c r="W187" s="63">
        <v>8194.5556640625</v>
      </c>
      <c r="X187" s="55">
        <v>8625</v>
      </c>
      <c r="Y187" s="64">
        <v>0.25139757990837097</v>
      </c>
      <c r="Z187" s="64">
        <v>0.26249316334724426</v>
      </c>
      <c r="AA187" s="55">
        <v>3000</v>
      </c>
      <c r="AB187" s="55">
        <v>1782</v>
      </c>
      <c r="AC187" s="55">
        <v>2500</v>
      </c>
      <c r="AD187" s="55">
        <v>1515</v>
      </c>
      <c r="AE187" s="55">
        <v>3500</v>
      </c>
      <c r="AF187" s="55">
        <v>908</v>
      </c>
      <c r="AG187" s="64">
        <v>0.21011151373386383</v>
      </c>
      <c r="AH187" s="64">
        <v>0.50078105926513672</v>
      </c>
      <c r="AI187" s="64">
        <v>5.091586709022522E-2</v>
      </c>
      <c r="AJ187" s="64">
        <v>1.8858347088098526E-2</v>
      </c>
      <c r="AK187" s="64">
        <v>9.1532664373517036E-3</v>
      </c>
      <c r="AL187" s="64">
        <v>6.9130741758272052E-4</v>
      </c>
      <c r="AM187" s="55">
        <v>3000</v>
      </c>
      <c r="AN187" s="55">
        <v>1782</v>
      </c>
      <c r="AO187" s="55">
        <v>2500</v>
      </c>
      <c r="AP187" s="55">
        <v>1515</v>
      </c>
      <c r="AQ187" s="55">
        <v>3500</v>
      </c>
      <c r="AR187" s="55">
        <v>908</v>
      </c>
      <c r="AS187" s="64">
        <v>0.206011563539505</v>
      </c>
      <c r="AT187" s="64">
        <v>0.48612716794013977</v>
      </c>
      <c r="AU187" s="64">
        <v>5.5953755974769592E-2</v>
      </c>
      <c r="AV187" s="64">
        <v>1.9653178751468658E-2</v>
      </c>
      <c r="AW187" s="64">
        <v>9.0173408389091492E-3</v>
      </c>
      <c r="AX187" s="68">
        <v>8.0924853682518005E-4</v>
      </c>
      <c r="AY187" s="56" t="str">
        <f t="shared" si="49"/>
        <v>no</v>
      </c>
      <c r="AZ187" s="57" t="str">
        <f t="shared" si="50"/>
        <v>yes</v>
      </c>
      <c r="BA187" s="57" t="str">
        <f t="shared" si="51"/>
        <v>yes</v>
      </c>
      <c r="BB187" s="57" t="str">
        <f t="shared" si="52"/>
        <v>yes</v>
      </c>
      <c r="BC187" s="57" t="str">
        <f t="shared" si="53"/>
        <v>yes</v>
      </c>
      <c r="BD187" s="58">
        <f t="shared" si="54"/>
        <v>1</v>
      </c>
      <c r="BE187" s="59" t="str">
        <f>IF(BD187=0,"included","excluded")</f>
        <v>excluded</v>
      </c>
      <c r="BF187" s="55" t="s">
        <v>69</v>
      </c>
      <c r="BG187" s="58">
        <v>2</v>
      </c>
      <c r="BH187" s="58" t="s">
        <v>70</v>
      </c>
      <c r="BI187" s="45" t="s">
        <v>71</v>
      </c>
      <c r="BJ187" s="67" t="s">
        <v>72</v>
      </c>
      <c r="BK187" s="61"/>
      <c r="BL187" s="61" t="str" cm="1">
        <f t="array" ref="BL187">IF(_xlfn.XLOOKUP(Estimates_final!C164,'Additional survey details'!$B$3:$B$489,_xlfn.XLOOKUP(Estimates_final!$BL$1,'Additional survey details'!$C$2:$BM$2,'Additional survey details'!$C$3:$BM$489))=0,"",_xlfn.XLOOKUP(Estimates_final!C164,'Additional survey details'!$B$3:$B$489,_xlfn.XLOOKUP(Estimates_final!$BL$1,'Additional survey details'!$C$2:$BM$2,'Additional survey details'!$C$3:$BM$489)))</f>
        <v/>
      </c>
    </row>
    <row r="188" spans="1:64" s="54" customFormat="1" ht="15" customHeight="1" x14ac:dyDescent="0.35">
      <c r="A188" s="54">
        <v>122</v>
      </c>
      <c r="B188" s="59" t="s">
        <v>402</v>
      </c>
      <c r="C188" s="55">
        <v>305</v>
      </c>
      <c r="D188" s="55" t="s">
        <v>406</v>
      </c>
      <c r="E188" s="58" t="s">
        <v>404</v>
      </c>
      <c r="F188" s="10" t="s">
        <v>67</v>
      </c>
      <c r="G188" s="3" t="s">
        <v>199</v>
      </c>
      <c r="H188" s="55">
        <v>2003</v>
      </c>
      <c r="I188" s="64">
        <v>0.3290092</v>
      </c>
      <c r="J188" s="62">
        <v>9.8911999999999993E-3</v>
      </c>
      <c r="K188" s="64">
        <v>0.30962240000000002</v>
      </c>
      <c r="L188" s="64">
        <v>0.34839599999999998</v>
      </c>
      <c r="M188" s="64">
        <v>0.21577489999999999</v>
      </c>
      <c r="N188" s="62">
        <v>4.5660199999999996E-3</v>
      </c>
      <c r="O188" s="64">
        <v>0.20682242000000001</v>
      </c>
      <c r="P188" s="64">
        <v>0.22472737000000001</v>
      </c>
      <c r="Q188" s="55">
        <v>51555</v>
      </c>
      <c r="R188" s="63">
        <v>54025</v>
      </c>
      <c r="S188" s="64">
        <v>0.36767849326133728</v>
      </c>
      <c r="T188" s="64">
        <v>0.40628454089164734</v>
      </c>
      <c r="U188" s="63">
        <v>19863.87890625</v>
      </c>
      <c r="V188" s="55">
        <v>20946</v>
      </c>
      <c r="W188" s="63">
        <v>19833.0546875</v>
      </c>
      <c r="X188" s="55">
        <v>20918</v>
      </c>
      <c r="Y188" s="64">
        <v>0.36710882186889648</v>
      </c>
      <c r="Z188" s="64">
        <v>0.40574145317077637</v>
      </c>
      <c r="AA188" s="55">
        <v>3000</v>
      </c>
      <c r="AB188" s="55">
        <v>4218</v>
      </c>
      <c r="AC188" s="55">
        <v>2500</v>
      </c>
      <c r="AD188" s="55">
        <v>3640</v>
      </c>
      <c r="AE188" s="55">
        <v>3500</v>
      </c>
      <c r="AF188" s="55">
        <v>2408</v>
      </c>
      <c r="AG188" s="64">
        <v>0.20696333050727844</v>
      </c>
      <c r="AH188" s="64">
        <v>0.49504044651985168</v>
      </c>
      <c r="AI188" s="64">
        <v>6.2233641743659973E-2</v>
      </c>
      <c r="AJ188" s="64">
        <v>2.3597979918122292E-2</v>
      </c>
      <c r="AK188" s="64">
        <v>1.0665269568562508E-2</v>
      </c>
      <c r="AL188" s="64">
        <v>1.672928046900779E-4</v>
      </c>
      <c r="AM188" s="55">
        <v>3000</v>
      </c>
      <c r="AN188" s="55">
        <v>4218</v>
      </c>
      <c r="AO188" s="55">
        <v>2500</v>
      </c>
      <c r="AP188" s="55">
        <v>3640</v>
      </c>
      <c r="AQ188" s="55">
        <v>3500</v>
      </c>
      <c r="AR188" s="55">
        <v>2408</v>
      </c>
      <c r="AS188" s="64">
        <v>0.20137496292591095</v>
      </c>
      <c r="AT188" s="64">
        <v>0.49011743068695068</v>
      </c>
      <c r="AU188" s="64">
        <v>5.9534039348363876E-2</v>
      </c>
      <c r="AV188" s="64">
        <v>2.2343168035149574E-2</v>
      </c>
      <c r="AW188" s="64">
        <v>9.8825553432106972E-3</v>
      </c>
      <c r="AX188" s="68">
        <v>3.3419267856515944E-4</v>
      </c>
      <c r="AY188" s="56" t="str">
        <f t="shared" si="49"/>
        <v>yes</v>
      </c>
      <c r="AZ188" s="57" t="str">
        <f t="shared" si="50"/>
        <v>yes</v>
      </c>
      <c r="BA188" s="57" t="str">
        <f t="shared" si="51"/>
        <v>yes</v>
      </c>
      <c r="BB188" s="57" t="str">
        <f t="shared" si="52"/>
        <v>yes</v>
      </c>
      <c r="BC188" s="57" t="str">
        <f t="shared" si="53"/>
        <v>yes</v>
      </c>
      <c r="BD188" s="58">
        <f t="shared" si="54"/>
        <v>0</v>
      </c>
      <c r="BE188" s="59" t="str">
        <f>IF(BD188=0,"included","excluded")</f>
        <v>included</v>
      </c>
      <c r="BF188" s="55" t="s">
        <v>77</v>
      </c>
      <c r="BG188" s="58">
        <v>5</v>
      </c>
      <c r="BH188" s="58" t="s">
        <v>78</v>
      </c>
      <c r="BI188" s="45" t="s">
        <v>84</v>
      </c>
      <c r="BJ188" s="67" t="s">
        <v>80</v>
      </c>
      <c r="BK188" s="61"/>
      <c r="BL188" s="61" t="str" cm="1">
        <f t="array" ref="BL188">IF(_xlfn.XLOOKUP(Estimates_final!C165,'Additional survey details'!$B$3:$B$489,_xlfn.XLOOKUP(Estimates_final!$BL$1,'Additional survey details'!$C$2:$BM$2,'Additional survey details'!$C$3:$BM$489))=0,"",_xlfn.XLOOKUP(Estimates_final!C165,'Additional survey details'!$B$3:$B$489,_xlfn.XLOOKUP(Estimates_final!$BL$1,'Additional survey details'!$C$2:$BM$2,'Additional survey details'!$C$3:$BM$489)))</f>
        <v/>
      </c>
    </row>
    <row r="189" spans="1:64" s="54" customFormat="1" ht="15" customHeight="1" x14ac:dyDescent="0.35">
      <c r="A189" s="54">
        <v>318</v>
      </c>
      <c r="B189" s="59" t="s">
        <v>402</v>
      </c>
      <c r="C189" s="55">
        <v>874</v>
      </c>
      <c r="D189" s="55" t="s">
        <v>407</v>
      </c>
      <c r="E189" s="58" t="s">
        <v>404</v>
      </c>
      <c r="F189" s="10" t="s">
        <v>67</v>
      </c>
      <c r="G189" s="3" t="s">
        <v>68</v>
      </c>
      <c r="H189" s="55">
        <v>2014</v>
      </c>
      <c r="I189" s="64">
        <v>0.28601080179214478</v>
      </c>
      <c r="J189" s="62">
        <v>3.0476262327283621E-3</v>
      </c>
      <c r="K189" s="64">
        <v>0.28003746271133423</v>
      </c>
      <c r="L189" s="64">
        <v>0.29198414087295532</v>
      </c>
      <c r="M189" s="64">
        <v>0.18241116404533386</v>
      </c>
      <c r="N189" s="62">
        <v>2.9513299999999998E-3</v>
      </c>
      <c r="O189" s="64">
        <v>0.17662632</v>
      </c>
      <c r="P189" s="64">
        <v>0.18819601999999999</v>
      </c>
      <c r="Q189" s="55">
        <v>52791</v>
      </c>
      <c r="R189" s="63">
        <v>50956</v>
      </c>
      <c r="S189" s="64">
        <v>0.80452919006347656</v>
      </c>
      <c r="T189" s="64">
        <v>0.77234756946563721</v>
      </c>
      <c r="U189" s="63">
        <v>40995.234375</v>
      </c>
      <c r="V189" s="55">
        <v>40773</v>
      </c>
      <c r="W189" s="63">
        <v>40944.69921875</v>
      </c>
      <c r="X189" s="55">
        <v>40726</v>
      </c>
      <c r="Y189" s="64">
        <v>0.80353045463562012</v>
      </c>
      <c r="Z189" s="64">
        <v>0.7714572548866272</v>
      </c>
      <c r="AA189" s="55">
        <v>3000</v>
      </c>
      <c r="AB189" s="55">
        <v>10105</v>
      </c>
      <c r="AC189" s="55">
        <v>2500</v>
      </c>
      <c r="AD189" s="55">
        <v>8324</v>
      </c>
      <c r="AE189" s="55">
        <v>3500</v>
      </c>
      <c r="AF189" s="55">
        <v>3995</v>
      </c>
      <c r="AG189" s="64">
        <v>0.24748121201992035</v>
      </c>
      <c r="AH189" s="64">
        <v>0.54942572116851807</v>
      </c>
      <c r="AI189" s="64">
        <v>3.4949388355016708E-2</v>
      </c>
      <c r="AJ189" s="64">
        <v>1.1608642525970936E-2</v>
      </c>
      <c r="AK189" s="64">
        <v>3.9831302128732204E-3</v>
      </c>
      <c r="AL189" s="64">
        <v>6.1941810417920351E-4</v>
      </c>
      <c r="AM189" s="55">
        <v>3000</v>
      </c>
      <c r="AN189" s="55">
        <v>10105</v>
      </c>
      <c r="AO189" s="55">
        <v>2500</v>
      </c>
      <c r="AP189" s="55">
        <v>8324</v>
      </c>
      <c r="AQ189" s="55">
        <v>3500</v>
      </c>
      <c r="AR189" s="55">
        <v>3995</v>
      </c>
      <c r="AS189" s="64">
        <v>0.24783557653427124</v>
      </c>
      <c r="AT189" s="64">
        <v>0.5499718189239502</v>
      </c>
      <c r="AU189" s="64">
        <v>3.7966299802064896E-2</v>
      </c>
      <c r="AV189" s="64">
        <v>1.2630907818675041E-2</v>
      </c>
      <c r="AW189" s="64">
        <v>4.243004135787487E-3</v>
      </c>
      <c r="AX189" s="68">
        <v>4.1694258106872439E-4</v>
      </c>
      <c r="AY189" s="56" t="str">
        <f t="shared" si="49"/>
        <v>yes</v>
      </c>
      <c r="AZ189" s="57" t="str">
        <f t="shared" si="50"/>
        <v>yes</v>
      </c>
      <c r="BA189" s="57" t="str">
        <f t="shared" si="51"/>
        <v>yes</v>
      </c>
      <c r="BB189" s="57" t="str">
        <f t="shared" si="52"/>
        <v>yes</v>
      </c>
      <c r="BC189" s="57" t="str">
        <f t="shared" si="53"/>
        <v>yes</v>
      </c>
      <c r="BD189" s="58">
        <f t="shared" si="54"/>
        <v>0</v>
      </c>
      <c r="BE189" s="59" t="str">
        <f>IF(BD189=0,"included","excluded")</f>
        <v>included</v>
      </c>
      <c r="BF189" s="55" t="s">
        <v>77</v>
      </c>
      <c r="BG189" s="58">
        <v>5</v>
      </c>
      <c r="BH189" s="58" t="s">
        <v>78</v>
      </c>
      <c r="BI189" s="45" t="s">
        <v>84</v>
      </c>
      <c r="BJ189" s="67" t="s">
        <v>80</v>
      </c>
      <c r="BK189" s="61" t="s">
        <v>408</v>
      </c>
      <c r="BL189" s="61" t="str" cm="1">
        <f t="array" ref="BL189">IF(_xlfn.XLOOKUP(Estimates_final!C166,'Additional survey details'!$B$3:$B$489,_xlfn.XLOOKUP(Estimates_final!$BL$1,'Additional survey details'!$C$2:$BM$2,'Additional survey details'!$C$3:$BM$489))=0,"",_xlfn.XLOOKUP(Estimates_final!C166,'Additional survey details'!$B$3:$B$489,_xlfn.XLOOKUP(Estimates_final!$BL$1,'Additional survey details'!$C$2:$BM$2,'Additional survey details'!$C$3:$BM$489)))</f>
        <v/>
      </c>
    </row>
    <row r="190" spans="1:64" s="54" customFormat="1" ht="15" hidden="1" customHeight="1" x14ac:dyDescent="0.35">
      <c r="A190" s="54">
        <v>455</v>
      </c>
      <c r="B190" s="59" t="s">
        <v>402</v>
      </c>
      <c r="C190" s="63">
        <v>3486</v>
      </c>
      <c r="D190" s="55" t="s">
        <v>409</v>
      </c>
      <c r="E190" s="58" t="s">
        <v>404</v>
      </c>
      <c r="F190" s="10" t="s">
        <v>128</v>
      </c>
      <c r="G190" s="3" t="s">
        <v>410</v>
      </c>
      <c r="H190" s="55">
        <v>2011</v>
      </c>
      <c r="I190" s="57"/>
      <c r="J190" s="62"/>
      <c r="K190" s="57"/>
      <c r="L190" s="57"/>
      <c r="M190" s="57"/>
      <c r="N190" s="62"/>
      <c r="O190" s="57"/>
      <c r="P190" s="57"/>
      <c r="Q190" s="77">
        <v>113178</v>
      </c>
      <c r="R190" s="55"/>
      <c r="S190" s="64"/>
      <c r="T190" s="64">
        <f>V190/Q190</f>
        <v>0.79296329675378607</v>
      </c>
      <c r="U190" s="55"/>
      <c r="V190" s="77">
        <v>89746</v>
      </c>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60"/>
      <c r="AY190" s="56"/>
      <c r="AZ190" s="55"/>
      <c r="BA190" s="55"/>
      <c r="BB190" s="55"/>
      <c r="BC190" s="55"/>
      <c r="BD190" s="58"/>
      <c r="BE190" s="59" t="s">
        <v>69</v>
      </c>
      <c r="BF190" s="55"/>
      <c r="BG190" s="58">
        <v>1</v>
      </c>
      <c r="BH190" s="58" t="s">
        <v>70</v>
      </c>
      <c r="BI190" s="45" t="s">
        <v>71</v>
      </c>
      <c r="BJ190" s="60" t="s">
        <v>72</v>
      </c>
      <c r="BK190" s="61"/>
      <c r="BL190" s="61" t="str" cm="1">
        <f t="array" ref="BL190">IF(_xlfn.XLOOKUP(Estimates_final!C444,'Additional survey details'!$B$3:$B$489,_xlfn.XLOOKUP(Estimates_final!$BL$1,'Additional survey details'!$C$2:$BM$2,'Additional survey details'!$C$3:$BM$489))=0,"",_xlfn.XLOOKUP(Estimates_final!C444,'Additional survey details'!$B$3:$B$489,_xlfn.XLOOKUP(Estimates_final!$BL$1,'Additional survey details'!$C$2:$BM$2,'Additional survey details'!$C$3:$BM$489)))</f>
        <v>MICS3</v>
      </c>
    </row>
    <row r="191" spans="1:64" s="54" customFormat="1" ht="15" customHeight="1" x14ac:dyDescent="0.35">
      <c r="A191" s="131">
        <v>497</v>
      </c>
      <c r="B191" s="142" t="s">
        <v>402</v>
      </c>
      <c r="C191" s="143">
        <v>3810</v>
      </c>
      <c r="D191" s="143" t="s">
        <v>411</v>
      </c>
      <c r="E191" s="144" t="s">
        <v>404</v>
      </c>
      <c r="F191" s="145" t="s">
        <v>67</v>
      </c>
      <c r="G191" s="143" t="s">
        <v>412</v>
      </c>
      <c r="H191" s="143">
        <v>2017</v>
      </c>
      <c r="I191" s="98">
        <v>0.28217697143554688</v>
      </c>
      <c r="J191" s="100">
        <v>1.4157039113342762E-3</v>
      </c>
      <c r="K191" s="98">
        <v>0.27940219640731812</v>
      </c>
      <c r="L191" s="98">
        <v>0.28495174646377563</v>
      </c>
      <c r="M191" s="98">
        <v>0.18242105841636658</v>
      </c>
      <c r="N191" s="100">
        <v>1.3446873053908348E-3</v>
      </c>
      <c r="O191" s="98">
        <v>0.17978541553020477</v>
      </c>
      <c r="P191" s="98">
        <v>0.18505670130252838</v>
      </c>
      <c r="Q191" s="102">
        <v>232920</v>
      </c>
      <c r="R191" s="102">
        <v>230870</v>
      </c>
      <c r="S191" s="98">
        <v>0.9062347412109375</v>
      </c>
      <c r="T191" s="98">
        <v>0.89844584465026855</v>
      </c>
      <c r="U191" s="102">
        <v>209222.421875</v>
      </c>
      <c r="V191" s="102">
        <v>209266</v>
      </c>
      <c r="W191" s="102">
        <v>209002.859375</v>
      </c>
      <c r="X191" s="102">
        <v>209038</v>
      </c>
      <c r="Y191" s="98">
        <v>0.90528374910354614</v>
      </c>
      <c r="Z191" s="98">
        <v>0.89746695756912231</v>
      </c>
      <c r="AA191" s="102">
        <v>3000</v>
      </c>
      <c r="AB191" s="102">
        <v>49663</v>
      </c>
      <c r="AC191" s="102">
        <v>2500</v>
      </c>
      <c r="AD191" s="102">
        <v>41044</v>
      </c>
      <c r="AE191" s="102">
        <v>3500</v>
      </c>
      <c r="AF191" s="102">
        <v>18024</v>
      </c>
      <c r="AG191" s="98">
        <v>0.23407278954982758</v>
      </c>
      <c r="AH191" s="98">
        <v>0.52479803562164307</v>
      </c>
      <c r="AI191" s="98">
        <v>2.9869956895709038E-2</v>
      </c>
      <c r="AJ191" s="98">
        <v>1.055618654936552E-2</v>
      </c>
      <c r="AK191" s="98">
        <v>3.8821431808173656E-3</v>
      </c>
      <c r="AL191" s="98">
        <v>5.5859249550849199E-4</v>
      </c>
      <c r="AM191" s="102">
        <v>3000</v>
      </c>
      <c r="AN191" s="102">
        <v>49663</v>
      </c>
      <c r="AO191" s="102">
        <v>2500</v>
      </c>
      <c r="AP191" s="102">
        <v>41044</v>
      </c>
      <c r="AQ191" s="102">
        <v>3500</v>
      </c>
      <c r="AR191" s="102">
        <v>18024</v>
      </c>
      <c r="AS191" s="98">
        <v>0.23731996119022369</v>
      </c>
      <c r="AT191" s="98">
        <v>0.51958274841308594</v>
      </c>
      <c r="AU191" s="98">
        <v>3.1323768198490143E-2</v>
      </c>
      <c r="AV191" s="98">
        <v>1.0063746944069862E-2</v>
      </c>
      <c r="AW191" s="98">
        <v>3.6269628908485174E-3</v>
      </c>
      <c r="AX191" s="104">
        <v>5.9732591034844518E-4</v>
      </c>
      <c r="AY191" s="56" t="str">
        <f t="shared" ref="AY191:AY200" si="56">IF(Z191&gt;=0.3,"yes","no")</f>
        <v>yes</v>
      </c>
      <c r="AZ191" s="57" t="str">
        <f t="shared" ref="AZ191:AZ200" si="57">IF(V191&gt;=200,"yes","no")</f>
        <v>yes</v>
      </c>
      <c r="BA191" s="57" t="str">
        <f t="shared" ref="BA191:BA200" si="58">IF(AT191&lt;0.55,"yes","no")</f>
        <v>yes</v>
      </c>
      <c r="BB191" s="57" t="str">
        <f t="shared" ref="BB191:BB200" si="59">IF(AW191+AX191&gt;=0.05,"no","yes")</f>
        <v>yes</v>
      </c>
      <c r="BC191" s="57" t="str">
        <f t="shared" ref="BC191:BC200" si="60">IF(AV191&gt;=0.1,"no","yes")</f>
        <v>yes</v>
      </c>
      <c r="BD191" s="58">
        <f t="shared" ref="BD191:BD200" si="61">COUNTIF(AY191:BC191,"no")</f>
        <v>0</v>
      </c>
      <c r="BE191" s="59" t="str">
        <f t="shared" ref="BE191:BE200" si="62">IF(BD191=0,"included","excluded")</f>
        <v>included</v>
      </c>
      <c r="BF191" s="143"/>
      <c r="BG191" s="144">
        <v>5</v>
      </c>
      <c r="BH191" s="144" t="s">
        <v>78</v>
      </c>
      <c r="BI191" s="45" t="s">
        <v>84</v>
      </c>
      <c r="BJ191" s="67" t="s">
        <v>80</v>
      </c>
      <c r="BK191" s="153"/>
      <c r="BL191" s="153"/>
    </row>
    <row r="192" spans="1:64" s="54" customFormat="1" ht="15" customHeight="1" x14ac:dyDescent="0.35">
      <c r="A192" s="54">
        <v>365</v>
      </c>
      <c r="B192" s="59" t="s">
        <v>413</v>
      </c>
      <c r="C192" s="55">
        <v>1269</v>
      </c>
      <c r="D192" s="55" t="s">
        <v>414</v>
      </c>
      <c r="E192" s="58" t="s">
        <v>415</v>
      </c>
      <c r="F192" s="10" t="s">
        <v>67</v>
      </c>
      <c r="G192" s="3">
        <v>1997</v>
      </c>
      <c r="H192" s="55">
        <v>1994</v>
      </c>
      <c r="I192" s="64">
        <v>0.11766723543405533</v>
      </c>
      <c r="J192" s="62">
        <v>5.1019699312746525E-3</v>
      </c>
      <c r="K192" s="64">
        <v>0.10766737908124924</v>
      </c>
      <c r="L192" s="64">
        <v>0.12766709923744202</v>
      </c>
      <c r="M192" s="64">
        <v>7.6594308018684387E-2</v>
      </c>
      <c r="N192" s="62">
        <v>4.4747823849320412E-3</v>
      </c>
      <c r="O192" s="64">
        <v>6.7816004157066345E-2</v>
      </c>
      <c r="P192" s="64">
        <v>8.5372619330883026E-2</v>
      </c>
      <c r="Q192" s="55">
        <v>17443</v>
      </c>
      <c r="R192" s="63">
        <v>16216</v>
      </c>
      <c r="S192" s="64">
        <v>0.61711257696151733</v>
      </c>
      <c r="T192" s="64">
        <v>0.58470445871353149</v>
      </c>
      <c r="U192" s="63">
        <v>10007.3203125</v>
      </c>
      <c r="V192" s="55">
        <v>10199</v>
      </c>
      <c r="W192" s="63">
        <v>10003.232421875</v>
      </c>
      <c r="X192" s="55">
        <v>10194</v>
      </c>
      <c r="Y192" s="64">
        <v>0.61687421798706055</v>
      </c>
      <c r="Z192" s="64">
        <v>0.58441781997680664</v>
      </c>
      <c r="AA192" s="55">
        <v>3000</v>
      </c>
      <c r="AB192" s="55">
        <v>1748</v>
      </c>
      <c r="AC192" s="55">
        <v>3500</v>
      </c>
      <c r="AD192" s="55">
        <v>1460</v>
      </c>
      <c r="AE192" s="55">
        <v>3200</v>
      </c>
      <c r="AF192" s="55">
        <v>790</v>
      </c>
      <c r="AG192" s="64">
        <v>0.16437655687332153</v>
      </c>
      <c r="AH192" s="64">
        <v>0.38495519757270813</v>
      </c>
      <c r="AI192" s="64">
        <v>0.10884162783622742</v>
      </c>
      <c r="AJ192" s="64">
        <v>2.7069037780165672E-2</v>
      </c>
      <c r="AK192" s="64">
        <v>6.4420746639370918E-3</v>
      </c>
      <c r="AL192" s="64">
        <v>4.910026109428145E-5</v>
      </c>
      <c r="AM192" s="55">
        <v>3000</v>
      </c>
      <c r="AN192" s="55">
        <v>1748</v>
      </c>
      <c r="AO192" s="55">
        <v>3500</v>
      </c>
      <c r="AP192" s="55">
        <v>1460</v>
      </c>
      <c r="AQ192" s="55">
        <v>3200</v>
      </c>
      <c r="AR192" s="55">
        <v>790</v>
      </c>
      <c r="AS192" s="64">
        <v>0.17138935625553131</v>
      </c>
      <c r="AT192" s="64">
        <v>0.39199921488761902</v>
      </c>
      <c r="AU192" s="64">
        <v>0.10540249198675156</v>
      </c>
      <c r="AV192" s="64">
        <v>2.4806354194879532E-2</v>
      </c>
      <c r="AW192" s="64">
        <v>6.1770761385560036E-3</v>
      </c>
      <c r="AX192" s="68">
        <v>9.804882574826479E-5</v>
      </c>
      <c r="AY192" s="56" t="str">
        <f t="shared" si="56"/>
        <v>yes</v>
      </c>
      <c r="AZ192" s="57" t="str">
        <f t="shared" si="57"/>
        <v>yes</v>
      </c>
      <c r="BA192" s="57" t="str">
        <f t="shared" si="58"/>
        <v>yes</v>
      </c>
      <c r="BB192" s="57" t="str">
        <f t="shared" si="59"/>
        <v>yes</v>
      </c>
      <c r="BC192" s="57" t="str">
        <f t="shared" si="60"/>
        <v>yes</v>
      </c>
      <c r="BD192" s="58">
        <f t="shared" si="61"/>
        <v>0</v>
      </c>
      <c r="BE192" s="59" t="str">
        <f t="shared" si="62"/>
        <v>included</v>
      </c>
      <c r="BF192" s="55" t="s">
        <v>77</v>
      </c>
      <c r="BG192" s="58">
        <v>5</v>
      </c>
      <c r="BH192" s="58" t="s">
        <v>78</v>
      </c>
      <c r="BI192" s="45" t="s">
        <v>96</v>
      </c>
      <c r="BJ192" s="67" t="s">
        <v>80</v>
      </c>
      <c r="BK192" s="61"/>
      <c r="BL192" s="61" t="str" cm="1">
        <f t="array" ref="BL192">IF(_xlfn.XLOOKUP(Estimates_final!C167,'Additional survey details'!$B$3:$B$489,_xlfn.XLOOKUP(Estimates_final!$BL$1,'Additional survey details'!$C$2:$BM$2,'Additional survey details'!$C$3:$BM$489))=0,"",_xlfn.XLOOKUP(Estimates_final!C167,'Additional survey details'!$B$3:$B$489,_xlfn.XLOOKUP(Estimates_final!$BL$1,'Additional survey details'!$C$2:$BM$2,'Additional survey details'!$C$3:$BM$489)))</f>
        <v/>
      </c>
    </row>
    <row r="193" spans="1:64" s="54" customFormat="1" ht="15" customHeight="1" x14ac:dyDescent="0.35">
      <c r="A193" s="54">
        <v>366</v>
      </c>
      <c r="B193" s="59" t="s">
        <v>413</v>
      </c>
      <c r="C193" s="55">
        <v>1271</v>
      </c>
      <c r="D193" s="55" t="s">
        <v>416</v>
      </c>
      <c r="E193" s="58" t="s">
        <v>415</v>
      </c>
      <c r="F193" s="10" t="s">
        <v>67</v>
      </c>
      <c r="G193" s="3" t="s">
        <v>417</v>
      </c>
      <c r="H193" s="55">
        <v>2000</v>
      </c>
      <c r="I193" s="64">
        <v>0.10932104289531708</v>
      </c>
      <c r="J193" s="62">
        <v>4.4051813893020153E-3</v>
      </c>
      <c r="K193" s="64">
        <v>0.10068688541650772</v>
      </c>
      <c r="L193" s="64">
        <v>0.11795520037412643</v>
      </c>
      <c r="M193" s="64">
        <v>7.1665972471237183E-2</v>
      </c>
      <c r="N193" s="62">
        <v>4.2789787985384464E-3</v>
      </c>
      <c r="O193" s="64">
        <v>6.3271865248680115E-2</v>
      </c>
      <c r="P193" s="64">
        <v>8.006007969379425E-2</v>
      </c>
      <c r="Q193" s="55">
        <v>16206</v>
      </c>
      <c r="R193" s="63">
        <v>15089</v>
      </c>
      <c r="S193" s="64">
        <v>0.77564215660095215</v>
      </c>
      <c r="T193" s="64">
        <v>0.73114895820617676</v>
      </c>
      <c r="U193" s="63">
        <v>11703.5263671875</v>
      </c>
      <c r="V193" s="55">
        <v>11849</v>
      </c>
      <c r="W193" s="63">
        <v>11701.068359375</v>
      </c>
      <c r="X193" s="55">
        <v>11842</v>
      </c>
      <c r="Y193" s="64">
        <v>0.7754700779914856</v>
      </c>
      <c r="Z193" s="64">
        <v>0.7307170033454895</v>
      </c>
      <c r="AA193" s="55">
        <v>3000</v>
      </c>
      <c r="AB193" s="55">
        <v>2055</v>
      </c>
      <c r="AC193" s="55">
        <v>3500</v>
      </c>
      <c r="AD193" s="55">
        <v>1563</v>
      </c>
      <c r="AE193" s="55">
        <v>3200</v>
      </c>
      <c r="AF193" s="55">
        <v>921</v>
      </c>
      <c r="AG193" s="64">
        <v>0.17394410073757172</v>
      </c>
      <c r="AH193" s="64">
        <v>0.39801028370857239</v>
      </c>
      <c r="AI193" s="64">
        <v>9.3732684850692749E-2</v>
      </c>
      <c r="AJ193" s="64">
        <v>2.1586442366242409E-2</v>
      </c>
      <c r="AK193" s="64">
        <v>4.5097563415765762E-3</v>
      </c>
      <c r="AL193" s="64">
        <v>0</v>
      </c>
      <c r="AM193" s="55">
        <v>3000</v>
      </c>
      <c r="AN193" s="55">
        <v>2055</v>
      </c>
      <c r="AO193" s="55">
        <v>3500</v>
      </c>
      <c r="AP193" s="55">
        <v>1563</v>
      </c>
      <c r="AQ193" s="55">
        <v>3200</v>
      </c>
      <c r="AR193" s="55">
        <v>921</v>
      </c>
      <c r="AS193" s="64">
        <v>0.17343235015869141</v>
      </c>
      <c r="AT193" s="64">
        <v>0.38307029008865356</v>
      </c>
      <c r="AU193" s="64">
        <v>9.0218581259250641E-2</v>
      </c>
      <c r="AV193" s="64">
        <v>1.9917292520403862E-2</v>
      </c>
      <c r="AW193" s="64">
        <v>4.4729514047503471E-3</v>
      </c>
      <c r="AX193" s="68">
        <v>0</v>
      </c>
      <c r="AY193" s="56" t="str">
        <f t="shared" si="56"/>
        <v>yes</v>
      </c>
      <c r="AZ193" s="57" t="str">
        <f t="shared" si="57"/>
        <v>yes</v>
      </c>
      <c r="BA193" s="57" t="str">
        <f t="shared" si="58"/>
        <v>yes</v>
      </c>
      <c r="BB193" s="57" t="str">
        <f t="shared" si="59"/>
        <v>yes</v>
      </c>
      <c r="BC193" s="57" t="str">
        <f t="shared" si="60"/>
        <v>yes</v>
      </c>
      <c r="BD193" s="58">
        <f t="shared" si="61"/>
        <v>0</v>
      </c>
      <c r="BE193" s="59" t="str">
        <f t="shared" si="62"/>
        <v>included</v>
      </c>
      <c r="BF193" s="55" t="s">
        <v>77</v>
      </c>
      <c r="BG193" s="58">
        <v>5</v>
      </c>
      <c r="BH193" s="58" t="s">
        <v>78</v>
      </c>
      <c r="BI193" s="45" t="s">
        <v>96</v>
      </c>
      <c r="BJ193" s="67" t="s">
        <v>80</v>
      </c>
      <c r="BK193" s="61"/>
      <c r="BL193" s="61" t="str" cm="1">
        <f t="array" ref="BL193">IF(_xlfn.XLOOKUP(Estimates_final!C168,'Additional survey details'!$B$3:$B$489,_xlfn.XLOOKUP(Estimates_final!$BL$1,'Additional survey details'!$C$2:$BM$2,'Additional survey details'!$C$3:$BM$489))=0,"",_xlfn.XLOOKUP(Estimates_final!C168,'Additional survey details'!$B$3:$B$489,_xlfn.XLOOKUP(Estimates_final!$BL$1,'Additional survey details'!$C$2:$BM$2,'Additional survey details'!$C$3:$BM$489)))</f>
        <v/>
      </c>
    </row>
    <row r="194" spans="1:64" s="54" customFormat="1" ht="15" customHeight="1" x14ac:dyDescent="0.35">
      <c r="A194" s="54">
        <v>367</v>
      </c>
      <c r="B194" s="59" t="s">
        <v>413</v>
      </c>
      <c r="C194" s="55">
        <v>1272</v>
      </c>
      <c r="D194" s="55" t="s">
        <v>418</v>
      </c>
      <c r="E194" s="58" t="s">
        <v>415</v>
      </c>
      <c r="F194" s="10" t="s">
        <v>67</v>
      </c>
      <c r="G194" s="3">
        <v>2007</v>
      </c>
      <c r="H194" s="55">
        <v>2004</v>
      </c>
      <c r="I194" s="64">
        <v>0.10715566575527191</v>
      </c>
      <c r="J194" s="62">
        <v>3.484868910163641E-3</v>
      </c>
      <c r="K194" s="64">
        <v>0.1003253236413002</v>
      </c>
      <c r="L194" s="64">
        <v>0.11398600786924362</v>
      </c>
      <c r="M194" s="64">
        <v>6.7313559353351593E-2</v>
      </c>
      <c r="N194" s="62">
        <v>3.5634415689855814E-3</v>
      </c>
      <c r="O194" s="64">
        <v>6.0324188321828842E-2</v>
      </c>
      <c r="P194" s="64">
        <v>7.4302926659584045E-2</v>
      </c>
      <c r="Q194" s="55">
        <v>18645</v>
      </c>
      <c r="R194" s="63">
        <v>16504</v>
      </c>
      <c r="S194" s="64">
        <v>0.81735491752624512</v>
      </c>
      <c r="T194" s="64">
        <v>0.74641996622085571</v>
      </c>
      <c r="U194" s="63">
        <v>13489.7021484375</v>
      </c>
      <c r="V194" s="55">
        <v>13917</v>
      </c>
      <c r="W194" s="63">
        <v>13478.001953125</v>
      </c>
      <c r="X194" s="55">
        <v>13901</v>
      </c>
      <c r="Y194" s="64">
        <v>0.8166506290435791</v>
      </c>
      <c r="Z194" s="64">
        <v>0.74556183815002441</v>
      </c>
      <c r="AA194" s="55">
        <v>3000</v>
      </c>
      <c r="AB194" s="55">
        <v>2226</v>
      </c>
      <c r="AC194" s="55">
        <v>3500</v>
      </c>
      <c r="AD194" s="55">
        <v>1801</v>
      </c>
      <c r="AE194" s="55">
        <v>3200</v>
      </c>
      <c r="AF194" s="55">
        <v>1077</v>
      </c>
      <c r="AG194" s="64">
        <v>0.14657843112945557</v>
      </c>
      <c r="AH194" s="64">
        <v>0.35708284378051758</v>
      </c>
      <c r="AI194" s="64">
        <v>0.10383401066064835</v>
      </c>
      <c r="AJ194" s="64">
        <v>2.3884989321231842E-2</v>
      </c>
      <c r="AK194" s="64">
        <v>5.674747284501791E-3</v>
      </c>
      <c r="AL194" s="64">
        <v>4.9370621127309278E-5</v>
      </c>
      <c r="AM194" s="55">
        <v>3000</v>
      </c>
      <c r="AN194" s="55">
        <v>2226</v>
      </c>
      <c r="AO194" s="55">
        <v>3500</v>
      </c>
      <c r="AP194" s="55">
        <v>1801</v>
      </c>
      <c r="AQ194" s="55">
        <v>3200</v>
      </c>
      <c r="AR194" s="55">
        <v>1077</v>
      </c>
      <c r="AS194" s="64">
        <v>0.15994825959205627</v>
      </c>
      <c r="AT194" s="64">
        <v>0.3667457103729248</v>
      </c>
      <c r="AU194" s="64">
        <v>0.1041172668337822</v>
      </c>
      <c r="AV194" s="64">
        <v>2.7951426804065704E-2</v>
      </c>
      <c r="AW194" s="64">
        <v>6.8261837586760521E-3</v>
      </c>
      <c r="AX194" s="68">
        <v>7.1854563429951668E-5</v>
      </c>
      <c r="AY194" s="56" t="str">
        <f t="shared" si="56"/>
        <v>yes</v>
      </c>
      <c r="AZ194" s="57" t="str">
        <f t="shared" si="57"/>
        <v>yes</v>
      </c>
      <c r="BA194" s="57" t="str">
        <f t="shared" si="58"/>
        <v>yes</v>
      </c>
      <c r="BB194" s="57" t="str">
        <f t="shared" si="59"/>
        <v>yes</v>
      </c>
      <c r="BC194" s="57" t="str">
        <f t="shared" si="60"/>
        <v>yes</v>
      </c>
      <c r="BD194" s="58">
        <f t="shared" si="61"/>
        <v>0</v>
      </c>
      <c r="BE194" s="59" t="str">
        <f t="shared" si="62"/>
        <v>included</v>
      </c>
      <c r="BF194" s="55" t="s">
        <v>77</v>
      </c>
      <c r="BG194" s="58">
        <v>5</v>
      </c>
      <c r="BH194" s="58" t="s">
        <v>78</v>
      </c>
      <c r="BI194" s="45" t="s">
        <v>96</v>
      </c>
      <c r="BJ194" s="67" t="s">
        <v>80</v>
      </c>
      <c r="BK194" s="61"/>
      <c r="BL194" s="61" t="str" cm="1">
        <f t="array" ref="BL194">IF(_xlfn.XLOOKUP(Estimates_final!C169,'Additional survey details'!$B$3:$B$489,_xlfn.XLOOKUP(Estimates_final!$BL$1,'Additional survey details'!$C$2:$BM$2,'Additional survey details'!$C$3:$BM$489))=0,"",_xlfn.XLOOKUP(Estimates_final!C169,'Additional survey details'!$B$3:$B$489,_xlfn.XLOOKUP(Estimates_final!$BL$1,'Additional survey details'!$C$2:$BM$2,'Additional survey details'!$C$3:$BM$489)))</f>
        <v>MICS5</v>
      </c>
    </row>
    <row r="195" spans="1:64" s="54" customFormat="1" ht="15" customHeight="1" x14ac:dyDescent="0.35">
      <c r="A195" s="54">
        <v>368</v>
      </c>
      <c r="B195" s="59" t="s">
        <v>413</v>
      </c>
      <c r="C195" s="55">
        <v>1274</v>
      </c>
      <c r="D195" s="55" t="s">
        <v>419</v>
      </c>
      <c r="E195" s="58" t="s">
        <v>415</v>
      </c>
      <c r="F195" s="10" t="s">
        <v>67</v>
      </c>
      <c r="G195" s="3">
        <v>2012</v>
      </c>
      <c r="H195" s="55">
        <v>2009</v>
      </c>
      <c r="I195" s="64">
        <v>0.10713467001914978</v>
      </c>
      <c r="J195" s="62">
        <v>3.5394730512052774E-3</v>
      </c>
      <c r="K195" s="64">
        <v>0.10019730776548386</v>
      </c>
      <c r="L195" s="64">
        <v>0.1140720397233963</v>
      </c>
      <c r="M195" s="64">
        <v>7.3166027665138245E-2</v>
      </c>
      <c r="N195" s="62">
        <v>3.4555373713374138E-3</v>
      </c>
      <c r="O195" s="64">
        <v>6.6388741135597229E-2</v>
      </c>
      <c r="P195" s="64">
        <v>7.994331419467926E-2</v>
      </c>
      <c r="Q195" s="55">
        <v>17874</v>
      </c>
      <c r="R195" s="63">
        <v>16819</v>
      </c>
      <c r="S195" s="64">
        <v>0.89983510971069336</v>
      </c>
      <c r="T195" s="64">
        <v>0.84614521265029907</v>
      </c>
      <c r="U195" s="63">
        <v>15134.7255859375</v>
      </c>
      <c r="V195" s="55">
        <v>15124</v>
      </c>
      <c r="W195" s="63">
        <v>15124.392578125</v>
      </c>
      <c r="X195" s="55">
        <v>15109</v>
      </c>
      <c r="Y195" s="64">
        <v>0.89924448728561401</v>
      </c>
      <c r="Z195" s="64">
        <v>0.84530603885650635</v>
      </c>
      <c r="AA195" s="55">
        <v>3000</v>
      </c>
      <c r="AB195" s="55">
        <v>2127</v>
      </c>
      <c r="AC195" s="55">
        <v>3500</v>
      </c>
      <c r="AD195" s="55">
        <v>1755</v>
      </c>
      <c r="AE195" s="55">
        <v>3200</v>
      </c>
      <c r="AF195" s="55">
        <v>1294</v>
      </c>
      <c r="AG195" s="64">
        <v>0.13774998486042023</v>
      </c>
      <c r="AH195" s="64">
        <v>0.33681431412696838</v>
      </c>
      <c r="AI195" s="64">
        <v>7.2029314935207367E-2</v>
      </c>
      <c r="AJ195" s="64">
        <v>1.558471005409956E-2</v>
      </c>
      <c r="AK195" s="64">
        <v>3.0121842864900827E-3</v>
      </c>
      <c r="AL195" s="64">
        <v>1.3869295798940584E-5</v>
      </c>
      <c r="AM195" s="55">
        <v>3000</v>
      </c>
      <c r="AN195" s="55">
        <v>2127</v>
      </c>
      <c r="AO195" s="55">
        <v>3500</v>
      </c>
      <c r="AP195" s="55">
        <v>1755</v>
      </c>
      <c r="AQ195" s="55">
        <v>3200</v>
      </c>
      <c r="AR195" s="55">
        <v>1294</v>
      </c>
      <c r="AS195" s="64">
        <v>0.14063739776611328</v>
      </c>
      <c r="AT195" s="64">
        <v>0.34223750233650208</v>
      </c>
      <c r="AU195" s="64">
        <v>8.3575770258903503E-2</v>
      </c>
      <c r="AV195" s="64">
        <v>2.0100502297282219E-2</v>
      </c>
      <c r="AW195" s="64">
        <v>4.9590053968131542E-3</v>
      </c>
      <c r="AX195" s="68">
        <v>6.6120075643993914E-5</v>
      </c>
      <c r="AY195" s="56" t="str">
        <f t="shared" si="56"/>
        <v>yes</v>
      </c>
      <c r="AZ195" s="57" t="str">
        <f t="shared" si="57"/>
        <v>yes</v>
      </c>
      <c r="BA195" s="57" t="str">
        <f t="shared" si="58"/>
        <v>yes</v>
      </c>
      <c r="BB195" s="57" t="str">
        <f t="shared" si="59"/>
        <v>yes</v>
      </c>
      <c r="BC195" s="57" t="str">
        <f t="shared" si="60"/>
        <v>yes</v>
      </c>
      <c r="BD195" s="58">
        <f t="shared" si="61"/>
        <v>0</v>
      </c>
      <c r="BE195" s="59" t="str">
        <f t="shared" si="62"/>
        <v>included</v>
      </c>
      <c r="BF195" s="55" t="s">
        <v>77</v>
      </c>
      <c r="BG195" s="58">
        <v>5</v>
      </c>
      <c r="BH195" s="58" t="s">
        <v>78</v>
      </c>
      <c r="BI195" s="45" t="s">
        <v>96</v>
      </c>
      <c r="BJ195" s="67" t="s">
        <v>80</v>
      </c>
      <c r="BK195" s="61"/>
      <c r="BL195" s="61" t="str" cm="1">
        <f t="array" ref="BL195">IF(_xlfn.XLOOKUP(Estimates_final!C170,'Additional survey details'!$B$3:$B$489,_xlfn.XLOOKUP(Estimates_final!$BL$1,'Additional survey details'!$C$2:$BM$2,'Additional survey details'!$C$3:$BM$489))=0,"",_xlfn.XLOOKUP(Estimates_final!C170,'Additional survey details'!$B$3:$B$489,_xlfn.XLOOKUP(Estimates_final!$BL$1,'Additional survey details'!$C$2:$BM$2,'Additional survey details'!$C$3:$BM$489)))</f>
        <v/>
      </c>
    </row>
    <row r="196" spans="1:64" s="54" customFormat="1" ht="15" customHeight="1" x14ac:dyDescent="0.35">
      <c r="A196" s="54">
        <v>402</v>
      </c>
      <c r="B196" s="59" t="s">
        <v>413</v>
      </c>
      <c r="C196" s="55">
        <v>1841</v>
      </c>
      <c r="D196" s="55" t="s">
        <v>420</v>
      </c>
      <c r="E196" s="58" t="s">
        <v>415</v>
      </c>
      <c r="F196" s="10" t="s">
        <v>67</v>
      </c>
      <c r="G196" s="3">
        <v>2017</v>
      </c>
      <c r="H196" s="55">
        <v>2015</v>
      </c>
      <c r="I196" s="64">
        <v>0.1018000915646553</v>
      </c>
      <c r="J196" s="62">
        <v>2.5360956788063049E-3</v>
      </c>
      <c r="K196" s="64">
        <v>9.6829347312450409E-2</v>
      </c>
      <c r="L196" s="64">
        <v>0.1067708432674408</v>
      </c>
      <c r="M196" s="64">
        <v>7.1386367082595825E-2</v>
      </c>
      <c r="N196" s="62">
        <v>2.5757597759366035E-3</v>
      </c>
      <c r="O196" s="64">
        <v>6.6334858536720276E-2</v>
      </c>
      <c r="P196" s="64">
        <v>7.6437883079051971E-2</v>
      </c>
      <c r="Q196" s="55">
        <v>17755</v>
      </c>
      <c r="R196" s="63">
        <v>16925</v>
      </c>
      <c r="S196" s="64">
        <v>0.94659143686294556</v>
      </c>
      <c r="T196" s="64">
        <v>0.92047309875488281</v>
      </c>
      <c r="U196" s="63">
        <v>16021.05859375</v>
      </c>
      <c r="V196" s="55">
        <v>16343</v>
      </c>
      <c r="W196" s="63">
        <v>16012.03515625</v>
      </c>
      <c r="X196" s="55">
        <v>16331</v>
      </c>
      <c r="Y196" s="64">
        <v>0.94605821371078491</v>
      </c>
      <c r="Z196" s="64">
        <v>0.91979724168777466</v>
      </c>
      <c r="AA196" s="55">
        <v>3000</v>
      </c>
      <c r="AB196" s="55">
        <v>2061</v>
      </c>
      <c r="AC196" s="55">
        <v>3500</v>
      </c>
      <c r="AD196" s="55">
        <v>1511</v>
      </c>
      <c r="AE196" s="55">
        <v>3200</v>
      </c>
      <c r="AF196" s="55">
        <v>1470</v>
      </c>
      <c r="AG196" s="64">
        <v>0.12380295246839523</v>
      </c>
      <c r="AH196" s="64">
        <v>0.30800309777259827</v>
      </c>
      <c r="AI196" s="64">
        <v>6.291208416223526E-2</v>
      </c>
      <c r="AJ196" s="64">
        <v>1.3024894520640373E-2</v>
      </c>
      <c r="AK196" s="64">
        <v>2.5867773219943047E-3</v>
      </c>
      <c r="AL196" s="64">
        <v>5.9905252419412136E-4</v>
      </c>
      <c r="AM196" s="55">
        <v>3000</v>
      </c>
      <c r="AN196" s="55">
        <v>2061</v>
      </c>
      <c r="AO196" s="55">
        <v>3500</v>
      </c>
      <c r="AP196" s="55">
        <v>1511</v>
      </c>
      <c r="AQ196" s="55">
        <v>3200</v>
      </c>
      <c r="AR196" s="55">
        <v>1470</v>
      </c>
      <c r="AS196" s="64">
        <v>0.12610131502151489</v>
      </c>
      <c r="AT196" s="64">
        <v>0.30849242210388184</v>
      </c>
      <c r="AU196" s="64">
        <v>6.9872736930847168E-2</v>
      </c>
      <c r="AV196" s="64">
        <v>1.6030346974730492E-2</v>
      </c>
      <c r="AW196" s="64">
        <v>3.2427802216261625E-3</v>
      </c>
      <c r="AX196" s="68">
        <v>4.8947625327855349E-4</v>
      </c>
      <c r="AY196" s="56" t="str">
        <f t="shared" si="56"/>
        <v>yes</v>
      </c>
      <c r="AZ196" s="57" t="str">
        <f t="shared" si="57"/>
        <v>yes</v>
      </c>
      <c r="BA196" s="57" t="str">
        <f t="shared" si="58"/>
        <v>yes</v>
      </c>
      <c r="BB196" s="57" t="str">
        <f t="shared" si="59"/>
        <v>yes</v>
      </c>
      <c r="BC196" s="57" t="str">
        <f t="shared" si="60"/>
        <v>yes</v>
      </c>
      <c r="BD196" s="58">
        <f t="shared" si="61"/>
        <v>0</v>
      </c>
      <c r="BE196" s="59" t="str">
        <f t="shared" si="62"/>
        <v>included</v>
      </c>
      <c r="BF196" s="55"/>
      <c r="BG196" s="58">
        <v>5</v>
      </c>
      <c r="BH196" s="58" t="s">
        <v>78</v>
      </c>
      <c r="BI196" s="45" t="s">
        <v>84</v>
      </c>
      <c r="BJ196" s="67" t="s">
        <v>80</v>
      </c>
      <c r="BK196" s="61"/>
      <c r="BL196" s="61" t="str" cm="1">
        <f t="array" ref="BL196">IF(_xlfn.XLOOKUP(Estimates_final!C171,'Additional survey details'!$B$3:$B$489,_xlfn.XLOOKUP(Estimates_final!$BL$1,'Additional survey details'!$C$2:$BM$2,'Additional survey details'!$C$3:$BM$489))=0,"",_xlfn.XLOOKUP(Estimates_final!C171,'Additional survey details'!$B$3:$B$489,_xlfn.XLOOKUP(Estimates_final!$BL$1,'Additional survey details'!$C$2:$BM$2,'Additional survey details'!$C$3:$BM$489)))</f>
        <v>MICS2</v>
      </c>
    </row>
    <row r="197" spans="1:64" s="54" customFormat="1" ht="15" hidden="1" customHeight="1" x14ac:dyDescent="0.35">
      <c r="A197" s="54">
        <v>123</v>
      </c>
      <c r="B197" s="59" t="s">
        <v>421</v>
      </c>
      <c r="C197" s="55">
        <v>327</v>
      </c>
      <c r="D197" s="55" t="s">
        <v>422</v>
      </c>
      <c r="E197" s="58" t="s">
        <v>423</v>
      </c>
      <c r="F197" s="10" t="s">
        <v>76</v>
      </c>
      <c r="G197" s="3">
        <v>2000</v>
      </c>
      <c r="H197" s="55">
        <v>1999</v>
      </c>
      <c r="I197" s="64"/>
      <c r="J197" s="62"/>
      <c r="K197" s="64"/>
      <c r="L197" s="64"/>
      <c r="M197" s="64"/>
      <c r="N197" s="62"/>
      <c r="O197" s="64"/>
      <c r="P197" s="64"/>
      <c r="Q197" s="55">
        <v>3127</v>
      </c>
      <c r="R197" s="63">
        <v>2938</v>
      </c>
      <c r="S197" s="64">
        <v>0.35473793745040894</v>
      </c>
      <c r="T197" s="64">
        <v>0.3137567937374115</v>
      </c>
      <c r="U197" s="63">
        <v>1042</v>
      </c>
      <c r="V197" s="55">
        <v>983</v>
      </c>
      <c r="W197" s="63">
        <v>1042</v>
      </c>
      <c r="X197" s="55">
        <v>983</v>
      </c>
      <c r="Y197" s="64">
        <v>0.35469260811805725</v>
      </c>
      <c r="Z197" s="64">
        <v>0.31435880064964294</v>
      </c>
      <c r="AA197" s="55">
        <v>3000</v>
      </c>
      <c r="AB197" s="55">
        <v>361</v>
      </c>
      <c r="AC197" s="55">
        <v>3500</v>
      </c>
      <c r="AD197" s="55">
        <v>162</v>
      </c>
      <c r="AE197" s="55">
        <v>2500</v>
      </c>
      <c r="AF197" s="55">
        <v>113</v>
      </c>
      <c r="AG197" s="64">
        <v>0.35014337301254272</v>
      </c>
      <c r="AH197" s="64">
        <v>0.61673098802566528</v>
      </c>
      <c r="AI197" s="64">
        <v>0.13488413393497467</v>
      </c>
      <c r="AJ197" s="64">
        <v>2.4588132277131081E-2</v>
      </c>
      <c r="AK197" s="64">
        <v>0</v>
      </c>
      <c r="AL197" s="64">
        <v>0</v>
      </c>
      <c r="AM197" s="55">
        <v>3000</v>
      </c>
      <c r="AN197" s="55">
        <v>361</v>
      </c>
      <c r="AO197" s="55">
        <v>3500</v>
      </c>
      <c r="AP197" s="55">
        <v>162</v>
      </c>
      <c r="AQ197" s="55">
        <v>2500</v>
      </c>
      <c r="AR197" s="55">
        <v>113</v>
      </c>
      <c r="AS197" s="64">
        <v>0.36724314093589783</v>
      </c>
      <c r="AT197" s="64">
        <v>0.64699900150299072</v>
      </c>
      <c r="AU197" s="64">
        <v>0.12004069238901138</v>
      </c>
      <c r="AV197" s="64">
        <v>2.3397762328386307E-2</v>
      </c>
      <c r="AW197" s="64">
        <v>0</v>
      </c>
      <c r="AX197" s="68">
        <v>0</v>
      </c>
      <c r="AY197" s="56" t="str">
        <f t="shared" si="56"/>
        <v>yes</v>
      </c>
      <c r="AZ197" s="57" t="str">
        <f t="shared" si="57"/>
        <v>yes</v>
      </c>
      <c r="BA197" s="57" t="str">
        <f t="shared" si="58"/>
        <v>no</v>
      </c>
      <c r="BB197" s="57" t="str">
        <f t="shared" si="59"/>
        <v>yes</v>
      </c>
      <c r="BC197" s="57" t="str">
        <f t="shared" si="60"/>
        <v>yes</v>
      </c>
      <c r="BD197" s="58">
        <f t="shared" si="61"/>
        <v>1</v>
      </c>
      <c r="BE197" s="59" t="str">
        <f t="shared" si="62"/>
        <v>excluded</v>
      </c>
      <c r="BF197" s="55" t="s">
        <v>69</v>
      </c>
      <c r="BG197" s="58">
        <v>3</v>
      </c>
      <c r="BH197" s="58" t="s">
        <v>70</v>
      </c>
      <c r="BI197" s="45" t="s">
        <v>71</v>
      </c>
      <c r="BJ197" s="67" t="s">
        <v>72</v>
      </c>
      <c r="BK197" s="61"/>
      <c r="BL197" s="61" t="str" cm="1">
        <f t="array" ref="BL197">IF(_xlfn.XLOOKUP(Estimates_final!C172,'Additional survey details'!$B$3:$B$489,_xlfn.XLOOKUP(Estimates_final!$BL$1,'Additional survey details'!$C$2:$BM$2,'Additional survey details'!$C$3:$BM$489))=0,"",_xlfn.XLOOKUP(Estimates_final!C172,'Additional survey details'!$B$3:$B$489,_xlfn.XLOOKUP(Estimates_final!$BL$1,'Additional survey details'!$C$2:$BM$2,'Additional survey details'!$C$3:$BM$489)))</f>
        <v>MICS3</v>
      </c>
    </row>
    <row r="198" spans="1:64" s="54" customFormat="1" ht="15" hidden="1" customHeight="1" x14ac:dyDescent="0.35">
      <c r="A198" s="54">
        <v>124</v>
      </c>
      <c r="B198" s="59" t="s">
        <v>421</v>
      </c>
      <c r="C198" s="55">
        <v>330</v>
      </c>
      <c r="D198" s="55" t="s">
        <v>424</v>
      </c>
      <c r="E198" s="58" t="s">
        <v>423</v>
      </c>
      <c r="F198" s="10" t="s">
        <v>76</v>
      </c>
      <c r="G198" s="3">
        <v>2006</v>
      </c>
      <c r="H198" s="55">
        <v>2005</v>
      </c>
      <c r="I198" s="64"/>
      <c r="J198" s="62"/>
      <c r="K198" s="64"/>
      <c r="L198" s="64"/>
      <c r="M198" s="64"/>
      <c r="N198" s="62"/>
      <c r="O198" s="64"/>
      <c r="P198" s="64"/>
      <c r="Q198" s="55">
        <v>6535</v>
      </c>
      <c r="R198" s="63">
        <v>6551</v>
      </c>
      <c r="S198" s="64">
        <v>0.44893908500671387</v>
      </c>
      <c r="T198" s="64">
        <v>0.41086456179618835</v>
      </c>
      <c r="U198" s="63">
        <v>2941</v>
      </c>
      <c r="V198" s="55">
        <v>2685</v>
      </c>
      <c r="W198" s="63">
        <v>2924</v>
      </c>
      <c r="X198" s="55">
        <v>2672</v>
      </c>
      <c r="Y198" s="64">
        <v>0.44634407758712769</v>
      </c>
      <c r="Z198" s="64">
        <v>0.40887528657913208</v>
      </c>
      <c r="AA198" s="55">
        <v>3000</v>
      </c>
      <c r="AB198" s="55">
        <v>790</v>
      </c>
      <c r="AC198" s="55">
        <v>3500</v>
      </c>
      <c r="AD198" s="55">
        <v>510</v>
      </c>
      <c r="AE198" s="55">
        <v>2500</v>
      </c>
      <c r="AF198" s="55">
        <v>298</v>
      </c>
      <c r="AG198" s="64">
        <v>0.2718690037727356</v>
      </c>
      <c r="AH198" s="64">
        <v>0.57986646890640259</v>
      </c>
      <c r="AI198" s="64">
        <v>0.14544159173965454</v>
      </c>
      <c r="AJ198" s="64">
        <v>5.8582708239555359E-2</v>
      </c>
      <c r="AK198" s="64">
        <v>2.2246398031711578E-2</v>
      </c>
      <c r="AL198" s="64">
        <v>0</v>
      </c>
      <c r="AM198" s="55">
        <v>3000</v>
      </c>
      <c r="AN198" s="55">
        <v>790</v>
      </c>
      <c r="AO198" s="55">
        <v>3500</v>
      </c>
      <c r="AP198" s="55">
        <v>510</v>
      </c>
      <c r="AQ198" s="55">
        <v>2500</v>
      </c>
      <c r="AR198" s="55">
        <v>298</v>
      </c>
      <c r="AS198" s="64">
        <v>0.29422718286514282</v>
      </c>
      <c r="AT198" s="64">
        <v>0.59515827894210815</v>
      </c>
      <c r="AU198" s="64">
        <v>0.14152699708938599</v>
      </c>
      <c r="AV198" s="64">
        <v>5.5865921080112457E-2</v>
      </c>
      <c r="AW198" s="64">
        <v>2.0856611430644989E-2</v>
      </c>
      <c r="AX198" s="68">
        <v>0</v>
      </c>
      <c r="AY198" s="56" t="str">
        <f t="shared" si="56"/>
        <v>yes</v>
      </c>
      <c r="AZ198" s="57" t="str">
        <f t="shared" si="57"/>
        <v>yes</v>
      </c>
      <c r="BA198" s="57" t="str">
        <f t="shared" si="58"/>
        <v>no</v>
      </c>
      <c r="BB198" s="57" t="str">
        <f t="shared" si="59"/>
        <v>yes</v>
      </c>
      <c r="BC198" s="57" t="str">
        <f t="shared" si="60"/>
        <v>yes</v>
      </c>
      <c r="BD198" s="58">
        <f t="shared" si="61"/>
        <v>1</v>
      </c>
      <c r="BE198" s="59" t="str">
        <f t="shared" si="62"/>
        <v>excluded</v>
      </c>
      <c r="BF198" s="55" t="s">
        <v>69</v>
      </c>
      <c r="BG198" s="58">
        <v>3</v>
      </c>
      <c r="BH198" s="58" t="s">
        <v>70</v>
      </c>
      <c r="BI198" s="45" t="s">
        <v>71</v>
      </c>
      <c r="BJ198" s="67" t="s">
        <v>72</v>
      </c>
      <c r="BK198" s="61"/>
      <c r="BL198" s="61" t="str" cm="1">
        <f t="array" ref="BL198">IF(_xlfn.XLOOKUP(Estimates_final!C173,'Additional survey details'!$B$3:$B$489,_xlfn.XLOOKUP(Estimates_final!$BL$1,'Additional survey details'!$C$2:$BM$2,'Additional survey details'!$C$3:$BM$489))=0,"",_xlfn.XLOOKUP(Estimates_final!C173,'Additional survey details'!$B$3:$B$489,_xlfn.XLOOKUP(Estimates_final!$BL$1,'Additional survey details'!$C$2:$BM$2,'Additional survey details'!$C$3:$BM$489)))</f>
        <v>MICS5</v>
      </c>
    </row>
    <row r="199" spans="1:64" s="54" customFormat="1" ht="15" hidden="1" customHeight="1" x14ac:dyDescent="0.35">
      <c r="A199" s="54">
        <v>125</v>
      </c>
      <c r="B199" s="59" t="s">
        <v>421</v>
      </c>
      <c r="C199" s="55">
        <v>331</v>
      </c>
      <c r="D199" s="55" t="s">
        <v>425</v>
      </c>
      <c r="E199" s="58" t="s">
        <v>423</v>
      </c>
      <c r="F199" s="10" t="s">
        <v>76</v>
      </c>
      <c r="G199" s="3">
        <v>2011</v>
      </c>
      <c r="H199" s="55">
        <v>2010</v>
      </c>
      <c r="I199" s="64"/>
      <c r="J199" s="62"/>
      <c r="K199" s="64"/>
      <c r="L199" s="64"/>
      <c r="M199" s="64"/>
      <c r="N199" s="62"/>
      <c r="O199" s="64"/>
      <c r="P199" s="64"/>
      <c r="Q199" s="55">
        <v>13994</v>
      </c>
      <c r="R199" s="63">
        <v>13572.2939453125</v>
      </c>
      <c r="S199" s="64">
        <v>0.52615678310394287</v>
      </c>
      <c r="T199" s="64">
        <v>0.48863798379898071</v>
      </c>
      <c r="U199" s="63">
        <v>7141</v>
      </c>
      <c r="V199" s="55">
        <v>6838</v>
      </c>
      <c r="W199" s="63">
        <v>7129</v>
      </c>
      <c r="X199" s="55">
        <v>6820</v>
      </c>
      <c r="Y199" s="64">
        <v>0.52527260780334473</v>
      </c>
      <c r="Z199" s="64">
        <v>0.48735171556472778</v>
      </c>
      <c r="AA199" s="55">
        <v>3000</v>
      </c>
      <c r="AB199" s="55">
        <v>2454</v>
      </c>
      <c r="AC199" s="55">
        <v>3500</v>
      </c>
      <c r="AD199" s="55">
        <v>1117</v>
      </c>
      <c r="AE199" s="55">
        <v>2500</v>
      </c>
      <c r="AF199" s="55">
        <v>658</v>
      </c>
      <c r="AG199" s="64">
        <v>0.37158969044685364</v>
      </c>
      <c r="AH199" s="64">
        <v>0.61414051055908203</v>
      </c>
      <c r="AI199" s="64">
        <v>0.12226685136556625</v>
      </c>
      <c r="AJ199" s="64">
        <v>3.6759801208972931E-2</v>
      </c>
      <c r="AK199" s="64">
        <v>1.3625445775687695E-2</v>
      </c>
      <c r="AL199" s="64">
        <v>1.2128880189266056E-4</v>
      </c>
      <c r="AM199" s="55">
        <v>3000</v>
      </c>
      <c r="AN199" s="55">
        <v>2454</v>
      </c>
      <c r="AO199" s="55">
        <v>3500</v>
      </c>
      <c r="AP199" s="55">
        <v>1117</v>
      </c>
      <c r="AQ199" s="55">
        <v>2500</v>
      </c>
      <c r="AR199" s="55">
        <v>658</v>
      </c>
      <c r="AS199" s="64">
        <v>0.35887685418128967</v>
      </c>
      <c r="AT199" s="64">
        <v>0.61845570802688599</v>
      </c>
      <c r="AU199" s="64">
        <v>0.1243053525686264</v>
      </c>
      <c r="AV199" s="64">
        <v>3.6999121308326721E-2</v>
      </c>
      <c r="AW199" s="64">
        <v>1.4331676065921783E-2</v>
      </c>
      <c r="AX199" s="68">
        <v>1.4624159666709602E-4</v>
      </c>
      <c r="AY199" s="56" t="str">
        <f t="shared" si="56"/>
        <v>yes</v>
      </c>
      <c r="AZ199" s="57" t="str">
        <f t="shared" si="57"/>
        <v>yes</v>
      </c>
      <c r="BA199" s="57" t="str">
        <f t="shared" si="58"/>
        <v>no</v>
      </c>
      <c r="BB199" s="57" t="str">
        <f t="shared" si="59"/>
        <v>yes</v>
      </c>
      <c r="BC199" s="57" t="str">
        <f t="shared" si="60"/>
        <v>yes</v>
      </c>
      <c r="BD199" s="58">
        <f t="shared" si="61"/>
        <v>1</v>
      </c>
      <c r="BE199" s="59" t="str">
        <f t="shared" si="62"/>
        <v>excluded</v>
      </c>
      <c r="BF199" s="55" t="s">
        <v>69</v>
      </c>
      <c r="BG199" s="58">
        <v>3</v>
      </c>
      <c r="BH199" s="58" t="s">
        <v>70</v>
      </c>
      <c r="BI199" s="45" t="s">
        <v>71</v>
      </c>
      <c r="BJ199" s="67" t="s">
        <v>72</v>
      </c>
      <c r="BK199" s="61"/>
      <c r="BL199" s="61" t="str" cm="1">
        <f t="array" ref="BL199">IF(_xlfn.XLOOKUP(Estimates_final!C174,'Additional survey details'!$B$3:$B$489,_xlfn.XLOOKUP(Estimates_final!$BL$1,'Additional survey details'!$C$2:$BM$2,'Additional survey details'!$C$3:$BM$489))=0,"",_xlfn.XLOOKUP(Estimates_final!C174,'Additional survey details'!$B$3:$B$489,_xlfn.XLOOKUP(Estimates_final!$BL$1,'Additional survey details'!$C$2:$BM$2,'Additional survey details'!$C$3:$BM$489)))</f>
        <v>MICS6</v>
      </c>
    </row>
    <row r="200" spans="1:64" s="54" customFormat="1" ht="15" hidden="1" customHeight="1" x14ac:dyDescent="0.35">
      <c r="A200" s="54">
        <v>433</v>
      </c>
      <c r="B200" s="59" t="s">
        <v>421</v>
      </c>
      <c r="C200" s="55">
        <v>2516</v>
      </c>
      <c r="D200" s="55" t="s">
        <v>426</v>
      </c>
      <c r="E200" s="58" t="s">
        <v>423</v>
      </c>
      <c r="F200" s="10" t="s">
        <v>76</v>
      </c>
      <c r="G200" s="3">
        <v>2018</v>
      </c>
      <c r="H200" s="55">
        <v>2017</v>
      </c>
      <c r="I200" s="64"/>
      <c r="J200" s="62"/>
      <c r="K200" s="64"/>
      <c r="L200" s="64"/>
      <c r="M200" s="64"/>
      <c r="N200" s="62"/>
      <c r="O200" s="64"/>
      <c r="P200" s="64"/>
      <c r="Q200" s="55">
        <v>6250</v>
      </c>
      <c r="R200" s="63">
        <v>6218.3681640625</v>
      </c>
      <c r="S200" s="64">
        <v>0.71148276329040527</v>
      </c>
      <c r="T200" s="64">
        <v>0.66784000396728516</v>
      </c>
      <c r="U200" s="63">
        <v>4424</v>
      </c>
      <c r="V200" s="55">
        <v>4174</v>
      </c>
      <c r="W200" s="63">
        <v>4411</v>
      </c>
      <c r="X200" s="55">
        <v>4167</v>
      </c>
      <c r="Y200" s="64">
        <v>0.70939207077026367</v>
      </c>
      <c r="Z200" s="64">
        <v>0.66671997308731079</v>
      </c>
      <c r="AA200" s="55">
        <v>3000</v>
      </c>
      <c r="AB200" s="55">
        <v>1427</v>
      </c>
      <c r="AC200" s="55">
        <v>500</v>
      </c>
      <c r="AD200" s="55">
        <v>512</v>
      </c>
      <c r="AE200" s="55">
        <v>3500</v>
      </c>
      <c r="AF200" s="55">
        <v>391</v>
      </c>
      <c r="AG200" s="64">
        <v>0.32972976565361023</v>
      </c>
      <c r="AH200" s="64">
        <v>0.55051267147064209</v>
      </c>
      <c r="AI200" s="64">
        <v>0.10449539124965668</v>
      </c>
      <c r="AJ200" s="64">
        <v>3.3292777836322784E-2</v>
      </c>
      <c r="AK200" s="64">
        <v>2.2041924297809601E-2</v>
      </c>
      <c r="AL200" s="64">
        <v>0.12491863220930099</v>
      </c>
      <c r="AM200" s="55">
        <v>3000</v>
      </c>
      <c r="AN200" s="55">
        <v>1427</v>
      </c>
      <c r="AO200" s="55">
        <v>500</v>
      </c>
      <c r="AP200" s="55">
        <v>512</v>
      </c>
      <c r="AQ200" s="55">
        <v>3500</v>
      </c>
      <c r="AR200" s="55">
        <v>391</v>
      </c>
      <c r="AS200" s="64">
        <v>0.34187829494476318</v>
      </c>
      <c r="AT200" s="64">
        <v>0.55821752548217773</v>
      </c>
      <c r="AU200" s="64">
        <v>9.1998085379600525E-2</v>
      </c>
      <c r="AV200" s="64">
        <v>2.7311930432915688E-2</v>
      </c>
      <c r="AW200" s="64">
        <v>1.5812169760465622E-2</v>
      </c>
      <c r="AX200" s="68">
        <v>0.12266410887241364</v>
      </c>
      <c r="AY200" s="56" t="str">
        <f t="shared" si="56"/>
        <v>yes</v>
      </c>
      <c r="AZ200" s="57" t="str">
        <f t="shared" si="57"/>
        <v>yes</v>
      </c>
      <c r="BA200" s="57" t="str">
        <f t="shared" si="58"/>
        <v>no</v>
      </c>
      <c r="BB200" s="57" t="str">
        <f t="shared" si="59"/>
        <v>no</v>
      </c>
      <c r="BC200" s="57" t="str">
        <f t="shared" si="60"/>
        <v>yes</v>
      </c>
      <c r="BD200" s="58">
        <f t="shared" si="61"/>
        <v>2</v>
      </c>
      <c r="BE200" s="59" t="str">
        <f t="shared" si="62"/>
        <v>excluded</v>
      </c>
      <c r="BF200" s="55"/>
      <c r="BG200" s="58">
        <v>3</v>
      </c>
      <c r="BH200" s="58" t="s">
        <v>70</v>
      </c>
      <c r="BI200" s="45" t="s">
        <v>71</v>
      </c>
      <c r="BJ200" s="67" t="s">
        <v>72</v>
      </c>
      <c r="BK200" s="61"/>
      <c r="BL200" s="61" t="str" cm="1">
        <f t="array" ref="BL200">IF(_xlfn.XLOOKUP(Estimates_final!C175,'Additional survey details'!$B$3:$B$489,_xlfn.XLOOKUP(Estimates_final!$BL$1,'Additional survey details'!$C$2:$BM$2,'Additional survey details'!$C$3:$BM$489))=0,"",_xlfn.XLOOKUP(Estimates_final!C175,'Additional survey details'!$B$3:$B$489,_xlfn.XLOOKUP(Estimates_final!$BL$1,'Additional survey details'!$C$2:$BM$2,'Additional survey details'!$C$3:$BM$489)))</f>
        <v>MICS2</v>
      </c>
    </row>
    <row r="201" spans="1:64" s="54" customFormat="1" ht="15" hidden="1" customHeight="1" x14ac:dyDescent="0.35">
      <c r="A201" s="54">
        <v>126</v>
      </c>
      <c r="B201" s="59" t="s">
        <v>427</v>
      </c>
      <c r="C201" s="78">
        <v>340</v>
      </c>
      <c r="D201" s="79" t="s">
        <v>428</v>
      </c>
      <c r="E201" s="58" t="s">
        <v>429</v>
      </c>
      <c r="F201" s="10" t="s">
        <v>90</v>
      </c>
      <c r="G201" s="3">
        <v>1998</v>
      </c>
      <c r="H201" s="55">
        <v>1995</v>
      </c>
      <c r="I201" s="57"/>
      <c r="J201" s="62"/>
      <c r="K201" s="57"/>
      <c r="L201" s="57"/>
      <c r="M201" s="57"/>
      <c r="N201" s="62"/>
      <c r="O201" s="57"/>
      <c r="P201" s="57"/>
      <c r="Q201" s="77">
        <v>2248</v>
      </c>
      <c r="R201" s="55"/>
      <c r="S201" s="64"/>
      <c r="T201" s="64">
        <f t="shared" ref="T201:T211" si="63">V201/Q201</f>
        <v>0.79848754448398573</v>
      </c>
      <c r="U201" s="55"/>
      <c r="V201" s="77">
        <v>1795</v>
      </c>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60"/>
      <c r="AY201" s="56"/>
      <c r="AZ201" s="55"/>
      <c r="BA201" s="55"/>
      <c r="BB201" s="55"/>
      <c r="BC201" s="55"/>
      <c r="BD201" s="58"/>
      <c r="BE201" s="59" t="s">
        <v>69</v>
      </c>
      <c r="BF201" s="55"/>
      <c r="BG201" s="58">
        <v>1</v>
      </c>
      <c r="BH201" s="58" t="s">
        <v>70</v>
      </c>
      <c r="BI201" s="45" t="s">
        <v>71</v>
      </c>
      <c r="BJ201" s="60" t="s">
        <v>72</v>
      </c>
      <c r="BK201" s="61"/>
      <c r="BL201" s="61" t="str" cm="1">
        <f t="array" ref="BL201">IF(_xlfn.XLOOKUP(Estimates_final!C445,'Additional survey details'!$B$3:$B$489,_xlfn.XLOOKUP(Estimates_final!$BL$1,'Additional survey details'!$C$2:$BM$2,'Additional survey details'!$C$3:$BM$489))=0,"",_xlfn.XLOOKUP(Estimates_final!C445,'Additional survey details'!$B$3:$B$489,_xlfn.XLOOKUP(Estimates_final!$BL$1,'Additional survey details'!$C$2:$BM$2,'Additional survey details'!$C$3:$BM$489)))</f>
        <v>MICS4</v>
      </c>
    </row>
    <row r="202" spans="1:64" ht="15" hidden="1" customHeight="1" x14ac:dyDescent="0.35">
      <c r="A202" s="54">
        <v>127</v>
      </c>
      <c r="B202" s="59" t="s">
        <v>427</v>
      </c>
      <c r="C202" s="78">
        <v>341</v>
      </c>
      <c r="D202" s="79" t="s">
        <v>430</v>
      </c>
      <c r="E202" s="58" t="s">
        <v>429</v>
      </c>
      <c r="F202" s="10" t="s">
        <v>90</v>
      </c>
      <c r="G202" s="3">
        <v>1999</v>
      </c>
      <c r="H202" s="55">
        <v>1996</v>
      </c>
      <c r="I202" s="57"/>
      <c r="J202" s="62"/>
      <c r="K202" s="57"/>
      <c r="L202" s="57"/>
      <c r="M202" s="57"/>
      <c r="N202" s="62"/>
      <c r="O202" s="57"/>
      <c r="P202" s="57"/>
      <c r="Q202" s="77">
        <v>682</v>
      </c>
      <c r="R202" s="55"/>
      <c r="S202" s="64"/>
      <c r="T202" s="64">
        <f t="shared" si="63"/>
        <v>0.79765395894428148</v>
      </c>
      <c r="U202" s="55"/>
      <c r="V202" s="77">
        <v>544</v>
      </c>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60"/>
      <c r="AY202" s="56"/>
      <c r="AZ202" s="55"/>
      <c r="BA202" s="55"/>
      <c r="BB202" s="55"/>
      <c r="BC202" s="55"/>
      <c r="BD202" s="58"/>
      <c r="BE202" s="59" t="s">
        <v>69</v>
      </c>
      <c r="BF202" s="55"/>
      <c r="BG202" s="58">
        <v>1</v>
      </c>
      <c r="BH202" s="58" t="s">
        <v>70</v>
      </c>
      <c r="BI202" s="45" t="s">
        <v>71</v>
      </c>
      <c r="BJ202" s="60" t="s">
        <v>72</v>
      </c>
      <c r="BK202" s="61"/>
      <c r="BL202" s="61" t="str" cm="1">
        <f t="array" ref="BL202">IF(_xlfn.XLOOKUP(Estimates_final!C446,'Additional survey details'!$B$3:$B$489,_xlfn.XLOOKUP(Estimates_final!$BL$1,'Additional survey details'!$C$2:$BM$2,'Additional survey details'!$C$3:$BM$489))=0,"",_xlfn.XLOOKUP(Estimates_final!C446,'Additional survey details'!$B$3:$B$489,_xlfn.XLOOKUP(Estimates_final!$BL$1,'Additional survey details'!$C$2:$BM$2,'Additional survey details'!$C$3:$BM$489)))</f>
        <v/>
      </c>
    </row>
    <row r="203" spans="1:64" s="54" customFormat="1" ht="15" hidden="1" customHeight="1" x14ac:dyDescent="0.35">
      <c r="A203" s="54">
        <v>128</v>
      </c>
      <c r="B203" s="59" t="s">
        <v>427</v>
      </c>
      <c r="C203" s="78">
        <v>342</v>
      </c>
      <c r="D203" s="79" t="s">
        <v>431</v>
      </c>
      <c r="E203" s="58" t="s">
        <v>429</v>
      </c>
      <c r="F203" s="10" t="s">
        <v>90</v>
      </c>
      <c r="G203" s="3">
        <v>2000</v>
      </c>
      <c r="H203" s="55">
        <v>1997</v>
      </c>
      <c r="I203" s="57"/>
      <c r="J203" s="62"/>
      <c r="K203" s="57"/>
      <c r="L203" s="57"/>
      <c r="M203" s="57"/>
      <c r="N203" s="62"/>
      <c r="O203" s="57"/>
      <c r="P203" s="57"/>
      <c r="Q203" s="77">
        <v>640</v>
      </c>
      <c r="R203" s="55"/>
      <c r="S203" s="64"/>
      <c r="T203" s="64">
        <f t="shared" si="63"/>
        <v>0.828125</v>
      </c>
      <c r="U203" s="55"/>
      <c r="V203" s="77">
        <v>530</v>
      </c>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60"/>
      <c r="AY203" s="56"/>
      <c r="AZ203" s="55"/>
      <c r="BA203" s="55"/>
      <c r="BB203" s="55"/>
      <c r="BC203" s="55"/>
      <c r="BD203" s="58"/>
      <c r="BE203" s="59" t="s">
        <v>69</v>
      </c>
      <c r="BF203" s="55"/>
      <c r="BG203" s="58">
        <v>1</v>
      </c>
      <c r="BH203" s="58" t="s">
        <v>70</v>
      </c>
      <c r="BI203" s="45" t="s">
        <v>71</v>
      </c>
      <c r="BJ203" s="60" t="s">
        <v>72</v>
      </c>
      <c r="BK203" s="61"/>
      <c r="BL203" s="61" t="str" cm="1">
        <f t="array" ref="BL203">IF(_xlfn.XLOOKUP(Estimates_final!C447,'Additional survey details'!$B$3:$B$489,_xlfn.XLOOKUP(Estimates_final!$BL$1,'Additional survey details'!$C$2:$BM$2,'Additional survey details'!$C$3:$BM$489))=0,"",_xlfn.XLOOKUP(Estimates_final!C447,'Additional survey details'!$B$3:$B$489,_xlfn.XLOOKUP(Estimates_final!$BL$1,'Additional survey details'!$C$2:$BM$2,'Additional survey details'!$C$3:$BM$489)))</f>
        <v>MICS2</v>
      </c>
    </row>
    <row r="204" spans="1:64" s="54" customFormat="1" ht="15" hidden="1" customHeight="1" x14ac:dyDescent="0.35">
      <c r="A204" s="54">
        <v>129</v>
      </c>
      <c r="B204" s="59" t="s">
        <v>427</v>
      </c>
      <c r="C204" s="78">
        <v>343</v>
      </c>
      <c r="D204" s="79" t="s">
        <v>432</v>
      </c>
      <c r="E204" s="58" t="s">
        <v>429</v>
      </c>
      <c r="F204" s="10" t="s">
        <v>90</v>
      </c>
      <c r="G204" s="3">
        <v>2001</v>
      </c>
      <c r="H204" s="55">
        <v>1998</v>
      </c>
      <c r="I204" s="57"/>
      <c r="J204" s="62"/>
      <c r="K204" s="57"/>
      <c r="L204" s="57"/>
      <c r="M204" s="57"/>
      <c r="N204" s="62"/>
      <c r="O204" s="57"/>
      <c r="P204" s="57"/>
      <c r="Q204" s="77">
        <v>552</v>
      </c>
      <c r="R204" s="55"/>
      <c r="S204" s="64"/>
      <c r="T204" s="64">
        <f t="shared" si="63"/>
        <v>0.71920289855072461</v>
      </c>
      <c r="U204" s="55"/>
      <c r="V204" s="77">
        <v>397</v>
      </c>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60"/>
      <c r="AY204" s="56"/>
      <c r="AZ204" s="55"/>
      <c r="BA204" s="55"/>
      <c r="BB204" s="55"/>
      <c r="BC204" s="55"/>
      <c r="BD204" s="58"/>
      <c r="BE204" s="59" t="s">
        <v>69</v>
      </c>
      <c r="BF204" s="55"/>
      <c r="BG204" s="58">
        <v>1</v>
      </c>
      <c r="BH204" s="58" t="s">
        <v>70</v>
      </c>
      <c r="BI204" s="45" t="s">
        <v>71</v>
      </c>
      <c r="BJ204" s="60" t="s">
        <v>72</v>
      </c>
      <c r="BK204" s="61"/>
      <c r="BL204" s="61" t="str" cm="1">
        <f t="array" ref="BL204">IF(_xlfn.XLOOKUP(Estimates_final!C448,'Additional survey details'!$B$3:$B$489,_xlfn.XLOOKUP(Estimates_final!$BL$1,'Additional survey details'!$C$2:$BM$2,'Additional survey details'!$C$3:$BM$489))=0,"",_xlfn.XLOOKUP(Estimates_final!C448,'Additional survey details'!$B$3:$B$489,_xlfn.XLOOKUP(Estimates_final!$BL$1,'Additional survey details'!$C$2:$BM$2,'Additional survey details'!$C$3:$BM$489)))</f>
        <v>MICS6</v>
      </c>
    </row>
    <row r="205" spans="1:64" s="54" customFormat="1" ht="15" hidden="1" customHeight="1" x14ac:dyDescent="0.35">
      <c r="A205" s="54">
        <v>130</v>
      </c>
      <c r="B205" s="59" t="s">
        <v>427</v>
      </c>
      <c r="C205" s="78">
        <v>344</v>
      </c>
      <c r="D205" s="79" t="s">
        <v>433</v>
      </c>
      <c r="E205" s="58" t="s">
        <v>429</v>
      </c>
      <c r="F205" s="10" t="s">
        <v>90</v>
      </c>
      <c r="G205" s="3">
        <v>2002</v>
      </c>
      <c r="H205" s="55">
        <v>1999</v>
      </c>
      <c r="I205" s="57"/>
      <c r="J205" s="62"/>
      <c r="K205" s="57"/>
      <c r="L205" s="57"/>
      <c r="M205" s="57"/>
      <c r="N205" s="62"/>
      <c r="O205" s="57"/>
      <c r="P205" s="57"/>
      <c r="Q205" s="77">
        <v>2339</v>
      </c>
      <c r="R205" s="55"/>
      <c r="S205" s="64"/>
      <c r="T205" s="64">
        <f t="shared" si="63"/>
        <v>0.84352287302265927</v>
      </c>
      <c r="U205" s="55"/>
      <c r="V205" s="77">
        <v>1973</v>
      </c>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60"/>
      <c r="AY205" s="56"/>
      <c r="AZ205" s="55"/>
      <c r="BA205" s="55"/>
      <c r="BB205" s="55"/>
      <c r="BC205" s="55"/>
      <c r="BD205" s="58"/>
      <c r="BE205" s="59" t="s">
        <v>69</v>
      </c>
      <c r="BF205" s="55"/>
      <c r="BG205" s="58">
        <v>1</v>
      </c>
      <c r="BH205" s="58" t="s">
        <v>70</v>
      </c>
      <c r="BI205" s="45" t="s">
        <v>71</v>
      </c>
      <c r="BJ205" s="60" t="s">
        <v>72</v>
      </c>
      <c r="BK205" s="61"/>
      <c r="BL205" s="61" t="str" cm="1">
        <f t="array" ref="BL205">IF(_xlfn.XLOOKUP(Estimates_final!C449,'Additional survey details'!$B$3:$B$489,_xlfn.XLOOKUP(Estimates_final!$BL$1,'Additional survey details'!$C$2:$BM$2,'Additional survey details'!$C$3:$BM$489))=0,"",_xlfn.XLOOKUP(Estimates_final!C449,'Additional survey details'!$B$3:$B$489,_xlfn.XLOOKUP(Estimates_final!$BL$1,'Additional survey details'!$C$2:$BM$2,'Additional survey details'!$C$3:$BM$489)))</f>
        <v>MICS6</v>
      </c>
    </row>
    <row r="206" spans="1:64" s="54" customFormat="1" ht="15" hidden="1" customHeight="1" x14ac:dyDescent="0.35">
      <c r="A206" s="54">
        <v>131</v>
      </c>
      <c r="B206" s="59" t="s">
        <v>427</v>
      </c>
      <c r="C206" s="78">
        <v>345</v>
      </c>
      <c r="D206" s="79" t="s">
        <v>434</v>
      </c>
      <c r="E206" s="58" t="s">
        <v>429</v>
      </c>
      <c r="F206" s="10" t="s">
        <v>90</v>
      </c>
      <c r="G206" s="3">
        <v>2004</v>
      </c>
      <c r="H206" s="55">
        <v>2001</v>
      </c>
      <c r="I206" s="57"/>
      <c r="J206" s="62"/>
      <c r="K206" s="57"/>
      <c r="L206" s="57"/>
      <c r="M206" s="57"/>
      <c r="N206" s="62"/>
      <c r="O206" s="57"/>
      <c r="P206" s="57"/>
      <c r="Q206" s="77">
        <v>657</v>
      </c>
      <c r="R206" s="55"/>
      <c r="S206" s="64"/>
      <c r="T206" s="64">
        <f t="shared" si="63"/>
        <v>0.83257229832572299</v>
      </c>
      <c r="U206" s="55"/>
      <c r="V206" s="77">
        <v>547</v>
      </c>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60"/>
      <c r="AY206" s="56"/>
      <c r="AZ206" s="55"/>
      <c r="BA206" s="55"/>
      <c r="BB206" s="55"/>
      <c r="BC206" s="55"/>
      <c r="BD206" s="58"/>
      <c r="BE206" s="59" t="s">
        <v>69</v>
      </c>
      <c r="BF206" s="55"/>
      <c r="BG206" s="58">
        <v>1</v>
      </c>
      <c r="BH206" s="58" t="s">
        <v>70</v>
      </c>
      <c r="BI206" s="45" t="s">
        <v>71</v>
      </c>
      <c r="BJ206" s="60" t="s">
        <v>72</v>
      </c>
      <c r="BK206" s="61"/>
      <c r="BL206" s="61" t="str" cm="1">
        <f t="array" ref="BL206">IF(_xlfn.XLOOKUP(Estimates_final!C450,'Additional survey details'!$B$3:$B$489,_xlfn.XLOOKUP(Estimates_final!$BL$1,'Additional survey details'!$C$2:$BM$2,'Additional survey details'!$C$3:$BM$489))=0,"",_xlfn.XLOOKUP(Estimates_final!C450,'Additional survey details'!$B$3:$B$489,_xlfn.XLOOKUP(Estimates_final!$BL$1,'Additional survey details'!$C$2:$BM$2,'Additional survey details'!$C$3:$BM$489)))</f>
        <v>MICS2</v>
      </c>
    </row>
    <row r="207" spans="1:64" s="54" customFormat="1" ht="15" hidden="1" customHeight="1" x14ac:dyDescent="0.35">
      <c r="A207" s="54">
        <v>132</v>
      </c>
      <c r="B207" s="59" t="s">
        <v>427</v>
      </c>
      <c r="C207" s="78">
        <v>346</v>
      </c>
      <c r="D207" s="79" t="s">
        <v>435</v>
      </c>
      <c r="E207" s="58" t="s">
        <v>429</v>
      </c>
      <c r="F207" s="10" t="s">
        <v>128</v>
      </c>
      <c r="G207" s="3">
        <v>2006</v>
      </c>
      <c r="H207" s="55">
        <v>2003</v>
      </c>
      <c r="I207" s="57"/>
      <c r="J207" s="62"/>
      <c r="K207" s="57"/>
      <c r="L207" s="57"/>
      <c r="M207" s="57"/>
      <c r="N207" s="62"/>
      <c r="O207" s="57"/>
      <c r="P207" s="57"/>
      <c r="Q207" s="77">
        <v>545</v>
      </c>
      <c r="R207" s="55"/>
      <c r="S207" s="64"/>
      <c r="T207" s="64">
        <f t="shared" si="63"/>
        <v>0.78165137614678903</v>
      </c>
      <c r="U207" s="55"/>
      <c r="V207" s="77">
        <v>426</v>
      </c>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60"/>
      <c r="AY207" s="56"/>
      <c r="AZ207" s="55"/>
      <c r="BA207" s="55"/>
      <c r="BB207" s="55"/>
      <c r="BC207" s="55"/>
      <c r="BD207" s="58"/>
      <c r="BE207" s="59" t="s">
        <v>69</v>
      </c>
      <c r="BF207" s="55"/>
      <c r="BG207" s="58">
        <v>1</v>
      </c>
      <c r="BH207" s="58" t="s">
        <v>70</v>
      </c>
      <c r="BI207" s="45" t="s">
        <v>71</v>
      </c>
      <c r="BJ207" s="60" t="s">
        <v>72</v>
      </c>
      <c r="BK207" s="61"/>
      <c r="BL207" s="61" t="str" cm="1">
        <f t="array" ref="BL207">IF(_xlfn.XLOOKUP(Estimates_final!C451,'Additional survey details'!$B$3:$B$489,_xlfn.XLOOKUP(Estimates_final!$BL$1,'Additional survey details'!$C$2:$BM$2,'Additional survey details'!$C$3:$BM$489))=0,"",_xlfn.XLOOKUP(Estimates_final!C451,'Additional survey details'!$B$3:$B$489,_xlfn.XLOOKUP(Estimates_final!$BL$1,'Additional survey details'!$C$2:$BM$2,'Additional survey details'!$C$3:$BM$489)))</f>
        <v>MICS3</v>
      </c>
    </row>
    <row r="208" spans="1:64" s="54" customFormat="1" ht="15" hidden="1" customHeight="1" x14ac:dyDescent="0.35">
      <c r="A208" s="54">
        <v>133</v>
      </c>
      <c r="B208" s="59" t="s">
        <v>427</v>
      </c>
      <c r="C208" s="78">
        <v>347</v>
      </c>
      <c r="D208" s="79" t="s">
        <v>436</v>
      </c>
      <c r="E208" s="58" t="s">
        <v>429</v>
      </c>
      <c r="F208" s="10" t="s">
        <v>128</v>
      </c>
      <c r="G208" s="3">
        <v>2007</v>
      </c>
      <c r="H208" s="55">
        <v>2004</v>
      </c>
      <c r="I208" s="57"/>
      <c r="J208" s="62"/>
      <c r="K208" s="57"/>
      <c r="L208" s="57"/>
      <c r="M208" s="57"/>
      <c r="N208" s="62"/>
      <c r="O208" s="57"/>
      <c r="P208" s="57"/>
      <c r="Q208" s="77">
        <v>598</v>
      </c>
      <c r="R208" s="55" t="s">
        <v>104</v>
      </c>
      <c r="S208" s="64"/>
      <c r="T208" s="64">
        <f t="shared" si="63"/>
        <v>0.83779264214046822</v>
      </c>
      <c r="U208" s="55"/>
      <c r="V208" s="77">
        <v>501</v>
      </c>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60"/>
      <c r="AY208" s="56"/>
      <c r="AZ208" s="55"/>
      <c r="BA208" s="55"/>
      <c r="BB208" s="55"/>
      <c r="BC208" s="55"/>
      <c r="BD208" s="58"/>
      <c r="BE208" s="59" t="s">
        <v>69</v>
      </c>
      <c r="BF208" s="55"/>
      <c r="BG208" s="58">
        <v>1</v>
      </c>
      <c r="BH208" s="58" t="s">
        <v>70</v>
      </c>
      <c r="BI208" s="45" t="s">
        <v>71</v>
      </c>
      <c r="BJ208" s="60" t="s">
        <v>72</v>
      </c>
      <c r="BK208" s="61"/>
      <c r="BL208" s="61" t="str" cm="1">
        <f t="array" ref="BL208">IF(_xlfn.XLOOKUP(Estimates_final!C452,'Additional survey details'!$B$3:$B$489,_xlfn.XLOOKUP(Estimates_final!$BL$1,'Additional survey details'!$C$2:$BM$2,'Additional survey details'!$C$3:$BM$489))=0,"",_xlfn.XLOOKUP(Estimates_final!C452,'Additional survey details'!$B$3:$B$489,_xlfn.XLOOKUP(Estimates_final!$BL$1,'Additional survey details'!$C$2:$BM$2,'Additional survey details'!$C$3:$BM$489)))</f>
        <v>MICS4</v>
      </c>
    </row>
    <row r="209" spans="1:64" s="54" customFormat="1" ht="15" hidden="1" customHeight="1" x14ac:dyDescent="0.35">
      <c r="A209" s="54">
        <v>134</v>
      </c>
      <c r="B209" s="59" t="s">
        <v>427</v>
      </c>
      <c r="C209" s="78">
        <v>348</v>
      </c>
      <c r="D209" s="79" t="s">
        <v>437</v>
      </c>
      <c r="E209" s="58" t="s">
        <v>429</v>
      </c>
      <c r="F209" s="10" t="s">
        <v>128</v>
      </c>
      <c r="G209" s="3" t="s">
        <v>83</v>
      </c>
      <c r="H209" s="55">
        <v>2006</v>
      </c>
      <c r="I209" s="57"/>
      <c r="J209" s="62"/>
      <c r="K209" s="57"/>
      <c r="L209" s="57"/>
      <c r="M209" s="57"/>
      <c r="N209" s="62"/>
      <c r="O209" s="57"/>
      <c r="P209" s="57"/>
      <c r="Q209" s="77">
        <v>1715</v>
      </c>
      <c r="R209" s="55"/>
      <c r="S209" s="64"/>
      <c r="T209" s="64">
        <f t="shared" si="63"/>
        <v>0.77317784256559763</v>
      </c>
      <c r="U209" s="55"/>
      <c r="V209" s="77">
        <v>1326</v>
      </c>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60"/>
      <c r="AY209" s="56"/>
      <c r="AZ209" s="55"/>
      <c r="BA209" s="55"/>
      <c r="BB209" s="55"/>
      <c r="BC209" s="55"/>
      <c r="BD209" s="58"/>
      <c r="BE209" s="59" t="s">
        <v>69</v>
      </c>
      <c r="BF209" s="55"/>
      <c r="BG209" s="58">
        <v>1</v>
      </c>
      <c r="BH209" s="58" t="s">
        <v>70</v>
      </c>
      <c r="BI209" s="45" t="s">
        <v>71</v>
      </c>
      <c r="BJ209" s="60" t="s">
        <v>72</v>
      </c>
      <c r="BK209" s="61" t="s">
        <v>104</v>
      </c>
      <c r="BL209" s="61" t="str" cm="1">
        <f t="array" ref="BL209">IF(_xlfn.XLOOKUP(Estimates_final!C453,'Additional survey details'!$B$3:$B$489,_xlfn.XLOOKUP(Estimates_final!$BL$1,'Additional survey details'!$C$2:$BM$2,'Additional survey details'!$C$3:$BM$489))=0,"",_xlfn.XLOOKUP(Estimates_final!C453,'Additional survey details'!$B$3:$B$489,_xlfn.XLOOKUP(Estimates_final!$BL$1,'Additional survey details'!$C$2:$BM$2,'Additional survey details'!$C$3:$BM$489)))</f>
        <v>MICS4</v>
      </c>
    </row>
    <row r="210" spans="1:64" s="54" customFormat="1" ht="15" hidden="1" customHeight="1" x14ac:dyDescent="0.35">
      <c r="A210" s="54">
        <v>135</v>
      </c>
      <c r="B210" s="59" t="s">
        <v>427</v>
      </c>
      <c r="C210" s="78">
        <v>349</v>
      </c>
      <c r="D210" s="79" t="s">
        <v>438</v>
      </c>
      <c r="E210" s="58" t="s">
        <v>429</v>
      </c>
      <c r="F210" s="10" t="s">
        <v>128</v>
      </c>
      <c r="G210" s="3">
        <v>2010</v>
      </c>
      <c r="H210" s="55">
        <v>2007</v>
      </c>
      <c r="I210" s="57"/>
      <c r="J210" s="62"/>
      <c r="K210" s="57"/>
      <c r="L210" s="57"/>
      <c r="M210" s="57"/>
      <c r="N210" s="62"/>
      <c r="O210" s="57"/>
      <c r="P210" s="57"/>
      <c r="Q210" s="77">
        <v>419</v>
      </c>
      <c r="R210" s="55"/>
      <c r="S210" s="64"/>
      <c r="T210" s="64">
        <f t="shared" si="63"/>
        <v>0.82577565632458239</v>
      </c>
      <c r="U210" s="55"/>
      <c r="V210" s="77">
        <v>346</v>
      </c>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60"/>
      <c r="AY210" s="56"/>
      <c r="AZ210" s="55"/>
      <c r="BA210" s="55"/>
      <c r="BB210" s="55"/>
      <c r="BC210" s="55"/>
      <c r="BD210" s="58"/>
      <c r="BE210" s="59" t="s">
        <v>69</v>
      </c>
      <c r="BF210" s="55"/>
      <c r="BG210" s="58">
        <v>1</v>
      </c>
      <c r="BH210" s="58" t="s">
        <v>70</v>
      </c>
      <c r="BI210" s="45" t="s">
        <v>71</v>
      </c>
      <c r="BJ210" s="60" t="s">
        <v>72</v>
      </c>
      <c r="BK210" s="61"/>
      <c r="BL210" s="61" t="str" cm="1">
        <f t="array" ref="BL210">IF(_xlfn.XLOOKUP(Estimates_final!C454,'Additional survey details'!$B$3:$B$489,_xlfn.XLOOKUP(Estimates_final!$BL$1,'Additional survey details'!$C$2:$BM$2,'Additional survey details'!$C$3:$BM$489))=0,"",_xlfn.XLOOKUP(Estimates_final!C454,'Additional survey details'!$B$3:$B$489,_xlfn.XLOOKUP(Estimates_final!$BL$1,'Additional survey details'!$C$2:$BM$2,'Additional survey details'!$C$3:$BM$489)))</f>
        <v>MICS6</v>
      </c>
    </row>
    <row r="211" spans="1:64" s="54" customFormat="1" ht="15" hidden="1" customHeight="1" x14ac:dyDescent="0.35">
      <c r="A211" s="54">
        <v>136</v>
      </c>
      <c r="B211" s="59" t="s">
        <v>427</v>
      </c>
      <c r="C211" s="78">
        <v>350</v>
      </c>
      <c r="D211" s="79" t="s">
        <v>439</v>
      </c>
      <c r="E211" s="58" t="s">
        <v>429</v>
      </c>
      <c r="F211" s="10" t="s">
        <v>128</v>
      </c>
      <c r="G211" s="3">
        <v>2012</v>
      </c>
      <c r="H211" s="55">
        <v>2010</v>
      </c>
      <c r="I211" s="57"/>
      <c r="J211" s="62"/>
      <c r="K211" s="57"/>
      <c r="L211" s="57"/>
      <c r="M211" s="57"/>
      <c r="N211" s="62"/>
      <c r="O211" s="57"/>
      <c r="P211" s="57"/>
      <c r="Q211" s="77">
        <v>1543</v>
      </c>
      <c r="R211" s="55"/>
      <c r="S211" s="64"/>
      <c r="T211" s="64">
        <f t="shared" si="63"/>
        <v>0.77576150356448481</v>
      </c>
      <c r="U211" s="55"/>
      <c r="V211" s="77">
        <v>1197</v>
      </c>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60"/>
      <c r="AY211" s="56"/>
      <c r="AZ211" s="55"/>
      <c r="BA211" s="55"/>
      <c r="BB211" s="55"/>
      <c r="BC211" s="55"/>
      <c r="BD211" s="58"/>
      <c r="BE211" s="59" t="s">
        <v>69</v>
      </c>
      <c r="BF211" s="55"/>
      <c r="BG211" s="58">
        <v>1</v>
      </c>
      <c r="BH211" s="58" t="s">
        <v>70</v>
      </c>
      <c r="BI211" s="45" t="s">
        <v>71</v>
      </c>
      <c r="BJ211" s="60" t="s">
        <v>72</v>
      </c>
      <c r="BK211" s="61"/>
      <c r="BL211" s="61" t="str" cm="1">
        <f t="array" ref="BL211">IF(_xlfn.XLOOKUP(Estimates_final!C455,'Additional survey details'!$B$3:$B$489,_xlfn.XLOOKUP(Estimates_final!$BL$1,'Additional survey details'!$C$2:$BM$2,'Additional survey details'!$C$3:$BM$489))=0,"",_xlfn.XLOOKUP(Estimates_final!C455,'Additional survey details'!$B$3:$B$489,_xlfn.XLOOKUP(Estimates_final!$BL$1,'Additional survey details'!$C$2:$BM$2,'Additional survey details'!$C$3:$BM$489)))</f>
        <v/>
      </c>
    </row>
    <row r="212" spans="1:64" s="54" customFormat="1" ht="15" customHeight="1" x14ac:dyDescent="0.35">
      <c r="A212" s="54">
        <v>360</v>
      </c>
      <c r="B212" s="59" t="s">
        <v>427</v>
      </c>
      <c r="C212" s="55">
        <v>1247</v>
      </c>
      <c r="D212" s="55" t="s">
        <v>440</v>
      </c>
      <c r="E212" s="58" t="s">
        <v>429</v>
      </c>
      <c r="F212" s="10" t="s">
        <v>128</v>
      </c>
      <c r="G212" s="3">
        <v>2014</v>
      </c>
      <c r="H212" s="55">
        <v>2012</v>
      </c>
      <c r="I212" s="64">
        <v>0.16659590601921082</v>
      </c>
      <c r="J212" s="62">
        <v>2.0372120663523674E-2</v>
      </c>
      <c r="K212" s="64">
        <v>0.12666727602481842</v>
      </c>
      <c r="L212" s="64">
        <v>0.20652452111244202</v>
      </c>
      <c r="M212" s="64">
        <v>0.14084775745868683</v>
      </c>
      <c r="N212" s="62">
        <v>2.0402420312166214E-2</v>
      </c>
      <c r="O212" s="64">
        <v>0.1002296656370163</v>
      </c>
      <c r="P212" s="64">
        <v>0.18146584928035736</v>
      </c>
      <c r="Q212" s="55">
        <v>350</v>
      </c>
      <c r="R212" s="63">
        <v>589</v>
      </c>
      <c r="S212" s="64">
        <v>1</v>
      </c>
      <c r="T212" s="64">
        <v>1</v>
      </c>
      <c r="U212" s="63">
        <v>588.51715087890625</v>
      </c>
      <c r="V212" s="55">
        <v>350</v>
      </c>
      <c r="W212" s="63">
        <v>565.98590087890625</v>
      </c>
      <c r="X212" s="55">
        <v>339</v>
      </c>
      <c r="Y212" s="64">
        <v>0.96092683076858521</v>
      </c>
      <c r="Z212" s="64">
        <v>0.96857142448425293</v>
      </c>
      <c r="AA212" s="55">
        <v>3200</v>
      </c>
      <c r="AB212" s="55">
        <v>15</v>
      </c>
      <c r="AC212" s="55">
        <v>3300</v>
      </c>
      <c r="AD212" s="55">
        <v>14</v>
      </c>
      <c r="AE212" s="55">
        <v>3500</v>
      </c>
      <c r="AF212" s="55">
        <v>14</v>
      </c>
      <c r="AG212" s="64">
        <v>5.1276907324790955E-2</v>
      </c>
      <c r="AH212" s="64">
        <v>0.17150649428367615</v>
      </c>
      <c r="AI212" s="64">
        <v>0.16215789318084717</v>
      </c>
      <c r="AJ212" s="64">
        <v>7.4146963655948639E-2</v>
      </c>
      <c r="AK212" s="64">
        <v>5.0668131560087204E-2</v>
      </c>
      <c r="AL212" s="64">
        <v>0</v>
      </c>
      <c r="AM212" s="55">
        <v>3200</v>
      </c>
      <c r="AN212" s="55">
        <v>15</v>
      </c>
      <c r="AO212" s="55">
        <v>3300</v>
      </c>
      <c r="AP212" s="55">
        <v>14</v>
      </c>
      <c r="AQ212" s="55">
        <v>3500</v>
      </c>
      <c r="AR212" s="55">
        <v>14</v>
      </c>
      <c r="AS212" s="64">
        <v>5.4285712540149689E-2</v>
      </c>
      <c r="AT212" s="64">
        <v>0.17714285850524902</v>
      </c>
      <c r="AU212" s="64">
        <v>0.1428571492433548</v>
      </c>
      <c r="AV212" s="64">
        <v>6.5714284777641296E-2</v>
      </c>
      <c r="AW212" s="64">
        <v>4.5714285224676132E-2</v>
      </c>
      <c r="AX212" s="68">
        <v>0</v>
      </c>
      <c r="AY212" s="56" t="str">
        <f t="shared" ref="AY212:AY243" si="64">IF(Z212&gt;=0.3,"yes","no")</f>
        <v>yes</v>
      </c>
      <c r="AZ212" s="57" t="str">
        <f t="shared" ref="AZ212:AZ243" si="65">IF(V212&gt;=200,"yes","no")</f>
        <v>yes</v>
      </c>
      <c r="BA212" s="57" t="str">
        <f t="shared" ref="BA212:BA243" si="66">IF(AT212&lt;0.55,"yes","no")</f>
        <v>yes</v>
      </c>
      <c r="BB212" s="57" t="str">
        <f t="shared" ref="BB212:BB243" si="67">IF(AW212+AX212&gt;=0.05,"no","yes")</f>
        <v>yes</v>
      </c>
      <c r="BC212" s="57" t="str">
        <f t="shared" ref="BC212:BC243" si="68">IF(AV212&gt;=0.1,"no","yes")</f>
        <v>yes</v>
      </c>
      <c r="BD212" s="58">
        <f t="shared" ref="BD212:BD243" si="69">COUNTIF(AY212:BC212,"no")</f>
        <v>0</v>
      </c>
      <c r="BE212" s="59" t="str">
        <f t="shared" ref="BE212:BE243" si="70">IF(BD212=0,"included","excluded")</f>
        <v>included</v>
      </c>
      <c r="BF212" s="55"/>
      <c r="BG212" s="58">
        <v>5</v>
      </c>
      <c r="BH212" s="58" t="s">
        <v>78</v>
      </c>
      <c r="BI212" s="45" t="s">
        <v>87</v>
      </c>
      <c r="BJ212" s="67" t="s">
        <v>88</v>
      </c>
      <c r="BK212" s="61"/>
      <c r="BL212" s="61" t="str" cm="1">
        <f t="array" ref="BL212">IF(_xlfn.XLOOKUP(Estimates_final!C178,'Additional survey details'!$B$3:$B$489,_xlfn.XLOOKUP(Estimates_final!$BL$1,'Additional survey details'!$C$2:$BM$2,'Additional survey details'!$C$3:$BM$489))=0,"",_xlfn.XLOOKUP(Estimates_final!C178,'Additional survey details'!$B$3:$B$489,_xlfn.XLOOKUP(Estimates_final!$BL$1,'Additional survey details'!$C$2:$BM$2,'Additional survey details'!$C$3:$BM$489)))</f>
        <v>MICS5</v>
      </c>
    </row>
    <row r="213" spans="1:64" ht="15" customHeight="1" x14ac:dyDescent="0.35">
      <c r="A213" s="54">
        <v>362</v>
      </c>
      <c r="B213" s="59" t="s">
        <v>427</v>
      </c>
      <c r="C213" s="55">
        <v>1255</v>
      </c>
      <c r="D213" s="55" t="s">
        <v>441</v>
      </c>
      <c r="E213" s="58" t="s">
        <v>429</v>
      </c>
      <c r="F213" s="10" t="s">
        <v>76</v>
      </c>
      <c r="G213" s="3">
        <v>2005</v>
      </c>
      <c r="H213" s="55">
        <v>2004</v>
      </c>
      <c r="I213" s="64">
        <v>0.1623831</v>
      </c>
      <c r="J213" s="62">
        <v>1.9371300000000001E-2</v>
      </c>
      <c r="K213" s="64">
        <v>0.1244154</v>
      </c>
      <c r="L213" s="64">
        <v>0.2003508</v>
      </c>
      <c r="M213" s="64">
        <v>0.1217975</v>
      </c>
      <c r="N213" s="62">
        <v>1.5155790000000001E-2</v>
      </c>
      <c r="O213" s="64">
        <v>9.1975920000000003E-2</v>
      </c>
      <c r="P213" s="64">
        <v>0.15161915000000001</v>
      </c>
      <c r="Q213" s="55">
        <v>538</v>
      </c>
      <c r="R213" s="63">
        <v>525</v>
      </c>
      <c r="S213" s="64">
        <v>0.96761906147003174</v>
      </c>
      <c r="T213" s="64">
        <v>0.97026020288467407</v>
      </c>
      <c r="U213" s="63">
        <v>508</v>
      </c>
      <c r="V213" s="55">
        <v>522</v>
      </c>
      <c r="W213" s="63">
        <v>504</v>
      </c>
      <c r="X213" s="55">
        <v>519</v>
      </c>
      <c r="Y213" s="64">
        <v>0.95999997854232788</v>
      </c>
      <c r="Z213" s="64">
        <v>0.96468400955200195</v>
      </c>
      <c r="AA213" s="55">
        <v>3182</v>
      </c>
      <c r="AB213" s="55">
        <v>57</v>
      </c>
      <c r="AC213" s="55">
        <v>2727</v>
      </c>
      <c r="AD213" s="55">
        <v>31</v>
      </c>
      <c r="AE213" s="55">
        <v>3636</v>
      </c>
      <c r="AF213" s="55">
        <v>23</v>
      </c>
      <c r="AG213" s="64">
        <v>0.11262448877096176</v>
      </c>
      <c r="AH213" s="64">
        <v>0.21166214346885681</v>
      </c>
      <c r="AI213" s="64">
        <v>8.0636091530323029E-2</v>
      </c>
      <c r="AJ213" s="64">
        <v>2.0880941301584244E-2</v>
      </c>
      <c r="AK213" s="64">
        <v>1.5167782083153725E-2</v>
      </c>
      <c r="AL213" s="64">
        <v>0</v>
      </c>
      <c r="AM213" s="55">
        <v>3182</v>
      </c>
      <c r="AN213" s="55">
        <v>57</v>
      </c>
      <c r="AO213" s="55">
        <v>2727</v>
      </c>
      <c r="AP213" s="55">
        <v>31</v>
      </c>
      <c r="AQ213" s="55">
        <v>3636</v>
      </c>
      <c r="AR213" s="55">
        <v>23</v>
      </c>
      <c r="AS213" s="64">
        <v>0.10919540375471115</v>
      </c>
      <c r="AT213" s="64">
        <v>0.21264368295669556</v>
      </c>
      <c r="AU213" s="64">
        <v>8.2375481724739075E-2</v>
      </c>
      <c r="AV213" s="64">
        <v>2.1072797477245331E-2</v>
      </c>
      <c r="AW213" s="64">
        <v>1.3409961946308613E-2</v>
      </c>
      <c r="AX213" s="68">
        <v>0</v>
      </c>
      <c r="AY213" s="56" t="str">
        <f t="shared" si="64"/>
        <v>yes</v>
      </c>
      <c r="AZ213" s="57" t="str">
        <f t="shared" si="65"/>
        <v>yes</v>
      </c>
      <c r="BA213" s="57" t="str">
        <f t="shared" si="66"/>
        <v>yes</v>
      </c>
      <c r="BB213" s="57" t="str">
        <f t="shared" si="67"/>
        <v>yes</v>
      </c>
      <c r="BC213" s="57" t="str">
        <f t="shared" si="68"/>
        <v>yes</v>
      </c>
      <c r="BD213" s="58">
        <f t="shared" si="69"/>
        <v>0</v>
      </c>
      <c r="BE213" s="59" t="str">
        <f t="shared" si="70"/>
        <v>included</v>
      </c>
      <c r="BF213" s="55" t="s">
        <v>77</v>
      </c>
      <c r="BG213" s="58">
        <v>5</v>
      </c>
      <c r="BH213" s="58" t="s">
        <v>78</v>
      </c>
      <c r="BI213" s="45" t="s">
        <v>79</v>
      </c>
      <c r="BJ213" s="67" t="s">
        <v>80</v>
      </c>
      <c r="BK213" s="61"/>
      <c r="BL213" s="61" t="str" cm="1">
        <f t="array" ref="BL213">IF(_xlfn.XLOOKUP(Estimates_final!C176,'Additional survey details'!$B$3:$B$489,_xlfn.XLOOKUP(Estimates_final!$BL$1,'Additional survey details'!$C$2:$BM$2,'Additional survey details'!$C$3:$BM$489))=0,"",_xlfn.XLOOKUP(Estimates_final!C176,'Additional survey details'!$B$3:$B$489,_xlfn.XLOOKUP(Estimates_final!$BL$1,'Additional survey details'!$C$2:$BM$2,'Additional survey details'!$C$3:$BM$489)))</f>
        <v>MICS3</v>
      </c>
    </row>
    <row r="214" spans="1:64" s="54" customFormat="1" ht="15" customHeight="1" x14ac:dyDescent="0.35">
      <c r="A214" s="54">
        <v>363</v>
      </c>
      <c r="B214" s="59" t="s">
        <v>427</v>
      </c>
      <c r="C214" s="55">
        <v>1256</v>
      </c>
      <c r="D214" s="55" t="s">
        <v>442</v>
      </c>
      <c r="E214" s="58" t="s">
        <v>429</v>
      </c>
      <c r="F214" s="10" t="s">
        <v>76</v>
      </c>
      <c r="G214" s="3">
        <v>2011</v>
      </c>
      <c r="H214" s="55">
        <v>2010</v>
      </c>
      <c r="I214" s="64">
        <v>0.16308914124965668</v>
      </c>
      <c r="J214" s="62">
        <v>1.4917692169547081E-2</v>
      </c>
      <c r="K214" s="64">
        <v>0.13385047018527985</v>
      </c>
      <c r="L214" s="64">
        <v>0.1923278272151947</v>
      </c>
      <c r="M214" s="64">
        <v>0.16126507520675659</v>
      </c>
      <c r="N214" s="62">
        <v>1.7133229999999999E-2</v>
      </c>
      <c r="O214" s="64">
        <v>0.12753930999999999</v>
      </c>
      <c r="P214" s="64">
        <v>0.19499084999999999</v>
      </c>
      <c r="Q214" s="55">
        <v>630</v>
      </c>
      <c r="R214" s="63">
        <v>613.85595703125</v>
      </c>
      <c r="S214" s="64">
        <v>0.96416938304901123</v>
      </c>
      <c r="T214" s="64">
        <v>0.96349203586578369</v>
      </c>
      <c r="U214" s="63">
        <v>592</v>
      </c>
      <c r="V214" s="55">
        <v>607</v>
      </c>
      <c r="W214" s="63">
        <v>591</v>
      </c>
      <c r="X214" s="55">
        <v>604</v>
      </c>
      <c r="Y214" s="64">
        <v>0.96254074573516846</v>
      </c>
      <c r="Z214" s="64">
        <v>0.95873016119003296</v>
      </c>
      <c r="AA214" s="55">
        <v>3175</v>
      </c>
      <c r="AB214" s="55">
        <v>39</v>
      </c>
      <c r="AC214" s="55">
        <v>2722</v>
      </c>
      <c r="AD214" s="55">
        <v>31</v>
      </c>
      <c r="AE214" s="55">
        <v>3629</v>
      </c>
      <c r="AF214" s="55">
        <v>28</v>
      </c>
      <c r="AG214" s="64">
        <v>6.52618408203125E-2</v>
      </c>
      <c r="AH214" s="64">
        <v>0.17497757077217102</v>
      </c>
      <c r="AI214" s="64">
        <v>7.2715267539024353E-2</v>
      </c>
      <c r="AJ214" s="64">
        <v>1.4925688505172729E-2</v>
      </c>
      <c r="AK214" s="64">
        <v>4.3118912726640701E-3</v>
      </c>
      <c r="AL214" s="64">
        <v>0</v>
      </c>
      <c r="AM214" s="55">
        <v>3175</v>
      </c>
      <c r="AN214" s="55">
        <v>39</v>
      </c>
      <c r="AO214" s="55">
        <v>2721</v>
      </c>
      <c r="AP214" s="55">
        <v>31</v>
      </c>
      <c r="AQ214" s="55">
        <v>3628</v>
      </c>
      <c r="AR214" s="55">
        <v>28</v>
      </c>
      <c r="AS214" s="64">
        <v>6.4250409603118896E-2</v>
      </c>
      <c r="AT214" s="64">
        <v>0.16144976019859314</v>
      </c>
      <c r="AU214" s="64">
        <v>7.2487644851207733E-2</v>
      </c>
      <c r="AV214" s="64">
        <v>1.6474464908242226E-2</v>
      </c>
      <c r="AW214" s="64">
        <v>6.5897856839001179E-3</v>
      </c>
      <c r="AX214" s="68">
        <v>0</v>
      </c>
      <c r="AY214" s="56" t="str">
        <f t="shared" si="64"/>
        <v>yes</v>
      </c>
      <c r="AZ214" s="57" t="str">
        <f t="shared" si="65"/>
        <v>yes</v>
      </c>
      <c r="BA214" s="57" t="str">
        <f t="shared" si="66"/>
        <v>yes</v>
      </c>
      <c r="BB214" s="57" t="str">
        <f t="shared" si="67"/>
        <v>yes</v>
      </c>
      <c r="BC214" s="57" t="str">
        <f t="shared" si="68"/>
        <v>yes</v>
      </c>
      <c r="BD214" s="58">
        <f t="shared" si="69"/>
        <v>0</v>
      </c>
      <c r="BE214" s="59" t="str">
        <f t="shared" si="70"/>
        <v>included</v>
      </c>
      <c r="BF214" s="55" t="s">
        <v>77</v>
      </c>
      <c r="BG214" s="58">
        <v>5</v>
      </c>
      <c r="BH214" s="58" t="s">
        <v>78</v>
      </c>
      <c r="BI214" s="45" t="s">
        <v>79</v>
      </c>
      <c r="BJ214" s="67" t="s">
        <v>88</v>
      </c>
      <c r="BK214" s="61"/>
      <c r="BL214" s="61" t="str" cm="1">
        <f t="array" ref="BL214">IF(_xlfn.XLOOKUP(Estimates_final!C177,'Additional survey details'!$B$3:$B$489,_xlfn.XLOOKUP(Estimates_final!$BL$1,'Additional survey details'!$C$2:$BM$2,'Additional survey details'!$C$3:$BM$489))=0,"",_xlfn.XLOOKUP(Estimates_final!C177,'Additional survey details'!$B$3:$B$489,_xlfn.XLOOKUP(Estimates_final!$BL$1,'Additional survey details'!$C$2:$BM$2,'Additional survey details'!$C$3:$BM$489)))</f>
        <v/>
      </c>
    </row>
    <row r="215" spans="1:64" s="54" customFormat="1" ht="15" customHeight="1" x14ac:dyDescent="0.35">
      <c r="A215" s="54">
        <v>465</v>
      </c>
      <c r="B215" s="59" t="s">
        <v>427</v>
      </c>
      <c r="C215" s="55">
        <v>3764</v>
      </c>
      <c r="D215" s="55" t="s">
        <v>443</v>
      </c>
      <c r="E215" s="58" t="s">
        <v>429</v>
      </c>
      <c r="F215" s="10" t="s">
        <v>128</v>
      </c>
      <c r="G215" s="3">
        <v>2016</v>
      </c>
      <c r="H215" s="55">
        <v>2014</v>
      </c>
      <c r="I215" s="64">
        <v>0.11465100198984146</v>
      </c>
      <c r="J215" s="62">
        <v>1.5608111396431923E-2</v>
      </c>
      <c r="K215" s="64">
        <v>8.4059663116931915E-2</v>
      </c>
      <c r="L215" s="64">
        <v>0.14524233341217041</v>
      </c>
      <c r="M215" s="64">
        <v>0.12204603105783463</v>
      </c>
      <c r="N215" s="62">
        <v>2.0550953224301338E-2</v>
      </c>
      <c r="O215" s="64">
        <v>8.1185229122638702E-2</v>
      </c>
      <c r="P215" s="64">
        <v>0.16290682554244995</v>
      </c>
      <c r="Q215" s="55">
        <v>389</v>
      </c>
      <c r="R215" s="63">
        <v>530</v>
      </c>
      <c r="S215" s="64">
        <v>0.99401199817657471</v>
      </c>
      <c r="T215" s="64">
        <v>0.99228793382644653</v>
      </c>
      <c r="U215" s="63">
        <v>526.672607421875</v>
      </c>
      <c r="V215" s="55">
        <v>386</v>
      </c>
      <c r="W215" s="63">
        <v>513.71087646484375</v>
      </c>
      <c r="X215" s="55">
        <v>375</v>
      </c>
      <c r="Y215" s="64">
        <v>0.96926581859588623</v>
      </c>
      <c r="Z215" s="64">
        <v>0.96401029825210571</v>
      </c>
      <c r="AA215" s="55">
        <v>2900</v>
      </c>
      <c r="AB215" s="55">
        <v>16</v>
      </c>
      <c r="AC215" s="55">
        <v>3200</v>
      </c>
      <c r="AD215" s="55">
        <v>15</v>
      </c>
      <c r="AE215" s="55">
        <v>3300</v>
      </c>
      <c r="AF215" s="55">
        <v>14</v>
      </c>
      <c r="AG215" s="64">
        <v>3.8019824773073196E-2</v>
      </c>
      <c r="AH215" s="64">
        <v>0.10785885155200958</v>
      </c>
      <c r="AI215" s="64">
        <v>5.339503288269043E-2</v>
      </c>
      <c r="AJ215" s="64">
        <v>2.7591714635491371E-2</v>
      </c>
      <c r="AK215" s="64">
        <v>1.7147844657301903E-2</v>
      </c>
      <c r="AL215" s="64">
        <v>8.9518614113330841E-3</v>
      </c>
      <c r="AM215" s="55">
        <v>2900</v>
      </c>
      <c r="AN215" s="55">
        <v>16</v>
      </c>
      <c r="AO215" s="55">
        <v>3200</v>
      </c>
      <c r="AP215" s="55">
        <v>15</v>
      </c>
      <c r="AQ215" s="55">
        <v>3300</v>
      </c>
      <c r="AR215" s="55">
        <v>14</v>
      </c>
      <c r="AS215" s="64">
        <v>4.1450776159763336E-2</v>
      </c>
      <c r="AT215" s="64">
        <v>0.1165803074836731</v>
      </c>
      <c r="AU215" s="64">
        <v>6.2176164239645004E-2</v>
      </c>
      <c r="AV215" s="64">
        <v>3.1088082119822502E-2</v>
      </c>
      <c r="AW215" s="64">
        <v>2.0725388079881668E-2</v>
      </c>
      <c r="AX215" s="68">
        <v>1.0362694039940834E-2</v>
      </c>
      <c r="AY215" s="56" t="str">
        <f t="shared" si="64"/>
        <v>yes</v>
      </c>
      <c r="AZ215" s="57" t="str">
        <f t="shared" si="65"/>
        <v>yes</v>
      </c>
      <c r="BA215" s="57" t="str">
        <f t="shared" si="66"/>
        <v>yes</v>
      </c>
      <c r="BB215" s="57" t="str">
        <f t="shared" si="67"/>
        <v>yes</v>
      </c>
      <c r="BC215" s="57" t="str">
        <f t="shared" si="68"/>
        <v>yes</v>
      </c>
      <c r="BD215" s="58">
        <f t="shared" si="69"/>
        <v>0</v>
      </c>
      <c r="BE215" s="59" t="str">
        <f t="shared" si="70"/>
        <v>included</v>
      </c>
      <c r="BF215" s="55"/>
      <c r="BG215" s="58">
        <v>5</v>
      </c>
      <c r="BH215" s="58" t="s">
        <v>78</v>
      </c>
      <c r="BI215" s="45" t="s">
        <v>87</v>
      </c>
      <c r="BJ215" s="67" t="s">
        <v>88</v>
      </c>
      <c r="BK215" s="61"/>
      <c r="BL215" s="61" t="str" cm="1">
        <f t="array" ref="BL215">IF(_xlfn.XLOOKUP(Estimates_final!C179,'Additional survey details'!$B$3:$B$489,_xlfn.XLOOKUP(Estimates_final!$BL$1,'Additional survey details'!$C$2:$BM$2,'Additional survey details'!$C$3:$BM$489))=0,"",_xlfn.XLOOKUP(Estimates_final!C179,'Additional survey details'!$B$3:$B$489,_xlfn.XLOOKUP(Estimates_final!$BL$1,'Additional survey details'!$C$2:$BM$2,'Additional survey details'!$C$3:$BM$489)))</f>
        <v>MICS6</v>
      </c>
    </row>
    <row r="216" spans="1:64" s="54" customFormat="1" ht="15" customHeight="1" x14ac:dyDescent="0.35">
      <c r="A216" s="54">
        <v>488</v>
      </c>
      <c r="B216" s="59" t="s">
        <v>427</v>
      </c>
      <c r="C216" s="55">
        <v>4623</v>
      </c>
      <c r="D216" s="55" t="s">
        <v>444</v>
      </c>
      <c r="E216" s="58" t="s">
        <v>429</v>
      </c>
      <c r="F216" s="10" t="s">
        <v>128</v>
      </c>
      <c r="G216" s="55">
        <v>2018</v>
      </c>
      <c r="H216" s="55">
        <v>2016</v>
      </c>
      <c r="I216" s="98">
        <v>9.863542765378952E-2</v>
      </c>
      <c r="J216" s="100">
        <v>1.3342678546905518E-2</v>
      </c>
      <c r="K216" s="98">
        <v>7.248426228761673E-2</v>
      </c>
      <c r="L216" s="98">
        <v>0.12478660047054291</v>
      </c>
      <c r="M216" s="98">
        <v>0.10449381172657013</v>
      </c>
      <c r="N216" s="100">
        <v>1.5917360782623291E-2</v>
      </c>
      <c r="O216" s="98">
        <v>7.3165617883205414E-2</v>
      </c>
      <c r="P216" s="98">
        <v>0.13582201302051544</v>
      </c>
      <c r="Q216" s="102">
        <v>735</v>
      </c>
      <c r="R216" s="102">
        <v>735</v>
      </c>
      <c r="S216" s="98">
        <v>0.95483654737472534</v>
      </c>
      <c r="T216" s="98">
        <v>0.95782315731048584</v>
      </c>
      <c r="U216" s="102">
        <v>701.80499267578125</v>
      </c>
      <c r="V216" s="102">
        <v>704</v>
      </c>
      <c r="W216" s="102">
        <v>697.25958251953125</v>
      </c>
      <c r="X216" s="102">
        <v>699</v>
      </c>
      <c r="Y216" s="98">
        <v>0.94865250587463379</v>
      </c>
      <c r="Z216" s="98">
        <v>0.95102041959762573</v>
      </c>
      <c r="AA216" s="102">
        <v>3000</v>
      </c>
      <c r="AB216" s="102">
        <v>25</v>
      </c>
      <c r="AC216" s="102">
        <v>3200</v>
      </c>
      <c r="AD216" s="102">
        <v>24</v>
      </c>
      <c r="AE216" s="102">
        <v>3300</v>
      </c>
      <c r="AF216" s="102">
        <v>20</v>
      </c>
      <c r="AG216" s="98">
        <v>3.706543892621994E-2</v>
      </c>
      <c r="AH216" s="98">
        <v>9.838075190782547E-2</v>
      </c>
      <c r="AI216" s="98">
        <v>3.6772798746824265E-2</v>
      </c>
      <c r="AJ216" s="98">
        <v>8.3608385175466537E-3</v>
      </c>
      <c r="AK216" s="98">
        <v>4.1049341671168804E-3</v>
      </c>
      <c r="AL216" s="98">
        <v>2.3718336597084999E-3</v>
      </c>
      <c r="AM216" s="102">
        <v>3000</v>
      </c>
      <c r="AN216" s="102">
        <v>25</v>
      </c>
      <c r="AO216" s="102">
        <v>3200</v>
      </c>
      <c r="AP216" s="102">
        <v>24</v>
      </c>
      <c r="AQ216" s="102">
        <v>3300</v>
      </c>
      <c r="AR216" s="102">
        <v>20</v>
      </c>
      <c r="AS216" s="98">
        <v>3.5511363297700882E-2</v>
      </c>
      <c r="AT216" s="98">
        <v>9.801136702299118E-2</v>
      </c>
      <c r="AU216" s="98">
        <v>4.4034089893102646E-2</v>
      </c>
      <c r="AV216" s="98">
        <v>9.943181648850441E-3</v>
      </c>
      <c r="AW216" s="98">
        <v>4.2613637633621693E-3</v>
      </c>
      <c r="AX216" s="104">
        <v>2.8409091755747795E-3</v>
      </c>
      <c r="AY216" s="56" t="str">
        <f t="shared" si="64"/>
        <v>yes</v>
      </c>
      <c r="AZ216" s="57" t="str">
        <f t="shared" si="65"/>
        <v>yes</v>
      </c>
      <c r="BA216" s="57" t="str">
        <f t="shared" si="66"/>
        <v>yes</v>
      </c>
      <c r="BB216" s="57" t="str">
        <f t="shared" si="67"/>
        <v>yes</v>
      </c>
      <c r="BC216" s="57" t="str">
        <f t="shared" si="68"/>
        <v>yes</v>
      </c>
      <c r="BD216" s="58">
        <f t="shared" si="69"/>
        <v>0</v>
      </c>
      <c r="BE216" s="59" t="str">
        <f t="shared" si="70"/>
        <v>included</v>
      </c>
      <c r="BF216" s="55"/>
      <c r="BG216" s="58">
        <v>5</v>
      </c>
      <c r="BH216" s="58" t="s">
        <v>78</v>
      </c>
      <c r="BI216" s="45" t="s">
        <v>87</v>
      </c>
      <c r="BJ216" s="67" t="s">
        <v>88</v>
      </c>
      <c r="BK216" s="61"/>
      <c r="BL216" s="61"/>
    </row>
    <row r="217" spans="1:64" s="54" customFormat="1" ht="15" customHeight="1" x14ac:dyDescent="0.35">
      <c r="A217" s="54">
        <v>137</v>
      </c>
      <c r="B217" s="59" t="s">
        <v>445</v>
      </c>
      <c r="C217" s="55">
        <v>353</v>
      </c>
      <c r="D217" s="55" t="s">
        <v>446</v>
      </c>
      <c r="E217" s="58" t="s">
        <v>447</v>
      </c>
      <c r="F217" s="10" t="s">
        <v>67</v>
      </c>
      <c r="G217" s="3">
        <v>1997</v>
      </c>
      <c r="H217" s="55">
        <v>1995</v>
      </c>
      <c r="I217" s="64">
        <v>0.13691264390945435</v>
      </c>
      <c r="J217" s="62">
        <v>5.3962161764502525E-3</v>
      </c>
      <c r="K217" s="64">
        <v>0.12633605301380157</v>
      </c>
      <c r="L217" s="64">
        <v>0.14748921990394592</v>
      </c>
      <c r="M217" s="64">
        <v>9.867125004529953E-2</v>
      </c>
      <c r="N217" s="62">
        <v>4.8947636969387531E-3</v>
      </c>
      <c r="O217" s="64">
        <v>8.9038699865341187E-2</v>
      </c>
      <c r="P217" s="64">
        <v>0.10830380767583847</v>
      </c>
      <c r="Q217" s="55">
        <v>6490</v>
      </c>
      <c r="R217" s="63">
        <v>6360</v>
      </c>
      <c r="S217" s="64">
        <v>0.95477986335754395</v>
      </c>
      <c r="T217" s="64">
        <v>0.94483822584152222</v>
      </c>
      <c r="U217" s="63">
        <v>6072.369140625</v>
      </c>
      <c r="V217" s="55">
        <v>6132</v>
      </c>
      <c r="W217" s="63">
        <v>6062.7880859375</v>
      </c>
      <c r="X217" s="55">
        <v>6123</v>
      </c>
      <c r="Y217" s="64">
        <v>0.95326858758926392</v>
      </c>
      <c r="Z217" s="64">
        <v>0.94345146417617798</v>
      </c>
      <c r="AA217" s="55">
        <v>3000</v>
      </c>
      <c r="AB217" s="55">
        <v>1320</v>
      </c>
      <c r="AC217" s="55">
        <v>3500</v>
      </c>
      <c r="AD217" s="55">
        <v>1110</v>
      </c>
      <c r="AE217" s="55">
        <v>2500</v>
      </c>
      <c r="AF217" s="55">
        <v>505</v>
      </c>
      <c r="AG217" s="64">
        <v>0.2107098400592804</v>
      </c>
      <c r="AH217" s="64">
        <v>0.47116941213607788</v>
      </c>
      <c r="AI217" s="64">
        <v>0.14750480651855469</v>
      </c>
      <c r="AJ217" s="64">
        <v>4.7956094145774841E-2</v>
      </c>
      <c r="AK217" s="64">
        <v>1.2322583235800266E-2</v>
      </c>
      <c r="AL217" s="64">
        <v>0</v>
      </c>
      <c r="AM217" s="55">
        <v>3000</v>
      </c>
      <c r="AN217" s="55">
        <v>1320</v>
      </c>
      <c r="AO217" s="55">
        <v>3500</v>
      </c>
      <c r="AP217" s="55">
        <v>1110</v>
      </c>
      <c r="AQ217" s="55">
        <v>2500</v>
      </c>
      <c r="AR217" s="55">
        <v>505</v>
      </c>
      <c r="AS217" s="64">
        <v>0.21526418626308441</v>
      </c>
      <c r="AT217" s="64">
        <v>0.47863665223121643</v>
      </c>
      <c r="AU217" s="64">
        <v>0.14758643507957458</v>
      </c>
      <c r="AV217" s="64">
        <v>4.76190485060215E-2</v>
      </c>
      <c r="AW217" s="64">
        <v>1.2067840434610844E-2</v>
      </c>
      <c r="AX217" s="68">
        <v>0</v>
      </c>
      <c r="AY217" s="56" t="str">
        <f t="shared" si="64"/>
        <v>yes</v>
      </c>
      <c r="AZ217" s="57" t="str">
        <f t="shared" si="65"/>
        <v>yes</v>
      </c>
      <c r="BA217" s="57" t="str">
        <f t="shared" si="66"/>
        <v>yes</v>
      </c>
      <c r="BB217" s="57" t="str">
        <f t="shared" si="67"/>
        <v>yes</v>
      </c>
      <c r="BC217" s="57" t="str">
        <f t="shared" si="68"/>
        <v>yes</v>
      </c>
      <c r="BD217" s="58">
        <f t="shared" si="69"/>
        <v>0</v>
      </c>
      <c r="BE217" s="59" t="str">
        <f t="shared" si="70"/>
        <v>included</v>
      </c>
      <c r="BF217" s="55" t="s">
        <v>77</v>
      </c>
      <c r="BG217" s="58">
        <v>5</v>
      </c>
      <c r="BH217" s="58" t="s">
        <v>78</v>
      </c>
      <c r="BI217" s="45" t="s">
        <v>84</v>
      </c>
      <c r="BJ217" s="67" t="s">
        <v>80</v>
      </c>
      <c r="BK217" s="61"/>
      <c r="BL217" s="61" t="str" cm="1">
        <f t="array" ref="BL217">IF(_xlfn.XLOOKUP(Estimates_final!C180,'Additional survey details'!$B$3:$B$489,_xlfn.XLOOKUP(Estimates_final!$BL$1,'Additional survey details'!$C$2:$BM$2,'Additional survey details'!$C$3:$BM$489))=0,"",_xlfn.XLOOKUP(Estimates_final!C180,'Additional survey details'!$B$3:$B$489,_xlfn.XLOOKUP(Estimates_final!$BL$1,'Additional survey details'!$C$2:$BM$2,'Additional survey details'!$C$3:$BM$489)))</f>
        <v/>
      </c>
    </row>
    <row r="218" spans="1:64" s="54" customFormat="1" ht="15" customHeight="1" x14ac:dyDescent="0.35">
      <c r="A218" s="54">
        <v>138</v>
      </c>
      <c r="B218" s="59" t="s">
        <v>445</v>
      </c>
      <c r="C218" s="55">
        <v>354</v>
      </c>
      <c r="D218" s="55" t="s">
        <v>448</v>
      </c>
      <c r="E218" s="58" t="s">
        <v>447</v>
      </c>
      <c r="F218" s="10" t="s">
        <v>67</v>
      </c>
      <c r="G218" s="3">
        <v>2002</v>
      </c>
      <c r="H218" s="55">
        <v>2000</v>
      </c>
      <c r="I218" s="64">
        <v>0.13985496759414673</v>
      </c>
      <c r="J218" s="62">
        <v>6.1444607563316822E-3</v>
      </c>
      <c r="K218" s="64">
        <v>0.12781181931495667</v>
      </c>
      <c r="L218" s="64">
        <v>0.15189811587333679</v>
      </c>
      <c r="M218" s="64">
        <v>0.10409173369407654</v>
      </c>
      <c r="N218" s="62">
        <v>6.1598434112966061E-3</v>
      </c>
      <c r="O218" s="64">
        <v>9.1989129781723022E-2</v>
      </c>
      <c r="P218" s="64">
        <v>0.11619433760643005</v>
      </c>
      <c r="Q218" s="55">
        <v>6073</v>
      </c>
      <c r="R218" s="63">
        <v>5820</v>
      </c>
      <c r="S218" s="64">
        <v>0.97894221544265747</v>
      </c>
      <c r="T218" s="64">
        <v>0.96575003862380981</v>
      </c>
      <c r="U218" s="63">
        <v>5697.08642578125</v>
      </c>
      <c r="V218" s="55">
        <v>5865</v>
      </c>
      <c r="W218" s="63">
        <v>5695.1435546875</v>
      </c>
      <c r="X218" s="55">
        <v>5863</v>
      </c>
      <c r="Y218" s="64">
        <v>0.97854697704315186</v>
      </c>
      <c r="Z218" s="64">
        <v>0.96542072296142578</v>
      </c>
      <c r="AA218" s="55">
        <v>3000</v>
      </c>
      <c r="AB218" s="55">
        <v>1186</v>
      </c>
      <c r="AC218" s="55">
        <v>3500</v>
      </c>
      <c r="AD218" s="55">
        <v>1060</v>
      </c>
      <c r="AE218" s="55">
        <v>2500</v>
      </c>
      <c r="AF218" s="55">
        <v>470</v>
      </c>
      <c r="AG218" s="64">
        <v>0.18680331110954285</v>
      </c>
      <c r="AH218" s="64">
        <v>0.44392547011375427</v>
      </c>
      <c r="AI218" s="64">
        <v>0.12701714038848877</v>
      </c>
      <c r="AJ218" s="64">
        <v>3.443591296672821E-2</v>
      </c>
      <c r="AK218" s="64">
        <v>6.5422696061432362E-3</v>
      </c>
      <c r="AL218" s="64">
        <v>0</v>
      </c>
      <c r="AM218" s="55">
        <v>3000</v>
      </c>
      <c r="AN218" s="55">
        <v>1186</v>
      </c>
      <c r="AO218" s="55">
        <v>3500</v>
      </c>
      <c r="AP218" s="55">
        <v>1060</v>
      </c>
      <c r="AQ218" s="55">
        <v>2500</v>
      </c>
      <c r="AR218" s="55">
        <v>470</v>
      </c>
      <c r="AS218" s="64">
        <v>0.20221653580665588</v>
      </c>
      <c r="AT218" s="64">
        <v>0.46308609843254089</v>
      </c>
      <c r="AU218" s="64">
        <v>0.12566070258617401</v>
      </c>
      <c r="AV218" s="64">
        <v>3.3418584614992142E-2</v>
      </c>
      <c r="AW218" s="64">
        <v>8.0136405304074287E-3</v>
      </c>
      <c r="AX218" s="68">
        <v>0</v>
      </c>
      <c r="AY218" s="56" t="str">
        <f t="shared" si="64"/>
        <v>yes</v>
      </c>
      <c r="AZ218" s="57" t="str">
        <f t="shared" si="65"/>
        <v>yes</v>
      </c>
      <c r="BA218" s="57" t="str">
        <f t="shared" si="66"/>
        <v>yes</v>
      </c>
      <c r="BB218" s="57" t="str">
        <f t="shared" si="67"/>
        <v>yes</v>
      </c>
      <c r="BC218" s="57" t="str">
        <f t="shared" si="68"/>
        <v>yes</v>
      </c>
      <c r="BD218" s="58">
        <f t="shared" si="69"/>
        <v>0</v>
      </c>
      <c r="BE218" s="59" t="str">
        <f t="shared" si="70"/>
        <v>included</v>
      </c>
      <c r="BF218" s="55" t="s">
        <v>77</v>
      </c>
      <c r="BG218" s="58">
        <v>5</v>
      </c>
      <c r="BH218" s="58" t="s">
        <v>78</v>
      </c>
      <c r="BI218" s="45" t="s">
        <v>84</v>
      </c>
      <c r="BJ218" s="67" t="s">
        <v>80</v>
      </c>
      <c r="BK218" s="61"/>
      <c r="BL218" s="61" t="str" cm="1">
        <f t="array" ref="BL218">IF(_xlfn.XLOOKUP(Estimates_final!C181,'Additional survey details'!$B$3:$B$489,_xlfn.XLOOKUP(Estimates_final!$BL$1,'Additional survey details'!$C$2:$BM$2,'Additional survey details'!$C$3:$BM$489))=0,"",_xlfn.XLOOKUP(Estimates_final!C181,'Additional survey details'!$B$3:$B$489,_xlfn.XLOOKUP(Estimates_final!$BL$1,'Additional survey details'!$C$2:$BM$2,'Additional survey details'!$C$3:$BM$489)))</f>
        <v/>
      </c>
    </row>
    <row r="219" spans="1:64" s="54" customFormat="1" ht="15" customHeight="1" x14ac:dyDescent="0.35">
      <c r="A219" s="54">
        <v>139</v>
      </c>
      <c r="B219" s="59" t="s">
        <v>445</v>
      </c>
      <c r="C219" s="55">
        <v>355</v>
      </c>
      <c r="D219" s="55" t="s">
        <v>449</v>
      </c>
      <c r="E219" s="58" t="s">
        <v>447</v>
      </c>
      <c r="F219" s="10" t="s">
        <v>365</v>
      </c>
      <c r="G219" s="3">
        <v>2009</v>
      </c>
      <c r="H219" s="55">
        <v>2007</v>
      </c>
      <c r="I219" s="64">
        <v>0.14685137569904327</v>
      </c>
      <c r="J219" s="62">
        <v>6.2789213843643665E-3</v>
      </c>
      <c r="K219" s="64">
        <v>0.13454468548297882</v>
      </c>
      <c r="L219" s="64">
        <v>0.15915806591510773</v>
      </c>
      <c r="M219" s="64">
        <v>0.11563590914011002</v>
      </c>
      <c r="N219" s="62">
        <v>5.8151856064796448E-3</v>
      </c>
      <c r="O219" s="64">
        <v>0.10422338545322418</v>
      </c>
      <c r="P219" s="64">
        <v>0.12704843282699585</v>
      </c>
      <c r="Q219" s="55">
        <v>9650</v>
      </c>
      <c r="R219" s="63">
        <v>9173</v>
      </c>
      <c r="S219" s="64">
        <v>0.99393659830093384</v>
      </c>
      <c r="T219" s="64">
        <v>0.98943006992340088</v>
      </c>
      <c r="U219" s="63">
        <v>9117.33984375</v>
      </c>
      <c r="V219" s="55">
        <v>9548</v>
      </c>
      <c r="W219" s="63">
        <v>9100.0078125</v>
      </c>
      <c r="X219" s="55">
        <v>9539</v>
      </c>
      <c r="Y219" s="64">
        <v>0.99204272031784058</v>
      </c>
      <c r="Z219" s="64">
        <v>0.98849743604660034</v>
      </c>
      <c r="AA219" s="55">
        <v>3000</v>
      </c>
      <c r="AB219" s="55">
        <v>1804</v>
      </c>
      <c r="AC219" s="55">
        <v>3500</v>
      </c>
      <c r="AD219" s="55">
        <v>1465</v>
      </c>
      <c r="AE219" s="55">
        <v>2500</v>
      </c>
      <c r="AF219" s="55">
        <v>782</v>
      </c>
      <c r="AG219" s="64">
        <v>0.15705689787864685</v>
      </c>
      <c r="AH219" s="64">
        <v>0.38928234577178955</v>
      </c>
      <c r="AI219" s="64">
        <v>0.1047016978263855</v>
      </c>
      <c r="AJ219" s="64">
        <v>3.0223853886127472E-2</v>
      </c>
      <c r="AK219" s="64">
        <v>7.7248457819223404E-3</v>
      </c>
      <c r="AL219" s="64">
        <v>3.2249264768324792E-4</v>
      </c>
      <c r="AM219" s="55">
        <v>3000</v>
      </c>
      <c r="AN219" s="55">
        <v>1804</v>
      </c>
      <c r="AO219" s="55">
        <v>3500</v>
      </c>
      <c r="AP219" s="55">
        <v>1465</v>
      </c>
      <c r="AQ219" s="55">
        <v>2500</v>
      </c>
      <c r="AR219" s="55">
        <v>782</v>
      </c>
      <c r="AS219" s="64">
        <v>0.18894009292125702</v>
      </c>
      <c r="AT219" s="64">
        <v>0.42427733540534973</v>
      </c>
      <c r="AU219" s="64">
        <v>0.10735232383012772</v>
      </c>
      <c r="AV219" s="64">
        <v>2.7545034885406494E-2</v>
      </c>
      <c r="AW219" s="64">
        <v>6.5982406958937645E-3</v>
      </c>
      <c r="AX219" s="68">
        <v>3.1420192681252956E-4</v>
      </c>
      <c r="AY219" s="56" t="str">
        <f t="shared" si="64"/>
        <v>yes</v>
      </c>
      <c r="AZ219" s="57" t="str">
        <f t="shared" si="65"/>
        <v>yes</v>
      </c>
      <c r="BA219" s="57" t="str">
        <f t="shared" si="66"/>
        <v>yes</v>
      </c>
      <c r="BB219" s="57" t="str">
        <f t="shared" si="67"/>
        <v>yes</v>
      </c>
      <c r="BC219" s="57" t="str">
        <f t="shared" si="68"/>
        <v>yes</v>
      </c>
      <c r="BD219" s="58">
        <f t="shared" si="69"/>
        <v>0</v>
      </c>
      <c r="BE219" s="59" t="str">
        <f t="shared" si="70"/>
        <v>included</v>
      </c>
      <c r="BF219" s="55" t="s">
        <v>77</v>
      </c>
      <c r="BG219" s="58">
        <v>5</v>
      </c>
      <c r="BH219" s="58" t="s">
        <v>78</v>
      </c>
      <c r="BI219" s="45" t="s">
        <v>84</v>
      </c>
      <c r="BJ219" s="67" t="s">
        <v>80</v>
      </c>
      <c r="BK219" s="61"/>
      <c r="BL219" s="61" t="str" cm="1">
        <f t="array" ref="BL219">IF(_xlfn.XLOOKUP(Estimates_final!C183,'Additional survey details'!$B$3:$B$489,_xlfn.XLOOKUP(Estimates_final!$BL$1,'Additional survey details'!$C$2:$BM$2,'Additional survey details'!$C$3:$BM$489))=0,"",_xlfn.XLOOKUP(Estimates_final!C183,'Additional survey details'!$B$3:$B$489,_xlfn.XLOOKUP(Estimates_final!$BL$1,'Additional survey details'!$C$2:$BM$2,'Additional survey details'!$C$3:$BM$489)))</f>
        <v/>
      </c>
    </row>
    <row r="220" spans="1:64" s="54" customFormat="1" ht="15" customHeight="1" x14ac:dyDescent="0.35">
      <c r="A220" s="54">
        <v>140</v>
      </c>
      <c r="B220" s="59" t="s">
        <v>445</v>
      </c>
      <c r="C220" s="55">
        <v>356</v>
      </c>
      <c r="D220" s="55" t="s">
        <v>450</v>
      </c>
      <c r="E220" s="58" t="s">
        <v>447</v>
      </c>
      <c r="F220" s="10" t="s">
        <v>67</v>
      </c>
      <c r="G220" s="3">
        <v>2012</v>
      </c>
      <c r="H220" s="55">
        <v>2010</v>
      </c>
      <c r="I220" s="64">
        <v>0.16924539999999999</v>
      </c>
      <c r="J220" s="62">
        <v>6.3442999999999998E-3</v>
      </c>
      <c r="K220" s="64">
        <v>0.15681059999999999</v>
      </c>
      <c r="L220" s="64">
        <v>0.18168010000000001</v>
      </c>
      <c r="M220" s="64">
        <v>0.13863429999999999</v>
      </c>
      <c r="N220" s="62">
        <v>6.7986000000000001E-3</v>
      </c>
      <c r="O220" s="64">
        <v>0.12528918</v>
      </c>
      <c r="P220" s="64">
        <v>0.15197939999999999</v>
      </c>
      <c r="Q220" s="55">
        <v>10360</v>
      </c>
      <c r="R220" s="63">
        <v>9833</v>
      </c>
      <c r="S220" s="64">
        <v>0.989890456199646</v>
      </c>
      <c r="T220" s="64">
        <v>0.98918920755386353</v>
      </c>
      <c r="U220" s="63">
        <v>9733.91015625</v>
      </c>
      <c r="V220" s="55">
        <v>10248</v>
      </c>
      <c r="W220" s="63">
        <v>9722.935546875</v>
      </c>
      <c r="X220" s="55">
        <v>10241</v>
      </c>
      <c r="Y220" s="64">
        <v>0.98880660533905029</v>
      </c>
      <c r="Z220" s="64">
        <v>0.9885135293006897</v>
      </c>
      <c r="AA220" s="55">
        <v>3000</v>
      </c>
      <c r="AB220" s="55">
        <v>1984</v>
      </c>
      <c r="AC220" s="55">
        <v>3500</v>
      </c>
      <c r="AD220" s="55">
        <v>1485</v>
      </c>
      <c r="AE220" s="55">
        <v>2500</v>
      </c>
      <c r="AF220" s="55">
        <v>821</v>
      </c>
      <c r="AG220" s="64">
        <v>0.18129047751426697</v>
      </c>
      <c r="AH220" s="64">
        <v>0.3985583484172821</v>
      </c>
      <c r="AI220" s="64">
        <v>9.6046559512615204E-2</v>
      </c>
      <c r="AJ220" s="64">
        <v>2.4437032639980316E-2</v>
      </c>
      <c r="AK220" s="64">
        <v>6.3075963407754898E-3</v>
      </c>
      <c r="AL220" s="64">
        <v>9.5036630227696151E-5</v>
      </c>
      <c r="AM220" s="55">
        <v>3000</v>
      </c>
      <c r="AN220" s="55">
        <v>1984</v>
      </c>
      <c r="AO220" s="55">
        <v>3500</v>
      </c>
      <c r="AP220" s="55">
        <v>1485</v>
      </c>
      <c r="AQ220" s="55">
        <v>2500</v>
      </c>
      <c r="AR220" s="55">
        <v>821</v>
      </c>
      <c r="AS220" s="64">
        <v>0.19359874725341797</v>
      </c>
      <c r="AT220" s="64">
        <v>0.41861826181411743</v>
      </c>
      <c r="AU220" s="64">
        <v>0.1037275567650795</v>
      </c>
      <c r="AV220" s="64">
        <v>2.6541763916611671E-2</v>
      </c>
      <c r="AW220" s="64">
        <v>6.245120894163847E-3</v>
      </c>
      <c r="AX220" s="68">
        <v>2.9274003463797271E-4</v>
      </c>
      <c r="AY220" s="56" t="str">
        <f t="shared" si="64"/>
        <v>yes</v>
      </c>
      <c r="AZ220" s="57" t="str">
        <f t="shared" si="65"/>
        <v>yes</v>
      </c>
      <c r="BA220" s="57" t="str">
        <f t="shared" si="66"/>
        <v>yes</v>
      </c>
      <c r="BB220" s="57" t="str">
        <f t="shared" si="67"/>
        <v>yes</v>
      </c>
      <c r="BC220" s="57" t="str">
        <f t="shared" si="68"/>
        <v>yes</v>
      </c>
      <c r="BD220" s="58">
        <f t="shared" si="69"/>
        <v>0</v>
      </c>
      <c r="BE220" s="59" t="str">
        <f t="shared" si="70"/>
        <v>included</v>
      </c>
      <c r="BF220" s="55" t="s">
        <v>77</v>
      </c>
      <c r="BG220" s="58">
        <v>5</v>
      </c>
      <c r="BH220" s="58" t="s">
        <v>78</v>
      </c>
      <c r="BI220" s="45" t="s">
        <v>84</v>
      </c>
      <c r="BJ220" s="67" t="s">
        <v>80</v>
      </c>
      <c r="BK220" s="61"/>
      <c r="BL220" s="61" t="str" cm="1">
        <f t="array" ref="BL220">IF(_xlfn.XLOOKUP(Estimates_final!C184,'Additional survey details'!$B$3:$B$489,_xlfn.XLOOKUP(Estimates_final!$BL$1,'Additional survey details'!$C$2:$BM$2,'Additional survey details'!$C$3:$BM$489))=0,"",_xlfn.XLOOKUP(Estimates_final!C184,'Additional survey details'!$B$3:$B$489,_xlfn.XLOOKUP(Estimates_final!$BL$1,'Additional survey details'!$C$2:$BM$2,'Additional survey details'!$C$3:$BM$489)))</f>
        <v/>
      </c>
    </row>
    <row r="221" spans="1:64" s="54" customFormat="1" ht="15" customHeight="1" x14ac:dyDescent="0.35">
      <c r="A221" s="54">
        <v>361</v>
      </c>
      <c r="B221" s="59" t="s">
        <v>445</v>
      </c>
      <c r="C221" s="55">
        <v>1251</v>
      </c>
      <c r="D221" s="55" t="s">
        <v>451</v>
      </c>
      <c r="E221" s="58" t="s">
        <v>447</v>
      </c>
      <c r="F221" s="10" t="s">
        <v>67</v>
      </c>
      <c r="G221" s="3">
        <v>2007</v>
      </c>
      <c r="H221" s="55">
        <v>2005</v>
      </c>
      <c r="I221" s="64">
        <v>0.13912247121334076</v>
      </c>
      <c r="J221" s="62">
        <v>5.9053609147667885E-3</v>
      </c>
      <c r="K221" s="64">
        <v>0.1275479644536972</v>
      </c>
      <c r="L221" s="64">
        <v>0.15069697797298431</v>
      </c>
      <c r="M221" s="64">
        <v>0.11034703254699707</v>
      </c>
      <c r="N221" s="62">
        <v>5.8271894231438637E-3</v>
      </c>
      <c r="O221" s="64">
        <v>9.8911002278327942E-2</v>
      </c>
      <c r="P221" s="64">
        <v>0.1217830628156662</v>
      </c>
      <c r="Q221" s="55">
        <v>10426</v>
      </c>
      <c r="R221" s="63">
        <v>9864</v>
      </c>
      <c r="S221" s="64">
        <v>0.99111026525497437</v>
      </c>
      <c r="T221" s="64">
        <v>0.9852292537689209</v>
      </c>
      <c r="U221" s="63">
        <v>9776.2119140625</v>
      </c>
      <c r="V221" s="55">
        <v>10272</v>
      </c>
      <c r="W221" s="63">
        <v>9770.5947265625</v>
      </c>
      <c r="X221" s="55">
        <v>10267</v>
      </c>
      <c r="Y221" s="64">
        <v>0.99053066968917847</v>
      </c>
      <c r="Z221" s="64">
        <v>0.98474967479705811</v>
      </c>
      <c r="AA221" s="55">
        <v>3000</v>
      </c>
      <c r="AB221" s="55">
        <v>2429</v>
      </c>
      <c r="AC221" s="55">
        <v>3500</v>
      </c>
      <c r="AD221" s="55">
        <v>1713</v>
      </c>
      <c r="AE221" s="55">
        <v>2500</v>
      </c>
      <c r="AF221" s="55">
        <v>747</v>
      </c>
      <c r="AG221" s="64">
        <v>0.19880332052707672</v>
      </c>
      <c r="AH221" s="64">
        <v>0.44537076354026794</v>
      </c>
      <c r="AI221" s="64">
        <v>0.10779619961977005</v>
      </c>
      <c r="AJ221" s="64">
        <v>2.8337860479950905E-2</v>
      </c>
      <c r="AK221" s="64">
        <v>7.2399629279971123E-3</v>
      </c>
      <c r="AL221" s="64">
        <v>4.1882603545673192E-4</v>
      </c>
      <c r="AM221" s="55">
        <v>3000</v>
      </c>
      <c r="AN221" s="55">
        <v>2429</v>
      </c>
      <c r="AO221" s="55">
        <v>3500</v>
      </c>
      <c r="AP221" s="55">
        <v>1713</v>
      </c>
      <c r="AQ221" s="55">
        <v>2500</v>
      </c>
      <c r="AR221" s="55">
        <v>747</v>
      </c>
      <c r="AS221" s="64">
        <v>0.23646806180477142</v>
      </c>
      <c r="AT221" s="64">
        <v>0.47595405578613281</v>
      </c>
      <c r="AU221" s="64">
        <v>0.10562694817781448</v>
      </c>
      <c r="AV221" s="64">
        <v>2.8718847781419754E-2</v>
      </c>
      <c r="AW221" s="64">
        <v>7.4961059726774693E-3</v>
      </c>
      <c r="AX221" s="68">
        <v>1.9470404367893934E-4</v>
      </c>
      <c r="AY221" s="56" t="str">
        <f t="shared" si="64"/>
        <v>yes</v>
      </c>
      <c r="AZ221" s="57" t="str">
        <f t="shared" si="65"/>
        <v>yes</v>
      </c>
      <c r="BA221" s="57" t="str">
        <f t="shared" si="66"/>
        <v>yes</v>
      </c>
      <c r="BB221" s="57" t="str">
        <f t="shared" si="67"/>
        <v>yes</v>
      </c>
      <c r="BC221" s="57" t="str">
        <f t="shared" si="68"/>
        <v>yes</v>
      </c>
      <c r="BD221" s="58">
        <f t="shared" si="69"/>
        <v>0</v>
      </c>
      <c r="BE221" s="59" t="str">
        <f t="shared" si="70"/>
        <v>included</v>
      </c>
      <c r="BF221" s="55" t="s">
        <v>77</v>
      </c>
      <c r="BG221" s="58">
        <v>5</v>
      </c>
      <c r="BH221" s="58" t="s">
        <v>78</v>
      </c>
      <c r="BI221" s="45" t="s">
        <v>84</v>
      </c>
      <c r="BJ221" s="67" t="s">
        <v>80</v>
      </c>
      <c r="BK221" s="61"/>
      <c r="BL221" s="61" t="str" cm="1">
        <f t="array" ref="BL221">IF(_xlfn.XLOOKUP(Estimates_final!C182,'Additional survey details'!$B$3:$B$489,_xlfn.XLOOKUP(Estimates_final!$BL$1,'Additional survey details'!$C$2:$BM$2,'Additional survey details'!$C$3:$BM$489))=0,"",_xlfn.XLOOKUP(Estimates_final!C182,'Additional survey details'!$B$3:$B$489,_xlfn.XLOOKUP(Estimates_final!$BL$1,'Additional survey details'!$C$2:$BM$2,'Additional survey details'!$C$3:$BM$489)))</f>
        <v/>
      </c>
    </row>
    <row r="222" spans="1:64" s="54" customFormat="1" ht="15" customHeight="1" x14ac:dyDescent="0.35">
      <c r="A222" s="54">
        <v>423</v>
      </c>
      <c r="B222" s="59" t="s">
        <v>445</v>
      </c>
      <c r="C222" s="55">
        <v>2280</v>
      </c>
      <c r="D222" s="55" t="s">
        <v>452</v>
      </c>
      <c r="E222" s="58" t="s">
        <v>447</v>
      </c>
      <c r="F222" s="10" t="s">
        <v>67</v>
      </c>
      <c r="G222" s="3" t="s">
        <v>95</v>
      </c>
      <c r="H222" s="55">
        <v>2015</v>
      </c>
      <c r="I222" s="64">
        <v>0.20855803787708282</v>
      </c>
      <c r="J222" s="62">
        <v>6.2934970483183861E-3</v>
      </c>
      <c r="K222" s="64">
        <v>0.19622278213500977</v>
      </c>
      <c r="L222" s="64">
        <v>0.22089329361915588</v>
      </c>
      <c r="M222" s="64">
        <v>0.16670767962932587</v>
      </c>
      <c r="N222" s="62">
        <v>6.6863810643553734E-3</v>
      </c>
      <c r="O222" s="64">
        <v>0.15358610451221466</v>
      </c>
      <c r="P222" s="64">
        <v>0.17982925474643707</v>
      </c>
      <c r="Q222" s="55">
        <v>10658</v>
      </c>
      <c r="R222" s="63">
        <v>9622</v>
      </c>
      <c r="S222" s="64">
        <v>0.94708776473999023</v>
      </c>
      <c r="T222" s="64">
        <v>0.94257831573486328</v>
      </c>
      <c r="U222" s="63">
        <v>9113.291015625</v>
      </c>
      <c r="V222" s="55">
        <v>10046</v>
      </c>
      <c r="W222" s="63">
        <v>9111.0146484375</v>
      </c>
      <c r="X222" s="55">
        <v>10040</v>
      </c>
      <c r="Y222" s="64">
        <v>0.94689404964447021</v>
      </c>
      <c r="Z222" s="64">
        <v>0.94201540946960449</v>
      </c>
      <c r="AA222" s="55">
        <v>3000</v>
      </c>
      <c r="AB222" s="55">
        <v>3436</v>
      </c>
      <c r="AC222" s="55">
        <v>3500</v>
      </c>
      <c r="AD222" s="55">
        <v>947</v>
      </c>
      <c r="AE222" s="55">
        <v>2000</v>
      </c>
      <c r="AF222" s="55">
        <v>884</v>
      </c>
      <c r="AG222" s="64">
        <v>0.32625275850296021</v>
      </c>
      <c r="AH222" s="64">
        <v>0.50957483053207397</v>
      </c>
      <c r="AI222" s="64">
        <v>8.0450646579265594E-2</v>
      </c>
      <c r="AJ222" s="64">
        <v>1.7227604985237122E-2</v>
      </c>
      <c r="AK222" s="64">
        <v>5.8129164390265942E-3</v>
      </c>
      <c r="AL222" s="64">
        <v>9.3000363558530807E-3</v>
      </c>
      <c r="AM222" s="55">
        <v>3000</v>
      </c>
      <c r="AN222" s="55">
        <v>3436</v>
      </c>
      <c r="AO222" s="55">
        <v>3500</v>
      </c>
      <c r="AP222" s="55">
        <v>947</v>
      </c>
      <c r="AQ222" s="55">
        <v>2000</v>
      </c>
      <c r="AR222" s="55">
        <v>884</v>
      </c>
      <c r="AS222" s="64">
        <v>0.34202668070793152</v>
      </c>
      <c r="AT222" s="64">
        <v>0.52428829669952393</v>
      </c>
      <c r="AU222" s="64">
        <v>7.9036429524421692E-2</v>
      </c>
      <c r="AV222" s="64">
        <v>1.7718495801091194E-2</v>
      </c>
      <c r="AW222" s="64">
        <v>6.1716106720268726E-3</v>
      </c>
      <c r="AX222" s="68">
        <v>1.0153294540941715E-2</v>
      </c>
      <c r="AY222" s="56" t="str">
        <f t="shared" si="64"/>
        <v>yes</v>
      </c>
      <c r="AZ222" s="57" t="str">
        <f t="shared" si="65"/>
        <v>yes</v>
      </c>
      <c r="BA222" s="57" t="str">
        <f t="shared" si="66"/>
        <v>yes</v>
      </c>
      <c r="BB222" s="57" t="str">
        <f t="shared" si="67"/>
        <v>yes</v>
      </c>
      <c r="BC222" s="57" t="str">
        <f t="shared" si="68"/>
        <v>yes</v>
      </c>
      <c r="BD222" s="58">
        <f t="shared" si="69"/>
        <v>0</v>
      </c>
      <c r="BE222" s="59" t="str">
        <f t="shared" si="70"/>
        <v>included</v>
      </c>
      <c r="BF222" s="55"/>
      <c r="BG222" s="58">
        <v>5</v>
      </c>
      <c r="BH222" s="58" t="s">
        <v>78</v>
      </c>
      <c r="BI222" s="45" t="s">
        <v>84</v>
      </c>
      <c r="BJ222" s="67" t="s">
        <v>80</v>
      </c>
      <c r="BK222" s="61"/>
      <c r="BL222" s="61" t="str" cm="1">
        <f t="array" ref="BL222">IF(_xlfn.XLOOKUP(Estimates_final!C185,'Additional survey details'!$B$3:$B$489,_xlfn.XLOOKUP(Estimates_final!$BL$1,'Additional survey details'!$C$2:$BM$2,'Additional survey details'!$C$3:$BM$489))=0,"",_xlfn.XLOOKUP(Estimates_final!C185,'Additional survey details'!$B$3:$B$489,_xlfn.XLOOKUP(Estimates_final!$BL$1,'Additional survey details'!$C$2:$BM$2,'Additional survey details'!$C$3:$BM$489)))</f>
        <v/>
      </c>
    </row>
    <row r="223" spans="1:64" s="54" customFormat="1" ht="15" customHeight="1" x14ac:dyDescent="0.35">
      <c r="A223" s="131">
        <v>496</v>
      </c>
      <c r="B223" s="142" t="s">
        <v>445</v>
      </c>
      <c r="C223" s="143">
        <v>2932</v>
      </c>
      <c r="D223" s="143" t="s">
        <v>453</v>
      </c>
      <c r="E223" s="144" t="s">
        <v>447</v>
      </c>
      <c r="F223" s="145" t="s">
        <v>121</v>
      </c>
      <c r="G223" s="143">
        <v>2019</v>
      </c>
      <c r="H223" s="143">
        <v>2016</v>
      </c>
      <c r="I223" s="98">
        <v>0.16788963973522186</v>
      </c>
      <c r="J223" s="100">
        <v>2.0998662337660789E-2</v>
      </c>
      <c r="K223" s="98">
        <v>0.12673301994800568</v>
      </c>
      <c r="L223" s="98">
        <v>0.20904625952243805</v>
      </c>
      <c r="M223" s="98">
        <v>0.15081192553043365</v>
      </c>
      <c r="N223" s="100">
        <v>2.0550062879920006E-2</v>
      </c>
      <c r="O223" s="98">
        <v>0.11010994017124176</v>
      </c>
      <c r="P223" s="98">
        <v>0.19151392579078674</v>
      </c>
      <c r="Q223" s="102">
        <v>810</v>
      </c>
      <c r="R223" s="102">
        <v>735</v>
      </c>
      <c r="S223" s="98">
        <v>0.97282898426055908</v>
      </c>
      <c r="T223" s="98">
        <v>0.9691358208656311</v>
      </c>
      <c r="U223" s="102">
        <v>714.68548583984375</v>
      </c>
      <c r="V223" s="102">
        <v>785</v>
      </c>
      <c r="W223" s="102">
        <v>714.68548583984375</v>
      </c>
      <c r="X223" s="102">
        <v>785</v>
      </c>
      <c r="Y223" s="98">
        <v>0.97236120700836182</v>
      </c>
      <c r="Z223" s="98">
        <v>0.9691358208656311</v>
      </c>
      <c r="AA223" s="102">
        <v>3000</v>
      </c>
      <c r="AB223" s="102">
        <v>196</v>
      </c>
      <c r="AC223" s="102">
        <v>3500</v>
      </c>
      <c r="AD223" s="102">
        <v>91</v>
      </c>
      <c r="AE223" s="102">
        <v>2500</v>
      </c>
      <c r="AF223" s="102">
        <v>62</v>
      </c>
      <c r="AG223" s="98">
        <v>0.24368284642696381</v>
      </c>
      <c r="AH223" s="98">
        <v>0.40382027626037598</v>
      </c>
      <c r="AI223" s="98">
        <v>9.199795126914978E-2</v>
      </c>
      <c r="AJ223" s="98">
        <v>3.0758704990148544E-2</v>
      </c>
      <c r="AK223" s="98">
        <v>9.5755401998758316E-3</v>
      </c>
      <c r="AL223" s="98">
        <v>0</v>
      </c>
      <c r="AM223" s="102">
        <v>3000</v>
      </c>
      <c r="AN223" s="102">
        <v>196</v>
      </c>
      <c r="AO223" s="102">
        <v>3500</v>
      </c>
      <c r="AP223" s="102">
        <v>91</v>
      </c>
      <c r="AQ223" s="102">
        <v>2500</v>
      </c>
      <c r="AR223" s="102">
        <v>62</v>
      </c>
      <c r="AS223" s="98">
        <v>0.24968153238296509</v>
      </c>
      <c r="AT223" s="98">
        <v>0.44458597898483276</v>
      </c>
      <c r="AU223" s="98">
        <v>0.10445860028266907</v>
      </c>
      <c r="AV223" s="98">
        <v>3.5668790340423584E-2</v>
      </c>
      <c r="AW223" s="98">
        <v>1.1464968323707581E-2</v>
      </c>
      <c r="AX223" s="104">
        <v>0</v>
      </c>
      <c r="AY223" s="56" t="str">
        <f t="shared" si="64"/>
        <v>yes</v>
      </c>
      <c r="AZ223" s="57" t="str">
        <f t="shared" si="65"/>
        <v>yes</v>
      </c>
      <c r="BA223" s="57" t="str">
        <f t="shared" si="66"/>
        <v>yes</v>
      </c>
      <c r="BB223" s="57" t="str">
        <f t="shared" si="67"/>
        <v>yes</v>
      </c>
      <c r="BC223" s="57" t="str">
        <f t="shared" si="68"/>
        <v>yes</v>
      </c>
      <c r="BD223" s="58">
        <f t="shared" si="69"/>
        <v>0</v>
      </c>
      <c r="BE223" s="59" t="str">
        <f t="shared" si="70"/>
        <v>included</v>
      </c>
      <c r="BF223" s="143"/>
      <c r="BG223" s="144">
        <v>5</v>
      </c>
      <c r="BH223" s="144" t="s">
        <v>78</v>
      </c>
      <c r="BI223" s="45" t="s">
        <v>87</v>
      </c>
      <c r="BJ223" s="67" t="s">
        <v>88</v>
      </c>
      <c r="BK223" s="153" t="s">
        <v>454</v>
      </c>
      <c r="BL223" s="153"/>
    </row>
    <row r="224" spans="1:64" s="54" customFormat="1" ht="15" customHeight="1" x14ac:dyDescent="0.35">
      <c r="A224" s="54">
        <v>141</v>
      </c>
      <c r="B224" s="59" t="s">
        <v>455</v>
      </c>
      <c r="C224" s="55">
        <v>358</v>
      </c>
      <c r="D224" s="55" t="s">
        <v>456</v>
      </c>
      <c r="E224" s="58" t="s">
        <v>457</v>
      </c>
      <c r="F224" s="10" t="s">
        <v>67</v>
      </c>
      <c r="G224" s="3">
        <v>1999</v>
      </c>
      <c r="H224" s="55">
        <v>1997</v>
      </c>
      <c r="I224" s="64">
        <v>8.7887599999999996E-2</v>
      </c>
      <c r="J224" s="62">
        <v>9.9051999999999994E-3</v>
      </c>
      <c r="K224" s="64">
        <v>6.8473300000000001E-2</v>
      </c>
      <c r="L224" s="64">
        <v>0.1073018</v>
      </c>
      <c r="M224" s="64">
        <v>7.5200000000000003E-2</v>
      </c>
      <c r="N224" s="62">
        <v>1.0394260000000001E-2</v>
      </c>
      <c r="O224" s="64">
        <v>5.4723029999999999E-2</v>
      </c>
      <c r="P224" s="64">
        <v>9.5676910000000004E-2</v>
      </c>
      <c r="Q224" s="55">
        <v>1345</v>
      </c>
      <c r="R224" s="63">
        <v>1449</v>
      </c>
      <c r="S224" s="64">
        <v>0.96997225284576416</v>
      </c>
      <c r="T224" s="64">
        <v>0.97100371122360229</v>
      </c>
      <c r="U224" s="63">
        <v>1405.1561279296875</v>
      </c>
      <c r="V224" s="55">
        <v>1306</v>
      </c>
      <c r="W224" s="63">
        <v>1405.1561279296875</v>
      </c>
      <c r="X224" s="55">
        <v>1306</v>
      </c>
      <c r="Y224" s="64">
        <v>0.96974200010299683</v>
      </c>
      <c r="Z224" s="64">
        <v>0.97100371122360229</v>
      </c>
      <c r="AA224" s="55">
        <v>3000</v>
      </c>
      <c r="AB224" s="55">
        <v>115</v>
      </c>
      <c r="AC224" s="55">
        <v>3500</v>
      </c>
      <c r="AD224" s="55">
        <v>106</v>
      </c>
      <c r="AE224" s="55">
        <v>3200</v>
      </c>
      <c r="AF224" s="55">
        <v>105</v>
      </c>
      <c r="AG224" s="64">
        <v>8.9661546051502228E-2</v>
      </c>
      <c r="AH224" s="64">
        <v>0.24948802590370178</v>
      </c>
      <c r="AI224" s="64">
        <v>0.11157336086034775</v>
      </c>
      <c r="AJ224" s="64">
        <v>2.5911755859851837E-2</v>
      </c>
      <c r="AK224" s="64">
        <v>4.5636999420821667E-3</v>
      </c>
      <c r="AL224" s="64">
        <v>0</v>
      </c>
      <c r="AM224" s="55">
        <v>3000</v>
      </c>
      <c r="AN224" s="55">
        <v>115</v>
      </c>
      <c r="AO224" s="55">
        <v>3500</v>
      </c>
      <c r="AP224" s="55">
        <v>106</v>
      </c>
      <c r="AQ224" s="55">
        <v>3200</v>
      </c>
      <c r="AR224" s="55">
        <v>105</v>
      </c>
      <c r="AS224" s="64">
        <v>8.8055133819580078E-2</v>
      </c>
      <c r="AT224" s="64">
        <v>0.24961714446544647</v>
      </c>
      <c r="AU224" s="64">
        <v>0.10413476079702377</v>
      </c>
      <c r="AV224" s="64">
        <v>2.1439509466290474E-2</v>
      </c>
      <c r="AW224" s="64">
        <v>3.8284838665276766E-3</v>
      </c>
      <c r="AX224" s="68">
        <v>0</v>
      </c>
      <c r="AY224" s="56" t="str">
        <f t="shared" si="64"/>
        <v>yes</v>
      </c>
      <c r="AZ224" s="57" t="str">
        <f t="shared" si="65"/>
        <v>yes</v>
      </c>
      <c r="BA224" s="57" t="str">
        <f t="shared" si="66"/>
        <v>yes</v>
      </c>
      <c r="BB224" s="57" t="str">
        <f t="shared" si="67"/>
        <v>yes</v>
      </c>
      <c r="BC224" s="57" t="str">
        <f t="shared" si="68"/>
        <v>yes</v>
      </c>
      <c r="BD224" s="58">
        <f t="shared" si="69"/>
        <v>0</v>
      </c>
      <c r="BE224" s="59" t="str">
        <f t="shared" si="70"/>
        <v>included</v>
      </c>
      <c r="BF224" s="55" t="s">
        <v>77</v>
      </c>
      <c r="BG224" s="58">
        <v>5</v>
      </c>
      <c r="BH224" s="58" t="s">
        <v>78</v>
      </c>
      <c r="BI224" s="45" t="s">
        <v>84</v>
      </c>
      <c r="BJ224" s="67" t="s">
        <v>80</v>
      </c>
      <c r="BK224" s="61"/>
      <c r="BL224" s="61" t="e" cm="1">
        <f t="array" ref="BL224">IF(_xlfn.XLOOKUP(Estimates_final!C186,'Additional survey details'!$B$3:$B$489,_xlfn.XLOOKUP(Estimates_final!$BL$1,'Additional survey details'!$C$2:$BM$2,'Additional survey details'!$C$3:$BM$489))=0,"",_xlfn.XLOOKUP(Estimates_final!C186,'Additional survey details'!$B$3:$B$489,_xlfn.XLOOKUP(Estimates_final!$BL$1,'Additional survey details'!$C$2:$BM$2,'Additional survey details'!$C$3:$BM$489)))</f>
        <v>#N/A</v>
      </c>
    </row>
    <row r="225" spans="1:64" s="54" customFormat="1" ht="15" customHeight="1" x14ac:dyDescent="0.35">
      <c r="A225" s="54">
        <v>142</v>
      </c>
      <c r="B225" s="59" t="s">
        <v>455</v>
      </c>
      <c r="C225" s="55">
        <v>359</v>
      </c>
      <c r="D225" s="55" t="s">
        <v>458</v>
      </c>
      <c r="E225" s="58" t="s">
        <v>457</v>
      </c>
      <c r="F225" s="10" t="s">
        <v>76</v>
      </c>
      <c r="G225" s="3">
        <v>2006</v>
      </c>
      <c r="H225" s="55">
        <v>2005</v>
      </c>
      <c r="I225" s="64">
        <v>5.80711E-2</v>
      </c>
      <c r="J225" s="62">
        <v>5.8244000000000004E-3</v>
      </c>
      <c r="K225" s="64">
        <v>4.6655200000000001E-2</v>
      </c>
      <c r="L225" s="64">
        <v>6.9486999999999993E-2</v>
      </c>
      <c r="M225" s="64">
        <v>5.4438E-2</v>
      </c>
      <c r="N225" s="62">
        <v>6.0623700000000001E-3</v>
      </c>
      <c r="O225" s="64">
        <v>4.2529650000000002E-2</v>
      </c>
      <c r="P225" s="64">
        <v>6.63464E-2</v>
      </c>
      <c r="Q225" s="55">
        <v>1784</v>
      </c>
      <c r="R225" s="63">
        <v>1719</v>
      </c>
      <c r="S225" s="64">
        <v>0.99360090494155884</v>
      </c>
      <c r="T225" s="64">
        <v>0.99327355623245239</v>
      </c>
      <c r="U225" s="63">
        <v>1708</v>
      </c>
      <c r="V225" s="55">
        <v>1772</v>
      </c>
      <c r="W225" s="63">
        <v>1705</v>
      </c>
      <c r="X225" s="55">
        <v>1769</v>
      </c>
      <c r="Y225" s="64">
        <v>0.99185574054718018</v>
      </c>
      <c r="Z225" s="64">
        <v>0.9915919303894043</v>
      </c>
      <c r="AA225" s="55">
        <v>3200</v>
      </c>
      <c r="AB225" s="55">
        <v>190</v>
      </c>
      <c r="AC225" s="55">
        <v>3500</v>
      </c>
      <c r="AD225" s="55">
        <v>137</v>
      </c>
      <c r="AE225" s="55">
        <v>3600</v>
      </c>
      <c r="AF225" s="55">
        <v>115</v>
      </c>
      <c r="AG225" s="64">
        <v>0.10909207165241241</v>
      </c>
      <c r="AH225" s="64">
        <v>0.25988671183586121</v>
      </c>
      <c r="AI225" s="64">
        <v>8.3230376243591309E-2</v>
      </c>
      <c r="AJ225" s="64">
        <v>1.9784016534686089E-2</v>
      </c>
      <c r="AK225" s="64">
        <v>3.3366342540830374E-3</v>
      </c>
      <c r="AL225" s="64">
        <v>8.6510705295950174E-4</v>
      </c>
      <c r="AM225" s="55">
        <v>3200</v>
      </c>
      <c r="AN225" s="55">
        <v>190</v>
      </c>
      <c r="AO225" s="55">
        <v>3500</v>
      </c>
      <c r="AP225" s="55">
        <v>137</v>
      </c>
      <c r="AQ225" s="55">
        <v>3600</v>
      </c>
      <c r="AR225" s="55">
        <v>115</v>
      </c>
      <c r="AS225" s="64">
        <v>0.10722347348928452</v>
      </c>
      <c r="AT225" s="64">
        <v>0.2494356632232666</v>
      </c>
      <c r="AU225" s="64">
        <v>8.5778780281543732E-2</v>
      </c>
      <c r="AV225" s="64">
        <v>2.0316027104854584E-2</v>
      </c>
      <c r="AW225" s="64">
        <v>3.3860045950859785E-3</v>
      </c>
      <c r="AX225" s="68">
        <v>5.6433409918099642E-4</v>
      </c>
      <c r="AY225" s="56" t="str">
        <f t="shared" si="64"/>
        <v>yes</v>
      </c>
      <c r="AZ225" s="57" t="str">
        <f t="shared" si="65"/>
        <v>yes</v>
      </c>
      <c r="BA225" s="57" t="str">
        <f t="shared" si="66"/>
        <v>yes</v>
      </c>
      <c r="BB225" s="57" t="str">
        <f t="shared" si="67"/>
        <v>yes</v>
      </c>
      <c r="BC225" s="57" t="str">
        <f t="shared" si="68"/>
        <v>yes</v>
      </c>
      <c r="BD225" s="58">
        <f t="shared" si="69"/>
        <v>0</v>
      </c>
      <c r="BE225" s="59" t="str">
        <f t="shared" si="70"/>
        <v>included</v>
      </c>
      <c r="BF225" s="55" t="s">
        <v>77</v>
      </c>
      <c r="BG225" s="58">
        <v>5</v>
      </c>
      <c r="BH225" s="58" t="s">
        <v>78</v>
      </c>
      <c r="BI225" s="45" t="s">
        <v>79</v>
      </c>
      <c r="BJ225" s="67" t="s">
        <v>80</v>
      </c>
      <c r="BK225" s="61"/>
      <c r="BL225" s="61" t="str" cm="1">
        <f t="array" ref="BL225">IF(_xlfn.XLOOKUP(Estimates_final!C187,'Additional survey details'!$B$3:$B$489,_xlfn.XLOOKUP(Estimates_final!$BL$1,'Additional survey details'!$C$2:$BM$2,'Additional survey details'!$C$3:$BM$489))=0,"",_xlfn.XLOOKUP(Estimates_final!C187,'Additional survey details'!$B$3:$B$489,_xlfn.XLOOKUP(Estimates_final!$BL$1,'Additional survey details'!$C$2:$BM$2,'Additional survey details'!$C$3:$BM$489)))</f>
        <v/>
      </c>
    </row>
    <row r="226" spans="1:64" s="54" customFormat="1" ht="15" customHeight="1" x14ac:dyDescent="0.35">
      <c r="A226" s="54">
        <v>143</v>
      </c>
      <c r="B226" s="59" t="s">
        <v>455</v>
      </c>
      <c r="C226" s="55">
        <v>360</v>
      </c>
      <c r="D226" s="55" t="s">
        <v>459</v>
      </c>
      <c r="E226" s="58" t="s">
        <v>457</v>
      </c>
      <c r="F226" s="10" t="s">
        <v>76</v>
      </c>
      <c r="G226" s="3" t="s">
        <v>192</v>
      </c>
      <c r="H226" s="55">
        <v>2009</v>
      </c>
      <c r="I226" s="64">
        <v>4.67102E-2</v>
      </c>
      <c r="J226" s="62">
        <v>4.5491999999999998E-3</v>
      </c>
      <c r="K226" s="64">
        <v>3.7793800000000002E-2</v>
      </c>
      <c r="L226" s="64">
        <v>5.5626500000000002E-2</v>
      </c>
      <c r="M226" s="64">
        <v>4.30947E-2</v>
      </c>
      <c r="N226" s="62">
        <v>4.8936500000000003E-3</v>
      </c>
      <c r="O226" s="64">
        <v>3.3485340000000002E-2</v>
      </c>
      <c r="P226" s="64">
        <v>5.2704029999999999E-2</v>
      </c>
      <c r="Q226" s="55">
        <v>2027</v>
      </c>
      <c r="R226" s="63">
        <v>1993.34033203125</v>
      </c>
      <c r="S226" s="64">
        <v>0.97390866279602051</v>
      </c>
      <c r="T226" s="64">
        <v>0.97631967067718506</v>
      </c>
      <c r="U226" s="63">
        <v>1941</v>
      </c>
      <c r="V226" s="55">
        <v>1979</v>
      </c>
      <c r="W226" s="63">
        <v>1941</v>
      </c>
      <c r="X226" s="55">
        <v>1979</v>
      </c>
      <c r="Y226" s="64">
        <v>0.97390866279602051</v>
      </c>
      <c r="Z226" s="64">
        <v>0.97631967067718506</v>
      </c>
      <c r="AA226" s="55">
        <v>3200</v>
      </c>
      <c r="AB226" s="55">
        <v>205</v>
      </c>
      <c r="AC226" s="55">
        <v>3500</v>
      </c>
      <c r="AD226" s="55">
        <v>137</v>
      </c>
      <c r="AE226" s="55">
        <v>3100</v>
      </c>
      <c r="AF226" s="55">
        <v>124</v>
      </c>
      <c r="AG226" s="64">
        <v>0.10128839313983917</v>
      </c>
      <c r="AH226" s="64">
        <v>0.23695148527622223</v>
      </c>
      <c r="AI226" s="64">
        <v>0.10593283921480179</v>
      </c>
      <c r="AJ226" s="64">
        <v>2.0022183656692505E-2</v>
      </c>
      <c r="AK226" s="64">
        <v>1.6599779482930899E-3</v>
      </c>
      <c r="AL226" s="64">
        <v>0</v>
      </c>
      <c r="AM226" s="55">
        <v>3200</v>
      </c>
      <c r="AN226" s="55">
        <v>205</v>
      </c>
      <c r="AO226" s="55">
        <v>3500</v>
      </c>
      <c r="AP226" s="55">
        <v>137</v>
      </c>
      <c r="AQ226" s="55">
        <v>3100</v>
      </c>
      <c r="AR226" s="55">
        <v>124</v>
      </c>
      <c r="AS226" s="64">
        <v>0.10358767211437225</v>
      </c>
      <c r="AT226" s="64">
        <v>0.23547245562076569</v>
      </c>
      <c r="AU226" s="64">
        <v>0.10763011872768402</v>
      </c>
      <c r="AV226" s="64">
        <v>1.8191006034612656E-2</v>
      </c>
      <c r="AW226" s="64">
        <v>1.5159171307459474E-3</v>
      </c>
      <c r="AX226" s="68">
        <v>0</v>
      </c>
      <c r="AY226" s="56" t="str">
        <f t="shared" si="64"/>
        <v>yes</v>
      </c>
      <c r="AZ226" s="57" t="str">
        <f t="shared" si="65"/>
        <v>yes</v>
      </c>
      <c r="BA226" s="57" t="str">
        <f t="shared" si="66"/>
        <v>yes</v>
      </c>
      <c r="BB226" s="57" t="str">
        <f t="shared" si="67"/>
        <v>yes</v>
      </c>
      <c r="BC226" s="57" t="str">
        <f t="shared" si="68"/>
        <v>yes</v>
      </c>
      <c r="BD226" s="58">
        <f t="shared" si="69"/>
        <v>0</v>
      </c>
      <c r="BE226" s="59" t="str">
        <f t="shared" si="70"/>
        <v>included</v>
      </c>
      <c r="BF226" s="55" t="s">
        <v>77</v>
      </c>
      <c r="BG226" s="58">
        <v>5</v>
      </c>
      <c r="BH226" s="58" t="s">
        <v>78</v>
      </c>
      <c r="BI226" s="45" t="s">
        <v>79</v>
      </c>
      <c r="BJ226" s="67" t="s">
        <v>80</v>
      </c>
      <c r="BK226" s="61"/>
      <c r="BL226" s="61" t="str" cm="1">
        <f t="array" ref="BL226">IF(_xlfn.XLOOKUP(Estimates_final!C188,'Additional survey details'!$B$3:$B$489,_xlfn.XLOOKUP(Estimates_final!$BL$1,'Additional survey details'!$C$2:$BM$2,'Additional survey details'!$C$3:$BM$489))=0,"",_xlfn.XLOOKUP(Estimates_final!C188,'Additional survey details'!$B$3:$B$489,_xlfn.XLOOKUP(Estimates_final!$BL$1,'Additional survey details'!$C$2:$BM$2,'Additional survey details'!$C$3:$BM$489)))</f>
        <v/>
      </c>
    </row>
    <row r="227" spans="1:64" s="54" customFormat="1" ht="15" customHeight="1" x14ac:dyDescent="0.35">
      <c r="A227" s="54">
        <v>144</v>
      </c>
      <c r="B227" s="59" t="s">
        <v>455</v>
      </c>
      <c r="C227" s="55">
        <v>361</v>
      </c>
      <c r="D227" s="55" t="s">
        <v>460</v>
      </c>
      <c r="E227" s="58" t="s">
        <v>457</v>
      </c>
      <c r="F227" s="10" t="s">
        <v>76</v>
      </c>
      <c r="G227" s="3">
        <v>2015</v>
      </c>
      <c r="H227" s="55">
        <v>2014</v>
      </c>
      <c r="I227" s="64">
        <v>4.6045999999999997E-2</v>
      </c>
      <c r="J227" s="62">
        <v>5.4243E-3</v>
      </c>
      <c r="K227" s="64">
        <v>3.5414399999999999E-2</v>
      </c>
      <c r="L227" s="64">
        <v>5.6677699999999998E-2</v>
      </c>
      <c r="M227" s="64">
        <v>4.2340700000000002E-2</v>
      </c>
      <c r="N227" s="62">
        <v>5.7118500000000001E-3</v>
      </c>
      <c r="O227" s="64">
        <v>3.1126770000000002E-2</v>
      </c>
      <c r="P227" s="64">
        <v>5.355468E-2</v>
      </c>
      <c r="Q227" s="55">
        <v>2106</v>
      </c>
      <c r="R227" s="63">
        <v>2156.551025390625</v>
      </c>
      <c r="S227" s="64">
        <v>0.98562818765640259</v>
      </c>
      <c r="T227" s="64">
        <v>0.98243117332458496</v>
      </c>
      <c r="U227" s="63">
        <v>2126</v>
      </c>
      <c r="V227" s="55">
        <v>2069</v>
      </c>
      <c r="W227" s="63">
        <v>2125</v>
      </c>
      <c r="X227" s="55">
        <v>2068</v>
      </c>
      <c r="Y227" s="64">
        <v>0.9851645827293396</v>
      </c>
      <c r="Z227" s="64">
        <v>0.98195630311965942</v>
      </c>
      <c r="AA227" s="55">
        <v>3500</v>
      </c>
      <c r="AB227" s="55">
        <v>107</v>
      </c>
      <c r="AC227" s="55">
        <v>3100</v>
      </c>
      <c r="AD227" s="55">
        <v>96</v>
      </c>
      <c r="AE227" s="55">
        <v>3300</v>
      </c>
      <c r="AF227" s="55">
        <v>96</v>
      </c>
      <c r="AG227" s="64">
        <v>8.497948944568634E-2</v>
      </c>
      <c r="AH227" s="64">
        <v>0.24805709719657898</v>
      </c>
      <c r="AI227" s="64">
        <v>0.11859668791294098</v>
      </c>
      <c r="AJ227" s="64">
        <v>1.9886618480086327E-2</v>
      </c>
      <c r="AK227" s="64">
        <v>2.5013163685798645E-3</v>
      </c>
      <c r="AL227" s="64">
        <v>0</v>
      </c>
      <c r="AM227" s="55">
        <v>3500</v>
      </c>
      <c r="AN227" s="55">
        <v>107</v>
      </c>
      <c r="AO227" s="55">
        <v>3300</v>
      </c>
      <c r="AP227" s="55">
        <v>96</v>
      </c>
      <c r="AQ227" s="55">
        <v>3100</v>
      </c>
      <c r="AR227" s="55">
        <v>96</v>
      </c>
      <c r="AS227" s="64">
        <v>7.153213769197464E-2</v>
      </c>
      <c r="AT227" s="64">
        <v>0.21604639291763306</v>
      </c>
      <c r="AU227" s="64">
        <v>0.12904785573482513</v>
      </c>
      <c r="AV227" s="64">
        <v>2.5616239756345749E-2</v>
      </c>
      <c r="AW227" s="64">
        <v>3.3832769840955734E-3</v>
      </c>
      <c r="AX227" s="68">
        <v>0</v>
      </c>
      <c r="AY227" s="56" t="str">
        <f t="shared" si="64"/>
        <v>yes</v>
      </c>
      <c r="AZ227" s="57" t="str">
        <f t="shared" si="65"/>
        <v>yes</v>
      </c>
      <c r="BA227" s="57" t="str">
        <f t="shared" si="66"/>
        <v>yes</v>
      </c>
      <c r="BB227" s="57" t="str">
        <f t="shared" si="67"/>
        <v>yes</v>
      </c>
      <c r="BC227" s="57" t="str">
        <f t="shared" si="68"/>
        <v>yes</v>
      </c>
      <c r="BD227" s="58">
        <f t="shared" si="69"/>
        <v>0</v>
      </c>
      <c r="BE227" s="59" t="str">
        <f t="shared" si="70"/>
        <v>included</v>
      </c>
      <c r="BF227" s="55" t="s">
        <v>77</v>
      </c>
      <c r="BG227" s="58">
        <v>5</v>
      </c>
      <c r="BH227" s="58" t="s">
        <v>78</v>
      </c>
      <c r="BI227" s="45" t="s">
        <v>79</v>
      </c>
      <c r="BJ227" s="67" t="s">
        <v>80</v>
      </c>
      <c r="BK227" s="61"/>
      <c r="BL227" s="61" t="str" cm="1">
        <f t="array" ref="BL227">IF(_xlfn.XLOOKUP(Estimates_final!C189,'Additional survey details'!$B$3:$B$489,_xlfn.XLOOKUP(Estimates_final!$BL$1,'Additional survey details'!$C$2:$BM$2,'Additional survey details'!$C$3:$BM$489))=0,"",_xlfn.XLOOKUP(Estimates_final!C189,'Additional survey details'!$B$3:$B$489,_xlfn.XLOOKUP(Estimates_final!$BL$1,'Additional survey details'!$C$2:$BM$2,'Additional survey details'!$C$3:$BM$489)))</f>
        <v/>
      </c>
    </row>
    <row r="228" spans="1:64" s="54" customFormat="1" ht="15" customHeight="1" x14ac:dyDescent="0.35">
      <c r="A228" s="54">
        <v>145</v>
      </c>
      <c r="B228" s="59" t="s">
        <v>461</v>
      </c>
      <c r="C228" s="55">
        <v>365</v>
      </c>
      <c r="D228" s="55" t="s">
        <v>462</v>
      </c>
      <c r="E228" s="58" t="s">
        <v>463</v>
      </c>
      <c r="F228" s="10" t="s">
        <v>67</v>
      </c>
      <c r="G228" s="3">
        <v>1998</v>
      </c>
      <c r="H228" s="55">
        <v>1995</v>
      </c>
      <c r="I228" s="64">
        <v>0.135546</v>
      </c>
      <c r="J228" s="62">
        <v>9.6821000000000008E-3</v>
      </c>
      <c r="K228" s="64">
        <v>0.11656900000000001</v>
      </c>
      <c r="L228" s="64">
        <v>0.15452289999999999</v>
      </c>
      <c r="M228" s="64">
        <v>8.3703799999999995E-2</v>
      </c>
      <c r="N228" s="62">
        <v>8.0541199999999997E-3</v>
      </c>
      <c r="O228" s="64">
        <v>6.7876759999999994E-2</v>
      </c>
      <c r="P228" s="64">
        <v>9.953091E-2</v>
      </c>
      <c r="Q228" s="55">
        <v>3511</v>
      </c>
      <c r="R228" s="63">
        <v>3449</v>
      </c>
      <c r="S228" s="64">
        <v>0.4525102972984314</v>
      </c>
      <c r="T228" s="64">
        <v>0.43377953767776489</v>
      </c>
      <c r="U228" s="63">
        <v>1560.7557373046875</v>
      </c>
      <c r="V228" s="55">
        <v>1523</v>
      </c>
      <c r="W228" s="63">
        <v>1555.8197021484375</v>
      </c>
      <c r="X228" s="55">
        <v>1515</v>
      </c>
      <c r="Y228" s="64">
        <v>0.45109298825263977</v>
      </c>
      <c r="Z228" s="64">
        <v>0.43150100111961365</v>
      </c>
      <c r="AA228" s="55">
        <v>3000</v>
      </c>
      <c r="AB228" s="55">
        <v>288</v>
      </c>
      <c r="AC228" s="55">
        <v>3500</v>
      </c>
      <c r="AD228" s="55">
        <v>230</v>
      </c>
      <c r="AE228" s="55">
        <v>4000</v>
      </c>
      <c r="AF228" s="55">
        <v>106</v>
      </c>
      <c r="AG228" s="64">
        <v>0.18915796279907227</v>
      </c>
      <c r="AH228" s="64">
        <v>0.40249970555305481</v>
      </c>
      <c r="AI228" s="64">
        <v>0.14596562087535858</v>
      </c>
      <c r="AJ228" s="64">
        <v>6.2948286533355713E-2</v>
      </c>
      <c r="AK228" s="64">
        <v>2.8097134083509445E-2</v>
      </c>
      <c r="AL228" s="64">
        <v>1.2628560652956367E-3</v>
      </c>
      <c r="AM228" s="55">
        <v>3000</v>
      </c>
      <c r="AN228" s="55">
        <v>288</v>
      </c>
      <c r="AO228" s="55">
        <v>3500</v>
      </c>
      <c r="AP228" s="55">
        <v>230</v>
      </c>
      <c r="AQ228" s="55">
        <v>4000</v>
      </c>
      <c r="AR228" s="55">
        <v>106</v>
      </c>
      <c r="AS228" s="64">
        <v>0.18910045921802521</v>
      </c>
      <c r="AT228" s="64">
        <v>0.40971764922142029</v>
      </c>
      <c r="AU228" s="64">
        <v>0.16021011769771576</v>
      </c>
      <c r="AV228" s="64">
        <v>6.8942874670028687E-2</v>
      </c>
      <c r="AW228" s="64">
        <v>3.2173343002796173E-2</v>
      </c>
      <c r="AX228" s="68">
        <v>1.969796372577548E-3</v>
      </c>
      <c r="AY228" s="56" t="str">
        <f t="shared" si="64"/>
        <v>yes</v>
      </c>
      <c r="AZ228" s="57" t="str">
        <f t="shared" si="65"/>
        <v>yes</v>
      </c>
      <c r="BA228" s="57" t="str">
        <f t="shared" si="66"/>
        <v>yes</v>
      </c>
      <c r="BB228" s="57" t="str">
        <f t="shared" si="67"/>
        <v>yes</v>
      </c>
      <c r="BC228" s="57" t="str">
        <f t="shared" si="68"/>
        <v>yes</v>
      </c>
      <c r="BD228" s="58">
        <f t="shared" si="69"/>
        <v>0</v>
      </c>
      <c r="BE228" s="59" t="str">
        <f t="shared" si="70"/>
        <v>included</v>
      </c>
      <c r="BF228" s="55" t="s">
        <v>77</v>
      </c>
      <c r="BG228" s="58">
        <v>5</v>
      </c>
      <c r="BH228" s="58" t="s">
        <v>78</v>
      </c>
      <c r="BI228" s="45" t="s">
        <v>84</v>
      </c>
      <c r="BJ228" s="67" t="s">
        <v>80</v>
      </c>
      <c r="BK228" s="61"/>
      <c r="BL228" s="61" t="str" cm="1">
        <f t="array" ref="BL228">IF(_xlfn.XLOOKUP(Estimates_final!C190,'Additional survey details'!$B$3:$B$489,_xlfn.XLOOKUP(Estimates_final!$BL$1,'Additional survey details'!$C$2:$BM$2,'Additional survey details'!$C$3:$BM$489))=0,"",_xlfn.XLOOKUP(Estimates_final!C190,'Additional survey details'!$B$3:$B$489,_xlfn.XLOOKUP(Estimates_final!$BL$1,'Additional survey details'!$C$2:$BM$2,'Additional survey details'!$C$3:$BM$489)))</f>
        <v/>
      </c>
    </row>
    <row r="229" spans="1:64" s="54" customFormat="1" ht="15" hidden="1" customHeight="1" x14ac:dyDescent="0.35">
      <c r="A229" s="54">
        <v>146</v>
      </c>
      <c r="B229" s="59" t="s">
        <v>461</v>
      </c>
      <c r="C229" s="55">
        <v>366</v>
      </c>
      <c r="D229" s="55" t="s">
        <v>464</v>
      </c>
      <c r="E229" s="58" t="s">
        <v>463</v>
      </c>
      <c r="F229" s="10" t="s">
        <v>76</v>
      </c>
      <c r="G229" s="3">
        <v>2000</v>
      </c>
      <c r="H229" s="55">
        <v>1999</v>
      </c>
      <c r="I229" s="64"/>
      <c r="J229" s="62"/>
      <c r="K229" s="64"/>
      <c r="L229" s="64"/>
      <c r="M229" s="64"/>
      <c r="N229" s="62"/>
      <c r="O229" s="64"/>
      <c r="P229" s="64"/>
      <c r="Q229" s="55">
        <v>1815</v>
      </c>
      <c r="R229" s="63">
        <v>1860</v>
      </c>
      <c r="S229" s="64">
        <v>0.48531517386436462</v>
      </c>
      <c r="T229" s="64">
        <v>0.45234158635139465</v>
      </c>
      <c r="U229" s="63">
        <v>903</v>
      </c>
      <c r="V229" s="55">
        <v>821</v>
      </c>
      <c r="W229" s="63">
        <v>651</v>
      </c>
      <c r="X229" s="55">
        <v>592</v>
      </c>
      <c r="Y229" s="64">
        <v>0.3498745858669281</v>
      </c>
      <c r="Z229" s="64">
        <v>0.32617080211639404</v>
      </c>
      <c r="AA229" s="55">
        <v>3000</v>
      </c>
      <c r="AB229" s="55">
        <v>310</v>
      </c>
      <c r="AC229" s="55">
        <v>4000</v>
      </c>
      <c r="AD229" s="55">
        <v>174</v>
      </c>
      <c r="AE229" s="55">
        <v>2000</v>
      </c>
      <c r="AF229" s="55">
        <v>47</v>
      </c>
      <c r="AG229" s="64">
        <v>0.51372963190078735</v>
      </c>
      <c r="AH229" s="64">
        <v>0.90343403816223145</v>
      </c>
      <c r="AI229" s="64">
        <v>0.32322925329208374</v>
      </c>
      <c r="AJ229" s="64">
        <v>0</v>
      </c>
      <c r="AK229" s="64">
        <v>0</v>
      </c>
      <c r="AL229" s="64">
        <v>0</v>
      </c>
      <c r="AM229" s="55">
        <v>3000</v>
      </c>
      <c r="AN229" s="55">
        <v>310</v>
      </c>
      <c r="AO229" s="55">
        <v>4000</v>
      </c>
      <c r="AP229" s="55">
        <v>174</v>
      </c>
      <c r="AQ229" s="55">
        <v>2000</v>
      </c>
      <c r="AR229" s="55">
        <v>47</v>
      </c>
      <c r="AS229" s="64">
        <v>0.52364861965179443</v>
      </c>
      <c r="AT229" s="64">
        <v>0.89695948362350464</v>
      </c>
      <c r="AU229" s="64">
        <v>0.29560810327529907</v>
      </c>
      <c r="AV229" s="64">
        <v>0</v>
      </c>
      <c r="AW229" s="64">
        <v>0</v>
      </c>
      <c r="AX229" s="68">
        <v>0</v>
      </c>
      <c r="AY229" s="56" t="str">
        <f t="shared" si="64"/>
        <v>yes</v>
      </c>
      <c r="AZ229" s="57" t="str">
        <f t="shared" si="65"/>
        <v>yes</v>
      </c>
      <c r="BA229" s="57" t="str">
        <f t="shared" si="66"/>
        <v>no</v>
      </c>
      <c r="BB229" s="57" t="str">
        <f t="shared" si="67"/>
        <v>yes</v>
      </c>
      <c r="BC229" s="57" t="str">
        <f t="shared" si="68"/>
        <v>yes</v>
      </c>
      <c r="BD229" s="58">
        <f t="shared" si="69"/>
        <v>1</v>
      </c>
      <c r="BE229" s="59" t="str">
        <f t="shared" si="70"/>
        <v>excluded</v>
      </c>
      <c r="BF229" s="55" t="s">
        <v>69</v>
      </c>
      <c r="BG229" s="58">
        <v>3</v>
      </c>
      <c r="BH229" s="58" t="s">
        <v>70</v>
      </c>
      <c r="BI229" s="45" t="s">
        <v>71</v>
      </c>
      <c r="BJ229" s="67" t="s">
        <v>72</v>
      </c>
      <c r="BK229" s="61"/>
      <c r="BL229" s="61" t="e" cm="1">
        <f t="array" ref="BL229">IF(_xlfn.XLOOKUP(Estimates_final!C191,'Additional survey details'!$B$3:$B$489,_xlfn.XLOOKUP(Estimates_final!$BL$1,'Additional survey details'!$C$2:$BM$2,'Additional survey details'!$C$3:$BM$489))=0,"",_xlfn.XLOOKUP(Estimates_final!C191,'Additional survey details'!$B$3:$B$489,_xlfn.XLOOKUP(Estimates_final!$BL$1,'Additional survey details'!$C$2:$BM$2,'Additional survey details'!$C$3:$BM$489)))</f>
        <v>#N/A</v>
      </c>
    </row>
    <row r="230" spans="1:64" s="54" customFormat="1" ht="15" customHeight="1" x14ac:dyDescent="0.35">
      <c r="A230" s="54">
        <v>147</v>
      </c>
      <c r="B230" s="59" t="s">
        <v>461</v>
      </c>
      <c r="C230" s="55">
        <v>367</v>
      </c>
      <c r="D230" s="55" t="s">
        <v>465</v>
      </c>
      <c r="E230" s="58" t="s">
        <v>463</v>
      </c>
      <c r="F230" s="10" t="s">
        <v>67</v>
      </c>
      <c r="G230" s="3">
        <v>2003</v>
      </c>
      <c r="H230" s="55">
        <v>2000</v>
      </c>
      <c r="I230" s="64">
        <v>0.12192720174789429</v>
      </c>
      <c r="J230" s="62">
        <v>5.7814246974885464E-3</v>
      </c>
      <c r="K230" s="64">
        <v>0.11059561371803284</v>
      </c>
      <c r="L230" s="64">
        <v>0.13325878977775574</v>
      </c>
      <c r="M230" s="64">
        <v>7.8980438411235809E-2</v>
      </c>
      <c r="N230" s="62">
        <v>5.9803840704262257E-3</v>
      </c>
      <c r="O230" s="64">
        <v>6.7220941185951233E-2</v>
      </c>
      <c r="P230" s="64">
        <v>9.0739928185939789E-2</v>
      </c>
      <c r="Q230" s="55">
        <v>5949</v>
      </c>
      <c r="R230" s="63">
        <v>6102</v>
      </c>
      <c r="S230" s="64">
        <v>0.43861952424049377</v>
      </c>
      <c r="T230" s="64">
        <v>0.4501596987247467</v>
      </c>
      <c r="U230" s="63">
        <v>2676.509765625</v>
      </c>
      <c r="V230" s="55">
        <v>2678</v>
      </c>
      <c r="W230" s="63">
        <v>2662.337890625</v>
      </c>
      <c r="X230" s="55">
        <v>2662</v>
      </c>
      <c r="Y230" s="64">
        <v>0.43630579113960266</v>
      </c>
      <c r="Z230" s="64">
        <v>0.44747015833854675</v>
      </c>
      <c r="AA230" s="55">
        <v>3000</v>
      </c>
      <c r="AB230" s="55">
        <v>433</v>
      </c>
      <c r="AC230" s="55">
        <v>3500</v>
      </c>
      <c r="AD230" s="55">
        <v>376</v>
      </c>
      <c r="AE230" s="55">
        <v>4000</v>
      </c>
      <c r="AF230" s="55">
        <v>233</v>
      </c>
      <c r="AG230" s="64">
        <v>0.16210789978504181</v>
      </c>
      <c r="AH230" s="64">
        <v>0.3939298689365387</v>
      </c>
      <c r="AI230" s="64">
        <v>0.19098493456840515</v>
      </c>
      <c r="AJ230" s="64">
        <v>7.6410561800003052E-2</v>
      </c>
      <c r="AK230" s="64">
        <v>3.3072192221879959E-2</v>
      </c>
      <c r="AL230" s="64">
        <v>1.8863633158616722E-4</v>
      </c>
      <c r="AM230" s="55">
        <v>3000</v>
      </c>
      <c r="AN230" s="55">
        <v>433</v>
      </c>
      <c r="AO230" s="55">
        <v>3500</v>
      </c>
      <c r="AP230" s="55">
        <v>376</v>
      </c>
      <c r="AQ230" s="55">
        <v>4000</v>
      </c>
      <c r="AR230" s="55">
        <v>233</v>
      </c>
      <c r="AS230" s="64">
        <v>0.16168782114982605</v>
      </c>
      <c r="AT230" s="64">
        <v>0.38909634947776794</v>
      </c>
      <c r="AU230" s="64">
        <v>0.1822255402803421</v>
      </c>
      <c r="AV230" s="64">
        <v>7.2442121803760529E-2</v>
      </c>
      <c r="AW230" s="64">
        <v>3.0619865283370018E-2</v>
      </c>
      <c r="AX230" s="68">
        <v>3.7341300048865378E-4</v>
      </c>
      <c r="AY230" s="56" t="str">
        <f t="shared" si="64"/>
        <v>yes</v>
      </c>
      <c r="AZ230" s="57" t="str">
        <f t="shared" si="65"/>
        <v>yes</v>
      </c>
      <c r="BA230" s="57" t="str">
        <f t="shared" si="66"/>
        <v>yes</v>
      </c>
      <c r="BB230" s="57" t="str">
        <f t="shared" si="67"/>
        <v>yes</v>
      </c>
      <c r="BC230" s="57" t="str">
        <f t="shared" si="68"/>
        <v>yes</v>
      </c>
      <c r="BD230" s="58">
        <f t="shared" si="69"/>
        <v>0</v>
      </c>
      <c r="BE230" s="59" t="str">
        <f t="shared" si="70"/>
        <v>included</v>
      </c>
      <c r="BF230" s="55" t="s">
        <v>77</v>
      </c>
      <c r="BG230" s="58">
        <v>5</v>
      </c>
      <c r="BH230" s="58" t="s">
        <v>78</v>
      </c>
      <c r="BI230" s="45" t="s">
        <v>84</v>
      </c>
      <c r="BJ230" s="67" t="s">
        <v>80</v>
      </c>
      <c r="BK230" s="61"/>
      <c r="BL230" s="61" t="str" cm="1">
        <f t="array" ref="BL230">IF(_xlfn.XLOOKUP(Estimates_final!C192,'Additional survey details'!$B$3:$B$489,_xlfn.XLOOKUP(Estimates_final!$BL$1,'Additional survey details'!$C$2:$BM$2,'Additional survey details'!$C$3:$BM$489))=0,"",_xlfn.XLOOKUP(Estimates_final!C192,'Additional survey details'!$B$3:$B$489,_xlfn.XLOOKUP(Estimates_final!$BL$1,'Additional survey details'!$C$2:$BM$2,'Additional survey details'!$C$3:$BM$489)))</f>
        <v/>
      </c>
    </row>
    <row r="231" spans="1:64" s="54" customFormat="1" ht="15" customHeight="1" x14ac:dyDescent="0.35">
      <c r="A231" s="54">
        <v>148</v>
      </c>
      <c r="B231" s="59" t="s">
        <v>461</v>
      </c>
      <c r="C231" s="55">
        <v>369</v>
      </c>
      <c r="D231" s="55" t="s">
        <v>466</v>
      </c>
      <c r="E231" s="58" t="s">
        <v>463</v>
      </c>
      <c r="F231" s="10" t="s">
        <v>67</v>
      </c>
      <c r="G231" s="3" t="s">
        <v>83</v>
      </c>
      <c r="H231" s="55">
        <v>2006</v>
      </c>
      <c r="I231" s="64">
        <v>9.7750410437583923E-2</v>
      </c>
      <c r="J231" s="62">
        <v>6.7967437207698822E-3</v>
      </c>
      <c r="K231" s="64">
        <v>8.4428794682025909E-2</v>
      </c>
      <c r="L231" s="64">
        <v>0.11107202619314194</v>
      </c>
      <c r="M231" s="64">
        <v>5.5564451962709427E-2</v>
      </c>
      <c r="N231" s="62">
        <v>6.2468023970723152E-3</v>
      </c>
      <c r="O231" s="64">
        <v>4.3282132595777512E-2</v>
      </c>
      <c r="P231" s="64">
        <v>6.7846775054931641E-2</v>
      </c>
      <c r="Q231" s="55">
        <v>6079</v>
      </c>
      <c r="R231" s="63">
        <v>5852</v>
      </c>
      <c r="S231" s="64">
        <v>0.46624606847763062</v>
      </c>
      <c r="T231" s="64">
        <v>0.47376212477684021</v>
      </c>
      <c r="U231" s="63">
        <v>2728.380126953125</v>
      </c>
      <c r="V231" s="55">
        <v>2880</v>
      </c>
      <c r="W231" s="63">
        <v>2703.126708984375</v>
      </c>
      <c r="X231" s="55">
        <v>2855</v>
      </c>
      <c r="Y231" s="64">
        <v>0.46191501617431641</v>
      </c>
      <c r="Z231" s="64">
        <v>0.46964961290359497</v>
      </c>
      <c r="AA231" s="55">
        <v>3500</v>
      </c>
      <c r="AB231" s="55">
        <v>427</v>
      </c>
      <c r="AC231" s="55">
        <v>3000</v>
      </c>
      <c r="AD231" s="55">
        <v>410</v>
      </c>
      <c r="AE231" s="55">
        <v>2500</v>
      </c>
      <c r="AF231" s="55">
        <v>190</v>
      </c>
      <c r="AG231" s="64">
        <v>0.13354240357875824</v>
      </c>
      <c r="AH231" s="64">
        <v>0.34879636764526367</v>
      </c>
      <c r="AI231" s="64">
        <v>0.17889907956123352</v>
      </c>
      <c r="AJ231" s="64">
        <v>6.9565773010253906E-2</v>
      </c>
      <c r="AK231" s="64">
        <v>3.4217558801174164E-2</v>
      </c>
      <c r="AL231" s="64">
        <v>0</v>
      </c>
      <c r="AM231" s="55">
        <v>3500</v>
      </c>
      <c r="AN231" s="55">
        <v>427</v>
      </c>
      <c r="AO231" s="55">
        <v>3000</v>
      </c>
      <c r="AP231" s="55">
        <v>410</v>
      </c>
      <c r="AQ231" s="55">
        <v>2500</v>
      </c>
      <c r="AR231" s="55">
        <v>190</v>
      </c>
      <c r="AS231" s="64">
        <v>0.14826388657093048</v>
      </c>
      <c r="AT231" s="64">
        <v>0.35659721493721008</v>
      </c>
      <c r="AU231" s="64">
        <v>0.16215278208255768</v>
      </c>
      <c r="AV231" s="64">
        <v>6.701388955116272E-2</v>
      </c>
      <c r="AW231" s="64">
        <v>3.159722313284874E-2</v>
      </c>
      <c r="AX231" s="68">
        <v>0</v>
      </c>
      <c r="AY231" s="56" t="str">
        <f t="shared" si="64"/>
        <v>yes</v>
      </c>
      <c r="AZ231" s="57" t="str">
        <f t="shared" si="65"/>
        <v>yes</v>
      </c>
      <c r="BA231" s="57" t="str">
        <f t="shared" si="66"/>
        <v>yes</v>
      </c>
      <c r="BB231" s="57" t="str">
        <f t="shared" si="67"/>
        <v>yes</v>
      </c>
      <c r="BC231" s="57" t="str">
        <f t="shared" si="68"/>
        <v>yes</v>
      </c>
      <c r="BD231" s="58">
        <f t="shared" si="69"/>
        <v>0</v>
      </c>
      <c r="BE231" s="59" t="str">
        <f t="shared" si="70"/>
        <v>included</v>
      </c>
      <c r="BF231" s="55"/>
      <c r="BG231" s="58">
        <v>5</v>
      </c>
      <c r="BH231" s="58" t="s">
        <v>78</v>
      </c>
      <c r="BI231" s="45" t="s">
        <v>84</v>
      </c>
      <c r="BJ231" s="67" t="s">
        <v>80</v>
      </c>
      <c r="BK231" s="61" t="s">
        <v>467</v>
      </c>
      <c r="BL231" s="61" t="str" cm="1">
        <f t="array" ref="BL231">IF(_xlfn.XLOOKUP(Estimates_final!C193,'Additional survey details'!$B$3:$B$489,_xlfn.XLOOKUP(Estimates_final!$BL$1,'Additional survey details'!$C$2:$BM$2,'Additional survey details'!$C$3:$BM$489))=0,"",_xlfn.XLOOKUP(Estimates_final!C193,'Additional survey details'!$B$3:$B$489,_xlfn.XLOOKUP(Estimates_final!$BL$1,'Additional survey details'!$C$2:$BM$2,'Additional survey details'!$C$3:$BM$489)))</f>
        <v/>
      </c>
    </row>
    <row r="232" spans="1:64" s="54" customFormat="1" ht="15" customHeight="1" x14ac:dyDescent="0.35">
      <c r="A232" s="54">
        <v>149</v>
      </c>
      <c r="B232" s="59" t="s">
        <v>461</v>
      </c>
      <c r="C232" s="59">
        <v>370</v>
      </c>
      <c r="D232" s="55" t="s">
        <v>468</v>
      </c>
      <c r="E232" s="58" t="s">
        <v>463</v>
      </c>
      <c r="F232" s="10" t="s">
        <v>67</v>
      </c>
      <c r="G232" s="3">
        <v>2014</v>
      </c>
      <c r="H232" s="55">
        <v>2012</v>
      </c>
      <c r="I232" s="64">
        <v>0.1046220138669014</v>
      </c>
      <c r="J232" s="62">
        <v>4.4857226312160492E-3</v>
      </c>
      <c r="K232" s="64">
        <v>9.5829993486404419E-2</v>
      </c>
      <c r="L232" s="64">
        <v>0.11341402679681778</v>
      </c>
      <c r="M232" s="64">
        <v>7.5813569128513336E-2</v>
      </c>
      <c r="N232" s="62">
        <v>5.4481048136949539E-3</v>
      </c>
      <c r="O232" s="64">
        <v>6.5126501023769379E-2</v>
      </c>
      <c r="P232" s="64">
        <v>8.6500637233257294E-2</v>
      </c>
      <c r="Q232" s="55">
        <v>10048</v>
      </c>
      <c r="R232" s="63">
        <v>9327</v>
      </c>
      <c r="S232" s="64">
        <v>0.65891724824905396</v>
      </c>
      <c r="T232" s="64">
        <v>0.58827626705169678</v>
      </c>
      <c r="U232" s="63">
        <v>6145.5224609375</v>
      </c>
      <c r="V232" s="55">
        <v>5911</v>
      </c>
      <c r="W232" s="63">
        <v>6118.38037109375</v>
      </c>
      <c r="X232" s="55">
        <v>5883</v>
      </c>
      <c r="Y232" s="64">
        <v>0.65598589181900024</v>
      </c>
      <c r="Z232" s="64">
        <v>0.58548963069915771</v>
      </c>
      <c r="AA232" s="55">
        <v>3000</v>
      </c>
      <c r="AB232" s="55">
        <v>840</v>
      </c>
      <c r="AC232" s="55">
        <v>3500</v>
      </c>
      <c r="AD232" s="55">
        <v>786</v>
      </c>
      <c r="AE232" s="55">
        <v>3200</v>
      </c>
      <c r="AF232" s="55">
        <v>444</v>
      </c>
      <c r="AG232" s="64">
        <v>0.12797500193119049</v>
      </c>
      <c r="AH232" s="64">
        <v>0.33710232377052307</v>
      </c>
      <c r="AI232" s="64">
        <v>0.13090513646602631</v>
      </c>
      <c r="AJ232" s="64">
        <v>4.5720320194959641E-2</v>
      </c>
      <c r="AK232" s="64">
        <v>1.7346696928143501E-2</v>
      </c>
      <c r="AL232" s="64">
        <v>0</v>
      </c>
      <c r="AM232" s="55">
        <v>3000</v>
      </c>
      <c r="AN232" s="55">
        <v>840</v>
      </c>
      <c r="AO232" s="55">
        <v>3500</v>
      </c>
      <c r="AP232" s="55">
        <v>786</v>
      </c>
      <c r="AQ232" s="55">
        <v>3200</v>
      </c>
      <c r="AR232" s="55">
        <v>444</v>
      </c>
      <c r="AS232" s="64">
        <v>0.14210793375968933</v>
      </c>
      <c r="AT232" s="64">
        <v>0.3501945436000824</v>
      </c>
      <c r="AU232" s="64">
        <v>0.13094231486320496</v>
      </c>
      <c r="AV232" s="64">
        <v>4.9568600952625275E-2</v>
      </c>
      <c r="AW232" s="64">
        <v>1.8440196290612221E-2</v>
      </c>
      <c r="AX232" s="68">
        <v>0</v>
      </c>
      <c r="AY232" s="56" t="str">
        <f t="shared" si="64"/>
        <v>yes</v>
      </c>
      <c r="AZ232" s="57" t="str">
        <f t="shared" si="65"/>
        <v>yes</v>
      </c>
      <c r="BA232" s="57" t="str">
        <f t="shared" si="66"/>
        <v>yes</v>
      </c>
      <c r="BB232" s="57" t="str">
        <f t="shared" si="67"/>
        <v>yes</v>
      </c>
      <c r="BC232" s="57" t="str">
        <f t="shared" si="68"/>
        <v>yes</v>
      </c>
      <c r="BD232" s="58">
        <f t="shared" si="69"/>
        <v>0</v>
      </c>
      <c r="BE232" s="59" t="str">
        <f t="shared" si="70"/>
        <v>included</v>
      </c>
      <c r="BF232" s="55" t="s">
        <v>77</v>
      </c>
      <c r="BG232" s="58">
        <v>5</v>
      </c>
      <c r="BH232" s="58" t="s">
        <v>78</v>
      </c>
      <c r="BI232" s="45" t="s">
        <v>84</v>
      </c>
      <c r="BJ232" s="67" t="s">
        <v>80</v>
      </c>
      <c r="BK232" s="61"/>
      <c r="BL232" s="61" t="str" cm="1">
        <f t="array" ref="BL232">IF(_xlfn.XLOOKUP(Estimates_final!C194,'Additional survey details'!$B$3:$B$489,_xlfn.XLOOKUP(Estimates_final!$BL$1,'Additional survey details'!$C$2:$BM$2,'Additional survey details'!$C$3:$BM$489))=0,"",_xlfn.XLOOKUP(Estimates_final!C194,'Additional survey details'!$B$3:$B$489,_xlfn.XLOOKUP(Estimates_final!$BL$1,'Additional survey details'!$C$2:$BM$2,'Additional survey details'!$C$3:$BM$489)))</f>
        <v/>
      </c>
    </row>
    <row r="233" spans="1:64" s="54" customFormat="1" ht="15" customHeight="1" x14ac:dyDescent="0.35">
      <c r="A233" s="54">
        <v>150</v>
      </c>
      <c r="B233" s="59" t="s">
        <v>469</v>
      </c>
      <c r="C233" s="55">
        <v>372</v>
      </c>
      <c r="D233" s="55" t="s">
        <v>470</v>
      </c>
      <c r="E233" s="58" t="s">
        <v>471</v>
      </c>
      <c r="F233" s="10" t="s">
        <v>164</v>
      </c>
      <c r="G233" s="3">
        <v>2009</v>
      </c>
      <c r="H233" s="55">
        <v>2007</v>
      </c>
      <c r="I233" s="64">
        <v>0.10245826095342636</v>
      </c>
      <c r="J233" s="62">
        <v>1.8182622268795967E-2</v>
      </c>
      <c r="K233" s="64">
        <v>6.6820323467254639E-2</v>
      </c>
      <c r="L233" s="64">
        <v>0.13809619843959808</v>
      </c>
      <c r="M233" s="64">
        <v>9.0109802782535553E-2</v>
      </c>
      <c r="N233" s="62">
        <v>1.8853789195418358E-2</v>
      </c>
      <c r="O233" s="64">
        <v>5.2159097045660019E-2</v>
      </c>
      <c r="P233" s="64">
        <v>0.12806051969528198</v>
      </c>
      <c r="Q233" s="55">
        <v>1083</v>
      </c>
      <c r="R233" s="63">
        <v>1099</v>
      </c>
      <c r="S233" s="64">
        <v>0.79215323925018311</v>
      </c>
      <c r="T233" s="64">
        <v>0.79963064193725586</v>
      </c>
      <c r="U233" s="63">
        <v>870.361328125</v>
      </c>
      <c r="V233" s="55">
        <v>866</v>
      </c>
      <c r="W233" s="63">
        <v>858.61822509765625</v>
      </c>
      <c r="X233" s="55">
        <v>854</v>
      </c>
      <c r="Y233" s="64">
        <v>0.781272292137146</v>
      </c>
      <c r="Z233" s="64">
        <v>0.78855031728744507</v>
      </c>
      <c r="AA233" s="55">
        <v>3491</v>
      </c>
      <c r="AB233" s="55">
        <v>38</v>
      </c>
      <c r="AC233" s="55">
        <v>3191</v>
      </c>
      <c r="AD233" s="55">
        <v>26</v>
      </c>
      <c r="AE233" s="55">
        <v>3355</v>
      </c>
      <c r="AF233" s="55">
        <v>23</v>
      </c>
      <c r="AG233" s="64">
        <v>4.5212425291538239E-2</v>
      </c>
      <c r="AH233" s="64">
        <v>0.10227187722921371</v>
      </c>
      <c r="AI233" s="64">
        <v>0.17850051820278168</v>
      </c>
      <c r="AJ233" s="64">
        <v>5.5073916912078857E-2</v>
      </c>
      <c r="AK233" s="64">
        <v>2.8439370915293694E-2</v>
      </c>
      <c r="AL233" s="64">
        <v>0</v>
      </c>
      <c r="AM233" s="55">
        <v>3491</v>
      </c>
      <c r="AN233" s="55">
        <v>38</v>
      </c>
      <c r="AO233" s="55">
        <v>3191</v>
      </c>
      <c r="AP233" s="55">
        <v>26</v>
      </c>
      <c r="AQ233" s="55">
        <v>3355</v>
      </c>
      <c r="AR233" s="55">
        <v>23</v>
      </c>
      <c r="AS233" s="64">
        <v>4.3879907578229904E-2</v>
      </c>
      <c r="AT233" s="64">
        <v>0.10046189278364182</v>
      </c>
      <c r="AU233" s="64">
        <v>0.18360276520252228</v>
      </c>
      <c r="AV233" s="64">
        <v>5.4272517561912537E-2</v>
      </c>
      <c r="AW233" s="64">
        <v>2.8868360444903374E-2</v>
      </c>
      <c r="AX233" s="68">
        <v>0</v>
      </c>
      <c r="AY233" s="56" t="str">
        <f t="shared" si="64"/>
        <v>yes</v>
      </c>
      <c r="AZ233" s="57" t="str">
        <f t="shared" si="65"/>
        <v>yes</v>
      </c>
      <c r="BA233" s="57" t="str">
        <f t="shared" si="66"/>
        <v>yes</v>
      </c>
      <c r="BB233" s="57" t="str">
        <f t="shared" si="67"/>
        <v>yes</v>
      </c>
      <c r="BC233" s="57" t="str">
        <f t="shared" si="68"/>
        <v>yes</v>
      </c>
      <c r="BD233" s="58">
        <f t="shared" si="69"/>
        <v>0</v>
      </c>
      <c r="BE233" s="59" t="str">
        <f t="shared" si="70"/>
        <v>included</v>
      </c>
      <c r="BF233" s="55"/>
      <c r="BG233" s="58">
        <v>5</v>
      </c>
      <c r="BH233" s="58" t="s">
        <v>78</v>
      </c>
      <c r="BI233" s="45" t="s">
        <v>96</v>
      </c>
      <c r="BJ233" s="67" t="s">
        <v>80</v>
      </c>
      <c r="BK233" s="61"/>
      <c r="BL233" s="61" t="str" cm="1">
        <f t="array" ref="BL233">IF(_xlfn.XLOOKUP(Estimates_final!C195,'Additional survey details'!$B$3:$B$489,_xlfn.XLOOKUP(Estimates_final!$BL$1,'Additional survey details'!$C$2:$BM$2,'Additional survey details'!$C$3:$BM$489))=0,"",_xlfn.XLOOKUP(Estimates_final!C195,'Additional survey details'!$B$3:$B$489,_xlfn.XLOOKUP(Estimates_final!$BL$1,'Additional survey details'!$C$2:$BM$2,'Additional survey details'!$C$3:$BM$489)))</f>
        <v/>
      </c>
    </row>
    <row r="234" spans="1:64" s="54" customFormat="1" ht="15" customHeight="1" x14ac:dyDescent="0.35">
      <c r="A234" s="54">
        <v>425</v>
      </c>
      <c r="B234" s="59" t="s">
        <v>469</v>
      </c>
      <c r="C234" s="55">
        <v>2286</v>
      </c>
      <c r="D234" s="55" t="s">
        <v>472</v>
      </c>
      <c r="E234" s="58" t="s">
        <v>471</v>
      </c>
      <c r="F234" s="10" t="s">
        <v>76</v>
      </c>
      <c r="G234" s="3" t="s">
        <v>103</v>
      </c>
      <c r="H234" s="55">
        <v>2017</v>
      </c>
      <c r="I234" s="64">
        <v>8.5959620773792267E-2</v>
      </c>
      <c r="J234" s="62">
        <v>9.4979749992489815E-3</v>
      </c>
      <c r="K234" s="64">
        <v>6.7343592643737793E-2</v>
      </c>
      <c r="L234" s="64">
        <v>0.10457565635442734</v>
      </c>
      <c r="M234" s="64">
        <v>6.7818015813827515E-2</v>
      </c>
      <c r="N234" s="62">
        <v>9.7673535346984863E-3</v>
      </c>
      <c r="O234" s="64">
        <v>4.8529364168643951E-2</v>
      </c>
      <c r="P234" s="64">
        <v>8.7106667459011078E-2</v>
      </c>
      <c r="Q234" s="55">
        <v>882</v>
      </c>
      <c r="R234" s="63">
        <v>870.55755615234375</v>
      </c>
      <c r="S234" s="64">
        <v>0.93226176500320435</v>
      </c>
      <c r="T234" s="64">
        <v>0.92630386352539063</v>
      </c>
      <c r="U234" s="63">
        <v>812</v>
      </c>
      <c r="V234" s="55">
        <v>817</v>
      </c>
      <c r="W234" s="63">
        <v>807</v>
      </c>
      <c r="X234" s="55">
        <v>811</v>
      </c>
      <c r="Y234" s="64">
        <v>0.92652124166488647</v>
      </c>
      <c r="Z234" s="64">
        <v>0.91950112581253052</v>
      </c>
      <c r="AA234" s="55">
        <v>3000</v>
      </c>
      <c r="AB234" s="55">
        <v>68</v>
      </c>
      <c r="AC234" s="55">
        <v>3200</v>
      </c>
      <c r="AD234" s="55">
        <v>56</v>
      </c>
      <c r="AE234" s="55">
        <v>3400</v>
      </c>
      <c r="AF234" s="55">
        <v>56</v>
      </c>
      <c r="AG234" s="64">
        <v>9.544951468706131E-2</v>
      </c>
      <c r="AH234" s="64">
        <v>0.32196265459060669</v>
      </c>
      <c r="AI234" s="64">
        <v>0.1787988543510437</v>
      </c>
      <c r="AJ234" s="64">
        <v>6.0672663152217865E-2</v>
      </c>
      <c r="AK234" s="64">
        <v>1.6255784779787064E-2</v>
      </c>
      <c r="AL234" s="64">
        <v>0</v>
      </c>
      <c r="AM234" s="55">
        <v>3000</v>
      </c>
      <c r="AN234" s="55">
        <v>68</v>
      </c>
      <c r="AO234" s="55">
        <v>3200</v>
      </c>
      <c r="AP234" s="55">
        <v>56</v>
      </c>
      <c r="AQ234" s="55">
        <v>3400</v>
      </c>
      <c r="AR234" s="55">
        <v>56</v>
      </c>
      <c r="AS234" s="64">
        <v>9.7919218242168427E-2</v>
      </c>
      <c r="AT234" s="64">
        <v>0.31823745369911194</v>
      </c>
      <c r="AU234" s="64">
        <v>0.1884944885969162</v>
      </c>
      <c r="AV234" s="64">
        <v>6.487148255109787E-2</v>
      </c>
      <c r="AW234" s="64">
        <v>1.71358622610569E-2</v>
      </c>
      <c r="AX234" s="68">
        <v>0</v>
      </c>
      <c r="AY234" s="56" t="str">
        <f t="shared" si="64"/>
        <v>yes</v>
      </c>
      <c r="AZ234" s="57" t="str">
        <f t="shared" si="65"/>
        <v>yes</v>
      </c>
      <c r="BA234" s="57" t="str">
        <f t="shared" si="66"/>
        <v>yes</v>
      </c>
      <c r="BB234" s="57" t="str">
        <f t="shared" si="67"/>
        <v>yes</v>
      </c>
      <c r="BC234" s="57" t="str">
        <f t="shared" si="68"/>
        <v>yes</v>
      </c>
      <c r="BD234" s="58">
        <f t="shared" si="69"/>
        <v>0</v>
      </c>
      <c r="BE234" s="59" t="str">
        <f t="shared" si="70"/>
        <v>included</v>
      </c>
      <c r="BF234" s="55"/>
      <c r="BG234" s="58">
        <v>5</v>
      </c>
      <c r="BH234" s="58" t="s">
        <v>78</v>
      </c>
      <c r="BI234" s="45" t="s">
        <v>96</v>
      </c>
      <c r="BJ234" s="67" t="s">
        <v>80</v>
      </c>
      <c r="BK234" s="61"/>
      <c r="BL234" s="61" t="str" cm="1">
        <f t="array" ref="BL234">IF(_xlfn.XLOOKUP(Estimates_final!C196,'Additional survey details'!$B$3:$B$489,_xlfn.XLOOKUP(Estimates_final!$BL$1,'Additional survey details'!$C$2:$BM$2,'Additional survey details'!$C$3:$BM$489))=0,"",_xlfn.XLOOKUP(Estimates_final!C196,'Additional survey details'!$B$3:$B$489,_xlfn.XLOOKUP(Estimates_final!$BL$1,'Additional survey details'!$C$2:$BM$2,'Additional survey details'!$C$3:$BM$489)))</f>
        <v/>
      </c>
    </row>
    <row r="235" spans="1:64" s="54" customFormat="1" ht="15" customHeight="1" x14ac:dyDescent="0.35">
      <c r="A235" s="54">
        <v>401</v>
      </c>
      <c r="B235" s="59" t="s">
        <v>473</v>
      </c>
      <c r="C235" s="55">
        <v>1823</v>
      </c>
      <c r="D235" s="55" t="s">
        <v>474</v>
      </c>
      <c r="E235" s="58" t="s">
        <v>475</v>
      </c>
      <c r="F235" s="10" t="s">
        <v>76</v>
      </c>
      <c r="G235" s="3" t="s">
        <v>270</v>
      </c>
      <c r="H235" s="55">
        <v>2011</v>
      </c>
      <c r="I235" s="64">
        <v>5.8913670480251312E-2</v>
      </c>
      <c r="J235" s="62">
        <v>7.9836510121822357E-3</v>
      </c>
      <c r="K235" s="64">
        <v>4.3265711516141891E-2</v>
      </c>
      <c r="L235" s="64">
        <v>7.4561625719070435E-2</v>
      </c>
      <c r="M235" s="64">
        <v>5.0899971276521683E-2</v>
      </c>
      <c r="N235" s="62">
        <v>8.3199646323919296E-3</v>
      </c>
      <c r="O235" s="64">
        <v>3.4516584128141403E-2</v>
      </c>
      <c r="P235" s="64">
        <v>6.7283362150192261E-2</v>
      </c>
      <c r="Q235" s="55">
        <v>637</v>
      </c>
      <c r="R235" s="63">
        <v>636.20709228515625</v>
      </c>
      <c r="S235" s="64">
        <v>0.98742139339447021</v>
      </c>
      <c r="T235" s="64">
        <v>0.98587125539779663</v>
      </c>
      <c r="U235" s="63">
        <v>628</v>
      </c>
      <c r="V235" s="55">
        <v>628</v>
      </c>
      <c r="W235" s="63">
        <v>628</v>
      </c>
      <c r="X235" s="55">
        <v>628</v>
      </c>
      <c r="Y235" s="64">
        <v>0.98742139339447021</v>
      </c>
      <c r="Z235" s="64">
        <v>0.98587125539779663</v>
      </c>
      <c r="AA235" s="55">
        <v>3500</v>
      </c>
      <c r="AB235" s="55">
        <v>42</v>
      </c>
      <c r="AC235" s="55">
        <v>3300</v>
      </c>
      <c r="AD235" s="55">
        <v>30</v>
      </c>
      <c r="AE235" s="55">
        <v>3800</v>
      </c>
      <c r="AF235" s="55">
        <v>24</v>
      </c>
      <c r="AG235" s="64">
        <v>6.763891875743866E-2</v>
      </c>
      <c r="AH235" s="64">
        <v>0.1582208126783371</v>
      </c>
      <c r="AI235" s="64">
        <v>0.12330204248428345</v>
      </c>
      <c r="AJ235" s="64">
        <v>2.0481636747717857E-2</v>
      </c>
      <c r="AK235" s="64">
        <v>1.629078877158463E-3</v>
      </c>
      <c r="AL235" s="64">
        <v>0</v>
      </c>
      <c r="AM235" s="55">
        <v>3500</v>
      </c>
      <c r="AN235" s="55">
        <v>42</v>
      </c>
      <c r="AO235" s="55">
        <v>3300</v>
      </c>
      <c r="AP235" s="55">
        <v>30</v>
      </c>
      <c r="AQ235" s="55">
        <v>3800</v>
      </c>
      <c r="AR235" s="55">
        <v>24</v>
      </c>
      <c r="AS235" s="64">
        <v>6.687898188829422E-2</v>
      </c>
      <c r="AT235" s="64">
        <v>0.15286624431610107</v>
      </c>
      <c r="AU235" s="64">
        <v>0.12261146306991577</v>
      </c>
      <c r="AV235" s="64">
        <v>2.0700637251138687E-2</v>
      </c>
      <c r="AW235" s="64">
        <v>1.5923567116260529E-3</v>
      </c>
      <c r="AX235" s="68">
        <v>0</v>
      </c>
      <c r="AY235" s="56" t="str">
        <f t="shared" si="64"/>
        <v>yes</v>
      </c>
      <c r="AZ235" s="57" t="str">
        <f t="shared" si="65"/>
        <v>yes</v>
      </c>
      <c r="BA235" s="57" t="str">
        <f t="shared" si="66"/>
        <v>yes</v>
      </c>
      <c r="BB235" s="57" t="str">
        <f t="shared" si="67"/>
        <v>yes</v>
      </c>
      <c r="BC235" s="57" t="str">
        <f t="shared" si="68"/>
        <v>yes</v>
      </c>
      <c r="BD235" s="58">
        <f t="shared" si="69"/>
        <v>0</v>
      </c>
      <c r="BE235" s="59" t="str">
        <f t="shared" si="70"/>
        <v>included</v>
      </c>
      <c r="BF235" s="55"/>
      <c r="BG235" s="58">
        <v>5</v>
      </c>
      <c r="BH235" s="58" t="s">
        <v>78</v>
      </c>
      <c r="BI235" s="45" t="s">
        <v>96</v>
      </c>
      <c r="BJ235" s="67" t="s">
        <v>80</v>
      </c>
      <c r="BK235" s="61"/>
      <c r="BL235" s="61" t="str" cm="1">
        <f t="array" ref="BL235">IF(_xlfn.XLOOKUP(Estimates_final!C197,'Additional survey details'!$B$3:$B$489,_xlfn.XLOOKUP(Estimates_final!$BL$1,'Additional survey details'!$C$2:$BM$2,'Additional survey details'!$C$3:$BM$489))=0,"",_xlfn.XLOOKUP(Estimates_final!C197,'Additional survey details'!$B$3:$B$489,_xlfn.XLOOKUP(Estimates_final!$BL$1,'Additional survey details'!$C$2:$BM$2,'Additional survey details'!$C$3:$BM$489)))</f>
        <v>MICS2</v>
      </c>
    </row>
    <row r="236" spans="1:64" s="54" customFormat="1" ht="15" customHeight="1" x14ac:dyDescent="0.35">
      <c r="A236" s="54">
        <v>454</v>
      </c>
      <c r="B236" s="59" t="s">
        <v>473</v>
      </c>
      <c r="C236" s="55">
        <v>3427</v>
      </c>
      <c r="D236" s="55" t="s">
        <v>476</v>
      </c>
      <c r="E236" s="58" t="s">
        <v>475</v>
      </c>
      <c r="F236" s="10" t="s">
        <v>76</v>
      </c>
      <c r="G236" s="3" t="s">
        <v>344</v>
      </c>
      <c r="H236" s="55">
        <v>2019</v>
      </c>
      <c r="I236" s="64">
        <v>6.0912203043699265E-2</v>
      </c>
      <c r="J236" s="62">
        <v>1.0473630391061306E-2</v>
      </c>
      <c r="K236" s="64">
        <v>4.038388654589653E-2</v>
      </c>
      <c r="L236" s="64">
        <v>8.1440523266792297E-2</v>
      </c>
      <c r="M236" s="64">
        <v>5.9828653931617737E-2</v>
      </c>
      <c r="N236" s="62">
        <v>1.0100746527314186E-2</v>
      </c>
      <c r="O236" s="64">
        <v>3.9941407740116119E-2</v>
      </c>
      <c r="P236" s="64">
        <v>7.9715900123119354E-2</v>
      </c>
      <c r="Q236" s="55">
        <v>617</v>
      </c>
      <c r="R236" s="63">
        <v>635.11773681640625</v>
      </c>
      <c r="S236" s="64">
        <v>0.99527561664581299</v>
      </c>
      <c r="T236" s="64">
        <v>0.99351704120635986</v>
      </c>
      <c r="U236" s="63">
        <v>632</v>
      </c>
      <c r="V236" s="55">
        <v>613</v>
      </c>
      <c r="W236" s="63">
        <v>631</v>
      </c>
      <c r="X236" s="55">
        <v>612</v>
      </c>
      <c r="Y236" s="64">
        <v>0.99370080232620239</v>
      </c>
      <c r="Z236" s="64">
        <v>0.99189627170562744</v>
      </c>
      <c r="AA236" s="55">
        <v>3300</v>
      </c>
      <c r="AB236" s="55">
        <v>31</v>
      </c>
      <c r="AC236" s="55">
        <v>3600</v>
      </c>
      <c r="AD236" s="55">
        <v>30</v>
      </c>
      <c r="AE236" s="55">
        <v>3200</v>
      </c>
      <c r="AF236" s="55">
        <v>30</v>
      </c>
      <c r="AG236" s="64">
        <v>4.9796529114246368E-2</v>
      </c>
      <c r="AH236" s="64">
        <v>0.14281323552131653</v>
      </c>
      <c r="AI236" s="64">
        <v>9.8920539021492004E-2</v>
      </c>
      <c r="AJ236" s="64">
        <v>1.8319139257073402E-2</v>
      </c>
      <c r="AK236" s="64">
        <v>1.1299210600554943E-3</v>
      </c>
      <c r="AL236" s="64">
        <v>1.9844586495310068E-3</v>
      </c>
      <c r="AM236" s="55">
        <v>3300</v>
      </c>
      <c r="AN236" s="55">
        <v>31</v>
      </c>
      <c r="AO236" s="55">
        <v>3200</v>
      </c>
      <c r="AP236" s="55">
        <v>30</v>
      </c>
      <c r="AQ236" s="55">
        <v>3600</v>
      </c>
      <c r="AR236" s="55">
        <v>30</v>
      </c>
      <c r="AS236" s="64">
        <v>5.0570961087942123E-2</v>
      </c>
      <c r="AT236" s="64">
        <v>0.14845024049282074</v>
      </c>
      <c r="AU236" s="64">
        <v>0.10277324914932251</v>
      </c>
      <c r="AV236" s="64">
        <v>1.9575856626033783E-2</v>
      </c>
      <c r="AW236" s="64">
        <v>1.6313213855028152E-3</v>
      </c>
      <c r="AX236" s="68">
        <v>0</v>
      </c>
      <c r="AY236" s="56" t="str">
        <f t="shared" si="64"/>
        <v>yes</v>
      </c>
      <c r="AZ236" s="57" t="str">
        <f t="shared" si="65"/>
        <v>yes</v>
      </c>
      <c r="BA236" s="57" t="str">
        <f t="shared" si="66"/>
        <v>yes</v>
      </c>
      <c r="BB236" s="57" t="str">
        <f t="shared" si="67"/>
        <v>yes</v>
      </c>
      <c r="BC236" s="57" t="str">
        <f t="shared" si="68"/>
        <v>yes</v>
      </c>
      <c r="BD236" s="58">
        <f t="shared" si="69"/>
        <v>0</v>
      </c>
      <c r="BE236" s="59" t="str">
        <f t="shared" si="70"/>
        <v>included</v>
      </c>
      <c r="BF236" s="55"/>
      <c r="BG236" s="58">
        <v>5</v>
      </c>
      <c r="BH236" s="58" t="s">
        <v>78</v>
      </c>
      <c r="BI236" s="45" t="s">
        <v>96</v>
      </c>
      <c r="BJ236" s="67" t="s">
        <v>80</v>
      </c>
      <c r="BK236" s="61"/>
      <c r="BL236" s="61" t="str" cm="1">
        <f t="array" ref="BL236">IF(_xlfn.XLOOKUP(Estimates_final!C198,'Additional survey details'!$B$3:$B$489,_xlfn.XLOOKUP(Estimates_final!$BL$1,'Additional survey details'!$C$2:$BM$2,'Additional survey details'!$C$3:$BM$489))=0,"",_xlfn.XLOOKUP(Estimates_final!C198,'Additional survey details'!$B$3:$B$489,_xlfn.XLOOKUP(Estimates_final!$BL$1,'Additional survey details'!$C$2:$BM$2,'Additional survey details'!$C$3:$BM$489)))</f>
        <v>MICS3</v>
      </c>
    </row>
    <row r="237" spans="1:64" s="54" customFormat="1" ht="15" customHeight="1" x14ac:dyDescent="0.35">
      <c r="A237" s="54">
        <v>152</v>
      </c>
      <c r="B237" s="59" t="s">
        <v>477</v>
      </c>
      <c r="C237" s="55">
        <v>388</v>
      </c>
      <c r="D237" s="55" t="s">
        <v>478</v>
      </c>
      <c r="E237" s="58" t="s">
        <v>479</v>
      </c>
      <c r="F237" s="10" t="s">
        <v>67</v>
      </c>
      <c r="G237" s="3">
        <v>1997</v>
      </c>
      <c r="H237" s="55">
        <v>1995</v>
      </c>
      <c r="I237" s="64">
        <v>7.9522371292114258E-2</v>
      </c>
      <c r="J237" s="62">
        <v>9.7822360694408417E-3</v>
      </c>
      <c r="K237" s="64">
        <v>6.0349185019731522E-2</v>
      </c>
      <c r="L237" s="64">
        <v>9.8695546388626099E-2</v>
      </c>
      <c r="M237" s="64">
        <v>5.8097008615732193E-2</v>
      </c>
      <c r="N237" s="62">
        <v>9.3001425266265869E-3</v>
      </c>
      <c r="O237" s="64">
        <v>3.972277045249939E-2</v>
      </c>
      <c r="P237" s="64">
        <v>7.6471239328384399E-2</v>
      </c>
      <c r="Q237" s="55">
        <v>1127</v>
      </c>
      <c r="R237" s="63">
        <v>1172</v>
      </c>
      <c r="S237" s="64">
        <v>0.97403824329376221</v>
      </c>
      <c r="T237" s="64">
        <v>0.97692990303039551</v>
      </c>
      <c r="U237" s="63">
        <v>1141.92138671875</v>
      </c>
      <c r="V237" s="55">
        <v>1101</v>
      </c>
      <c r="W237" s="63">
        <v>1141.92138671875</v>
      </c>
      <c r="X237" s="55">
        <v>1101</v>
      </c>
      <c r="Y237" s="64">
        <v>0.97433567047119141</v>
      </c>
      <c r="Z237" s="64">
        <v>0.97692990303039551</v>
      </c>
      <c r="AA237" s="55">
        <v>3000</v>
      </c>
      <c r="AB237" s="55">
        <v>132</v>
      </c>
      <c r="AC237" s="55">
        <v>3200</v>
      </c>
      <c r="AD237" s="55">
        <v>106</v>
      </c>
      <c r="AE237" s="55">
        <v>3100</v>
      </c>
      <c r="AF237" s="55">
        <v>81</v>
      </c>
      <c r="AG237" s="64">
        <v>0.11335960030555725</v>
      </c>
      <c r="AH237" s="64">
        <v>0.27596881985664368</v>
      </c>
      <c r="AI237" s="64">
        <v>9.0145915746688843E-2</v>
      </c>
      <c r="AJ237" s="64">
        <v>1.4021935872733593E-2</v>
      </c>
      <c r="AK237" s="64">
        <v>3.2213774975389242E-3</v>
      </c>
      <c r="AL237" s="64">
        <v>0</v>
      </c>
      <c r="AM237" s="55">
        <v>3000</v>
      </c>
      <c r="AN237" s="55">
        <v>132</v>
      </c>
      <c r="AO237" s="55">
        <v>3200</v>
      </c>
      <c r="AP237" s="55">
        <v>106</v>
      </c>
      <c r="AQ237" s="55">
        <v>3100</v>
      </c>
      <c r="AR237" s="55">
        <v>81</v>
      </c>
      <c r="AS237" s="64">
        <v>0.11989101022481918</v>
      </c>
      <c r="AT237" s="64">
        <v>0.28973659873008728</v>
      </c>
      <c r="AU237" s="64">
        <v>8.0835603177547455E-2</v>
      </c>
      <c r="AV237" s="64">
        <v>1.4532243832945824E-2</v>
      </c>
      <c r="AW237" s="64">
        <v>2.7247956022620201E-3</v>
      </c>
      <c r="AX237" s="68">
        <v>0</v>
      </c>
      <c r="AY237" s="56" t="str">
        <f t="shared" si="64"/>
        <v>yes</v>
      </c>
      <c r="AZ237" s="57" t="str">
        <f t="shared" si="65"/>
        <v>yes</v>
      </c>
      <c r="BA237" s="57" t="str">
        <f t="shared" si="66"/>
        <v>yes</v>
      </c>
      <c r="BB237" s="57" t="str">
        <f t="shared" si="67"/>
        <v>yes</v>
      </c>
      <c r="BC237" s="57" t="str">
        <f t="shared" si="68"/>
        <v>yes</v>
      </c>
      <c r="BD237" s="58">
        <f t="shared" si="69"/>
        <v>0</v>
      </c>
      <c r="BE237" s="59" t="str">
        <f t="shared" si="70"/>
        <v>included</v>
      </c>
      <c r="BF237" s="55" t="s">
        <v>77</v>
      </c>
      <c r="BG237" s="58">
        <v>5</v>
      </c>
      <c r="BH237" s="58" t="s">
        <v>78</v>
      </c>
      <c r="BI237" s="45" t="s">
        <v>84</v>
      </c>
      <c r="BJ237" s="67" t="s">
        <v>80</v>
      </c>
      <c r="BK237" s="61"/>
      <c r="BL237" s="61" t="str" cm="1">
        <f t="array" ref="BL237">IF(_xlfn.XLOOKUP(Estimates_final!C199,'Additional survey details'!$B$3:$B$489,_xlfn.XLOOKUP(Estimates_final!$BL$1,'Additional survey details'!$C$2:$BM$2,'Additional survey details'!$C$3:$BM$489))=0,"",_xlfn.XLOOKUP(Estimates_final!C199,'Additional survey details'!$B$3:$B$489,_xlfn.XLOOKUP(Estimates_final!$BL$1,'Additional survey details'!$C$2:$BM$2,'Additional survey details'!$C$3:$BM$489)))</f>
        <v>MICS4</v>
      </c>
    </row>
    <row r="238" spans="1:64" ht="15" customHeight="1" x14ac:dyDescent="0.35">
      <c r="A238" s="54">
        <v>153</v>
      </c>
      <c r="B238" s="59" t="s">
        <v>477</v>
      </c>
      <c r="C238" s="55">
        <v>389</v>
      </c>
      <c r="D238" s="55" t="s">
        <v>480</v>
      </c>
      <c r="E238" s="58" t="s">
        <v>479</v>
      </c>
      <c r="F238" s="10" t="s">
        <v>76</v>
      </c>
      <c r="G238" s="3" t="s">
        <v>199</v>
      </c>
      <c r="H238" s="55">
        <v>2005</v>
      </c>
      <c r="I238" s="64">
        <v>6.3118900000000006E-2</v>
      </c>
      <c r="J238" s="62">
        <v>1.0326E-2</v>
      </c>
      <c r="K238" s="64">
        <v>4.2879899999999999E-2</v>
      </c>
      <c r="L238" s="64">
        <v>8.3357799999999996E-2</v>
      </c>
      <c r="M238" s="64">
        <v>4.6686400000000003E-2</v>
      </c>
      <c r="N238" s="62">
        <v>9.4866800000000008E-3</v>
      </c>
      <c r="O238" s="64">
        <v>2.8032430000000001E-2</v>
      </c>
      <c r="P238" s="64">
        <v>6.5340280000000001E-2</v>
      </c>
      <c r="Q238" s="55">
        <v>1152</v>
      </c>
      <c r="R238" s="63">
        <v>1197</v>
      </c>
      <c r="S238" s="64">
        <v>0.9682539701461792</v>
      </c>
      <c r="T238" s="64">
        <v>0.97395831346511841</v>
      </c>
      <c r="U238" s="63">
        <v>1159</v>
      </c>
      <c r="V238" s="55">
        <v>1122</v>
      </c>
      <c r="W238" s="63">
        <v>1159</v>
      </c>
      <c r="X238" s="55">
        <v>1122</v>
      </c>
      <c r="Y238" s="64">
        <v>0.9682539701461792</v>
      </c>
      <c r="Z238" s="64">
        <v>0.97395831346511841</v>
      </c>
      <c r="AA238" s="55">
        <v>3100</v>
      </c>
      <c r="AB238" s="55">
        <v>98</v>
      </c>
      <c r="AC238" s="55">
        <v>3400</v>
      </c>
      <c r="AD238" s="55">
        <v>66</v>
      </c>
      <c r="AE238" s="55">
        <v>3500</v>
      </c>
      <c r="AF238" s="55">
        <v>66</v>
      </c>
      <c r="AG238" s="64">
        <v>8.627135306596756E-2</v>
      </c>
      <c r="AH238" s="64">
        <v>0.30598396062850952</v>
      </c>
      <c r="AI238" s="64">
        <v>7.3343254625797272E-2</v>
      </c>
      <c r="AJ238" s="64">
        <v>1.6987435519695282E-2</v>
      </c>
      <c r="AK238" s="64">
        <v>1.8667873227968812E-3</v>
      </c>
      <c r="AL238" s="64">
        <v>0</v>
      </c>
      <c r="AM238" s="55">
        <v>3100</v>
      </c>
      <c r="AN238" s="55">
        <v>98</v>
      </c>
      <c r="AO238" s="55">
        <v>3400</v>
      </c>
      <c r="AP238" s="55">
        <v>66</v>
      </c>
      <c r="AQ238" s="55">
        <v>3500</v>
      </c>
      <c r="AR238" s="55">
        <v>66</v>
      </c>
      <c r="AS238" s="64">
        <v>0.11319073289632797</v>
      </c>
      <c r="AT238" s="64">
        <v>0.31818181276321411</v>
      </c>
      <c r="AU238" s="64">
        <v>7.0409983396530151E-2</v>
      </c>
      <c r="AV238" s="64">
        <v>1.6042780131101608E-2</v>
      </c>
      <c r="AW238" s="64">
        <v>2.6737968437373638E-3</v>
      </c>
      <c r="AX238" s="68">
        <v>0</v>
      </c>
      <c r="AY238" s="56" t="str">
        <f t="shared" si="64"/>
        <v>yes</v>
      </c>
      <c r="AZ238" s="57" t="str">
        <f t="shared" si="65"/>
        <v>yes</v>
      </c>
      <c r="BA238" s="57" t="str">
        <f t="shared" si="66"/>
        <v>yes</v>
      </c>
      <c r="BB238" s="57" t="str">
        <f t="shared" si="67"/>
        <v>yes</v>
      </c>
      <c r="BC238" s="57" t="str">
        <f t="shared" si="68"/>
        <v>yes</v>
      </c>
      <c r="BD238" s="58">
        <f t="shared" si="69"/>
        <v>0</v>
      </c>
      <c r="BE238" s="59" t="str">
        <f t="shared" si="70"/>
        <v>included</v>
      </c>
      <c r="BF238" s="55" t="s">
        <v>77</v>
      </c>
      <c r="BG238" s="58">
        <v>5</v>
      </c>
      <c r="BH238" s="58" t="s">
        <v>78</v>
      </c>
      <c r="BI238" s="45" t="s">
        <v>79</v>
      </c>
      <c r="BJ238" s="67" t="s">
        <v>80</v>
      </c>
      <c r="BK238" s="61"/>
      <c r="BL238" s="61" t="str" cm="1">
        <f t="array" ref="BL238">IF(_xlfn.XLOOKUP(Estimates_final!C200,'Additional survey details'!$B$3:$B$489,_xlfn.XLOOKUP(Estimates_final!$BL$1,'Additional survey details'!$C$2:$BM$2,'Additional survey details'!$C$3:$BM$489))=0,"",_xlfn.XLOOKUP(Estimates_final!C200,'Additional survey details'!$B$3:$B$489,_xlfn.XLOOKUP(Estimates_final!$BL$1,'Additional survey details'!$C$2:$BM$2,'Additional survey details'!$C$3:$BM$489)))</f>
        <v>MICS6</v>
      </c>
    </row>
    <row r="239" spans="1:64" s="54" customFormat="1" ht="15" customHeight="1" x14ac:dyDescent="0.35">
      <c r="A239" s="54">
        <v>154</v>
      </c>
      <c r="B239" s="59" t="s">
        <v>477</v>
      </c>
      <c r="C239" s="55">
        <v>391</v>
      </c>
      <c r="D239" s="55" t="s">
        <v>481</v>
      </c>
      <c r="E239" s="58" t="s">
        <v>479</v>
      </c>
      <c r="F239" s="10" t="s">
        <v>67</v>
      </c>
      <c r="G239" s="3">
        <v>2012</v>
      </c>
      <c r="H239" s="55">
        <v>2010</v>
      </c>
      <c r="I239" s="64">
        <v>6.9372266530990601E-2</v>
      </c>
      <c r="J239" s="62">
        <v>4.9345004372298717E-3</v>
      </c>
      <c r="K239" s="64">
        <v>5.9700649231672287E-2</v>
      </c>
      <c r="L239" s="64">
        <v>7.9043887555599213E-2</v>
      </c>
      <c r="M239" s="64">
        <v>6.0909144580364227E-2</v>
      </c>
      <c r="N239" s="62">
        <v>5.026897881180048E-3</v>
      </c>
      <c r="O239" s="64">
        <v>5.1018603146076202E-2</v>
      </c>
      <c r="P239" s="64">
        <v>7.0799686014652252E-2</v>
      </c>
      <c r="Q239" s="55">
        <v>4339</v>
      </c>
      <c r="R239" s="63">
        <v>4058</v>
      </c>
      <c r="S239" s="64">
        <v>0.9947475790977478</v>
      </c>
      <c r="T239" s="64">
        <v>0.99400782585144043</v>
      </c>
      <c r="U239" s="63">
        <v>4036.972412109375</v>
      </c>
      <c r="V239" s="55">
        <v>4313</v>
      </c>
      <c r="W239" s="63">
        <v>4034.302490234375</v>
      </c>
      <c r="X239" s="55">
        <v>4312</v>
      </c>
      <c r="Y239" s="64">
        <v>0.99416029453277588</v>
      </c>
      <c r="Z239" s="64">
        <v>0.99377739429473877</v>
      </c>
      <c r="AA239" s="55">
        <v>3200</v>
      </c>
      <c r="AB239" s="55">
        <v>344</v>
      </c>
      <c r="AC239" s="55">
        <v>3500</v>
      </c>
      <c r="AD239" s="55">
        <v>296</v>
      </c>
      <c r="AE239" s="55">
        <v>3000</v>
      </c>
      <c r="AF239" s="55">
        <v>294</v>
      </c>
      <c r="AG239" s="64">
        <v>8.0298677086830139E-2</v>
      </c>
      <c r="AH239" s="64">
        <v>0.21353250741958618</v>
      </c>
      <c r="AI239" s="64">
        <v>7.1578912436962128E-2</v>
      </c>
      <c r="AJ239" s="64">
        <v>1.444600522518158E-2</v>
      </c>
      <c r="AK239" s="64">
        <v>1.7483235569670796E-3</v>
      </c>
      <c r="AL239" s="64">
        <v>0</v>
      </c>
      <c r="AM239" s="55">
        <v>3200</v>
      </c>
      <c r="AN239" s="55">
        <v>344</v>
      </c>
      <c r="AO239" s="55">
        <v>3500</v>
      </c>
      <c r="AP239" s="55">
        <v>296</v>
      </c>
      <c r="AQ239" s="55">
        <v>3000</v>
      </c>
      <c r="AR239" s="55">
        <v>294</v>
      </c>
      <c r="AS239" s="64">
        <v>7.9758867621421814E-2</v>
      </c>
      <c r="AT239" s="64">
        <v>0.21655459702014923</v>
      </c>
      <c r="AU239" s="64">
        <v>7.0948295295238495E-2</v>
      </c>
      <c r="AV239" s="64">
        <v>1.3215859420597553E-2</v>
      </c>
      <c r="AW239" s="64">
        <v>1.159285893663764E-3</v>
      </c>
      <c r="AX239" s="68">
        <v>0</v>
      </c>
      <c r="AY239" s="56" t="str">
        <f t="shared" si="64"/>
        <v>yes</v>
      </c>
      <c r="AZ239" s="57" t="str">
        <f t="shared" si="65"/>
        <v>yes</v>
      </c>
      <c r="BA239" s="57" t="str">
        <f t="shared" si="66"/>
        <v>yes</v>
      </c>
      <c r="BB239" s="57" t="str">
        <f t="shared" si="67"/>
        <v>yes</v>
      </c>
      <c r="BC239" s="57" t="str">
        <f t="shared" si="68"/>
        <v>yes</v>
      </c>
      <c r="BD239" s="58">
        <f t="shared" si="69"/>
        <v>0</v>
      </c>
      <c r="BE239" s="59" t="str">
        <f t="shared" si="70"/>
        <v>included</v>
      </c>
      <c r="BF239" s="55" t="s">
        <v>77</v>
      </c>
      <c r="BG239" s="58">
        <v>5</v>
      </c>
      <c r="BH239" s="58" t="s">
        <v>78</v>
      </c>
      <c r="BI239" s="45" t="s">
        <v>84</v>
      </c>
      <c r="BJ239" s="67" t="s">
        <v>80</v>
      </c>
      <c r="BK239" s="61"/>
      <c r="BL239" s="61" t="str" cm="1">
        <f t="array" ref="BL239">IF(_xlfn.XLOOKUP(Estimates_final!C201,'Additional survey details'!$B$3:$B$489,_xlfn.XLOOKUP(Estimates_final!$BL$1,'Additional survey details'!$C$2:$BM$2,'Additional survey details'!$C$3:$BM$489))=0,"",_xlfn.XLOOKUP(Estimates_final!C201,'Additional survey details'!$B$3:$B$489,_xlfn.XLOOKUP(Estimates_final!$BL$1,'Additional survey details'!$C$2:$BM$2,'Additional survey details'!$C$3:$BM$489)))</f>
        <v/>
      </c>
    </row>
    <row r="240" spans="1:64" s="54" customFormat="1" ht="15" customHeight="1" x14ac:dyDescent="0.35">
      <c r="A240" s="54">
        <v>155</v>
      </c>
      <c r="B240" s="59" t="s">
        <v>477</v>
      </c>
      <c r="C240" s="55">
        <v>392</v>
      </c>
      <c r="D240" s="55" t="s">
        <v>482</v>
      </c>
      <c r="E240" s="58" t="s">
        <v>479</v>
      </c>
      <c r="F240" s="10" t="s">
        <v>76</v>
      </c>
      <c r="G240" s="3">
        <v>2014</v>
      </c>
      <c r="H240" s="55">
        <v>2013</v>
      </c>
      <c r="I240" s="64">
        <v>5.5161799999999997E-2</v>
      </c>
      <c r="J240" s="62">
        <v>5.6851000000000002E-3</v>
      </c>
      <c r="K240" s="64">
        <v>4.4019000000000003E-2</v>
      </c>
      <c r="L240" s="64">
        <v>6.6304699999999994E-2</v>
      </c>
      <c r="M240" s="64">
        <v>5.0389999999999997E-2</v>
      </c>
      <c r="N240" s="62">
        <v>6.2325699999999998E-3</v>
      </c>
      <c r="O240" s="64">
        <v>3.8135479999999999E-2</v>
      </c>
      <c r="P240" s="64">
        <v>6.2644560000000002E-2</v>
      </c>
      <c r="Q240" s="55">
        <v>1766</v>
      </c>
      <c r="R240" s="63">
        <v>1675.248291015625</v>
      </c>
      <c r="S240" s="64">
        <v>0.97492539882659912</v>
      </c>
      <c r="T240" s="64">
        <v>0.97508496046066284</v>
      </c>
      <c r="U240" s="63">
        <v>1633</v>
      </c>
      <c r="V240" s="55">
        <v>1722</v>
      </c>
      <c r="W240" s="63">
        <v>1633</v>
      </c>
      <c r="X240" s="55">
        <v>1721</v>
      </c>
      <c r="Y240" s="64">
        <v>0.97492539882659912</v>
      </c>
      <c r="Z240" s="64">
        <v>0.97451865673065186</v>
      </c>
      <c r="AA240" s="55">
        <v>3200</v>
      </c>
      <c r="AB240" s="55">
        <v>175</v>
      </c>
      <c r="AC240" s="55">
        <v>3100</v>
      </c>
      <c r="AD240" s="55">
        <v>121</v>
      </c>
      <c r="AE240" s="55">
        <v>3500</v>
      </c>
      <c r="AF240" s="55">
        <v>118</v>
      </c>
      <c r="AG240" s="64">
        <v>9.9818862974643707E-2</v>
      </c>
      <c r="AH240" s="64">
        <v>0.2320082038640976</v>
      </c>
      <c r="AI240" s="64">
        <v>7.3198392987251282E-2</v>
      </c>
      <c r="AJ240" s="64">
        <v>1.3941907323896885E-2</v>
      </c>
      <c r="AK240" s="64">
        <v>1.590037951245904E-3</v>
      </c>
      <c r="AL240" s="64">
        <v>0</v>
      </c>
      <c r="AM240" s="55">
        <v>3200</v>
      </c>
      <c r="AN240" s="55">
        <v>175</v>
      </c>
      <c r="AO240" s="55">
        <v>3100</v>
      </c>
      <c r="AP240" s="55">
        <v>121</v>
      </c>
      <c r="AQ240" s="55">
        <v>3500</v>
      </c>
      <c r="AR240" s="55">
        <v>118</v>
      </c>
      <c r="AS240" s="64">
        <v>0.10162601619958878</v>
      </c>
      <c r="AT240" s="64">
        <v>0.24041812121868134</v>
      </c>
      <c r="AU240" s="64">
        <v>7.5493611395359039E-2</v>
      </c>
      <c r="AV240" s="64">
        <v>1.3937282375991344E-2</v>
      </c>
      <c r="AW240" s="64">
        <v>2.3228803183883429E-3</v>
      </c>
      <c r="AX240" s="68">
        <v>0</v>
      </c>
      <c r="AY240" s="56" t="str">
        <f t="shared" si="64"/>
        <v>yes</v>
      </c>
      <c r="AZ240" s="57" t="str">
        <f t="shared" si="65"/>
        <v>yes</v>
      </c>
      <c r="BA240" s="57" t="str">
        <f t="shared" si="66"/>
        <v>yes</v>
      </c>
      <c r="BB240" s="57" t="str">
        <f t="shared" si="67"/>
        <v>yes</v>
      </c>
      <c r="BC240" s="57" t="str">
        <f t="shared" si="68"/>
        <v>yes</v>
      </c>
      <c r="BD240" s="58">
        <f t="shared" si="69"/>
        <v>0</v>
      </c>
      <c r="BE240" s="59" t="str">
        <f t="shared" si="70"/>
        <v>included</v>
      </c>
      <c r="BF240" s="55" t="s">
        <v>77</v>
      </c>
      <c r="BG240" s="58">
        <v>5</v>
      </c>
      <c r="BH240" s="58" t="s">
        <v>78</v>
      </c>
      <c r="BI240" s="45" t="s">
        <v>79</v>
      </c>
      <c r="BJ240" s="67" t="s">
        <v>80</v>
      </c>
      <c r="BK240" s="61"/>
      <c r="BL240" s="61" t="str" cm="1">
        <f t="array" ref="BL240">IF(_xlfn.XLOOKUP(Estimates_final!C202,'Additional survey details'!$B$3:$B$489,_xlfn.XLOOKUP(Estimates_final!$BL$1,'Additional survey details'!$C$2:$BM$2,'Additional survey details'!$C$3:$BM$489))=0,"",_xlfn.XLOOKUP(Estimates_final!C202,'Additional survey details'!$B$3:$B$489,_xlfn.XLOOKUP(Estimates_final!$BL$1,'Additional survey details'!$C$2:$BM$2,'Additional survey details'!$C$3:$BM$489)))</f>
        <v/>
      </c>
    </row>
    <row r="241" spans="1:64" ht="15" customHeight="1" x14ac:dyDescent="0.35">
      <c r="A241" s="54">
        <v>411</v>
      </c>
      <c r="B241" s="59" t="s">
        <v>477</v>
      </c>
      <c r="C241" s="55">
        <v>2102</v>
      </c>
      <c r="D241" s="55" t="s">
        <v>483</v>
      </c>
      <c r="E241" s="58" t="s">
        <v>479</v>
      </c>
      <c r="F241" s="10" t="s">
        <v>76</v>
      </c>
      <c r="G241" s="3">
        <v>2018</v>
      </c>
      <c r="H241" s="55">
        <v>2017</v>
      </c>
      <c r="I241" s="64">
        <v>5.4230649024248123E-2</v>
      </c>
      <c r="J241" s="62">
        <v>6.8709454499185085E-3</v>
      </c>
      <c r="K241" s="64">
        <v>4.0763594210147858E-2</v>
      </c>
      <c r="L241" s="64">
        <v>6.7697703838348389E-2</v>
      </c>
      <c r="M241" s="64">
        <v>4.4620487838983536E-2</v>
      </c>
      <c r="N241" s="62">
        <v>6.776503287255764E-3</v>
      </c>
      <c r="O241" s="64">
        <v>3.1291339546442032E-2</v>
      </c>
      <c r="P241" s="64">
        <v>5.794963613152504E-2</v>
      </c>
      <c r="Q241" s="55">
        <v>1346</v>
      </c>
      <c r="R241" s="63">
        <v>1348.97021484375</v>
      </c>
      <c r="S241" s="64">
        <v>0.99258708953857422</v>
      </c>
      <c r="T241" s="64">
        <v>0.99257057905197144</v>
      </c>
      <c r="U241" s="63">
        <v>1339</v>
      </c>
      <c r="V241" s="55">
        <v>1336</v>
      </c>
      <c r="W241" s="63">
        <v>1339</v>
      </c>
      <c r="X241" s="55">
        <v>1336</v>
      </c>
      <c r="Y241" s="64">
        <v>0.99258708953857422</v>
      </c>
      <c r="Z241" s="64">
        <v>0.99257057905197144</v>
      </c>
      <c r="AA241" s="55">
        <v>3200</v>
      </c>
      <c r="AB241" s="55">
        <v>143</v>
      </c>
      <c r="AC241" s="55">
        <v>3500</v>
      </c>
      <c r="AD241" s="55">
        <v>80</v>
      </c>
      <c r="AE241" s="55">
        <v>3100</v>
      </c>
      <c r="AF241" s="55">
        <v>72</v>
      </c>
      <c r="AG241" s="64">
        <v>0.11140052974224091</v>
      </c>
      <c r="AH241" s="64">
        <v>0.22249315679073334</v>
      </c>
      <c r="AI241" s="64">
        <v>9.25455242395401E-2</v>
      </c>
      <c r="AJ241" s="64">
        <v>2.2063197568058968E-2</v>
      </c>
      <c r="AK241" s="64">
        <v>2.9877729248255491E-3</v>
      </c>
      <c r="AL241" s="64">
        <v>0</v>
      </c>
      <c r="AM241" s="55">
        <v>3200</v>
      </c>
      <c r="AN241" s="55">
        <v>143</v>
      </c>
      <c r="AO241" s="55">
        <v>3500</v>
      </c>
      <c r="AP241" s="55">
        <v>80</v>
      </c>
      <c r="AQ241" s="55">
        <v>3100</v>
      </c>
      <c r="AR241" s="55">
        <v>72</v>
      </c>
      <c r="AS241" s="64">
        <v>0.10703592747449875</v>
      </c>
      <c r="AT241" s="64">
        <v>0.22080838680267334</v>
      </c>
      <c r="AU241" s="64">
        <v>8.7574847042560577E-2</v>
      </c>
      <c r="AV241" s="64">
        <v>1.7215568572282791E-2</v>
      </c>
      <c r="AW241" s="64">
        <v>1.4970060437917709E-3</v>
      </c>
      <c r="AX241" s="68">
        <v>0</v>
      </c>
      <c r="AY241" s="56" t="str">
        <f t="shared" si="64"/>
        <v>yes</v>
      </c>
      <c r="AZ241" s="57" t="str">
        <f t="shared" si="65"/>
        <v>yes</v>
      </c>
      <c r="BA241" s="57" t="str">
        <f t="shared" si="66"/>
        <v>yes</v>
      </c>
      <c r="BB241" s="57" t="str">
        <f t="shared" si="67"/>
        <v>yes</v>
      </c>
      <c r="BC241" s="57" t="str">
        <f t="shared" si="68"/>
        <v>yes</v>
      </c>
      <c r="BD241" s="58">
        <f t="shared" si="69"/>
        <v>0</v>
      </c>
      <c r="BE241" s="59" t="str">
        <f t="shared" si="70"/>
        <v>included</v>
      </c>
      <c r="BF241" s="55"/>
      <c r="BG241" s="58">
        <v>5</v>
      </c>
      <c r="BH241" s="58" t="s">
        <v>78</v>
      </c>
      <c r="BI241" s="45" t="s">
        <v>96</v>
      </c>
      <c r="BJ241" s="67" t="s">
        <v>80</v>
      </c>
      <c r="BK241" s="61"/>
      <c r="BL241" s="61" t="str" cm="1">
        <f t="array" ref="BL241">IF(_xlfn.XLOOKUP(Estimates_final!C203,'Additional survey details'!$B$3:$B$489,_xlfn.XLOOKUP(Estimates_final!$BL$1,'Additional survey details'!$C$2:$BM$2,'Additional survey details'!$C$3:$BM$489))=0,"",_xlfn.XLOOKUP(Estimates_final!C203,'Additional survey details'!$B$3:$B$489,_xlfn.XLOOKUP(Estimates_final!$BL$1,'Additional survey details'!$C$2:$BM$2,'Additional survey details'!$C$3:$BM$489)))</f>
        <v/>
      </c>
    </row>
    <row r="242" spans="1:64" s="54" customFormat="1" ht="15" hidden="1" customHeight="1" x14ac:dyDescent="0.35">
      <c r="A242" s="54">
        <v>156</v>
      </c>
      <c r="B242" s="59" t="s">
        <v>484</v>
      </c>
      <c r="C242" s="55">
        <v>396</v>
      </c>
      <c r="D242" s="55" t="s">
        <v>485</v>
      </c>
      <c r="E242" s="58" t="s">
        <v>486</v>
      </c>
      <c r="F242" s="10" t="s">
        <v>76</v>
      </c>
      <c r="G242" s="3">
        <v>2006</v>
      </c>
      <c r="H242" s="55">
        <v>2005</v>
      </c>
      <c r="I242" s="64"/>
      <c r="J242" s="62"/>
      <c r="K242" s="64"/>
      <c r="L242" s="64"/>
      <c r="M242" s="64"/>
      <c r="N242" s="62"/>
      <c r="O242" s="64"/>
      <c r="P242" s="64"/>
      <c r="Q242" s="55">
        <v>1623</v>
      </c>
      <c r="R242" s="63">
        <v>1534</v>
      </c>
      <c r="S242" s="64">
        <v>0.2209908664226532</v>
      </c>
      <c r="T242" s="64">
        <v>0.19408503174781799</v>
      </c>
      <c r="U242" s="63">
        <v>339</v>
      </c>
      <c r="V242" s="55">
        <v>315</v>
      </c>
      <c r="W242" s="63">
        <v>339</v>
      </c>
      <c r="X242" s="55">
        <v>315</v>
      </c>
      <c r="Y242" s="64">
        <v>0.2209908664226532</v>
      </c>
      <c r="Z242" s="64">
        <v>0.19408503174781799</v>
      </c>
      <c r="AA242" s="55">
        <v>3000</v>
      </c>
      <c r="AB242" s="55">
        <v>64</v>
      </c>
      <c r="AC242" s="55">
        <v>3500</v>
      </c>
      <c r="AD242" s="55">
        <v>37</v>
      </c>
      <c r="AE242" s="55">
        <v>2800</v>
      </c>
      <c r="AF242" s="55">
        <v>27</v>
      </c>
      <c r="AG242" s="64">
        <v>0.19874733686447144</v>
      </c>
      <c r="AH242" s="64">
        <v>0.38947129249572754</v>
      </c>
      <c r="AI242" s="64">
        <v>3.9872940629720688E-2</v>
      </c>
      <c r="AJ242" s="64">
        <v>5.3422995842993259E-3</v>
      </c>
      <c r="AK242" s="64">
        <v>0</v>
      </c>
      <c r="AL242" s="64">
        <v>0</v>
      </c>
      <c r="AM242" s="55">
        <v>3000</v>
      </c>
      <c r="AN242" s="55">
        <v>64</v>
      </c>
      <c r="AO242" s="55">
        <v>3500</v>
      </c>
      <c r="AP242" s="55">
        <v>37</v>
      </c>
      <c r="AQ242" s="55">
        <v>2800</v>
      </c>
      <c r="AR242" s="55">
        <v>27</v>
      </c>
      <c r="AS242" s="64">
        <v>0.20317460596561432</v>
      </c>
      <c r="AT242" s="64">
        <v>0.40634921193122864</v>
      </c>
      <c r="AU242" s="64">
        <v>3.8095239549875259E-2</v>
      </c>
      <c r="AV242" s="64">
        <v>6.3492064364254475E-3</v>
      </c>
      <c r="AW242" s="64">
        <v>0</v>
      </c>
      <c r="AX242" s="68">
        <v>0</v>
      </c>
      <c r="AY242" s="56" t="str">
        <f t="shared" si="64"/>
        <v>no</v>
      </c>
      <c r="AZ242" s="57" t="str">
        <f t="shared" si="65"/>
        <v>yes</v>
      </c>
      <c r="BA242" s="57" t="str">
        <f t="shared" si="66"/>
        <v>yes</v>
      </c>
      <c r="BB242" s="57" t="str">
        <f t="shared" si="67"/>
        <v>yes</v>
      </c>
      <c r="BC242" s="57" t="str">
        <f t="shared" si="68"/>
        <v>yes</v>
      </c>
      <c r="BD242" s="58">
        <f t="shared" si="69"/>
        <v>1</v>
      </c>
      <c r="BE242" s="59" t="str">
        <f t="shared" si="70"/>
        <v>excluded</v>
      </c>
      <c r="BF242" s="55" t="s">
        <v>69</v>
      </c>
      <c r="BG242" s="58">
        <v>2</v>
      </c>
      <c r="BH242" s="58" t="s">
        <v>70</v>
      </c>
      <c r="BI242" s="45" t="s">
        <v>71</v>
      </c>
      <c r="BJ242" s="67" t="s">
        <v>72</v>
      </c>
      <c r="BK242" s="61"/>
      <c r="BL242" s="61" t="str" cm="1">
        <f t="array" ref="BL242">IF(_xlfn.XLOOKUP(Estimates_final!C205,'Additional survey details'!$B$3:$B$489,_xlfn.XLOOKUP(Estimates_final!$BL$1,'Additional survey details'!$C$2:$BM$2,'Additional survey details'!$C$3:$BM$489))=0,"",_xlfn.XLOOKUP(Estimates_final!C205,'Additional survey details'!$B$3:$B$489,_xlfn.XLOOKUP(Estimates_final!$BL$1,'Additional survey details'!$C$2:$BM$2,'Additional survey details'!$C$3:$BM$489)))</f>
        <v/>
      </c>
    </row>
    <row r="243" spans="1:64" s="54" customFormat="1" ht="15" customHeight="1" x14ac:dyDescent="0.35">
      <c r="A243" s="54">
        <v>157</v>
      </c>
      <c r="B243" s="59" t="s">
        <v>484</v>
      </c>
      <c r="C243" s="55">
        <v>397</v>
      </c>
      <c r="D243" s="55" t="s">
        <v>487</v>
      </c>
      <c r="E243" s="58" t="s">
        <v>486</v>
      </c>
      <c r="F243" s="10" t="s">
        <v>488</v>
      </c>
      <c r="G243" s="3" t="s">
        <v>149</v>
      </c>
      <c r="H243" s="55">
        <v>2010</v>
      </c>
      <c r="I243" s="64">
        <v>0.19144040000000001</v>
      </c>
      <c r="J243" s="62">
        <v>1.17132E-2</v>
      </c>
      <c r="K243" s="64">
        <v>0.16848250000000001</v>
      </c>
      <c r="L243" s="64">
        <v>0.21439839999999999</v>
      </c>
      <c r="M243" s="64">
        <v>0.10769479999999999</v>
      </c>
      <c r="N243" s="62">
        <v>8.5405900000000007E-3</v>
      </c>
      <c r="O243" s="64">
        <v>9.0926950000000006E-2</v>
      </c>
      <c r="P243" s="64">
        <v>0.12446269</v>
      </c>
      <c r="Q243" s="55">
        <v>4444</v>
      </c>
      <c r="R243" s="63">
        <v>4305.9033203125</v>
      </c>
      <c r="S243" s="64">
        <v>0.42498838901519775</v>
      </c>
      <c r="T243" s="64">
        <v>0.38681367039680481</v>
      </c>
      <c r="U243" s="63">
        <v>1830</v>
      </c>
      <c r="V243" s="55">
        <v>1719</v>
      </c>
      <c r="W243" s="63">
        <v>1830</v>
      </c>
      <c r="X243" s="55">
        <v>1719</v>
      </c>
      <c r="Y243" s="64">
        <v>0.42498838901519775</v>
      </c>
      <c r="Z243" s="64">
        <v>0.38681367039680481</v>
      </c>
      <c r="AA243" s="55">
        <v>3000</v>
      </c>
      <c r="AB243" s="55">
        <v>294</v>
      </c>
      <c r="AC243" s="55">
        <v>3500</v>
      </c>
      <c r="AD243" s="55">
        <v>161</v>
      </c>
      <c r="AE243" s="55">
        <v>2500</v>
      </c>
      <c r="AF243" s="55">
        <v>156</v>
      </c>
      <c r="AG243" s="64">
        <v>0.1697612851858139</v>
      </c>
      <c r="AH243" s="64">
        <v>0.33829876780509949</v>
      </c>
      <c r="AI243" s="64">
        <v>4.0848169475793839E-2</v>
      </c>
      <c r="AJ243" s="64">
        <v>6.3767358660697937E-3</v>
      </c>
      <c r="AK243" s="64">
        <v>9.1054069343954325E-4</v>
      </c>
      <c r="AL243" s="64">
        <v>0</v>
      </c>
      <c r="AM243" s="55">
        <v>3000</v>
      </c>
      <c r="AN243" s="55">
        <v>294</v>
      </c>
      <c r="AO243" s="55">
        <v>3500</v>
      </c>
      <c r="AP243" s="55">
        <v>161</v>
      </c>
      <c r="AQ243" s="55">
        <v>2500</v>
      </c>
      <c r="AR243" s="55">
        <v>156</v>
      </c>
      <c r="AS243" s="64">
        <v>0.17102967202663422</v>
      </c>
      <c r="AT243" s="64">
        <v>0.35543921589851379</v>
      </c>
      <c r="AU243" s="64">
        <v>4.6538684517145157E-2</v>
      </c>
      <c r="AV243" s="64">
        <v>7.5625362806022167E-3</v>
      </c>
      <c r="AW243" s="64">
        <v>1.163467182777822E-3</v>
      </c>
      <c r="AX243" s="68">
        <v>0</v>
      </c>
      <c r="AY243" s="56" t="str">
        <f t="shared" si="64"/>
        <v>yes</v>
      </c>
      <c r="AZ243" s="57" t="str">
        <f t="shared" si="65"/>
        <v>yes</v>
      </c>
      <c r="BA243" s="57" t="str">
        <f t="shared" si="66"/>
        <v>yes</v>
      </c>
      <c r="BB243" s="57" t="str">
        <f t="shared" si="67"/>
        <v>yes</v>
      </c>
      <c r="BC243" s="57" t="str">
        <f t="shared" si="68"/>
        <v>yes</v>
      </c>
      <c r="BD243" s="58">
        <f t="shared" si="69"/>
        <v>0</v>
      </c>
      <c r="BE243" s="59" t="str">
        <f t="shared" si="70"/>
        <v>included</v>
      </c>
      <c r="BF243" s="55" t="s">
        <v>77</v>
      </c>
      <c r="BG243" s="58">
        <v>5</v>
      </c>
      <c r="BH243" s="58" t="s">
        <v>78</v>
      </c>
      <c r="BI243" s="45" t="s">
        <v>84</v>
      </c>
      <c r="BJ243" s="67" t="s">
        <v>80</v>
      </c>
      <c r="BK243" s="61"/>
      <c r="BL243" s="61" t="str" cm="1">
        <f t="array" ref="BL243">IF(_xlfn.XLOOKUP(Estimates_final!C206,'Additional survey details'!$B$3:$B$489,_xlfn.XLOOKUP(Estimates_final!$BL$1,'Additional survey details'!$C$2:$BM$2,'Additional survey details'!$C$3:$BM$489))=0,"",_xlfn.XLOOKUP(Estimates_final!C206,'Additional survey details'!$B$3:$B$489,_xlfn.XLOOKUP(Estimates_final!$BL$1,'Additional survey details'!$C$2:$BM$2,'Additional survey details'!$C$3:$BM$489)))</f>
        <v/>
      </c>
    </row>
    <row r="244" spans="1:64" s="54" customFormat="1" ht="15" hidden="1" customHeight="1" x14ac:dyDescent="0.35">
      <c r="A244" s="54">
        <v>359</v>
      </c>
      <c r="B244" s="59" t="s">
        <v>484</v>
      </c>
      <c r="C244" s="55">
        <v>1224</v>
      </c>
      <c r="D244" s="55" t="s">
        <v>489</v>
      </c>
      <c r="E244" s="58" t="s">
        <v>486</v>
      </c>
      <c r="F244" s="10" t="s">
        <v>76</v>
      </c>
      <c r="G244" s="3">
        <v>2000</v>
      </c>
      <c r="H244" s="55">
        <v>1999</v>
      </c>
      <c r="I244" s="64"/>
      <c r="J244" s="62"/>
      <c r="K244" s="64"/>
      <c r="L244" s="64"/>
      <c r="M244" s="64"/>
      <c r="N244" s="62"/>
      <c r="O244" s="64"/>
      <c r="P244" s="64"/>
      <c r="Q244" s="55">
        <v>1180</v>
      </c>
      <c r="R244" s="63">
        <v>1180</v>
      </c>
      <c r="S244" s="64">
        <v>0.14773128926753998</v>
      </c>
      <c r="T244" s="64">
        <v>0.13983051478862762</v>
      </c>
      <c r="U244" s="63">
        <v>174</v>
      </c>
      <c r="V244" s="55">
        <v>165</v>
      </c>
      <c r="W244" s="63">
        <v>174</v>
      </c>
      <c r="X244" s="55">
        <v>165</v>
      </c>
      <c r="Y244" s="64">
        <v>0.14777787029743195</v>
      </c>
      <c r="Z244" s="64">
        <v>0.13983051478862762</v>
      </c>
      <c r="AA244" s="55">
        <v>3000</v>
      </c>
      <c r="AB244" s="55">
        <v>37</v>
      </c>
      <c r="AC244" s="55">
        <v>2500</v>
      </c>
      <c r="AD244" s="55">
        <v>22</v>
      </c>
      <c r="AE244" s="55">
        <v>3500</v>
      </c>
      <c r="AF244" s="55">
        <v>18</v>
      </c>
      <c r="AG244" s="64">
        <v>0.21831443905830383</v>
      </c>
      <c r="AH244" s="64">
        <v>0.45708635449409485</v>
      </c>
      <c r="AI244" s="64">
        <v>4.4660087674856186E-2</v>
      </c>
      <c r="AJ244" s="64">
        <v>5.2739535458385944E-3</v>
      </c>
      <c r="AK244" s="64">
        <v>0</v>
      </c>
      <c r="AL244" s="64">
        <v>0</v>
      </c>
      <c r="AM244" s="55">
        <v>3000</v>
      </c>
      <c r="AN244" s="55">
        <v>37</v>
      </c>
      <c r="AO244" s="55">
        <v>2500</v>
      </c>
      <c r="AP244" s="55">
        <v>22</v>
      </c>
      <c r="AQ244" s="55">
        <v>3500</v>
      </c>
      <c r="AR244" s="55">
        <v>18</v>
      </c>
      <c r="AS244" s="64">
        <v>0.22424241900444031</v>
      </c>
      <c r="AT244" s="64">
        <v>0.46666666865348816</v>
      </c>
      <c r="AU244" s="64">
        <v>4.2424242943525314E-2</v>
      </c>
      <c r="AV244" s="64">
        <v>6.0606058686971664E-3</v>
      </c>
      <c r="AW244" s="64">
        <v>0</v>
      </c>
      <c r="AX244" s="68">
        <v>0</v>
      </c>
      <c r="AY244" s="56" t="str">
        <f t="shared" ref="AY244:AY273" si="71">IF(Z244&gt;=0.3,"yes","no")</f>
        <v>no</v>
      </c>
      <c r="AZ244" s="57" t="str">
        <f t="shared" ref="AZ244:AZ273" si="72">IF(V244&gt;=200,"yes","no")</f>
        <v>no</v>
      </c>
      <c r="BA244" s="57" t="str">
        <f t="shared" ref="BA244:BA273" si="73">IF(AT244&lt;0.55,"yes","no")</f>
        <v>yes</v>
      </c>
      <c r="BB244" s="57" t="str">
        <f t="shared" ref="BB244:BB273" si="74">IF(AW244+AX244&gt;=0.05,"no","yes")</f>
        <v>yes</v>
      </c>
      <c r="BC244" s="57" t="str">
        <f t="shared" ref="BC244:BC273" si="75">IF(AV244&gt;=0.1,"no","yes")</f>
        <v>yes</v>
      </c>
      <c r="BD244" s="58">
        <f t="shared" ref="BD244:BD273" si="76">COUNTIF(AY244:BC244,"no")</f>
        <v>2</v>
      </c>
      <c r="BE244" s="59" t="str">
        <f t="shared" ref="BE244:BE273" si="77">IF(BD244=0,"included","excluded")</f>
        <v>excluded</v>
      </c>
      <c r="BF244" s="55" t="s">
        <v>69</v>
      </c>
      <c r="BG244" s="58">
        <v>2</v>
      </c>
      <c r="BH244" s="58" t="s">
        <v>70</v>
      </c>
      <c r="BI244" s="45" t="s">
        <v>71</v>
      </c>
      <c r="BJ244" s="67" t="s">
        <v>72</v>
      </c>
      <c r="BK244" s="61"/>
      <c r="BL244" s="61" t="str" cm="1">
        <f t="array" ref="BL244">IF(_xlfn.XLOOKUP(Estimates_final!C204,'Additional survey details'!$B$3:$B$489,_xlfn.XLOOKUP(Estimates_final!$BL$1,'Additional survey details'!$C$2:$BM$2,'Additional survey details'!$C$3:$BM$489))=0,"",_xlfn.XLOOKUP(Estimates_final!C204,'Additional survey details'!$B$3:$B$489,_xlfn.XLOOKUP(Estimates_final!$BL$1,'Additional survey details'!$C$2:$BM$2,'Additional survey details'!$C$3:$BM$489)))</f>
        <v/>
      </c>
    </row>
    <row r="245" spans="1:64" s="54" customFormat="1" ht="15" customHeight="1" x14ac:dyDescent="0.35">
      <c r="A245" s="54">
        <v>420</v>
      </c>
      <c r="B245" s="59" t="s">
        <v>484</v>
      </c>
      <c r="C245" s="55">
        <v>2242</v>
      </c>
      <c r="D245" s="55" t="s">
        <v>490</v>
      </c>
      <c r="E245" s="58" t="s">
        <v>486</v>
      </c>
      <c r="F245" s="10" t="s">
        <v>488</v>
      </c>
      <c r="G245" s="3">
        <v>2017</v>
      </c>
      <c r="H245" s="55">
        <v>2016</v>
      </c>
      <c r="I245" s="64">
        <v>0.16035342216491699</v>
      </c>
      <c r="J245" s="62">
        <v>6.4898403361439705E-3</v>
      </c>
      <c r="K245" s="64">
        <v>0.14763332903385162</v>
      </c>
      <c r="L245" s="64">
        <v>0.17307351529598236</v>
      </c>
      <c r="M245" s="64">
        <v>9.6564628183841705E-2</v>
      </c>
      <c r="N245" s="62">
        <v>6.4487634226679802E-3</v>
      </c>
      <c r="O245" s="64">
        <v>8.3910197019577026E-2</v>
      </c>
      <c r="P245" s="64">
        <v>0.10921905934810638</v>
      </c>
      <c r="Q245" s="55">
        <v>4460</v>
      </c>
      <c r="R245" s="63">
        <v>4231.09375</v>
      </c>
      <c r="S245" s="64">
        <v>0.6743086576461792</v>
      </c>
      <c r="T245" s="64">
        <v>0.65605384111404419</v>
      </c>
      <c r="U245" s="63">
        <v>2853</v>
      </c>
      <c r="V245" s="55">
        <v>2926</v>
      </c>
      <c r="W245" s="63">
        <v>2853</v>
      </c>
      <c r="X245" s="55">
        <v>2926</v>
      </c>
      <c r="Y245" s="64">
        <v>0.6743086576461792</v>
      </c>
      <c r="Z245" s="64">
        <v>0.65605384111404419</v>
      </c>
      <c r="AA245" s="55">
        <v>3000</v>
      </c>
      <c r="AB245" s="55">
        <v>467</v>
      </c>
      <c r="AC245" s="55">
        <v>3200</v>
      </c>
      <c r="AD245" s="55">
        <v>274</v>
      </c>
      <c r="AE245" s="55">
        <v>3500</v>
      </c>
      <c r="AF245" s="55">
        <v>256</v>
      </c>
      <c r="AG245" s="64">
        <v>0.15732061862945557</v>
      </c>
      <c r="AH245" s="64">
        <v>0.33104768395423889</v>
      </c>
      <c r="AI245" s="64">
        <v>2.7096154168248177E-2</v>
      </c>
      <c r="AJ245" s="64">
        <v>3.8822384085506201E-3</v>
      </c>
      <c r="AK245" s="64">
        <v>5.8923132019117475E-4</v>
      </c>
      <c r="AL245" s="64">
        <v>0</v>
      </c>
      <c r="AM245" s="55">
        <v>3000</v>
      </c>
      <c r="AN245" s="55">
        <v>467</v>
      </c>
      <c r="AO245" s="55">
        <v>3200</v>
      </c>
      <c r="AP245" s="55">
        <v>274</v>
      </c>
      <c r="AQ245" s="55">
        <v>3500</v>
      </c>
      <c r="AR245" s="55">
        <v>256</v>
      </c>
      <c r="AS245" s="64">
        <v>0.159603551030159</v>
      </c>
      <c r="AT245" s="64">
        <v>0.3407382071018219</v>
      </c>
      <c r="AU245" s="64">
        <v>2.6999317109584808E-2</v>
      </c>
      <c r="AV245" s="64">
        <v>3.417635103687644E-3</v>
      </c>
      <c r="AW245" s="64">
        <v>6.8352697417140007E-4</v>
      </c>
      <c r="AX245" s="68">
        <v>0</v>
      </c>
      <c r="AY245" s="56" t="str">
        <f t="shared" si="71"/>
        <v>yes</v>
      </c>
      <c r="AZ245" s="57" t="str">
        <f t="shared" si="72"/>
        <v>yes</v>
      </c>
      <c r="BA245" s="57" t="str">
        <f t="shared" si="73"/>
        <v>yes</v>
      </c>
      <c r="BB245" s="57" t="str">
        <f t="shared" si="74"/>
        <v>yes</v>
      </c>
      <c r="BC245" s="57" t="str">
        <f t="shared" si="75"/>
        <v>yes</v>
      </c>
      <c r="BD245" s="58">
        <f t="shared" si="76"/>
        <v>0</v>
      </c>
      <c r="BE245" s="59" t="str">
        <f t="shared" si="77"/>
        <v>included</v>
      </c>
      <c r="BF245" s="55"/>
      <c r="BG245" s="58">
        <v>5</v>
      </c>
      <c r="BH245" s="58" t="s">
        <v>78</v>
      </c>
      <c r="BI245" s="45" t="s">
        <v>84</v>
      </c>
      <c r="BJ245" s="67" t="s">
        <v>80</v>
      </c>
      <c r="BK245" s="61"/>
      <c r="BL245" s="61" t="str" cm="1">
        <f t="array" ref="BL245">IF(_xlfn.XLOOKUP(Estimates_final!C207,'Additional survey details'!$B$3:$B$489,_xlfn.XLOOKUP(Estimates_final!$BL$1,'Additional survey details'!$C$2:$BM$2,'Additional survey details'!$C$3:$BM$489))=0,"",_xlfn.XLOOKUP(Estimates_final!C207,'Additional survey details'!$B$3:$B$489,_xlfn.XLOOKUP(Estimates_final!$BL$1,'Additional survey details'!$C$2:$BM$2,'Additional survey details'!$C$3:$BM$489)))</f>
        <v/>
      </c>
    </row>
    <row r="246" spans="1:64" s="54" customFormat="1" ht="15" customHeight="1" x14ac:dyDescent="0.35">
      <c r="A246" s="54">
        <v>158</v>
      </c>
      <c r="B246" s="59" t="s">
        <v>491</v>
      </c>
      <c r="C246" s="55">
        <v>402</v>
      </c>
      <c r="D246" s="55" t="s">
        <v>492</v>
      </c>
      <c r="E246" s="58" t="s">
        <v>493</v>
      </c>
      <c r="F246" s="10" t="s">
        <v>76</v>
      </c>
      <c r="G246" s="3">
        <v>2000</v>
      </c>
      <c r="H246" s="55">
        <v>1999</v>
      </c>
      <c r="I246" s="64">
        <v>0.16630539999999999</v>
      </c>
      <c r="J246" s="62">
        <v>1.4968800000000001E-2</v>
      </c>
      <c r="K246" s="64">
        <v>0.13696649999999999</v>
      </c>
      <c r="L246" s="64">
        <v>0.19564429999999999</v>
      </c>
      <c r="M246" s="64">
        <v>0.11545619999999999</v>
      </c>
      <c r="N246" s="62">
        <v>1.3816159999999999E-2</v>
      </c>
      <c r="O246" s="64">
        <v>8.8258649999999994E-2</v>
      </c>
      <c r="P246" s="64">
        <v>0.14265381999999999</v>
      </c>
      <c r="Q246" s="55">
        <v>851</v>
      </c>
      <c r="R246" s="63">
        <v>851</v>
      </c>
      <c r="S246" s="64">
        <v>0.63102233409881592</v>
      </c>
      <c r="T246" s="64">
        <v>0.63102233409881592</v>
      </c>
      <c r="U246" s="63">
        <v>537</v>
      </c>
      <c r="V246" s="55">
        <v>537</v>
      </c>
      <c r="W246" s="63">
        <v>537</v>
      </c>
      <c r="X246" s="55">
        <v>537</v>
      </c>
      <c r="Y246" s="64">
        <v>0.63102233409881592</v>
      </c>
      <c r="Z246" s="64">
        <v>0.63102233409881592</v>
      </c>
      <c r="AA246" s="55">
        <v>3000</v>
      </c>
      <c r="AB246" s="55">
        <v>100</v>
      </c>
      <c r="AC246" s="55">
        <v>3500</v>
      </c>
      <c r="AD246" s="55">
        <v>62</v>
      </c>
      <c r="AE246" s="55">
        <v>3200</v>
      </c>
      <c r="AF246" s="55">
        <v>39</v>
      </c>
      <c r="AG246" s="64">
        <v>0.18621973693370819</v>
      </c>
      <c r="AH246" s="64">
        <v>0.37430167198181152</v>
      </c>
      <c r="AI246" s="64">
        <v>5.0279330462217331E-2</v>
      </c>
      <c r="AJ246" s="64">
        <v>7.4487896636128426E-3</v>
      </c>
      <c r="AK246" s="64">
        <v>0</v>
      </c>
      <c r="AL246" s="64">
        <v>3.7243948318064213E-3</v>
      </c>
      <c r="AM246" s="55">
        <v>3000</v>
      </c>
      <c r="AN246" s="55">
        <v>100</v>
      </c>
      <c r="AO246" s="55">
        <v>3500</v>
      </c>
      <c r="AP246" s="55">
        <v>62</v>
      </c>
      <c r="AQ246" s="55">
        <v>3200</v>
      </c>
      <c r="AR246" s="55">
        <v>39</v>
      </c>
      <c r="AS246" s="64">
        <v>0.18621973693370819</v>
      </c>
      <c r="AT246" s="64">
        <v>0.37430167198181152</v>
      </c>
      <c r="AU246" s="64">
        <v>5.0279330462217331E-2</v>
      </c>
      <c r="AV246" s="64">
        <v>7.4487896636128426E-3</v>
      </c>
      <c r="AW246" s="64">
        <v>0</v>
      </c>
      <c r="AX246" s="68">
        <v>3.7243948318064213E-3</v>
      </c>
      <c r="AY246" s="56" t="str">
        <f t="shared" si="71"/>
        <v>yes</v>
      </c>
      <c r="AZ246" s="57" t="str">
        <f t="shared" si="72"/>
        <v>yes</v>
      </c>
      <c r="BA246" s="57" t="str">
        <f t="shared" si="73"/>
        <v>yes</v>
      </c>
      <c r="BB246" s="57" t="str">
        <f t="shared" si="74"/>
        <v>yes</v>
      </c>
      <c r="BC246" s="57" t="str">
        <f t="shared" si="75"/>
        <v>yes</v>
      </c>
      <c r="BD246" s="58">
        <f t="shared" si="76"/>
        <v>0</v>
      </c>
      <c r="BE246" s="59" t="str">
        <f t="shared" si="77"/>
        <v>included</v>
      </c>
      <c r="BF246" s="55" t="s">
        <v>77</v>
      </c>
      <c r="BG246" s="58">
        <v>5</v>
      </c>
      <c r="BH246" s="58" t="s">
        <v>78</v>
      </c>
      <c r="BI246" s="45" t="s">
        <v>79</v>
      </c>
      <c r="BJ246" s="67" t="s">
        <v>80</v>
      </c>
      <c r="BK246" s="61"/>
      <c r="BL246" s="61" t="str" cm="1">
        <f t="array" ref="BL246">IF(_xlfn.XLOOKUP(Estimates_final!C208,'Additional survey details'!$B$3:$B$489,_xlfn.XLOOKUP(Estimates_final!$BL$1,'Additional survey details'!$C$2:$BM$2,'Additional survey details'!$C$3:$BM$489))=0,"",_xlfn.XLOOKUP(Estimates_final!C208,'Additional survey details'!$B$3:$B$489,_xlfn.XLOOKUP(Estimates_final!$BL$1,'Additional survey details'!$C$2:$BM$2,'Additional survey details'!$C$3:$BM$489)))</f>
        <v/>
      </c>
    </row>
    <row r="247" spans="1:64" s="54" customFormat="1" ht="15" customHeight="1" x14ac:dyDescent="0.35">
      <c r="A247" s="54">
        <v>159</v>
      </c>
      <c r="B247" s="59" t="s">
        <v>491</v>
      </c>
      <c r="C247" s="55">
        <v>403</v>
      </c>
      <c r="D247" s="55" t="s">
        <v>494</v>
      </c>
      <c r="E247" s="58" t="s">
        <v>493</v>
      </c>
      <c r="F247" s="10" t="s">
        <v>67</v>
      </c>
      <c r="G247" s="3" t="s">
        <v>234</v>
      </c>
      <c r="H247" s="55">
        <v>2002</v>
      </c>
      <c r="I247" s="64">
        <v>0.14917638897895813</v>
      </c>
      <c r="J247" s="62">
        <v>7.5930524617433548E-3</v>
      </c>
      <c r="K247" s="64">
        <v>0.13429400324821472</v>
      </c>
      <c r="L247" s="64">
        <v>0.16405877470970154</v>
      </c>
      <c r="M247" s="64">
        <v>0.10354430973529816</v>
      </c>
      <c r="N247" s="62">
        <v>7.2612082585692406E-3</v>
      </c>
      <c r="O247" s="64">
        <v>8.9269086718559265E-2</v>
      </c>
      <c r="P247" s="64">
        <v>0.11781953275203705</v>
      </c>
      <c r="Q247" s="55">
        <v>3658</v>
      </c>
      <c r="R247" s="63">
        <v>3529</v>
      </c>
      <c r="S247" s="64">
        <v>0.63229137659072876</v>
      </c>
      <c r="T247" s="64">
        <v>0.63395297527313232</v>
      </c>
      <c r="U247" s="63">
        <v>2231.069091796875</v>
      </c>
      <c r="V247" s="55">
        <v>2319</v>
      </c>
      <c r="W247" s="63">
        <v>2220.436279296875</v>
      </c>
      <c r="X247" s="55">
        <v>2308</v>
      </c>
      <c r="Y247" s="64">
        <v>0.62919700145721436</v>
      </c>
      <c r="Z247" s="64">
        <v>0.63094586133956909</v>
      </c>
      <c r="AA247" s="55">
        <v>3000</v>
      </c>
      <c r="AB247" s="55">
        <v>275</v>
      </c>
      <c r="AC247" s="55">
        <v>3500</v>
      </c>
      <c r="AD247" s="55">
        <v>221</v>
      </c>
      <c r="AE247" s="55">
        <v>3200</v>
      </c>
      <c r="AF247" s="55">
        <v>179</v>
      </c>
      <c r="AG247" s="64">
        <v>0.11421141028404236</v>
      </c>
      <c r="AH247" s="64">
        <v>0.29184338450431824</v>
      </c>
      <c r="AI247" s="64">
        <v>8.9165791869163513E-2</v>
      </c>
      <c r="AJ247" s="64">
        <v>3.055487759411335E-2</v>
      </c>
      <c r="AK247" s="64">
        <v>1.7106883227825165E-2</v>
      </c>
      <c r="AL247" s="64">
        <v>0</v>
      </c>
      <c r="AM247" s="55">
        <v>3000</v>
      </c>
      <c r="AN247" s="55">
        <v>275</v>
      </c>
      <c r="AO247" s="55">
        <v>3500</v>
      </c>
      <c r="AP247" s="55">
        <v>221</v>
      </c>
      <c r="AQ247" s="55">
        <v>3200</v>
      </c>
      <c r="AR247" s="55">
        <v>179</v>
      </c>
      <c r="AS247" s="64">
        <v>0.11858559399843216</v>
      </c>
      <c r="AT247" s="64">
        <v>0.29107373952865601</v>
      </c>
      <c r="AU247" s="64">
        <v>8.0638207495212555E-2</v>
      </c>
      <c r="AV247" s="64">
        <v>3.0185425654053688E-2</v>
      </c>
      <c r="AW247" s="64">
        <v>1.5523932874202728E-2</v>
      </c>
      <c r="AX247" s="68">
        <v>0</v>
      </c>
      <c r="AY247" s="56" t="str">
        <f t="shared" si="71"/>
        <v>yes</v>
      </c>
      <c r="AZ247" s="57" t="str">
        <f t="shared" si="72"/>
        <v>yes</v>
      </c>
      <c r="BA247" s="57" t="str">
        <f t="shared" si="73"/>
        <v>yes</v>
      </c>
      <c r="BB247" s="57" t="str">
        <f t="shared" si="74"/>
        <v>yes</v>
      </c>
      <c r="BC247" s="57" t="str">
        <f t="shared" si="75"/>
        <v>yes</v>
      </c>
      <c r="BD247" s="58">
        <f t="shared" si="76"/>
        <v>0</v>
      </c>
      <c r="BE247" s="59" t="str">
        <f t="shared" si="77"/>
        <v>included</v>
      </c>
      <c r="BF247" s="55" t="s">
        <v>77</v>
      </c>
      <c r="BG247" s="58">
        <v>5</v>
      </c>
      <c r="BH247" s="58" t="s">
        <v>78</v>
      </c>
      <c r="BI247" s="45" t="s">
        <v>84</v>
      </c>
      <c r="BJ247" s="67" t="s">
        <v>80</v>
      </c>
      <c r="BK247" s="61"/>
      <c r="BL247" s="61" t="str" cm="1">
        <f t="array" ref="BL247">IF(_xlfn.XLOOKUP(Estimates_final!C209,'Additional survey details'!$B$3:$B$489,_xlfn.XLOOKUP(Estimates_final!$BL$1,'Additional survey details'!$C$2:$BM$2,'Additional survey details'!$C$3:$BM$489))=0,"",_xlfn.XLOOKUP(Estimates_final!C209,'Additional survey details'!$B$3:$B$489,_xlfn.XLOOKUP(Estimates_final!$BL$1,'Additional survey details'!$C$2:$BM$2,'Additional survey details'!$C$3:$BM$489)))</f>
        <v/>
      </c>
    </row>
    <row r="248" spans="1:64" s="54" customFormat="1" ht="15" customHeight="1" x14ac:dyDescent="0.35">
      <c r="A248" s="54">
        <v>160</v>
      </c>
      <c r="B248" s="59" t="s">
        <v>491</v>
      </c>
      <c r="C248" s="55">
        <v>404</v>
      </c>
      <c r="D248" s="55" t="s">
        <v>495</v>
      </c>
      <c r="E248" s="58" t="s">
        <v>493</v>
      </c>
      <c r="F248" s="10" t="s">
        <v>67</v>
      </c>
      <c r="G248" s="3" t="s">
        <v>236</v>
      </c>
      <c r="H248" s="55">
        <v>2007</v>
      </c>
      <c r="I248" s="64">
        <v>0.15227477252483368</v>
      </c>
      <c r="J248" s="62">
        <v>9.0769398957490921E-3</v>
      </c>
      <c r="K248" s="64">
        <v>0.13448397815227509</v>
      </c>
      <c r="L248" s="64">
        <v>0.17006558179855347</v>
      </c>
      <c r="M248" s="64">
        <v>9.1797776520252228E-2</v>
      </c>
      <c r="N248" s="62">
        <v>6.3773533329367638E-3</v>
      </c>
      <c r="O248" s="64">
        <v>7.9260267317295074E-2</v>
      </c>
      <c r="P248" s="64">
        <v>0.10433528572320938</v>
      </c>
      <c r="Q248" s="55">
        <v>3995</v>
      </c>
      <c r="R248" s="63">
        <v>3730</v>
      </c>
      <c r="S248" s="64">
        <v>0.7139887809753418</v>
      </c>
      <c r="T248" s="64">
        <v>0.69962453842163086</v>
      </c>
      <c r="U248" s="63">
        <v>2663.13232421875</v>
      </c>
      <c r="V248" s="55">
        <v>2795</v>
      </c>
      <c r="W248" s="63">
        <v>2650.424560546875</v>
      </c>
      <c r="X248" s="55">
        <v>2783</v>
      </c>
      <c r="Y248" s="64">
        <v>0.71056956052780151</v>
      </c>
      <c r="Z248" s="64">
        <v>0.69662076234817505</v>
      </c>
      <c r="AA248" s="55">
        <v>3000</v>
      </c>
      <c r="AB248" s="55">
        <v>360</v>
      </c>
      <c r="AC248" s="55">
        <v>3500</v>
      </c>
      <c r="AD248" s="55">
        <v>286</v>
      </c>
      <c r="AE248" s="55">
        <v>3200</v>
      </c>
      <c r="AF248" s="55">
        <v>206</v>
      </c>
      <c r="AG248" s="64">
        <v>0.11774368584156036</v>
      </c>
      <c r="AH248" s="64">
        <v>0.29269608855247498</v>
      </c>
      <c r="AI248" s="64">
        <v>8.0398507416248322E-2</v>
      </c>
      <c r="AJ248" s="64">
        <v>3.228079155087471E-2</v>
      </c>
      <c r="AK248" s="64">
        <v>1.1665139347314835E-2</v>
      </c>
      <c r="AL248" s="64">
        <v>2.3135765513870865E-4</v>
      </c>
      <c r="AM248" s="55">
        <v>3000</v>
      </c>
      <c r="AN248" s="55">
        <v>360</v>
      </c>
      <c r="AO248" s="55">
        <v>3500</v>
      </c>
      <c r="AP248" s="55">
        <v>286</v>
      </c>
      <c r="AQ248" s="55">
        <v>3200</v>
      </c>
      <c r="AR248" s="55">
        <v>206</v>
      </c>
      <c r="AS248" s="64">
        <v>0.12880143523216248</v>
      </c>
      <c r="AT248" s="64">
        <v>0.30483004450798035</v>
      </c>
      <c r="AU248" s="64">
        <v>7.6923079788684845E-2</v>
      </c>
      <c r="AV248" s="64">
        <v>2.9695885255932808E-2</v>
      </c>
      <c r="AW248" s="64">
        <v>1.0733452625572681E-2</v>
      </c>
      <c r="AX248" s="68">
        <v>3.577817406039685E-4</v>
      </c>
      <c r="AY248" s="56" t="str">
        <f t="shared" si="71"/>
        <v>yes</v>
      </c>
      <c r="AZ248" s="57" t="str">
        <f t="shared" si="72"/>
        <v>yes</v>
      </c>
      <c r="BA248" s="57" t="str">
        <f t="shared" si="73"/>
        <v>yes</v>
      </c>
      <c r="BB248" s="57" t="str">
        <f t="shared" si="74"/>
        <v>yes</v>
      </c>
      <c r="BC248" s="57" t="str">
        <f t="shared" si="75"/>
        <v>yes</v>
      </c>
      <c r="BD248" s="58">
        <f t="shared" si="76"/>
        <v>0</v>
      </c>
      <c r="BE248" s="59" t="str">
        <f t="shared" si="77"/>
        <v>included</v>
      </c>
      <c r="BF248" s="55" t="s">
        <v>77</v>
      </c>
      <c r="BG248" s="58">
        <v>5</v>
      </c>
      <c r="BH248" s="58" t="s">
        <v>78</v>
      </c>
      <c r="BI248" s="45" t="s">
        <v>84</v>
      </c>
      <c r="BJ248" s="67" t="s">
        <v>80</v>
      </c>
      <c r="BK248" s="61"/>
      <c r="BL248" s="61" t="str" cm="1">
        <f t="array" ref="BL248">IF(_xlfn.XLOOKUP(Estimates_final!C210,'Additional survey details'!$B$3:$B$489,_xlfn.XLOOKUP(Estimates_final!$BL$1,'Additional survey details'!$C$2:$BM$2,'Additional survey details'!$C$3:$BM$489))=0,"",_xlfn.XLOOKUP(Estimates_final!C210,'Additional survey details'!$B$3:$B$489,_xlfn.XLOOKUP(Estimates_final!$BL$1,'Additional survey details'!$C$2:$BM$2,'Additional survey details'!$C$3:$BM$489)))</f>
        <v/>
      </c>
    </row>
    <row r="249" spans="1:64" s="54" customFormat="1" ht="15" customHeight="1" x14ac:dyDescent="0.35">
      <c r="A249" s="54">
        <v>161</v>
      </c>
      <c r="B249" s="59" t="s">
        <v>491</v>
      </c>
      <c r="C249" s="55">
        <v>405</v>
      </c>
      <c r="D249" s="55" t="s">
        <v>496</v>
      </c>
      <c r="E249" s="58" t="s">
        <v>493</v>
      </c>
      <c r="F249" s="10" t="s">
        <v>67</v>
      </c>
      <c r="G249" s="3">
        <v>2014</v>
      </c>
      <c r="H249" s="55">
        <v>2012</v>
      </c>
      <c r="I249" s="64">
        <v>0.13893369999999999</v>
      </c>
      <c r="J249" s="62">
        <v>7.3686000000000003E-3</v>
      </c>
      <c r="K249" s="64">
        <v>0.1244913</v>
      </c>
      <c r="L249" s="64">
        <v>0.15337619999999999</v>
      </c>
      <c r="M249" s="64">
        <v>0.104143</v>
      </c>
      <c r="N249" s="62">
        <v>8.1811200000000001E-3</v>
      </c>
      <c r="O249" s="64">
        <v>8.8059100000000001E-2</v>
      </c>
      <c r="P249" s="64">
        <v>0.12022681</v>
      </c>
      <c r="Q249" s="55">
        <v>3136</v>
      </c>
      <c r="R249" s="63">
        <v>3110</v>
      </c>
      <c r="S249" s="64">
        <v>0.83431190252304077</v>
      </c>
      <c r="T249" s="64">
        <v>0.82908165454864502</v>
      </c>
      <c r="U249" s="63">
        <v>2594.984619140625</v>
      </c>
      <c r="V249" s="55">
        <v>2600</v>
      </c>
      <c r="W249" s="63">
        <v>2593.368896484375</v>
      </c>
      <c r="X249" s="55">
        <v>2597</v>
      </c>
      <c r="Y249" s="64">
        <v>0.83388066291809082</v>
      </c>
      <c r="Z249" s="64">
        <v>0.828125</v>
      </c>
      <c r="AA249" s="55">
        <v>3000</v>
      </c>
      <c r="AB249" s="55">
        <v>260</v>
      </c>
      <c r="AC249" s="55">
        <v>3500</v>
      </c>
      <c r="AD249" s="55">
        <v>214</v>
      </c>
      <c r="AE249" s="55">
        <v>3200</v>
      </c>
      <c r="AF249" s="55">
        <v>210</v>
      </c>
      <c r="AG249" s="64">
        <v>9.5492266118526459E-2</v>
      </c>
      <c r="AH249" s="64">
        <v>0.26131275296211243</v>
      </c>
      <c r="AI249" s="64">
        <v>5.9147998690605164E-2</v>
      </c>
      <c r="AJ249" s="64">
        <v>1.9137503579258919E-2</v>
      </c>
      <c r="AK249" s="64">
        <v>6.3581722788512707E-3</v>
      </c>
      <c r="AL249" s="64">
        <v>4.7835311852395535E-4</v>
      </c>
      <c r="AM249" s="55">
        <v>3000</v>
      </c>
      <c r="AN249" s="55">
        <v>260</v>
      </c>
      <c r="AO249" s="55">
        <v>3500</v>
      </c>
      <c r="AP249" s="55">
        <v>214</v>
      </c>
      <c r="AQ249" s="55">
        <v>3200</v>
      </c>
      <c r="AR249" s="55">
        <v>210</v>
      </c>
      <c r="AS249" s="64">
        <v>0.10000000149011612</v>
      </c>
      <c r="AT249" s="64">
        <v>0.26307693123817444</v>
      </c>
      <c r="AU249" s="64">
        <v>5.615384504199028E-2</v>
      </c>
      <c r="AV249" s="64">
        <v>1.7692307010293007E-2</v>
      </c>
      <c r="AW249" s="64">
        <v>6.1538461595773697E-3</v>
      </c>
      <c r="AX249" s="68">
        <v>7.6923076994717121E-4</v>
      </c>
      <c r="AY249" s="56" t="str">
        <f t="shared" si="71"/>
        <v>yes</v>
      </c>
      <c r="AZ249" s="57" t="str">
        <f t="shared" si="72"/>
        <v>yes</v>
      </c>
      <c r="BA249" s="57" t="str">
        <f t="shared" si="73"/>
        <v>yes</v>
      </c>
      <c r="BB249" s="57" t="str">
        <f t="shared" si="74"/>
        <v>yes</v>
      </c>
      <c r="BC249" s="57" t="str">
        <f t="shared" si="75"/>
        <v>yes</v>
      </c>
      <c r="BD249" s="58">
        <f t="shared" si="76"/>
        <v>0</v>
      </c>
      <c r="BE249" s="59" t="str">
        <f t="shared" si="77"/>
        <v>included</v>
      </c>
      <c r="BF249" s="55" t="s">
        <v>77</v>
      </c>
      <c r="BG249" s="58">
        <v>5</v>
      </c>
      <c r="BH249" s="58" t="s">
        <v>78</v>
      </c>
      <c r="BI249" s="45" t="s">
        <v>84</v>
      </c>
      <c r="BJ249" s="67" t="s">
        <v>80</v>
      </c>
      <c r="BK249" s="61"/>
      <c r="BL249" s="61" t="str" cm="1">
        <f t="array" ref="BL249">IF(_xlfn.XLOOKUP(Estimates_final!C211,'Additional survey details'!$B$3:$B$489,_xlfn.XLOOKUP(Estimates_final!$BL$1,'Additional survey details'!$C$2:$BM$2,'Additional survey details'!$C$3:$BM$489))=0,"",_xlfn.XLOOKUP(Estimates_final!C211,'Additional survey details'!$B$3:$B$489,_xlfn.XLOOKUP(Estimates_final!$BL$1,'Additional survey details'!$C$2:$BM$2,'Additional survey details'!$C$3:$BM$489)))</f>
        <v/>
      </c>
    </row>
    <row r="250" spans="1:64" s="54" customFormat="1" ht="15" customHeight="1" x14ac:dyDescent="0.35">
      <c r="A250" s="54">
        <v>456</v>
      </c>
      <c r="B250" s="59" t="s">
        <v>491</v>
      </c>
      <c r="C250" s="55">
        <v>3508</v>
      </c>
      <c r="D250" s="55" t="s">
        <v>497</v>
      </c>
      <c r="E250" s="58" t="s">
        <v>493</v>
      </c>
      <c r="F250" s="10" t="s">
        <v>76</v>
      </c>
      <c r="G250" s="3">
        <v>2018</v>
      </c>
      <c r="H250" s="55">
        <v>2017</v>
      </c>
      <c r="I250" s="64">
        <v>0.14228303730487823</v>
      </c>
      <c r="J250" s="62">
        <v>1.2630270794034004E-2</v>
      </c>
      <c r="K250" s="64">
        <v>0.11752770841121674</v>
      </c>
      <c r="L250" s="64">
        <v>0.16703836619853973</v>
      </c>
      <c r="M250" s="64">
        <v>0.11892436444759369</v>
      </c>
      <c r="N250" s="62">
        <v>1.4857525937259197E-2</v>
      </c>
      <c r="O250" s="64">
        <v>8.9710108935832977E-2</v>
      </c>
      <c r="P250" s="64">
        <v>0.1481386125087738</v>
      </c>
      <c r="Q250" s="55">
        <v>1175</v>
      </c>
      <c r="R250" s="63">
        <v>1095.575439453125</v>
      </c>
      <c r="S250" s="64">
        <v>0.92335766553878784</v>
      </c>
      <c r="T250" s="64">
        <v>0.92085105180740356</v>
      </c>
      <c r="U250" s="63">
        <v>1012</v>
      </c>
      <c r="V250" s="55">
        <v>1082</v>
      </c>
      <c r="W250" s="63">
        <v>1011</v>
      </c>
      <c r="X250" s="55">
        <v>1080</v>
      </c>
      <c r="Y250" s="64">
        <v>0.92244523763656616</v>
      </c>
      <c r="Z250" s="64">
        <v>0.91914892196655273</v>
      </c>
      <c r="AA250" s="55">
        <v>3000</v>
      </c>
      <c r="AB250" s="55">
        <v>93</v>
      </c>
      <c r="AC250" s="55">
        <v>3200</v>
      </c>
      <c r="AD250" s="55">
        <v>87</v>
      </c>
      <c r="AE250" s="55">
        <v>3500</v>
      </c>
      <c r="AF250" s="55">
        <v>86</v>
      </c>
      <c r="AG250" s="64">
        <v>8.053792268037796E-2</v>
      </c>
      <c r="AH250" s="64">
        <v>0.23576439917087555</v>
      </c>
      <c r="AI250" s="64">
        <v>4.7680418938398361E-2</v>
      </c>
      <c r="AJ250" s="64">
        <v>1.3408365659415722E-2</v>
      </c>
      <c r="AK250" s="64">
        <v>4.1381609626114368E-3</v>
      </c>
      <c r="AL250" s="64">
        <v>0</v>
      </c>
      <c r="AM250" s="55">
        <v>3000</v>
      </c>
      <c r="AN250" s="55">
        <v>93</v>
      </c>
      <c r="AO250" s="55">
        <v>3200</v>
      </c>
      <c r="AP250" s="55">
        <v>87</v>
      </c>
      <c r="AQ250" s="55">
        <v>3500</v>
      </c>
      <c r="AR250" s="55">
        <v>86</v>
      </c>
      <c r="AS250" s="64">
        <v>8.5951939225196838E-2</v>
      </c>
      <c r="AT250" s="64">
        <v>0.24584104120731354</v>
      </c>
      <c r="AU250" s="64">
        <v>4.1589647531509399E-2</v>
      </c>
      <c r="AV250" s="64">
        <v>1.109057292342186E-2</v>
      </c>
      <c r="AW250" s="64">
        <v>3.6968577187508345E-3</v>
      </c>
      <c r="AX250" s="68">
        <v>0</v>
      </c>
      <c r="AY250" s="56" t="str">
        <f t="shared" si="71"/>
        <v>yes</v>
      </c>
      <c r="AZ250" s="57" t="str">
        <f t="shared" si="72"/>
        <v>yes</v>
      </c>
      <c r="BA250" s="57" t="str">
        <f t="shared" si="73"/>
        <v>yes</v>
      </c>
      <c r="BB250" s="57" t="str">
        <f t="shared" si="74"/>
        <v>yes</v>
      </c>
      <c r="BC250" s="57" t="str">
        <f t="shared" si="75"/>
        <v>yes</v>
      </c>
      <c r="BD250" s="58">
        <f t="shared" si="76"/>
        <v>0</v>
      </c>
      <c r="BE250" s="59" t="str">
        <f t="shared" si="77"/>
        <v>included</v>
      </c>
      <c r="BF250" s="55"/>
      <c r="BG250" s="58">
        <v>5</v>
      </c>
      <c r="BH250" s="58" t="s">
        <v>78</v>
      </c>
      <c r="BI250" s="45" t="s">
        <v>96</v>
      </c>
      <c r="BJ250" s="67" t="s">
        <v>80</v>
      </c>
      <c r="BK250" s="61"/>
      <c r="BL250" s="61" t="str" cm="1">
        <f t="array" ref="BL250">IF(_xlfn.XLOOKUP(Estimates_final!C212,'Additional survey details'!$B$3:$B$489,_xlfn.XLOOKUP(Estimates_final!$BL$1,'Additional survey details'!$C$2:$BM$2,'Additional survey details'!$C$3:$BM$489))=0,"",_xlfn.XLOOKUP(Estimates_final!C212,'Additional survey details'!$B$3:$B$489,_xlfn.XLOOKUP(Estimates_final!$BL$1,'Additional survey details'!$C$2:$BM$2,'Additional survey details'!$C$3:$BM$489)))</f>
        <v/>
      </c>
    </row>
    <row r="251" spans="1:64" s="54" customFormat="1" ht="15" hidden="1" customHeight="1" x14ac:dyDescent="0.35">
      <c r="A251" s="54">
        <v>162</v>
      </c>
      <c r="B251" s="59" t="s">
        <v>498</v>
      </c>
      <c r="C251" s="55">
        <v>407</v>
      </c>
      <c r="D251" s="55" t="s">
        <v>499</v>
      </c>
      <c r="E251" s="58" t="s">
        <v>500</v>
      </c>
      <c r="F251" s="10" t="s">
        <v>67</v>
      </c>
      <c r="G251" s="3" t="s">
        <v>179</v>
      </c>
      <c r="H251" s="55">
        <v>2004</v>
      </c>
      <c r="I251" s="64"/>
      <c r="J251" s="62"/>
      <c r="K251" s="64"/>
      <c r="L251" s="64"/>
      <c r="M251" s="64"/>
      <c r="N251" s="62"/>
      <c r="O251" s="64"/>
      <c r="P251" s="64"/>
      <c r="Q251" s="55">
        <v>5799</v>
      </c>
      <c r="R251" s="63">
        <v>5594</v>
      </c>
      <c r="S251" s="64">
        <v>0.16136381030082703</v>
      </c>
      <c r="T251" s="64">
        <v>0.14485256373882294</v>
      </c>
      <c r="U251" s="63">
        <v>902.58917236328125</v>
      </c>
      <c r="V251" s="55">
        <v>840</v>
      </c>
      <c r="W251" s="63">
        <v>779.8792724609375</v>
      </c>
      <c r="X251" s="55">
        <v>738</v>
      </c>
      <c r="Y251" s="64">
        <v>0.13941352069377899</v>
      </c>
      <c r="Z251" s="64">
        <v>0.12726332247257233</v>
      </c>
      <c r="AA251" s="55">
        <v>3000</v>
      </c>
      <c r="AB251" s="55">
        <v>104</v>
      </c>
      <c r="AC251" s="55">
        <v>3500</v>
      </c>
      <c r="AD251" s="55">
        <v>65</v>
      </c>
      <c r="AE251" s="55">
        <v>3200</v>
      </c>
      <c r="AF251" s="55">
        <v>61</v>
      </c>
      <c r="AG251" s="64">
        <v>0.12045326083898544</v>
      </c>
      <c r="AH251" s="64">
        <v>0.26095524430274963</v>
      </c>
      <c r="AI251" s="64">
        <v>0.28170177340507507</v>
      </c>
      <c r="AJ251" s="64">
        <v>0.19359920918941498</v>
      </c>
      <c r="AK251" s="64">
        <v>0.16170698404312134</v>
      </c>
      <c r="AL251" s="64">
        <v>9.3113241018727422E-4</v>
      </c>
      <c r="AM251" s="55">
        <v>3000</v>
      </c>
      <c r="AN251" s="55">
        <v>104</v>
      </c>
      <c r="AO251" s="55">
        <v>3500</v>
      </c>
      <c r="AP251" s="55">
        <v>65</v>
      </c>
      <c r="AQ251" s="55">
        <v>3200</v>
      </c>
      <c r="AR251" s="55">
        <v>61</v>
      </c>
      <c r="AS251" s="64">
        <v>0.12380952388048172</v>
      </c>
      <c r="AT251" s="64">
        <v>0.2738095223903656</v>
      </c>
      <c r="AU251" s="64">
        <v>0.2678571343421936</v>
      </c>
      <c r="AV251" s="64">
        <v>0.18333333730697632</v>
      </c>
      <c r="AW251" s="64">
        <v>0.15238095819950104</v>
      </c>
      <c r="AX251" s="68">
        <v>1.1904762359336019E-3</v>
      </c>
      <c r="AY251" s="56" t="str">
        <f t="shared" si="71"/>
        <v>no</v>
      </c>
      <c r="AZ251" s="57" t="str">
        <f t="shared" si="72"/>
        <v>yes</v>
      </c>
      <c r="BA251" s="57" t="str">
        <f t="shared" si="73"/>
        <v>yes</v>
      </c>
      <c r="BB251" s="57" t="str">
        <f t="shared" si="74"/>
        <v>no</v>
      </c>
      <c r="BC251" s="57" t="str">
        <f t="shared" si="75"/>
        <v>no</v>
      </c>
      <c r="BD251" s="58">
        <f t="shared" si="76"/>
        <v>3</v>
      </c>
      <c r="BE251" s="59" t="str">
        <f t="shared" si="77"/>
        <v>excluded</v>
      </c>
      <c r="BF251" s="55" t="s">
        <v>69</v>
      </c>
      <c r="BG251" s="58">
        <v>2</v>
      </c>
      <c r="BH251" s="58" t="s">
        <v>70</v>
      </c>
      <c r="BI251" s="45" t="s">
        <v>71</v>
      </c>
      <c r="BJ251" s="67" t="s">
        <v>72</v>
      </c>
      <c r="BK251" s="61"/>
      <c r="BL251" s="61" t="str" cm="1">
        <f t="array" ref="BL251">IF(_xlfn.XLOOKUP(Estimates_final!C213,'Additional survey details'!$B$3:$B$489,_xlfn.XLOOKUP(Estimates_final!$BL$1,'Additional survey details'!$C$2:$BM$2,'Additional survey details'!$C$3:$BM$489))=0,"",_xlfn.XLOOKUP(Estimates_final!C213,'Additional survey details'!$B$3:$B$489,_xlfn.XLOOKUP(Estimates_final!$BL$1,'Additional survey details'!$C$2:$BM$2,'Additional survey details'!$C$3:$BM$489)))</f>
        <v>MICS3</v>
      </c>
    </row>
    <row r="252" spans="1:64" s="54" customFormat="1" ht="15" hidden="1" customHeight="1" x14ac:dyDescent="0.35">
      <c r="A252" s="54">
        <v>163</v>
      </c>
      <c r="B252" s="59" t="s">
        <v>498</v>
      </c>
      <c r="C252" s="55">
        <v>409</v>
      </c>
      <c r="D252" s="55" t="s">
        <v>501</v>
      </c>
      <c r="E252" s="58" t="s">
        <v>500</v>
      </c>
      <c r="F252" s="10" t="s">
        <v>67</v>
      </c>
      <c r="G252" s="3">
        <v>2013</v>
      </c>
      <c r="H252" s="55">
        <v>2010</v>
      </c>
      <c r="I252" s="64"/>
      <c r="J252" s="62"/>
      <c r="K252" s="64"/>
      <c r="L252" s="64"/>
      <c r="M252" s="64"/>
      <c r="N252" s="62"/>
      <c r="O252" s="64"/>
      <c r="P252" s="64"/>
      <c r="Q252" s="55">
        <v>7606</v>
      </c>
      <c r="R252" s="63">
        <v>6502</v>
      </c>
      <c r="S252" s="64">
        <v>0.23179592192173004</v>
      </c>
      <c r="T252" s="64">
        <v>0.20352353155612946</v>
      </c>
      <c r="U252" s="63">
        <v>1507.1417236328125</v>
      </c>
      <c r="V252" s="55">
        <v>1548</v>
      </c>
      <c r="W252" s="63">
        <v>1467.3212890625</v>
      </c>
      <c r="X252" s="55">
        <v>1502</v>
      </c>
      <c r="Y252" s="64">
        <v>0.22567230463027954</v>
      </c>
      <c r="Z252" s="64">
        <v>0.19747567176818848</v>
      </c>
      <c r="AA252" s="55">
        <v>3000</v>
      </c>
      <c r="AB252" s="55">
        <v>306</v>
      </c>
      <c r="AC252" s="55">
        <v>3500</v>
      </c>
      <c r="AD252" s="55">
        <v>128</v>
      </c>
      <c r="AE252" s="55">
        <v>2500</v>
      </c>
      <c r="AF252" s="55">
        <v>115</v>
      </c>
      <c r="AG252" s="64">
        <v>0.19464083015918732</v>
      </c>
      <c r="AH252" s="64">
        <v>0.34994259476661682</v>
      </c>
      <c r="AI252" s="64">
        <v>0.15465836226940155</v>
      </c>
      <c r="AJ252" s="64">
        <v>7.9778313636779785E-2</v>
      </c>
      <c r="AK252" s="64">
        <v>4.5235227793455124E-2</v>
      </c>
      <c r="AL252" s="64">
        <v>4.5970195787958801E-4</v>
      </c>
      <c r="AM252" s="55">
        <v>3000</v>
      </c>
      <c r="AN252" s="55">
        <v>306</v>
      </c>
      <c r="AO252" s="55">
        <v>3500</v>
      </c>
      <c r="AP252" s="55">
        <v>128</v>
      </c>
      <c r="AQ252" s="55">
        <v>2500</v>
      </c>
      <c r="AR252" s="55">
        <v>115</v>
      </c>
      <c r="AS252" s="64">
        <v>0.19767442345619202</v>
      </c>
      <c r="AT252" s="64">
        <v>0.35465115308761597</v>
      </c>
      <c r="AU252" s="64">
        <v>0.15439276397228241</v>
      </c>
      <c r="AV252" s="64">
        <v>8.1395350396633148E-2</v>
      </c>
      <c r="AW252" s="64">
        <v>4.9741603434085846E-2</v>
      </c>
      <c r="AX252" s="68">
        <v>1.2919896980747581E-3</v>
      </c>
      <c r="AY252" s="56" t="str">
        <f t="shared" si="71"/>
        <v>no</v>
      </c>
      <c r="AZ252" s="57" t="str">
        <f t="shared" si="72"/>
        <v>yes</v>
      </c>
      <c r="BA252" s="57" t="str">
        <f t="shared" si="73"/>
        <v>yes</v>
      </c>
      <c r="BB252" s="57" t="str">
        <f t="shared" si="74"/>
        <v>no</v>
      </c>
      <c r="BC252" s="57" t="str">
        <f t="shared" si="75"/>
        <v>yes</v>
      </c>
      <c r="BD252" s="58">
        <f t="shared" si="76"/>
        <v>2</v>
      </c>
      <c r="BE252" s="59" t="str">
        <f t="shared" si="77"/>
        <v>excluded</v>
      </c>
      <c r="BF252" s="55" t="s">
        <v>69</v>
      </c>
      <c r="BG252" s="58">
        <v>2</v>
      </c>
      <c r="BH252" s="58" t="s">
        <v>70</v>
      </c>
      <c r="BI252" s="45" t="s">
        <v>71</v>
      </c>
      <c r="BJ252" s="67" t="s">
        <v>72</v>
      </c>
      <c r="BK252" s="61"/>
      <c r="BL252" s="61" t="str" cm="1">
        <f t="array" ref="BL252">IF(_xlfn.XLOOKUP(Estimates_final!C214,'Additional survey details'!$B$3:$B$489,_xlfn.XLOOKUP(Estimates_final!$BL$1,'Additional survey details'!$C$2:$BM$2,'Additional survey details'!$C$3:$BM$489))=0,"",_xlfn.XLOOKUP(Estimates_final!C214,'Additional survey details'!$B$3:$B$489,_xlfn.XLOOKUP(Estimates_final!$BL$1,'Additional survey details'!$C$2:$BM$2,'Additional survey details'!$C$3:$BM$489)))</f>
        <v>MICS4</v>
      </c>
    </row>
    <row r="253" spans="1:64" s="54" customFormat="1" ht="15" hidden="1" customHeight="1" x14ac:dyDescent="0.35">
      <c r="A253" s="54">
        <v>469</v>
      </c>
      <c r="B253" s="158" t="s">
        <v>498</v>
      </c>
      <c r="C253" s="160">
        <v>4192</v>
      </c>
      <c r="D253" s="160" t="s">
        <v>502</v>
      </c>
      <c r="E253" s="88" t="s">
        <v>500</v>
      </c>
      <c r="F253" s="82" t="s">
        <v>67</v>
      </c>
      <c r="G253" s="83" t="s">
        <v>344</v>
      </c>
      <c r="H253" s="160">
        <v>2017</v>
      </c>
      <c r="I253" s="164">
        <v>0.19936925172805786</v>
      </c>
      <c r="J253" s="166">
        <v>8.9477440342307091E-3</v>
      </c>
      <c r="K253" s="164">
        <v>0.18183167278766632</v>
      </c>
      <c r="L253" s="164">
        <v>0.2169068306684494</v>
      </c>
      <c r="M253" s="164">
        <v>9.9472351372241974E-2</v>
      </c>
      <c r="N253" s="166">
        <v>1.0826379060745239E-2</v>
      </c>
      <c r="O253" s="164">
        <v>7.8165031969547272E-2</v>
      </c>
      <c r="P253" s="164">
        <v>0.12077967822551727</v>
      </c>
      <c r="Q253" s="160">
        <v>5704</v>
      </c>
      <c r="R253" s="167">
        <v>5263</v>
      </c>
      <c r="S253" s="164">
        <v>0.30221009254455566</v>
      </c>
      <c r="T253" s="164">
        <v>0.3006662130355835</v>
      </c>
      <c r="U253" s="167">
        <v>1590.537353515625</v>
      </c>
      <c r="V253" s="160">
        <v>1715</v>
      </c>
      <c r="W253" s="167">
        <v>1528.72021484375</v>
      </c>
      <c r="X253" s="160">
        <v>1685</v>
      </c>
      <c r="Y253" s="164">
        <v>0.29046556353569031</v>
      </c>
      <c r="Z253" s="164">
        <v>0.29540672898292542</v>
      </c>
      <c r="AA253" s="160">
        <v>3000</v>
      </c>
      <c r="AB253" s="160">
        <v>390</v>
      </c>
      <c r="AC253" s="160">
        <v>2500</v>
      </c>
      <c r="AD253" s="160">
        <v>177</v>
      </c>
      <c r="AE253" s="160">
        <v>3500</v>
      </c>
      <c r="AF253" s="160">
        <v>133</v>
      </c>
      <c r="AG253" s="164">
        <v>0.22112353146076202</v>
      </c>
      <c r="AH253" s="164">
        <v>0.41650921106338501</v>
      </c>
      <c r="AI253" s="164">
        <v>0.13607588410377502</v>
      </c>
      <c r="AJ253" s="164">
        <v>8.4171615540981293E-2</v>
      </c>
      <c r="AK253" s="164">
        <v>6.8590551614761353E-2</v>
      </c>
      <c r="AL253" s="164">
        <v>6.1511066742241383E-3</v>
      </c>
      <c r="AM253" s="160">
        <v>3000</v>
      </c>
      <c r="AN253" s="160">
        <v>390</v>
      </c>
      <c r="AO253" s="160">
        <v>2500</v>
      </c>
      <c r="AP253" s="160">
        <v>177</v>
      </c>
      <c r="AQ253" s="160">
        <v>3500</v>
      </c>
      <c r="AR253" s="160">
        <v>133</v>
      </c>
      <c r="AS253" s="164">
        <v>0.22740525007247925</v>
      </c>
      <c r="AT253" s="164">
        <v>0.40816327929496765</v>
      </c>
      <c r="AU253" s="164">
        <v>0.10903789848089218</v>
      </c>
      <c r="AV253" s="164">
        <v>5.0145771354436874E-2</v>
      </c>
      <c r="AW253" s="164">
        <v>3.5568512976169586E-2</v>
      </c>
      <c r="AX253" s="168">
        <v>2.9154520016163588E-3</v>
      </c>
      <c r="AY253" s="56" t="str">
        <f t="shared" si="71"/>
        <v>no</v>
      </c>
      <c r="AZ253" s="169" t="str">
        <f t="shared" si="72"/>
        <v>yes</v>
      </c>
      <c r="BA253" s="169" t="str">
        <f t="shared" si="73"/>
        <v>yes</v>
      </c>
      <c r="BB253" s="169" t="str">
        <f t="shared" si="74"/>
        <v>yes</v>
      </c>
      <c r="BC253" s="169" t="str">
        <f t="shared" si="75"/>
        <v>yes</v>
      </c>
      <c r="BD253" s="88">
        <f t="shared" si="76"/>
        <v>1</v>
      </c>
      <c r="BE253" s="158" t="str">
        <f t="shared" si="77"/>
        <v>excluded</v>
      </c>
      <c r="BF253" s="160"/>
      <c r="BG253" s="88">
        <v>2</v>
      </c>
      <c r="BH253" s="88" t="s">
        <v>70</v>
      </c>
      <c r="BI253" s="170" t="s">
        <v>84</v>
      </c>
      <c r="BJ253" s="172" t="s">
        <v>80</v>
      </c>
      <c r="BK253" s="89"/>
      <c r="BL253" s="89" t="str" cm="1">
        <f t="array" ref="BL253">IF(_xlfn.XLOOKUP(Estimates_final!C215,'Additional survey details'!$B$3:$B$489,_xlfn.XLOOKUP(Estimates_final!$BL$1,'Additional survey details'!$C$2:$BM$2,'Additional survey details'!$C$3:$BM$489))=0,"",_xlfn.XLOOKUP(Estimates_final!C215,'Additional survey details'!$B$3:$B$489,_xlfn.XLOOKUP(Estimates_final!$BL$1,'Additional survey details'!$C$2:$BM$2,'Additional survey details'!$C$3:$BM$489)))</f>
        <v/>
      </c>
    </row>
    <row r="254" spans="1:64" s="54" customFormat="1" ht="15" customHeight="1" x14ac:dyDescent="0.35">
      <c r="A254" s="54">
        <v>164</v>
      </c>
      <c r="B254" s="59" t="s">
        <v>503</v>
      </c>
      <c r="C254" s="55">
        <v>415</v>
      </c>
      <c r="D254" s="55" t="s">
        <v>504</v>
      </c>
      <c r="E254" s="58" t="s">
        <v>505</v>
      </c>
      <c r="F254" s="10" t="s">
        <v>67</v>
      </c>
      <c r="G254" s="3">
        <v>1997</v>
      </c>
      <c r="H254" s="55">
        <v>1995</v>
      </c>
      <c r="I254" s="64">
        <v>0.22073566913604736</v>
      </c>
      <c r="J254" s="62">
        <v>1.20571693405509E-2</v>
      </c>
      <c r="K254" s="64">
        <v>0.19710361957550049</v>
      </c>
      <c r="L254" s="64">
        <v>0.24436771869659424</v>
      </c>
      <c r="M254" s="64">
        <v>0.13686887919902802</v>
      </c>
      <c r="N254" s="62">
        <v>1.1093646287918091E-2</v>
      </c>
      <c r="O254" s="64">
        <v>0.11501412838697433</v>
      </c>
      <c r="P254" s="64">
        <v>0.1587236225605011</v>
      </c>
      <c r="Q254" s="55">
        <v>3651</v>
      </c>
      <c r="R254" s="63">
        <v>3865</v>
      </c>
      <c r="S254" s="64">
        <v>0.3372759222984314</v>
      </c>
      <c r="T254" s="64">
        <v>0.34511092305183411</v>
      </c>
      <c r="U254" s="63">
        <v>1303.541259765625</v>
      </c>
      <c r="V254" s="55">
        <v>1260</v>
      </c>
      <c r="W254" s="63">
        <v>1302.2879638671875</v>
      </c>
      <c r="X254" s="55">
        <v>1259</v>
      </c>
      <c r="Y254" s="64">
        <v>0.33694383502006531</v>
      </c>
      <c r="Z254" s="64">
        <v>0.34483703970909119</v>
      </c>
      <c r="AA254" s="55">
        <v>3000</v>
      </c>
      <c r="AB254" s="55">
        <v>162</v>
      </c>
      <c r="AC254" s="55">
        <v>2500</v>
      </c>
      <c r="AD254" s="55">
        <v>138</v>
      </c>
      <c r="AE254" s="55">
        <v>3500</v>
      </c>
      <c r="AF254" s="55">
        <v>109</v>
      </c>
      <c r="AG254" s="64">
        <v>0.13121609389781952</v>
      </c>
      <c r="AH254" s="64">
        <v>0.33283230662345886</v>
      </c>
      <c r="AI254" s="64">
        <v>5.9407647699117661E-2</v>
      </c>
      <c r="AJ254" s="64">
        <v>2.2020814940333366E-2</v>
      </c>
      <c r="AK254" s="64">
        <v>7.3149907402694225E-3</v>
      </c>
      <c r="AL254" s="64">
        <v>0</v>
      </c>
      <c r="AM254" s="55">
        <v>3000</v>
      </c>
      <c r="AN254" s="55">
        <v>162</v>
      </c>
      <c r="AO254" s="55">
        <v>2500</v>
      </c>
      <c r="AP254" s="55">
        <v>138</v>
      </c>
      <c r="AQ254" s="55">
        <v>3500</v>
      </c>
      <c r="AR254" s="55">
        <v>109</v>
      </c>
      <c r="AS254" s="64">
        <v>0.12857143580913544</v>
      </c>
      <c r="AT254" s="64">
        <v>0.32460317015647888</v>
      </c>
      <c r="AU254" s="64">
        <v>6.2698416411876678E-2</v>
      </c>
      <c r="AV254" s="64">
        <v>2.301587350666523E-2</v>
      </c>
      <c r="AW254" s="64">
        <v>7.1428571827709675E-3</v>
      </c>
      <c r="AX254" s="68">
        <v>0</v>
      </c>
      <c r="AY254" s="56" t="str">
        <f t="shared" si="71"/>
        <v>yes</v>
      </c>
      <c r="AZ254" s="57" t="str">
        <f t="shared" si="72"/>
        <v>yes</v>
      </c>
      <c r="BA254" s="57" t="str">
        <f t="shared" si="73"/>
        <v>yes</v>
      </c>
      <c r="BB254" s="57" t="str">
        <f t="shared" si="74"/>
        <v>yes</v>
      </c>
      <c r="BC254" s="57" t="str">
        <f t="shared" si="75"/>
        <v>yes</v>
      </c>
      <c r="BD254" s="58">
        <f t="shared" si="76"/>
        <v>0</v>
      </c>
      <c r="BE254" s="59" t="str">
        <f t="shared" si="77"/>
        <v>included</v>
      </c>
      <c r="BF254" s="55" t="s">
        <v>77</v>
      </c>
      <c r="BG254" s="58">
        <v>5</v>
      </c>
      <c r="BH254" s="58" t="s">
        <v>78</v>
      </c>
      <c r="BI254" s="45" t="s">
        <v>84</v>
      </c>
      <c r="BJ254" s="67" t="s">
        <v>80</v>
      </c>
      <c r="BK254" s="61"/>
      <c r="BL254" s="61" t="e" cm="1">
        <f t="array" ref="BL254">IF(_xlfn.XLOOKUP(Estimates_final!C216,'Additional survey details'!$B$3:$B$489,_xlfn.XLOOKUP(Estimates_final!$BL$1,'Additional survey details'!$C$2:$BM$2,'Additional survey details'!$C$3:$BM$489))=0,"",_xlfn.XLOOKUP(Estimates_final!C216,'Additional survey details'!$B$3:$B$489,_xlfn.XLOOKUP(Estimates_final!$BL$1,'Additional survey details'!$C$2:$BM$2,'Additional survey details'!$C$3:$BM$489)))</f>
        <v>#N/A</v>
      </c>
    </row>
    <row r="255" spans="1:64" s="54" customFormat="1" ht="15" customHeight="1" x14ac:dyDescent="0.35">
      <c r="A255" s="54">
        <v>165</v>
      </c>
      <c r="B255" s="59" t="s">
        <v>503</v>
      </c>
      <c r="C255" s="55">
        <v>416</v>
      </c>
      <c r="D255" s="55" t="s">
        <v>506</v>
      </c>
      <c r="E255" s="58" t="s">
        <v>505</v>
      </c>
      <c r="F255" s="10" t="s">
        <v>67</v>
      </c>
      <c r="G255" s="3" t="s">
        <v>160</v>
      </c>
      <c r="H255" s="55">
        <v>2001</v>
      </c>
      <c r="I255" s="64">
        <v>0.21316215395927429</v>
      </c>
      <c r="J255" s="62">
        <v>1.5938842669129372E-2</v>
      </c>
      <c r="K255" s="64">
        <v>0.18192201852798462</v>
      </c>
      <c r="L255" s="64">
        <v>0.24440228939056396</v>
      </c>
      <c r="M255" s="64">
        <v>0.13036949932575226</v>
      </c>
      <c r="N255" s="62">
        <v>1.2779614888131618E-2</v>
      </c>
      <c r="O255" s="64">
        <v>0.10521547496318817</v>
      </c>
      <c r="P255" s="64">
        <v>0.15552353858947754</v>
      </c>
      <c r="Q255" s="55">
        <v>5266</v>
      </c>
      <c r="R255" s="63">
        <v>6091</v>
      </c>
      <c r="S255" s="64">
        <v>0.36743432283401489</v>
      </c>
      <c r="T255" s="64">
        <v>0.45936194062232971</v>
      </c>
      <c r="U255" s="63">
        <v>2238.197265625</v>
      </c>
      <c r="V255" s="55">
        <v>2419</v>
      </c>
      <c r="W255" s="63">
        <v>2238.197265625</v>
      </c>
      <c r="X255" s="55">
        <v>2419</v>
      </c>
      <c r="Y255" s="64">
        <v>0.3674597442150116</v>
      </c>
      <c r="Z255" s="64">
        <v>0.45936194062232971</v>
      </c>
      <c r="AA255" s="55">
        <v>3000</v>
      </c>
      <c r="AB255" s="55">
        <v>292</v>
      </c>
      <c r="AC255" s="55">
        <v>3500</v>
      </c>
      <c r="AD255" s="55">
        <v>214</v>
      </c>
      <c r="AE255" s="55">
        <v>2500</v>
      </c>
      <c r="AF255" s="55">
        <v>181</v>
      </c>
      <c r="AG255" s="64">
        <v>0.13504466414451599</v>
      </c>
      <c r="AH255" s="64">
        <v>0.3159346878528595</v>
      </c>
      <c r="AI255" s="64">
        <v>6.8717204034328461E-2</v>
      </c>
      <c r="AJ255" s="64">
        <v>2.241811528801918E-2</v>
      </c>
      <c r="AK255" s="64">
        <v>7.247725035995245E-3</v>
      </c>
      <c r="AL255" s="64">
        <v>0</v>
      </c>
      <c r="AM255" s="55">
        <v>3000</v>
      </c>
      <c r="AN255" s="55">
        <v>292</v>
      </c>
      <c r="AO255" s="55">
        <v>3500</v>
      </c>
      <c r="AP255" s="55">
        <v>214</v>
      </c>
      <c r="AQ255" s="55">
        <v>2500</v>
      </c>
      <c r="AR255" s="55">
        <v>181</v>
      </c>
      <c r="AS255" s="64">
        <v>0.12071103602647781</v>
      </c>
      <c r="AT255" s="64">
        <v>0.28400164842605591</v>
      </c>
      <c r="AU255" s="64">
        <v>7.7718064188957214E-2</v>
      </c>
      <c r="AV255" s="64">
        <v>2.5630425661802292E-2</v>
      </c>
      <c r="AW255" s="64">
        <v>7.441091351211071E-3</v>
      </c>
      <c r="AX255" s="68">
        <v>0</v>
      </c>
      <c r="AY255" s="56" t="str">
        <f t="shared" si="71"/>
        <v>yes</v>
      </c>
      <c r="AZ255" s="57" t="str">
        <f t="shared" si="72"/>
        <v>yes</v>
      </c>
      <c r="BA255" s="57" t="str">
        <f t="shared" si="73"/>
        <v>yes</v>
      </c>
      <c r="BB255" s="57" t="str">
        <f t="shared" si="74"/>
        <v>yes</v>
      </c>
      <c r="BC255" s="57" t="str">
        <f t="shared" si="75"/>
        <v>yes</v>
      </c>
      <c r="BD255" s="58">
        <f t="shared" si="76"/>
        <v>0</v>
      </c>
      <c r="BE255" s="59" t="str">
        <f t="shared" si="77"/>
        <v>included</v>
      </c>
      <c r="BF255" s="55" t="s">
        <v>77</v>
      </c>
      <c r="BG255" s="58">
        <v>5</v>
      </c>
      <c r="BH255" s="58" t="s">
        <v>78</v>
      </c>
      <c r="BI255" s="45" t="s">
        <v>84</v>
      </c>
      <c r="BJ255" s="67" t="s">
        <v>80</v>
      </c>
      <c r="BK255" s="61"/>
      <c r="BL255" s="61" t="str" cm="1">
        <f t="array" ref="BL255">IF(_xlfn.XLOOKUP(Estimates_final!C218,'Additional survey details'!$B$3:$B$489,_xlfn.XLOOKUP(Estimates_final!$BL$1,'Additional survey details'!$C$2:$BM$2,'Additional survey details'!$C$3:$BM$489))=0,"",_xlfn.XLOOKUP(Estimates_final!C218,'Additional survey details'!$B$3:$B$489,_xlfn.XLOOKUP(Estimates_final!$BL$1,'Additional survey details'!$C$2:$BM$2,'Additional survey details'!$C$3:$BM$489)))</f>
        <v/>
      </c>
    </row>
    <row r="256" spans="1:64" s="54" customFormat="1" ht="15" customHeight="1" x14ac:dyDescent="0.35">
      <c r="A256" s="54">
        <v>166</v>
      </c>
      <c r="B256" s="59" t="s">
        <v>503</v>
      </c>
      <c r="C256" s="55">
        <v>417</v>
      </c>
      <c r="D256" s="55" t="s">
        <v>507</v>
      </c>
      <c r="E256" s="58" t="s">
        <v>505</v>
      </c>
      <c r="F256" s="10" t="s">
        <v>67</v>
      </c>
      <c r="G256" s="3" t="s">
        <v>83</v>
      </c>
      <c r="H256" s="55">
        <v>2006</v>
      </c>
      <c r="I256" s="64">
        <v>0.1869739294052124</v>
      </c>
      <c r="J256" s="62" t="e">
        <v>#N/A</v>
      </c>
      <c r="K256" s="64" t="e">
        <v>#N/A</v>
      </c>
      <c r="L256" s="64" t="e">
        <v>#N/A</v>
      </c>
      <c r="M256" s="64">
        <v>0.12731319665908813</v>
      </c>
      <c r="N256" s="62">
        <v>6.4087399999999996E-3</v>
      </c>
      <c r="O256" s="64">
        <v>0.11472523</v>
      </c>
      <c r="P256" s="64">
        <v>0.13990116999999999</v>
      </c>
      <c r="Q256" s="55">
        <v>12448</v>
      </c>
      <c r="R256" s="63">
        <v>12686</v>
      </c>
      <c r="S256" s="64">
        <v>0.39967724680900574</v>
      </c>
      <c r="T256" s="64">
        <v>0.395163893699646</v>
      </c>
      <c r="U256" s="63">
        <v>5070.42138671875</v>
      </c>
      <c r="V256" s="55">
        <v>4919</v>
      </c>
      <c r="W256" s="63">
        <v>5064.57470703125</v>
      </c>
      <c r="X256" s="55">
        <v>4912</v>
      </c>
      <c r="Y256" s="64">
        <v>0.39922550320625305</v>
      </c>
      <c r="Z256" s="64">
        <v>0.39460155367851257</v>
      </c>
      <c r="AA256" s="55">
        <v>3000</v>
      </c>
      <c r="AB256" s="55">
        <v>516</v>
      </c>
      <c r="AC256" s="55">
        <v>3500</v>
      </c>
      <c r="AD256" s="55">
        <v>439</v>
      </c>
      <c r="AE256" s="55">
        <v>2500</v>
      </c>
      <c r="AF256" s="55">
        <v>332</v>
      </c>
      <c r="AG256" s="64">
        <v>0.10548614710569382</v>
      </c>
      <c r="AH256" s="64">
        <v>0.26161694526672363</v>
      </c>
      <c r="AI256" s="64">
        <v>8.5608750581741333E-2</v>
      </c>
      <c r="AJ256" s="64">
        <v>2.8221044689416885E-2</v>
      </c>
      <c r="AK256" s="64">
        <v>1.1490873992443085E-2</v>
      </c>
      <c r="AL256" s="64">
        <v>0</v>
      </c>
      <c r="AM256" s="55">
        <v>3000</v>
      </c>
      <c r="AN256" s="55">
        <v>516</v>
      </c>
      <c r="AO256" s="55">
        <v>3500</v>
      </c>
      <c r="AP256" s="55">
        <v>439</v>
      </c>
      <c r="AQ256" s="55">
        <v>2500</v>
      </c>
      <c r="AR256" s="55">
        <v>332</v>
      </c>
      <c r="AS256" s="64">
        <v>0.10489936918020248</v>
      </c>
      <c r="AT256" s="64">
        <v>0.26163855195045471</v>
      </c>
      <c r="AU256" s="64">
        <v>9.3311645090579987E-2</v>
      </c>
      <c r="AV256" s="64">
        <v>3.4763164818286896E-2</v>
      </c>
      <c r="AW256" s="64">
        <v>1.4637120999395847E-2</v>
      </c>
      <c r="AX256" s="68">
        <v>0</v>
      </c>
      <c r="AY256" s="56" t="str">
        <f t="shared" si="71"/>
        <v>yes</v>
      </c>
      <c r="AZ256" s="57" t="str">
        <f t="shared" si="72"/>
        <v>yes</v>
      </c>
      <c r="BA256" s="57" t="str">
        <f t="shared" si="73"/>
        <v>yes</v>
      </c>
      <c r="BB256" s="57" t="str">
        <f t="shared" si="74"/>
        <v>yes</v>
      </c>
      <c r="BC256" s="57" t="str">
        <f t="shared" si="75"/>
        <v>yes</v>
      </c>
      <c r="BD256" s="58">
        <f t="shared" si="76"/>
        <v>0</v>
      </c>
      <c r="BE256" s="59" t="str">
        <f t="shared" si="77"/>
        <v>included</v>
      </c>
      <c r="BF256" s="55" t="s">
        <v>77</v>
      </c>
      <c r="BG256" s="58">
        <v>5</v>
      </c>
      <c r="BH256" s="58" t="s">
        <v>78</v>
      </c>
      <c r="BI256" s="45" t="s">
        <v>84</v>
      </c>
      <c r="BJ256" s="67" t="s">
        <v>80</v>
      </c>
      <c r="BK256" s="61" t="s">
        <v>214</v>
      </c>
      <c r="BL256" s="61" t="str" cm="1">
        <f t="array" ref="BL256">IF(_xlfn.XLOOKUP(Estimates_final!C219,'Additional survey details'!$B$3:$B$489,_xlfn.XLOOKUP(Estimates_final!$BL$1,'Additional survey details'!$C$2:$BM$2,'Additional survey details'!$C$3:$BM$489))=0,"",_xlfn.XLOOKUP(Estimates_final!C219,'Additional survey details'!$B$3:$B$489,_xlfn.XLOOKUP(Estimates_final!$BL$1,'Additional survey details'!$C$2:$BM$2,'Additional survey details'!$C$3:$BM$489)))</f>
        <v/>
      </c>
    </row>
    <row r="257" spans="1:64" s="54" customFormat="1" ht="15" customHeight="1" x14ac:dyDescent="0.35">
      <c r="A257" s="54">
        <v>332</v>
      </c>
      <c r="B257" s="59" t="s">
        <v>503</v>
      </c>
      <c r="C257" s="55">
        <v>941</v>
      </c>
      <c r="D257" s="55" t="s">
        <v>508</v>
      </c>
      <c r="E257" s="58" t="s">
        <v>505</v>
      </c>
      <c r="F257" s="10" t="s">
        <v>76</v>
      </c>
      <c r="G257" s="3">
        <v>2000</v>
      </c>
      <c r="H257" s="55">
        <v>1999</v>
      </c>
      <c r="I257" s="64">
        <v>0.174924</v>
      </c>
      <c r="J257" s="62">
        <v>1.5320500000000001E-2</v>
      </c>
      <c r="K257" s="64">
        <v>0.14489589999999999</v>
      </c>
      <c r="L257" s="64">
        <v>0.2049522</v>
      </c>
      <c r="M257" s="64">
        <v>0.10637629999999999</v>
      </c>
      <c r="N257" s="62">
        <v>1.530815E-2</v>
      </c>
      <c r="O257" s="64">
        <v>7.6169760000000003E-2</v>
      </c>
      <c r="P257" s="64">
        <v>0.13658281</v>
      </c>
      <c r="Q257" s="55">
        <v>1231</v>
      </c>
      <c r="R257" s="63">
        <v>1362</v>
      </c>
      <c r="S257" s="64">
        <v>0.33975473046302795</v>
      </c>
      <c r="T257" s="64">
        <v>0.37124288082122803</v>
      </c>
      <c r="U257" s="63">
        <v>463</v>
      </c>
      <c r="V257" s="55">
        <v>457</v>
      </c>
      <c r="W257" s="63">
        <v>463</v>
      </c>
      <c r="X257" s="55">
        <v>457</v>
      </c>
      <c r="Y257" s="64">
        <v>0.33976453542709351</v>
      </c>
      <c r="Z257" s="64">
        <v>0.37124288082122803</v>
      </c>
      <c r="AA257" s="55">
        <v>3000</v>
      </c>
      <c r="AB257" s="55">
        <v>46</v>
      </c>
      <c r="AC257" s="55">
        <v>3500</v>
      </c>
      <c r="AD257" s="55">
        <v>42</v>
      </c>
      <c r="AE257" s="55">
        <v>2500</v>
      </c>
      <c r="AF257" s="55">
        <v>31</v>
      </c>
      <c r="AG257" s="64">
        <v>0.11315476894378662</v>
      </c>
      <c r="AH257" s="64">
        <v>0.27552369236946106</v>
      </c>
      <c r="AI257" s="64">
        <v>6.2491960823535919E-2</v>
      </c>
      <c r="AJ257" s="64">
        <v>1.3398348353803158E-2</v>
      </c>
      <c r="AK257" s="64">
        <v>7.9818796366453171E-3</v>
      </c>
      <c r="AL257" s="64">
        <v>0</v>
      </c>
      <c r="AM257" s="55">
        <v>3000</v>
      </c>
      <c r="AN257" s="55">
        <v>46</v>
      </c>
      <c r="AO257" s="55">
        <v>3500</v>
      </c>
      <c r="AP257" s="55">
        <v>42</v>
      </c>
      <c r="AQ257" s="55">
        <v>2500</v>
      </c>
      <c r="AR257" s="55">
        <v>31</v>
      </c>
      <c r="AS257" s="64">
        <v>0.10065645724534988</v>
      </c>
      <c r="AT257" s="64">
        <v>0.260393887758255</v>
      </c>
      <c r="AU257" s="64">
        <v>6.7833699285984039E-2</v>
      </c>
      <c r="AV257" s="64">
        <v>1.5317286364734173E-2</v>
      </c>
      <c r="AW257" s="64">
        <v>8.7527353316545486E-3</v>
      </c>
      <c r="AX257" s="68">
        <v>0</v>
      </c>
      <c r="AY257" s="56" t="str">
        <f t="shared" si="71"/>
        <v>yes</v>
      </c>
      <c r="AZ257" s="57" t="str">
        <f t="shared" si="72"/>
        <v>yes</v>
      </c>
      <c r="BA257" s="57" t="str">
        <f t="shared" si="73"/>
        <v>yes</v>
      </c>
      <c r="BB257" s="57" t="str">
        <f t="shared" si="74"/>
        <v>yes</v>
      </c>
      <c r="BC257" s="57" t="str">
        <f t="shared" si="75"/>
        <v>yes</v>
      </c>
      <c r="BD257" s="58">
        <f t="shared" si="76"/>
        <v>0</v>
      </c>
      <c r="BE257" s="59" t="str">
        <f t="shared" si="77"/>
        <v>included</v>
      </c>
      <c r="BF257" s="55" t="s">
        <v>77</v>
      </c>
      <c r="BG257" s="58">
        <v>5</v>
      </c>
      <c r="BH257" s="58" t="s">
        <v>78</v>
      </c>
      <c r="BI257" s="45" t="s">
        <v>79</v>
      </c>
      <c r="BJ257" s="67" t="s">
        <v>80</v>
      </c>
      <c r="BK257" s="61"/>
      <c r="BL257" s="61" t="str" cm="1">
        <f t="array" ref="BL257">IF(_xlfn.XLOOKUP(Estimates_final!C217,'Additional survey details'!$B$3:$B$489,_xlfn.XLOOKUP(Estimates_final!$BL$1,'Additional survey details'!$C$2:$BM$2,'Additional survey details'!$C$3:$BM$489))=0,"",_xlfn.XLOOKUP(Estimates_final!C217,'Additional survey details'!$B$3:$B$489,_xlfn.XLOOKUP(Estimates_final!$BL$1,'Additional survey details'!$C$2:$BM$2,'Additional survey details'!$C$3:$BM$489)))</f>
        <v/>
      </c>
    </row>
    <row r="258" spans="1:64" s="54" customFormat="1" ht="15" hidden="1" customHeight="1" x14ac:dyDescent="0.35">
      <c r="A258" s="54">
        <v>396</v>
      </c>
      <c r="B258" s="59" t="s">
        <v>503</v>
      </c>
      <c r="C258" s="55">
        <v>1750</v>
      </c>
      <c r="D258" s="55" t="s">
        <v>509</v>
      </c>
      <c r="E258" s="58" t="s">
        <v>505</v>
      </c>
      <c r="F258" s="10" t="s">
        <v>76</v>
      </c>
      <c r="G258" s="3">
        <v>2018</v>
      </c>
      <c r="H258" s="55">
        <v>2017</v>
      </c>
      <c r="I258" s="64"/>
      <c r="J258" s="62"/>
      <c r="K258" s="64"/>
      <c r="L258" s="64"/>
      <c r="M258" s="64"/>
      <c r="N258" s="62"/>
      <c r="O258" s="64"/>
      <c r="P258" s="64"/>
      <c r="Q258" s="55">
        <v>5239</v>
      </c>
      <c r="R258" s="63">
        <v>4939.92822265625</v>
      </c>
      <c r="S258" s="64">
        <v>0.3684210479259491</v>
      </c>
      <c r="T258" s="64">
        <v>0.31704524159431458</v>
      </c>
      <c r="U258" s="63">
        <v>1820</v>
      </c>
      <c r="V258" s="55">
        <v>1661</v>
      </c>
      <c r="W258" s="63">
        <v>1807</v>
      </c>
      <c r="X258" s="55">
        <v>1650</v>
      </c>
      <c r="Y258" s="64">
        <v>0.36578947305679321</v>
      </c>
      <c r="Z258" s="64">
        <v>0.31494560837745667</v>
      </c>
      <c r="AA258" s="55">
        <v>3000</v>
      </c>
      <c r="AB258" s="55">
        <v>199</v>
      </c>
      <c r="AC258" s="55">
        <v>3500</v>
      </c>
      <c r="AD258" s="55">
        <v>132</v>
      </c>
      <c r="AE258" s="55">
        <v>3200</v>
      </c>
      <c r="AF258" s="55">
        <v>121</v>
      </c>
      <c r="AG258" s="64">
        <v>0.11315162479877472</v>
      </c>
      <c r="AH258" s="64">
        <v>0.26715368032455444</v>
      </c>
      <c r="AI258" s="64">
        <v>0.11508111655712128</v>
      </c>
      <c r="AJ258" s="64">
        <v>3.651626780629158E-2</v>
      </c>
      <c r="AK258" s="64">
        <v>1.9215531647205353E-2</v>
      </c>
      <c r="AL258" s="64">
        <v>1.7277757870033383E-3</v>
      </c>
      <c r="AM258" s="55">
        <v>3000</v>
      </c>
      <c r="AN258" s="55">
        <v>199</v>
      </c>
      <c r="AO258" s="55">
        <v>3500</v>
      </c>
      <c r="AP258" s="55">
        <v>132</v>
      </c>
      <c r="AQ258" s="55">
        <v>3200</v>
      </c>
      <c r="AR258" s="55">
        <v>121</v>
      </c>
      <c r="AS258" s="64">
        <v>0.11980734765529633</v>
      </c>
      <c r="AT258" s="64">
        <v>0.27212521433830261</v>
      </c>
      <c r="AU258" s="64">
        <v>0.1276339590549469</v>
      </c>
      <c r="AV258" s="64">
        <v>4.5755568891763687E-2</v>
      </c>
      <c r="AW258" s="64">
        <v>2.3479832336306572E-2</v>
      </c>
      <c r="AX258" s="68">
        <v>2.4081878364086151E-3</v>
      </c>
      <c r="AY258" s="56" t="str">
        <f t="shared" si="71"/>
        <v>yes</v>
      </c>
      <c r="AZ258" s="57" t="str">
        <f t="shared" si="72"/>
        <v>yes</v>
      </c>
      <c r="BA258" s="57" t="str">
        <f t="shared" si="73"/>
        <v>yes</v>
      </c>
      <c r="BB258" s="57" t="str">
        <f t="shared" si="74"/>
        <v>yes</v>
      </c>
      <c r="BC258" s="57" t="str">
        <f t="shared" si="75"/>
        <v>yes</v>
      </c>
      <c r="BD258" s="58">
        <f t="shared" si="76"/>
        <v>0</v>
      </c>
      <c r="BE258" s="59" t="str">
        <f t="shared" si="77"/>
        <v>included</v>
      </c>
      <c r="BF258" s="55"/>
      <c r="BG258" s="58">
        <v>4</v>
      </c>
      <c r="BH258" s="58" t="s">
        <v>70</v>
      </c>
      <c r="BI258" s="45" t="s">
        <v>71</v>
      </c>
      <c r="BJ258" s="67" t="s">
        <v>118</v>
      </c>
      <c r="BK258" s="61"/>
      <c r="BL258" s="61" t="str" cm="1">
        <f t="array" ref="BL258">IF(_xlfn.XLOOKUP(Estimates_final!C220,'Additional survey details'!$B$3:$B$489,_xlfn.XLOOKUP(Estimates_final!$BL$1,'Additional survey details'!$C$2:$BM$2,'Additional survey details'!$C$3:$BM$489))=0,"",_xlfn.XLOOKUP(Estimates_final!C220,'Additional survey details'!$B$3:$B$489,_xlfn.XLOOKUP(Estimates_final!$BL$1,'Additional survey details'!$C$2:$BM$2,'Additional survey details'!$C$3:$BM$489)))</f>
        <v/>
      </c>
    </row>
    <row r="259" spans="1:64" s="54" customFormat="1" ht="15" customHeight="1" x14ac:dyDescent="0.35">
      <c r="A259" s="131">
        <v>501</v>
      </c>
      <c r="B259" s="219" t="s">
        <v>503</v>
      </c>
      <c r="C259" s="102">
        <v>5021</v>
      </c>
      <c r="D259" s="4" t="s">
        <v>510</v>
      </c>
      <c r="E259" s="115" t="s">
        <v>505</v>
      </c>
      <c r="F259" s="102" t="s">
        <v>67</v>
      </c>
      <c r="G259" s="102">
        <v>2021</v>
      </c>
      <c r="H259" s="102">
        <v>2018</v>
      </c>
      <c r="I259" s="98">
        <v>0.18897750973701477</v>
      </c>
      <c r="J259" s="100">
        <v>6.1647710390388966E-3</v>
      </c>
      <c r="K259" s="98">
        <v>0.17689456045627594</v>
      </c>
      <c r="L259" s="98">
        <v>0.2010604590177536</v>
      </c>
      <c r="M259" s="98">
        <v>0.12753587961196899</v>
      </c>
      <c r="N259" s="100">
        <v>5.9595066122710705E-3</v>
      </c>
      <c r="O259" s="98">
        <v>0.11583047360181808</v>
      </c>
      <c r="P259" s="98">
        <v>0.13924127817153931</v>
      </c>
      <c r="Q259" s="102">
        <v>12499</v>
      </c>
      <c r="R259" s="102">
        <v>12345</v>
      </c>
      <c r="S259" s="98">
        <v>0.38677510619163513</v>
      </c>
      <c r="T259" s="98">
        <v>0.36978957056999207</v>
      </c>
      <c r="U259" s="102">
        <v>4774.880859375</v>
      </c>
      <c r="V259" s="102">
        <v>4622</v>
      </c>
      <c r="W259" s="102">
        <v>4755.64013671875</v>
      </c>
      <c r="X259" s="102">
        <v>4603</v>
      </c>
      <c r="Y259" s="98">
        <v>0.38522803783416748</v>
      </c>
      <c r="Z259" s="98">
        <v>0.36826947331428528</v>
      </c>
      <c r="AA259" s="102">
        <v>3000</v>
      </c>
      <c r="AB259" s="102">
        <v>542</v>
      </c>
      <c r="AC259" s="102">
        <v>3500</v>
      </c>
      <c r="AD259" s="102">
        <v>474</v>
      </c>
      <c r="AE259" s="102">
        <v>3200</v>
      </c>
      <c r="AF259" s="102">
        <v>298</v>
      </c>
      <c r="AG259" s="98">
        <v>0.12038443237543106</v>
      </c>
      <c r="AH259" s="98">
        <v>0.28445923328399658</v>
      </c>
      <c r="AI259" s="98">
        <v>0.14727234840393066</v>
      </c>
      <c r="AJ259" s="98">
        <v>5.476360023021698E-2</v>
      </c>
      <c r="AK259" s="98">
        <v>2.4546954780817032E-2</v>
      </c>
      <c r="AL259" s="98">
        <v>0</v>
      </c>
      <c r="AM259" s="102">
        <v>3000</v>
      </c>
      <c r="AN259" s="102">
        <v>542</v>
      </c>
      <c r="AO259" s="102">
        <v>3500</v>
      </c>
      <c r="AP259" s="102">
        <v>474</v>
      </c>
      <c r="AQ259" s="102">
        <v>3200</v>
      </c>
      <c r="AR259" s="102">
        <v>298</v>
      </c>
      <c r="AS259" s="98">
        <v>0.1172652542591095</v>
      </c>
      <c r="AT259" s="98">
        <v>0.28429251909255981</v>
      </c>
      <c r="AU259" s="98">
        <v>0.15231502056121826</v>
      </c>
      <c r="AV259" s="98">
        <v>5.9714410454034805E-2</v>
      </c>
      <c r="AW259" s="98">
        <v>2.5530073791742325E-2</v>
      </c>
      <c r="AX259" s="104">
        <v>0</v>
      </c>
      <c r="AY259" s="56" t="str">
        <f t="shared" si="71"/>
        <v>yes</v>
      </c>
      <c r="AZ259" s="57" t="str">
        <f t="shared" si="72"/>
        <v>yes</v>
      </c>
      <c r="BA259" s="57" t="str">
        <f t="shared" si="73"/>
        <v>yes</v>
      </c>
      <c r="BB259" s="57" t="str">
        <f t="shared" si="74"/>
        <v>yes</v>
      </c>
      <c r="BC259" s="57" t="str">
        <f t="shared" si="75"/>
        <v>yes</v>
      </c>
      <c r="BD259" s="58">
        <f t="shared" si="76"/>
        <v>0</v>
      </c>
      <c r="BE259" s="59" t="str">
        <f t="shared" si="77"/>
        <v>included</v>
      </c>
      <c r="BF259" s="143"/>
      <c r="BG259" s="144">
        <v>5</v>
      </c>
      <c r="BH259" s="144" t="s">
        <v>78</v>
      </c>
      <c r="BI259" s="45" t="s">
        <v>84</v>
      </c>
      <c r="BJ259" s="67" t="s">
        <v>80</v>
      </c>
      <c r="BK259" s="153"/>
      <c r="BL259" s="153"/>
    </row>
    <row r="260" spans="1:64" s="54" customFormat="1" ht="15" customHeight="1" x14ac:dyDescent="0.35">
      <c r="A260" s="54">
        <v>167</v>
      </c>
      <c r="B260" s="59" t="s">
        <v>511</v>
      </c>
      <c r="C260" s="55">
        <v>421</v>
      </c>
      <c r="D260" s="55" t="s">
        <v>512</v>
      </c>
      <c r="E260" s="58" t="s">
        <v>513</v>
      </c>
      <c r="F260" s="10" t="s">
        <v>67</v>
      </c>
      <c r="G260" s="3">
        <v>2000</v>
      </c>
      <c r="H260" s="55">
        <v>1998</v>
      </c>
      <c r="I260" s="64">
        <v>0.17728949999999999</v>
      </c>
      <c r="J260" s="62">
        <v>4.2487000000000002E-3</v>
      </c>
      <c r="K260" s="64">
        <v>0.1689621</v>
      </c>
      <c r="L260" s="64">
        <v>0.1856169</v>
      </c>
      <c r="M260" s="64">
        <v>0.1118537</v>
      </c>
      <c r="N260" s="62">
        <v>5.4720699999999999E-3</v>
      </c>
      <c r="O260" s="64">
        <v>0.10110484</v>
      </c>
      <c r="P260" s="64">
        <v>0.12260253</v>
      </c>
      <c r="Q260" s="55">
        <v>11880</v>
      </c>
      <c r="R260" s="63">
        <v>12152</v>
      </c>
      <c r="S260" s="64">
        <v>0.44531387090682983</v>
      </c>
      <c r="T260" s="64">
        <v>0.46119529008865356</v>
      </c>
      <c r="U260" s="63">
        <v>5411.4091796875</v>
      </c>
      <c r="V260" s="55">
        <v>5479</v>
      </c>
      <c r="W260" s="63">
        <v>5393.23291015625</v>
      </c>
      <c r="X260" s="55">
        <v>5455</v>
      </c>
      <c r="Y260" s="64">
        <v>0.44381442666053772</v>
      </c>
      <c r="Z260" s="64">
        <v>0.45917508006095886</v>
      </c>
      <c r="AA260" s="55">
        <v>3000</v>
      </c>
      <c r="AB260" s="55">
        <v>896</v>
      </c>
      <c r="AC260" s="55">
        <v>3500</v>
      </c>
      <c r="AD260" s="55">
        <v>738</v>
      </c>
      <c r="AE260" s="55">
        <v>2500</v>
      </c>
      <c r="AF260" s="55">
        <v>565</v>
      </c>
      <c r="AG260" s="64">
        <v>0.16386215388774872</v>
      </c>
      <c r="AH260" s="64">
        <v>0.40217271447181702</v>
      </c>
      <c r="AI260" s="64">
        <v>0.13796991109848022</v>
      </c>
      <c r="AJ260" s="64">
        <v>4.3573517352342606E-2</v>
      </c>
      <c r="AK260" s="64">
        <v>1.7519623041152954E-2</v>
      </c>
      <c r="AL260" s="64">
        <v>0</v>
      </c>
      <c r="AM260" s="55">
        <v>3000</v>
      </c>
      <c r="AN260" s="55">
        <v>896</v>
      </c>
      <c r="AO260" s="55">
        <v>3500</v>
      </c>
      <c r="AP260" s="55">
        <v>738</v>
      </c>
      <c r="AQ260" s="55">
        <v>2500</v>
      </c>
      <c r="AR260" s="55">
        <v>565</v>
      </c>
      <c r="AS260" s="64">
        <v>0.16353349387645721</v>
      </c>
      <c r="AT260" s="64">
        <v>0.40135061740875244</v>
      </c>
      <c r="AU260" s="64">
        <v>0.14327432215213776</v>
      </c>
      <c r="AV260" s="64">
        <v>4.6176310628652573E-2</v>
      </c>
      <c r="AW260" s="64">
        <v>1.989414170384407E-2</v>
      </c>
      <c r="AX260" s="68">
        <v>0</v>
      </c>
      <c r="AY260" s="56" t="str">
        <f t="shared" si="71"/>
        <v>yes</v>
      </c>
      <c r="AZ260" s="57" t="str">
        <f t="shared" si="72"/>
        <v>yes</v>
      </c>
      <c r="BA260" s="57" t="str">
        <f t="shared" si="73"/>
        <v>yes</v>
      </c>
      <c r="BB260" s="57" t="str">
        <f t="shared" si="74"/>
        <v>yes</v>
      </c>
      <c r="BC260" s="57" t="str">
        <f t="shared" si="75"/>
        <v>yes</v>
      </c>
      <c r="BD260" s="58">
        <f t="shared" si="76"/>
        <v>0</v>
      </c>
      <c r="BE260" s="59" t="str">
        <f t="shared" si="77"/>
        <v>included</v>
      </c>
      <c r="BF260" s="55" t="s">
        <v>77</v>
      </c>
      <c r="BG260" s="58">
        <v>5</v>
      </c>
      <c r="BH260" s="58" t="s">
        <v>78</v>
      </c>
      <c r="BI260" s="45" t="s">
        <v>84</v>
      </c>
      <c r="BJ260" s="67" t="s">
        <v>80</v>
      </c>
      <c r="BK260" s="61"/>
      <c r="BL260" s="61" t="str" cm="1">
        <f t="array" ref="BL260">IF(_xlfn.XLOOKUP(Estimates_final!C221,'Additional survey details'!$B$3:$B$489,_xlfn.XLOOKUP(Estimates_final!$BL$1,'Additional survey details'!$C$2:$BM$2,'Additional survey details'!$C$3:$BM$489))=0,"",_xlfn.XLOOKUP(Estimates_final!C221,'Additional survey details'!$B$3:$B$489,_xlfn.XLOOKUP(Estimates_final!$BL$1,'Additional survey details'!$C$2:$BM$2,'Additional survey details'!$C$3:$BM$489)))</f>
        <v/>
      </c>
    </row>
    <row r="261" spans="1:64" s="54" customFormat="1" ht="15" hidden="1" customHeight="1" x14ac:dyDescent="0.35">
      <c r="A261" s="54">
        <v>168</v>
      </c>
      <c r="B261" s="59" t="s">
        <v>511</v>
      </c>
      <c r="C261" s="55">
        <v>422</v>
      </c>
      <c r="D261" s="55" t="s">
        <v>514</v>
      </c>
      <c r="E261" s="58" t="s">
        <v>513</v>
      </c>
      <c r="F261" s="10" t="s">
        <v>67</v>
      </c>
      <c r="G261" s="3" t="s">
        <v>234</v>
      </c>
      <c r="H261" s="55">
        <v>2002</v>
      </c>
      <c r="I261" s="64"/>
      <c r="J261" s="62"/>
      <c r="K261" s="64"/>
      <c r="L261" s="64"/>
      <c r="M261" s="64"/>
      <c r="N261" s="62"/>
      <c r="O261" s="64"/>
      <c r="P261" s="64"/>
      <c r="Q261" s="55">
        <v>10914</v>
      </c>
      <c r="R261" s="63">
        <v>10771</v>
      </c>
      <c r="S261" s="64">
        <v>0.48599246144294739</v>
      </c>
      <c r="T261" s="64">
        <v>0.48066702485084534</v>
      </c>
      <c r="U261" s="63">
        <v>5234.853515625</v>
      </c>
      <c r="V261" s="55">
        <v>5246</v>
      </c>
      <c r="W261" s="63">
        <v>5153.39453125</v>
      </c>
      <c r="X261" s="55">
        <v>5167</v>
      </c>
      <c r="Y261" s="64">
        <v>0.47845089435577393</v>
      </c>
      <c r="Z261" s="64">
        <v>0.4734286367893219</v>
      </c>
      <c r="AA261" s="55">
        <v>3000</v>
      </c>
      <c r="AB261" s="55">
        <v>1065</v>
      </c>
      <c r="AC261" s="55">
        <v>3500</v>
      </c>
      <c r="AD261" s="55">
        <v>562</v>
      </c>
      <c r="AE261" s="55">
        <v>4000</v>
      </c>
      <c r="AF261" s="55">
        <v>480</v>
      </c>
      <c r="AG261" s="64">
        <v>0.20764262974262238</v>
      </c>
      <c r="AH261" s="64">
        <v>0.39958563446998596</v>
      </c>
      <c r="AI261" s="64">
        <v>0.21036289632320404</v>
      </c>
      <c r="AJ261" s="64">
        <v>8.8171645998954773E-2</v>
      </c>
      <c r="AK261" s="64">
        <v>5.1737513393163681E-2</v>
      </c>
      <c r="AL261" s="64">
        <v>0</v>
      </c>
      <c r="AM261" s="55">
        <v>3000</v>
      </c>
      <c r="AN261" s="55">
        <v>1065</v>
      </c>
      <c r="AO261" s="55">
        <v>3500</v>
      </c>
      <c r="AP261" s="55">
        <v>562</v>
      </c>
      <c r="AQ261" s="55">
        <v>4000</v>
      </c>
      <c r="AR261" s="55">
        <v>480</v>
      </c>
      <c r="AS261" s="64">
        <v>0.20301182568073273</v>
      </c>
      <c r="AT261" s="64">
        <v>0.40163934230804443</v>
      </c>
      <c r="AU261" s="64">
        <v>0.21292413771152496</v>
      </c>
      <c r="AV261" s="64">
        <v>8.9020207524299622E-2</v>
      </c>
      <c r="AW261" s="64">
        <v>5.3755242377519608E-2</v>
      </c>
      <c r="AX261" s="68">
        <v>0</v>
      </c>
      <c r="AY261" s="56" t="str">
        <f t="shared" si="71"/>
        <v>yes</v>
      </c>
      <c r="AZ261" s="57" t="str">
        <f t="shared" si="72"/>
        <v>yes</v>
      </c>
      <c r="BA261" s="57" t="str">
        <f t="shared" si="73"/>
        <v>yes</v>
      </c>
      <c r="BB261" s="57" t="str">
        <f t="shared" si="74"/>
        <v>no</v>
      </c>
      <c r="BC261" s="57" t="str">
        <f t="shared" si="75"/>
        <v>yes</v>
      </c>
      <c r="BD261" s="58">
        <f t="shared" si="76"/>
        <v>1</v>
      </c>
      <c r="BE261" s="59" t="str">
        <f t="shared" si="77"/>
        <v>excluded</v>
      </c>
      <c r="BF261" s="55" t="s">
        <v>77</v>
      </c>
      <c r="BG261" s="58">
        <v>3</v>
      </c>
      <c r="BH261" s="58" t="s">
        <v>70</v>
      </c>
      <c r="BI261" s="45" t="s">
        <v>71</v>
      </c>
      <c r="BJ261" s="67" t="s">
        <v>72</v>
      </c>
      <c r="BK261" s="61" t="s">
        <v>125</v>
      </c>
      <c r="BL261" s="61" t="str" cm="1">
        <f t="array" ref="BL261">IF(_xlfn.XLOOKUP(Estimates_final!C222,'Additional survey details'!$B$3:$B$489,_xlfn.XLOOKUP(Estimates_final!$BL$1,'Additional survey details'!$C$2:$BM$2,'Additional survey details'!$C$3:$BM$489))=0,"",_xlfn.XLOOKUP(Estimates_final!C222,'Additional survey details'!$B$3:$B$489,_xlfn.XLOOKUP(Estimates_final!$BL$1,'Additional survey details'!$C$2:$BM$2,'Additional survey details'!$C$3:$BM$489)))</f>
        <v/>
      </c>
    </row>
    <row r="262" spans="1:64" s="54" customFormat="1" ht="15" customHeight="1" x14ac:dyDescent="0.35">
      <c r="A262" s="54">
        <v>169</v>
      </c>
      <c r="B262" s="59" t="s">
        <v>511</v>
      </c>
      <c r="C262" s="55">
        <v>423</v>
      </c>
      <c r="D262" s="55" t="s">
        <v>515</v>
      </c>
      <c r="E262" s="58" t="s">
        <v>513</v>
      </c>
      <c r="F262" s="10" t="s">
        <v>76</v>
      </c>
      <c r="G262" s="3">
        <v>2006</v>
      </c>
      <c r="H262" s="55">
        <v>2005</v>
      </c>
      <c r="I262" s="64">
        <v>0.15557889999999999</v>
      </c>
      <c r="J262" s="62">
        <v>9.5844999999999993E-3</v>
      </c>
      <c r="K262" s="64">
        <v>0.13679330000000001</v>
      </c>
      <c r="L262" s="64">
        <v>0.17436460000000001</v>
      </c>
      <c r="M262" s="64">
        <v>0.1076546</v>
      </c>
      <c r="N262" s="62">
        <v>6.4460300000000002E-3</v>
      </c>
      <c r="O262" s="64">
        <v>9.5005519999999996E-2</v>
      </c>
      <c r="P262" s="64">
        <v>0.12030370999999999</v>
      </c>
      <c r="Q262" s="55">
        <v>10374</v>
      </c>
      <c r="R262" s="63">
        <v>10552</v>
      </c>
      <c r="S262" s="64">
        <v>0.47706595063209534</v>
      </c>
      <c r="T262" s="64">
        <v>0.50048196315765381</v>
      </c>
      <c r="U262" s="63">
        <v>5034</v>
      </c>
      <c r="V262" s="55">
        <v>5192</v>
      </c>
      <c r="W262" s="63">
        <v>4986</v>
      </c>
      <c r="X262" s="55">
        <v>5140</v>
      </c>
      <c r="Y262" s="64">
        <v>0.47251707315444946</v>
      </c>
      <c r="Z262" s="64">
        <v>0.49546945095062256</v>
      </c>
      <c r="AA262" s="55">
        <v>3000</v>
      </c>
      <c r="AB262" s="55">
        <v>931</v>
      </c>
      <c r="AC262" s="55">
        <v>3500</v>
      </c>
      <c r="AD262" s="55">
        <v>587</v>
      </c>
      <c r="AE262" s="55">
        <v>3200</v>
      </c>
      <c r="AF262" s="55">
        <v>399</v>
      </c>
      <c r="AG262" s="64">
        <v>0.17789182066917419</v>
      </c>
      <c r="AH262" s="64">
        <v>0.35577148199081421</v>
      </c>
      <c r="AI262" s="64">
        <v>0.18963919579982758</v>
      </c>
      <c r="AJ262" s="64">
        <v>7.9299189150333405E-2</v>
      </c>
      <c r="AK262" s="64">
        <v>4.2210590094327927E-2</v>
      </c>
      <c r="AL262" s="64">
        <v>6.3716193835716695E-5</v>
      </c>
      <c r="AM262" s="55">
        <v>3000</v>
      </c>
      <c r="AN262" s="55">
        <v>931</v>
      </c>
      <c r="AO262" s="55">
        <v>3500</v>
      </c>
      <c r="AP262" s="55">
        <v>587</v>
      </c>
      <c r="AQ262" s="55">
        <v>3200</v>
      </c>
      <c r="AR262" s="55">
        <v>399</v>
      </c>
      <c r="AS262" s="64">
        <v>0.17931433022022247</v>
      </c>
      <c r="AT262" s="64">
        <v>0.36922186613082886</v>
      </c>
      <c r="AU262" s="64">
        <v>0.17565485835075378</v>
      </c>
      <c r="AV262" s="64">
        <v>7.0685669779777527E-2</v>
      </c>
      <c r="AW262" s="64">
        <v>3.7557780742645264E-2</v>
      </c>
      <c r="AX262" s="68">
        <v>1.9260401313658804E-4</v>
      </c>
      <c r="AY262" s="56" t="str">
        <f t="shared" si="71"/>
        <v>yes</v>
      </c>
      <c r="AZ262" s="57" t="str">
        <f t="shared" si="72"/>
        <v>yes</v>
      </c>
      <c r="BA262" s="57" t="str">
        <f t="shared" si="73"/>
        <v>yes</v>
      </c>
      <c r="BB262" s="57" t="str">
        <f t="shared" si="74"/>
        <v>yes</v>
      </c>
      <c r="BC262" s="57" t="str">
        <f t="shared" si="75"/>
        <v>yes</v>
      </c>
      <c r="BD262" s="58">
        <f t="shared" si="76"/>
        <v>0</v>
      </c>
      <c r="BE262" s="59" t="str">
        <f t="shared" si="77"/>
        <v>included</v>
      </c>
      <c r="BF262" s="55" t="s">
        <v>77</v>
      </c>
      <c r="BG262" s="58">
        <v>5</v>
      </c>
      <c r="BH262" s="58" t="s">
        <v>78</v>
      </c>
      <c r="BI262" s="45" t="s">
        <v>79</v>
      </c>
      <c r="BJ262" s="67" t="s">
        <v>80</v>
      </c>
      <c r="BK262" s="61"/>
      <c r="BL262" s="61" t="e" cm="1">
        <f t="array" ref="BL262">IF(_xlfn.XLOOKUP(Estimates_final!C223,'Additional survey details'!$B$3:$B$489,_xlfn.XLOOKUP(Estimates_final!$BL$1,'Additional survey details'!$C$2:$BM$2,'Additional survey details'!$C$3:$BM$489))=0,"",_xlfn.XLOOKUP(Estimates_final!C223,'Additional survey details'!$B$3:$B$489,_xlfn.XLOOKUP(Estimates_final!$BL$1,'Additional survey details'!$C$2:$BM$2,'Additional survey details'!$C$3:$BM$489)))</f>
        <v>#N/A</v>
      </c>
    </row>
    <row r="263" spans="1:64" s="54" customFormat="1" ht="15" customHeight="1" x14ac:dyDescent="0.35">
      <c r="A263" s="54">
        <v>170</v>
      </c>
      <c r="B263" s="59" t="s">
        <v>511</v>
      </c>
      <c r="C263" s="55">
        <v>425</v>
      </c>
      <c r="D263" s="55" t="s">
        <v>516</v>
      </c>
      <c r="E263" s="58" t="s">
        <v>513</v>
      </c>
      <c r="F263" s="10" t="s">
        <v>67</v>
      </c>
      <c r="G263" s="3">
        <v>2010</v>
      </c>
      <c r="H263" s="55">
        <v>2008</v>
      </c>
      <c r="I263" s="64">
        <v>0.15289929999999999</v>
      </c>
      <c r="J263" s="62">
        <v>7.5665999999999997E-3</v>
      </c>
      <c r="K263" s="64">
        <v>0.13806869999999999</v>
      </c>
      <c r="L263" s="64">
        <v>0.16772989999999999</v>
      </c>
      <c r="M263" s="64">
        <v>0.1244662</v>
      </c>
      <c r="N263" s="62">
        <v>4.09919E-3</v>
      </c>
      <c r="O263" s="64">
        <v>0.11642042</v>
      </c>
      <c r="P263" s="64">
        <v>0.13251193</v>
      </c>
      <c r="Q263" s="55">
        <v>19967</v>
      </c>
      <c r="R263" s="63">
        <v>19697</v>
      </c>
      <c r="S263" s="64">
        <v>0.66427803039550781</v>
      </c>
      <c r="T263" s="64">
        <v>0.6548304557800293</v>
      </c>
      <c r="U263" s="63">
        <v>13084.4775390625</v>
      </c>
      <c r="V263" s="55">
        <v>13075</v>
      </c>
      <c r="W263" s="63">
        <v>12948.779296875</v>
      </c>
      <c r="X263" s="55">
        <v>12959</v>
      </c>
      <c r="Y263" s="64">
        <v>0.65739858150482178</v>
      </c>
      <c r="Z263" s="64">
        <v>0.64902091026306152</v>
      </c>
      <c r="AA263" s="55">
        <v>3000</v>
      </c>
      <c r="AB263" s="55">
        <v>2428</v>
      </c>
      <c r="AC263" s="55">
        <v>3500</v>
      </c>
      <c r="AD263" s="55">
        <v>1267</v>
      </c>
      <c r="AE263" s="55">
        <v>4000</v>
      </c>
      <c r="AF263" s="55">
        <v>1074</v>
      </c>
      <c r="AG263" s="64">
        <v>0.18292573094367981</v>
      </c>
      <c r="AH263" s="64">
        <v>0.35485714673995972</v>
      </c>
      <c r="AI263" s="64">
        <v>0.19596414268016815</v>
      </c>
      <c r="AJ263" s="64">
        <v>7.9062901437282562E-2</v>
      </c>
      <c r="AK263" s="64">
        <v>4.4238641858100891E-2</v>
      </c>
      <c r="AL263" s="64">
        <v>3.9067247416824102E-4</v>
      </c>
      <c r="AM263" s="55">
        <v>3000</v>
      </c>
      <c r="AN263" s="55">
        <v>2428</v>
      </c>
      <c r="AO263" s="55">
        <v>3500</v>
      </c>
      <c r="AP263" s="55">
        <v>1267</v>
      </c>
      <c r="AQ263" s="55">
        <v>4000</v>
      </c>
      <c r="AR263" s="55">
        <v>1074</v>
      </c>
      <c r="AS263" s="64">
        <v>0.18569789826869965</v>
      </c>
      <c r="AT263" s="64">
        <v>0.36474186182022095</v>
      </c>
      <c r="AU263" s="64">
        <v>0.20137667655944824</v>
      </c>
      <c r="AV263" s="64">
        <v>7.7552579343318939E-2</v>
      </c>
      <c r="AW263" s="64">
        <v>4.2523901909589767E-2</v>
      </c>
      <c r="AX263" s="68">
        <v>7.6481833821162581E-4</v>
      </c>
      <c r="AY263" s="56" t="str">
        <f t="shared" si="71"/>
        <v>yes</v>
      </c>
      <c r="AZ263" s="57" t="str">
        <f t="shared" si="72"/>
        <v>yes</v>
      </c>
      <c r="BA263" s="57" t="str">
        <f t="shared" si="73"/>
        <v>yes</v>
      </c>
      <c r="BB263" s="57" t="str">
        <f t="shared" si="74"/>
        <v>yes</v>
      </c>
      <c r="BC263" s="57" t="str">
        <f t="shared" si="75"/>
        <v>yes</v>
      </c>
      <c r="BD263" s="58">
        <f t="shared" si="76"/>
        <v>0</v>
      </c>
      <c r="BE263" s="59" t="str">
        <f t="shared" si="77"/>
        <v>included</v>
      </c>
      <c r="BF263" s="55" t="s">
        <v>77</v>
      </c>
      <c r="BG263" s="58">
        <v>5</v>
      </c>
      <c r="BH263" s="58" t="s">
        <v>78</v>
      </c>
      <c r="BI263" s="45" t="s">
        <v>84</v>
      </c>
      <c r="BJ263" s="67" t="s">
        <v>80</v>
      </c>
      <c r="BK263" s="61"/>
      <c r="BL263" s="61" t="str" cm="1">
        <f t="array" ref="BL263">IF(_xlfn.XLOOKUP(Estimates_final!C224,'Additional survey details'!$B$3:$B$489,_xlfn.XLOOKUP(Estimates_final!$BL$1,'Additional survey details'!$C$2:$BM$2,'Additional survey details'!$C$3:$BM$489))=0,"",_xlfn.XLOOKUP(Estimates_final!C224,'Additional survey details'!$B$3:$B$489,_xlfn.XLOOKUP(Estimates_final!$BL$1,'Additional survey details'!$C$2:$BM$2,'Additional survey details'!$C$3:$BM$489)))</f>
        <v/>
      </c>
    </row>
    <row r="264" spans="1:64" s="54" customFormat="1" ht="15" customHeight="1" x14ac:dyDescent="0.35">
      <c r="A264" s="54">
        <v>171</v>
      </c>
      <c r="B264" s="59" t="s">
        <v>511</v>
      </c>
      <c r="C264" s="55">
        <v>426</v>
      </c>
      <c r="D264" s="55" t="s">
        <v>517</v>
      </c>
      <c r="E264" s="58" t="s">
        <v>513</v>
      </c>
      <c r="F264" s="10" t="s">
        <v>76</v>
      </c>
      <c r="G264" s="3" t="s">
        <v>270</v>
      </c>
      <c r="H264" s="55">
        <v>2013</v>
      </c>
      <c r="I264" s="64">
        <v>0.1479241</v>
      </c>
      <c r="J264" s="62">
        <v>5.3975000000000004E-3</v>
      </c>
      <c r="K264" s="64">
        <v>0.13734499999999999</v>
      </c>
      <c r="L264" s="64">
        <v>0.15850320000000001</v>
      </c>
      <c r="M264" s="64">
        <v>0.11016239999999999</v>
      </c>
      <c r="N264" s="62">
        <v>4.8882400000000003E-3</v>
      </c>
      <c r="O264" s="64">
        <v>0.10057136999999999</v>
      </c>
      <c r="P264" s="64">
        <v>0.11975346000000001</v>
      </c>
      <c r="Q264" s="55">
        <v>7576</v>
      </c>
      <c r="R264" s="63">
        <v>7490.46728515625</v>
      </c>
      <c r="S264" s="64">
        <v>0.83417892456054688</v>
      </c>
      <c r="T264" s="64">
        <v>0.84635692834854126</v>
      </c>
      <c r="U264" s="63">
        <v>6248</v>
      </c>
      <c r="V264" s="55">
        <v>6412</v>
      </c>
      <c r="W264" s="63">
        <v>6220</v>
      </c>
      <c r="X264" s="55">
        <v>6386</v>
      </c>
      <c r="Y264" s="64">
        <v>0.83044058084487915</v>
      </c>
      <c r="Z264" s="64">
        <v>0.84292501211166382</v>
      </c>
      <c r="AA264" s="55">
        <v>3000</v>
      </c>
      <c r="AB264" s="55">
        <v>1271</v>
      </c>
      <c r="AC264" s="55">
        <v>3200</v>
      </c>
      <c r="AD264" s="55">
        <v>565</v>
      </c>
      <c r="AE264" s="55">
        <v>3500</v>
      </c>
      <c r="AF264" s="55">
        <v>497</v>
      </c>
      <c r="AG264" s="64">
        <v>0.1960042268037796</v>
      </c>
      <c r="AH264" s="64">
        <v>0.3583429753780365</v>
      </c>
      <c r="AI264" s="64">
        <v>0.12831863760948181</v>
      </c>
      <c r="AJ264" s="64">
        <v>4.339970275759697E-2</v>
      </c>
      <c r="AK264" s="64">
        <v>2.1637242287397385E-2</v>
      </c>
      <c r="AL264" s="64">
        <v>5.3012737771496177E-4</v>
      </c>
      <c r="AM264" s="55">
        <v>3000</v>
      </c>
      <c r="AN264" s="55">
        <v>1271</v>
      </c>
      <c r="AO264" s="55">
        <v>3200</v>
      </c>
      <c r="AP264" s="55">
        <v>565</v>
      </c>
      <c r="AQ264" s="55">
        <v>3500</v>
      </c>
      <c r="AR264" s="55">
        <v>497</v>
      </c>
      <c r="AS264" s="64">
        <v>0.1982220858335495</v>
      </c>
      <c r="AT264" s="64">
        <v>0.36384904384613037</v>
      </c>
      <c r="AU264" s="64">
        <v>0.11915159225463867</v>
      </c>
      <c r="AV264" s="64">
        <v>3.8833435624837875E-2</v>
      </c>
      <c r="AW264" s="64">
        <v>1.9026825204491615E-2</v>
      </c>
      <c r="AX264" s="68">
        <v>4.6787274186499417E-4</v>
      </c>
      <c r="AY264" s="56" t="str">
        <f t="shared" si="71"/>
        <v>yes</v>
      </c>
      <c r="AZ264" s="57" t="str">
        <f t="shared" si="72"/>
        <v>yes</v>
      </c>
      <c r="BA264" s="57" t="str">
        <f t="shared" si="73"/>
        <v>yes</v>
      </c>
      <c r="BB264" s="57" t="str">
        <f t="shared" si="74"/>
        <v>yes</v>
      </c>
      <c r="BC264" s="57" t="str">
        <f t="shared" si="75"/>
        <v>yes</v>
      </c>
      <c r="BD264" s="58">
        <f t="shared" si="76"/>
        <v>0</v>
      </c>
      <c r="BE264" s="59" t="str">
        <f t="shared" si="77"/>
        <v>included</v>
      </c>
      <c r="BF264" s="55" t="s">
        <v>77</v>
      </c>
      <c r="BG264" s="58">
        <v>5</v>
      </c>
      <c r="BH264" s="58" t="s">
        <v>78</v>
      </c>
      <c r="BI264" s="45" t="s">
        <v>79</v>
      </c>
      <c r="BJ264" s="67" t="s">
        <v>80</v>
      </c>
      <c r="BK264" s="61"/>
      <c r="BL264" s="61" t="str" cm="1">
        <f t="array" ref="BL264">IF(_xlfn.XLOOKUP(Estimates_final!C226,'Additional survey details'!$B$3:$B$489,_xlfn.XLOOKUP(Estimates_final!$BL$1,'Additional survey details'!$C$2:$BM$2,'Additional survey details'!$C$3:$BM$489))=0,"",_xlfn.XLOOKUP(Estimates_final!C226,'Additional survey details'!$B$3:$B$489,_xlfn.XLOOKUP(Estimates_final!$BL$1,'Additional survey details'!$C$2:$BM$2,'Additional survey details'!$C$3:$BM$489)))</f>
        <v>MICS4</v>
      </c>
    </row>
    <row r="265" spans="1:64" s="54" customFormat="1" ht="15" customHeight="1" x14ac:dyDescent="0.35">
      <c r="A265" s="54">
        <v>322</v>
      </c>
      <c r="B265" s="59" t="s">
        <v>511</v>
      </c>
      <c r="C265" s="55">
        <v>889</v>
      </c>
      <c r="D265" s="55" t="s">
        <v>518</v>
      </c>
      <c r="E265" s="58" t="s">
        <v>513</v>
      </c>
      <c r="F265" s="10" t="s">
        <v>67</v>
      </c>
      <c r="G265" s="3" t="s">
        <v>68</v>
      </c>
      <c r="H265" s="55">
        <v>2013</v>
      </c>
      <c r="I265" s="64">
        <v>0.15345809999999999</v>
      </c>
      <c r="J265" s="62">
        <v>1.12885E-2</v>
      </c>
      <c r="K265" s="64">
        <v>0.13133259999999999</v>
      </c>
      <c r="L265" s="64">
        <v>0.17558360000000001</v>
      </c>
      <c r="M265" s="64">
        <v>0.12449449999999999</v>
      </c>
      <c r="N265" s="62">
        <v>3.7153799999999999E-3</v>
      </c>
      <c r="O265" s="64">
        <v>0.11720207000000001</v>
      </c>
      <c r="P265" s="64">
        <v>0.13178690000000001</v>
      </c>
      <c r="Q265" s="55">
        <v>17148</v>
      </c>
      <c r="R265" s="63">
        <v>17249</v>
      </c>
      <c r="S265" s="64">
        <v>0.83973878622055054</v>
      </c>
      <c r="T265" s="64">
        <v>0.8474457859992981</v>
      </c>
      <c r="U265" s="63">
        <v>14484.8740234375</v>
      </c>
      <c r="V265" s="55">
        <v>14532</v>
      </c>
      <c r="W265" s="63">
        <v>14347.06640625</v>
      </c>
      <c r="X265" s="55">
        <v>14391</v>
      </c>
      <c r="Y265" s="64">
        <v>0.83176219463348389</v>
      </c>
      <c r="Z265" s="64">
        <v>0.83922320604324341</v>
      </c>
      <c r="AA265" s="55">
        <v>3000</v>
      </c>
      <c r="AB265" s="55">
        <v>2354</v>
      </c>
      <c r="AC265" s="55">
        <v>3500</v>
      </c>
      <c r="AD265" s="55">
        <v>1272</v>
      </c>
      <c r="AE265" s="55">
        <v>3200</v>
      </c>
      <c r="AF265" s="55">
        <v>1225</v>
      </c>
      <c r="AG265" s="64">
        <v>0.16376547515392303</v>
      </c>
      <c r="AH265" s="64">
        <v>0.33133581280708313</v>
      </c>
      <c r="AI265" s="64">
        <v>0.18205152451992035</v>
      </c>
      <c r="AJ265" s="64">
        <v>6.9329887628555298E-2</v>
      </c>
      <c r="AK265" s="64">
        <v>4.140874370932579E-2</v>
      </c>
      <c r="AL265" s="64">
        <v>1.2220347998663783E-3</v>
      </c>
      <c r="AM265" s="55">
        <v>3000</v>
      </c>
      <c r="AN265" s="55">
        <v>2354</v>
      </c>
      <c r="AO265" s="55">
        <v>3500</v>
      </c>
      <c r="AP265" s="55">
        <v>1272</v>
      </c>
      <c r="AQ265" s="55">
        <v>3200</v>
      </c>
      <c r="AR265" s="55">
        <v>1225</v>
      </c>
      <c r="AS265" s="64">
        <v>0.16198733448982239</v>
      </c>
      <c r="AT265" s="64">
        <v>0.33381503820419312</v>
      </c>
      <c r="AU265" s="64">
        <v>0.18029177188873291</v>
      </c>
      <c r="AV265" s="64">
        <v>6.9914668798446655E-2</v>
      </c>
      <c r="AW265" s="64">
        <v>3.9705477654933929E-2</v>
      </c>
      <c r="AX265" s="68">
        <v>1.4450866729021072E-3</v>
      </c>
      <c r="AY265" s="56" t="str">
        <f t="shared" si="71"/>
        <v>yes</v>
      </c>
      <c r="AZ265" s="57" t="str">
        <f t="shared" si="72"/>
        <v>yes</v>
      </c>
      <c r="BA265" s="57" t="str">
        <f t="shared" si="73"/>
        <v>yes</v>
      </c>
      <c r="BB265" s="57" t="str">
        <f t="shared" si="74"/>
        <v>yes</v>
      </c>
      <c r="BC265" s="57" t="str">
        <f t="shared" si="75"/>
        <v>yes</v>
      </c>
      <c r="BD265" s="58">
        <f t="shared" si="76"/>
        <v>0</v>
      </c>
      <c r="BE265" s="59" t="str">
        <f t="shared" si="77"/>
        <v>included</v>
      </c>
      <c r="BF265" s="55" t="s">
        <v>77</v>
      </c>
      <c r="BG265" s="58">
        <v>5</v>
      </c>
      <c r="BH265" s="58" t="s">
        <v>78</v>
      </c>
      <c r="BI265" s="45" t="s">
        <v>84</v>
      </c>
      <c r="BJ265" s="67" t="s">
        <v>80</v>
      </c>
      <c r="BK265" s="61"/>
      <c r="BL265" s="61" t="str" cm="1">
        <f t="array" ref="BL265">IF(_xlfn.XLOOKUP(Estimates_final!C225,'Additional survey details'!$B$3:$B$489,_xlfn.XLOOKUP(Estimates_final!$BL$1,'Additional survey details'!$C$2:$BM$2,'Additional survey details'!$C$3:$BM$489))=0,"",_xlfn.XLOOKUP(Estimates_final!C225,'Additional survey details'!$B$3:$B$489,_xlfn.XLOOKUP(Estimates_final!$BL$1,'Additional survey details'!$C$2:$BM$2,'Additional survey details'!$C$3:$BM$489)))</f>
        <v>MICS3</v>
      </c>
    </row>
    <row r="266" spans="1:64" s="54" customFormat="1" ht="15" customHeight="1" x14ac:dyDescent="0.35">
      <c r="A266" s="131">
        <v>490</v>
      </c>
      <c r="B266" s="142" t="s">
        <v>511</v>
      </c>
      <c r="C266" s="143">
        <v>3547</v>
      </c>
      <c r="D266" s="143" t="s">
        <v>519</v>
      </c>
      <c r="E266" s="144" t="s">
        <v>513</v>
      </c>
      <c r="F266" s="145" t="s">
        <v>76</v>
      </c>
      <c r="G266" s="143" t="s">
        <v>344</v>
      </c>
      <c r="H266" s="143">
        <v>2019</v>
      </c>
      <c r="I266" s="98">
        <v>0.17499260604381561</v>
      </c>
      <c r="J266" s="100">
        <v>1.0028873570263386E-2</v>
      </c>
      <c r="K266" s="98">
        <v>0.15533602237701416</v>
      </c>
      <c r="L266" s="98">
        <v>0.19464920461177826</v>
      </c>
      <c r="M266" s="98">
        <v>0.13924185931682587</v>
      </c>
      <c r="N266" s="100">
        <v>6.3253161497414112E-3</v>
      </c>
      <c r="O266" s="98">
        <v>0.12683087587356567</v>
      </c>
      <c r="P266" s="98">
        <v>0.15165284276008606</v>
      </c>
      <c r="Q266" s="102">
        <v>6410</v>
      </c>
      <c r="R266" s="102">
        <v>6423.02587890625</v>
      </c>
      <c r="S266" s="98">
        <v>0.94348436594009399</v>
      </c>
      <c r="T266" s="98">
        <v>0.94430577754974365</v>
      </c>
      <c r="U266" s="102">
        <v>6060</v>
      </c>
      <c r="V266" s="102">
        <v>6053</v>
      </c>
      <c r="W266" s="102">
        <v>6023</v>
      </c>
      <c r="X266" s="102">
        <v>6017</v>
      </c>
      <c r="Y266" s="98">
        <v>0.93772381544113159</v>
      </c>
      <c r="Z266" s="98">
        <v>0.93868952989578247</v>
      </c>
      <c r="AA266" s="102">
        <v>3000</v>
      </c>
      <c r="AB266" s="102">
        <v>942</v>
      </c>
      <c r="AC266" s="102">
        <v>3200</v>
      </c>
      <c r="AD266" s="102">
        <v>543</v>
      </c>
      <c r="AE266" s="102">
        <v>3500</v>
      </c>
      <c r="AF266" s="102">
        <v>499</v>
      </c>
      <c r="AG266" s="98">
        <v>0.15609849989414215</v>
      </c>
      <c r="AH266" s="98">
        <v>0.32505187392234802</v>
      </c>
      <c r="AI266" s="98">
        <v>0.12401422113180161</v>
      </c>
      <c r="AJ266" s="98">
        <v>4.267573356628418E-2</v>
      </c>
      <c r="AK266" s="98">
        <v>2.7289686724543571E-2</v>
      </c>
      <c r="AL266" s="98">
        <v>3.7321640411391854E-4</v>
      </c>
      <c r="AM266" s="102">
        <v>3000</v>
      </c>
      <c r="AN266" s="102">
        <v>942</v>
      </c>
      <c r="AO266" s="102">
        <v>3200</v>
      </c>
      <c r="AP266" s="102">
        <v>543</v>
      </c>
      <c r="AQ266" s="102">
        <v>3500</v>
      </c>
      <c r="AR266" s="102">
        <v>499</v>
      </c>
      <c r="AS266" s="98">
        <v>0.15562531352043152</v>
      </c>
      <c r="AT266" s="98">
        <v>0.32777136564254761</v>
      </c>
      <c r="AU266" s="98">
        <v>0.11994052678346634</v>
      </c>
      <c r="AV266" s="98">
        <v>4.17974554002285E-2</v>
      </c>
      <c r="AW266" s="98">
        <v>2.378985658288002E-2</v>
      </c>
      <c r="AX266" s="104">
        <v>3.3041468122974038E-4</v>
      </c>
      <c r="AY266" s="56" t="str">
        <f t="shared" si="71"/>
        <v>yes</v>
      </c>
      <c r="AZ266" s="57" t="str">
        <f t="shared" si="72"/>
        <v>yes</v>
      </c>
      <c r="BA266" s="57" t="str">
        <f t="shared" si="73"/>
        <v>yes</v>
      </c>
      <c r="BB266" s="57" t="str">
        <f t="shared" si="74"/>
        <v>yes</v>
      </c>
      <c r="BC266" s="57" t="str">
        <f t="shared" si="75"/>
        <v>yes</v>
      </c>
      <c r="BD266" s="58">
        <f t="shared" si="76"/>
        <v>0</v>
      </c>
      <c r="BE266" s="59" t="str">
        <f t="shared" si="77"/>
        <v>included</v>
      </c>
      <c r="BF266" s="55"/>
      <c r="BG266" s="58">
        <v>5</v>
      </c>
      <c r="BH266" s="58" t="s">
        <v>78</v>
      </c>
      <c r="BI266" s="45" t="s">
        <v>84</v>
      </c>
      <c r="BJ266" s="67" t="s">
        <v>80</v>
      </c>
      <c r="BK266" s="153"/>
      <c r="BL266" s="153" t="s">
        <v>329</v>
      </c>
    </row>
    <row r="267" spans="1:64" s="54" customFormat="1" ht="15" customHeight="1" x14ac:dyDescent="0.35">
      <c r="A267" s="54">
        <v>172</v>
      </c>
      <c r="B267" s="59" t="s">
        <v>520</v>
      </c>
      <c r="C267" s="55">
        <v>440</v>
      </c>
      <c r="D267" s="55" t="s">
        <v>521</v>
      </c>
      <c r="E267" s="58" t="s">
        <v>522</v>
      </c>
      <c r="F267" s="10" t="s">
        <v>67</v>
      </c>
      <c r="G267" s="3">
        <v>2009</v>
      </c>
      <c r="H267" s="55">
        <v>2006</v>
      </c>
      <c r="I267" s="64">
        <v>0.13559989631175995</v>
      </c>
      <c r="J267" s="62">
        <v>7.0130499079823494E-3</v>
      </c>
      <c r="K267" s="64">
        <v>0.12185432016849518</v>
      </c>
      <c r="L267" s="64">
        <v>0.14934547245502472</v>
      </c>
      <c r="M267" s="64">
        <v>0.10531807690858841</v>
      </c>
      <c r="N267" s="62">
        <v>6.2697781249880791E-3</v>
      </c>
      <c r="O267" s="64">
        <v>9.2974007129669189E-2</v>
      </c>
      <c r="P267" s="64">
        <v>0.11766215413808823</v>
      </c>
      <c r="Q267" s="55">
        <v>3817</v>
      </c>
      <c r="R267" s="63">
        <v>3736</v>
      </c>
      <c r="S267" s="64">
        <v>0.98448348045349121</v>
      </c>
      <c r="T267" s="64">
        <v>0.98559075593948364</v>
      </c>
      <c r="U267" s="63">
        <v>3678.136962890625</v>
      </c>
      <c r="V267" s="55">
        <v>3762</v>
      </c>
      <c r="W267" s="63">
        <v>3677.085205078125</v>
      </c>
      <c r="X267" s="55">
        <v>3760</v>
      </c>
      <c r="Y267" s="64">
        <v>0.98423051834106445</v>
      </c>
      <c r="Z267" s="64">
        <v>0.98506683111190796</v>
      </c>
      <c r="AA267" s="55">
        <v>3000</v>
      </c>
      <c r="AB267" s="55">
        <v>355</v>
      </c>
      <c r="AC267" s="55">
        <v>3200</v>
      </c>
      <c r="AD267" s="55">
        <v>212</v>
      </c>
      <c r="AE267" s="55">
        <v>2700</v>
      </c>
      <c r="AF267" s="55">
        <v>207</v>
      </c>
      <c r="AG267" s="64">
        <v>8.9936614036560059E-2</v>
      </c>
      <c r="AH267" s="64">
        <v>0.20306076109409332</v>
      </c>
      <c r="AI267" s="64">
        <v>3.8083594292402267E-2</v>
      </c>
      <c r="AJ267" s="64">
        <v>8.8702524080872536E-3</v>
      </c>
      <c r="AK267" s="64">
        <v>3.169927978888154E-3</v>
      </c>
      <c r="AL267" s="64">
        <v>0</v>
      </c>
      <c r="AM267" s="55">
        <v>3000</v>
      </c>
      <c r="AN267" s="55">
        <v>355</v>
      </c>
      <c r="AO267" s="55">
        <v>3200</v>
      </c>
      <c r="AP267" s="55">
        <v>212</v>
      </c>
      <c r="AQ267" s="55">
        <v>2700</v>
      </c>
      <c r="AR267" s="55">
        <v>207</v>
      </c>
      <c r="AS267" s="64">
        <v>9.4364702701568604E-2</v>
      </c>
      <c r="AT267" s="64">
        <v>0.20574162900447845</v>
      </c>
      <c r="AU267" s="64">
        <v>3.5619352012872696E-2</v>
      </c>
      <c r="AV267" s="64">
        <v>6.9112172350287437E-3</v>
      </c>
      <c r="AW267" s="64">
        <v>2.3923444095999002E-3</v>
      </c>
      <c r="AX267" s="68">
        <v>0</v>
      </c>
      <c r="AY267" s="56" t="str">
        <f t="shared" si="71"/>
        <v>yes</v>
      </c>
      <c r="AZ267" s="57" t="str">
        <f t="shared" si="72"/>
        <v>yes</v>
      </c>
      <c r="BA267" s="57" t="str">
        <f t="shared" si="73"/>
        <v>yes</v>
      </c>
      <c r="BB267" s="57" t="str">
        <f t="shared" si="74"/>
        <v>yes</v>
      </c>
      <c r="BC267" s="57" t="str">
        <f t="shared" si="75"/>
        <v>yes</v>
      </c>
      <c r="BD267" s="58">
        <f t="shared" si="76"/>
        <v>0</v>
      </c>
      <c r="BE267" s="59" t="str">
        <f t="shared" si="77"/>
        <v>included</v>
      </c>
      <c r="BF267" s="55" t="s">
        <v>77</v>
      </c>
      <c r="BG267" s="58">
        <v>5</v>
      </c>
      <c r="BH267" s="58" t="s">
        <v>78</v>
      </c>
      <c r="BI267" s="45" t="s">
        <v>84</v>
      </c>
      <c r="BJ267" s="67" t="s">
        <v>80</v>
      </c>
      <c r="BK267" s="61"/>
      <c r="BL267" s="61" t="str" cm="1">
        <f t="array" ref="BL267">IF(_xlfn.XLOOKUP(Estimates_final!C227,'Additional survey details'!$B$3:$B$489,_xlfn.XLOOKUP(Estimates_final!$BL$1,'Additional survey details'!$C$2:$BM$2,'Additional survey details'!$C$3:$BM$489))=0,"",_xlfn.XLOOKUP(Estimates_final!C227,'Additional survey details'!$B$3:$B$489,_xlfn.XLOOKUP(Estimates_final!$BL$1,'Additional survey details'!$C$2:$BM$2,'Additional survey details'!$C$3:$BM$489)))</f>
        <v>MICS5</v>
      </c>
    </row>
    <row r="268" spans="1:64" s="54" customFormat="1" ht="15" hidden="1" customHeight="1" x14ac:dyDescent="0.35">
      <c r="A268" s="54">
        <v>173</v>
      </c>
      <c r="B268" s="59" t="s">
        <v>523</v>
      </c>
      <c r="C268" s="55">
        <v>443</v>
      </c>
      <c r="D268" s="55" t="s">
        <v>524</v>
      </c>
      <c r="E268" s="58" t="s">
        <v>525</v>
      </c>
      <c r="F268" s="10" t="s">
        <v>67</v>
      </c>
      <c r="G268" s="3">
        <v>2001</v>
      </c>
      <c r="H268" s="55">
        <v>1998</v>
      </c>
      <c r="I268" s="64"/>
      <c r="J268" s="62"/>
      <c r="K268" s="64"/>
      <c r="L268" s="64"/>
      <c r="M268" s="64"/>
      <c r="N268" s="62"/>
      <c r="O268" s="64"/>
      <c r="P268" s="64"/>
      <c r="Q268" s="55">
        <v>12924</v>
      </c>
      <c r="R268" s="63">
        <v>13040</v>
      </c>
      <c r="S268" s="64">
        <v>0.20792339742183685</v>
      </c>
      <c r="T268" s="64">
        <v>0.19011141359806061</v>
      </c>
      <c r="U268" s="63">
        <v>2711.252685546875</v>
      </c>
      <c r="V268" s="55">
        <v>2457</v>
      </c>
      <c r="W268" s="63">
        <v>2700.230712890625</v>
      </c>
      <c r="X268" s="55">
        <v>2446</v>
      </c>
      <c r="Y268" s="64">
        <v>0.207072913646698</v>
      </c>
      <c r="Z268" s="64">
        <v>0.18926028907299042</v>
      </c>
      <c r="AA268" s="55">
        <v>3000</v>
      </c>
      <c r="AB268" s="55">
        <v>383</v>
      </c>
      <c r="AC268" s="55">
        <v>4000</v>
      </c>
      <c r="AD268" s="55">
        <v>203</v>
      </c>
      <c r="AE268" s="55">
        <v>3500</v>
      </c>
      <c r="AF268" s="55">
        <v>201</v>
      </c>
      <c r="AG268" s="64">
        <v>0.14764489233493805</v>
      </c>
      <c r="AH268" s="64">
        <v>0.3176257312297821</v>
      </c>
      <c r="AI268" s="64">
        <v>0.18962956964969635</v>
      </c>
      <c r="AJ268" s="64">
        <v>5.6433934718370438E-2</v>
      </c>
      <c r="AK268" s="64">
        <v>2.9858272522687912E-2</v>
      </c>
      <c r="AL268" s="64">
        <v>1.1347891268087551E-4</v>
      </c>
      <c r="AM268" s="55">
        <v>3000</v>
      </c>
      <c r="AN268" s="55">
        <v>383</v>
      </c>
      <c r="AO268" s="55">
        <v>4000</v>
      </c>
      <c r="AP268" s="55">
        <v>203</v>
      </c>
      <c r="AQ268" s="55">
        <v>3500</v>
      </c>
      <c r="AR268" s="55">
        <v>201</v>
      </c>
      <c r="AS268" s="64">
        <v>0.15588115155696869</v>
      </c>
      <c r="AT268" s="64">
        <v>0.32030931115150452</v>
      </c>
      <c r="AU268" s="64">
        <v>0.17704518139362335</v>
      </c>
      <c r="AV268" s="64">
        <v>5.7387057691812515E-2</v>
      </c>
      <c r="AW268" s="64">
        <v>3.0118029564619064E-2</v>
      </c>
      <c r="AX268" s="68">
        <v>4.0700042154639959E-4</v>
      </c>
      <c r="AY268" s="56" t="str">
        <f t="shared" si="71"/>
        <v>no</v>
      </c>
      <c r="AZ268" s="57" t="str">
        <f t="shared" si="72"/>
        <v>yes</v>
      </c>
      <c r="BA268" s="57" t="str">
        <f t="shared" si="73"/>
        <v>yes</v>
      </c>
      <c r="BB268" s="57" t="str">
        <f t="shared" si="74"/>
        <v>yes</v>
      </c>
      <c r="BC268" s="57" t="str">
        <f t="shared" si="75"/>
        <v>yes</v>
      </c>
      <c r="BD268" s="58">
        <f t="shared" si="76"/>
        <v>1</v>
      </c>
      <c r="BE268" s="59" t="str">
        <f t="shared" si="77"/>
        <v>excluded</v>
      </c>
      <c r="BF268" s="55" t="s">
        <v>69</v>
      </c>
      <c r="BG268" s="58">
        <v>2</v>
      </c>
      <c r="BH268" s="58" t="s">
        <v>70</v>
      </c>
      <c r="BI268" s="45" t="s">
        <v>71</v>
      </c>
      <c r="BJ268" s="67" t="s">
        <v>72</v>
      </c>
      <c r="BK268" s="61"/>
      <c r="BL268" s="61" t="str" cm="1">
        <f t="array" ref="BL268">IF(_xlfn.XLOOKUP(Estimates_final!C228,'Additional survey details'!$B$3:$B$489,_xlfn.XLOOKUP(Estimates_final!$BL$1,'Additional survey details'!$C$2:$BM$2,'Additional survey details'!$C$3:$BM$489))=0,"",_xlfn.XLOOKUP(Estimates_final!C228,'Additional survey details'!$B$3:$B$489,_xlfn.XLOOKUP(Estimates_final!$BL$1,'Additional survey details'!$C$2:$BM$2,'Additional survey details'!$C$3:$BM$489)))</f>
        <v/>
      </c>
    </row>
    <row r="269" spans="1:64" s="54" customFormat="1" ht="15" hidden="1" customHeight="1" x14ac:dyDescent="0.35">
      <c r="A269" s="54">
        <v>174</v>
      </c>
      <c r="B269" s="59" t="s">
        <v>523</v>
      </c>
      <c r="C269" s="55">
        <v>444</v>
      </c>
      <c r="D269" s="55" t="s">
        <v>526</v>
      </c>
      <c r="E269" s="58" t="s">
        <v>525</v>
      </c>
      <c r="F269" s="10" t="s">
        <v>67</v>
      </c>
      <c r="G269" s="3">
        <v>2006</v>
      </c>
      <c r="H269" s="55">
        <v>2004</v>
      </c>
      <c r="I269" s="64"/>
      <c r="J269" s="62"/>
      <c r="K269" s="64"/>
      <c r="L269" s="64"/>
      <c r="M269" s="64"/>
      <c r="N269" s="62"/>
      <c r="O269" s="64"/>
      <c r="P269" s="64"/>
      <c r="Q269" s="55">
        <v>14144</v>
      </c>
      <c r="R269" s="63">
        <v>14327</v>
      </c>
      <c r="S269" s="64">
        <v>0.27160409092903137</v>
      </c>
      <c r="T269" s="64">
        <v>0.27029129862785339</v>
      </c>
      <c r="U269" s="63">
        <v>3891.29638671875</v>
      </c>
      <c r="V269" s="55">
        <v>3823</v>
      </c>
      <c r="W269" s="63">
        <v>3860.77001953125</v>
      </c>
      <c r="X269" s="55">
        <v>3794</v>
      </c>
      <c r="Y269" s="64">
        <v>0.26947513222694397</v>
      </c>
      <c r="Z269" s="64">
        <v>0.26824095845222473</v>
      </c>
      <c r="AA269" s="55">
        <v>3000</v>
      </c>
      <c r="AB269" s="55">
        <v>900</v>
      </c>
      <c r="AC269" s="55">
        <v>4000</v>
      </c>
      <c r="AD269" s="55">
        <v>415</v>
      </c>
      <c r="AE269" s="55">
        <v>3500</v>
      </c>
      <c r="AF269" s="55">
        <v>353</v>
      </c>
      <c r="AG269" s="64">
        <v>0.24197685718536377</v>
      </c>
      <c r="AH269" s="64">
        <v>0.44316595792770386</v>
      </c>
      <c r="AI269" s="64">
        <v>0.22461260855197906</v>
      </c>
      <c r="AJ269" s="64">
        <v>8.6738564074039459E-2</v>
      </c>
      <c r="AK269" s="64">
        <v>4.9199923872947693E-2</v>
      </c>
      <c r="AL269" s="64">
        <v>1.0209934553131461E-3</v>
      </c>
      <c r="AM269" s="55">
        <v>3000</v>
      </c>
      <c r="AN269" s="55">
        <v>900</v>
      </c>
      <c r="AO269" s="55">
        <v>4000</v>
      </c>
      <c r="AP269" s="55">
        <v>415</v>
      </c>
      <c r="AQ269" s="55">
        <v>3500</v>
      </c>
      <c r="AR269" s="55">
        <v>353</v>
      </c>
      <c r="AS269" s="64">
        <v>0.23541721701622009</v>
      </c>
      <c r="AT269" s="64">
        <v>0.43630656599998474</v>
      </c>
      <c r="AU269" s="64">
        <v>0.22076903283596039</v>
      </c>
      <c r="AV269" s="64">
        <v>8.475019782781601E-2</v>
      </c>
      <c r="AW269" s="64">
        <v>4.9176041036844254E-2</v>
      </c>
      <c r="AX269" s="68">
        <v>5.2314938511699438E-4</v>
      </c>
      <c r="AY269" s="56" t="str">
        <f t="shared" si="71"/>
        <v>no</v>
      </c>
      <c r="AZ269" s="57" t="str">
        <f t="shared" si="72"/>
        <v>yes</v>
      </c>
      <c r="BA269" s="57" t="str">
        <f t="shared" si="73"/>
        <v>yes</v>
      </c>
      <c r="BB269" s="57" t="str">
        <f t="shared" si="74"/>
        <v>yes</v>
      </c>
      <c r="BC269" s="57" t="str">
        <f t="shared" si="75"/>
        <v>yes</v>
      </c>
      <c r="BD269" s="58">
        <f t="shared" si="76"/>
        <v>1</v>
      </c>
      <c r="BE269" s="59" t="str">
        <f t="shared" si="77"/>
        <v>excluded</v>
      </c>
      <c r="BF269" s="55" t="s">
        <v>69</v>
      </c>
      <c r="BG269" s="58">
        <v>2</v>
      </c>
      <c r="BH269" s="58" t="s">
        <v>70</v>
      </c>
      <c r="BI269" s="45" t="s">
        <v>71</v>
      </c>
      <c r="BJ269" s="67" t="s">
        <v>72</v>
      </c>
      <c r="BK269" s="61"/>
      <c r="BL269" s="61" t="str" cm="1">
        <f t="array" ref="BL269">IF(_xlfn.XLOOKUP(Estimates_final!C229,'Additional survey details'!$B$3:$B$489,_xlfn.XLOOKUP(Estimates_final!$BL$1,'Additional survey details'!$C$2:$BM$2,'Additional survey details'!$C$3:$BM$489))=0,"",_xlfn.XLOOKUP(Estimates_final!C229,'Additional survey details'!$B$3:$B$489,_xlfn.XLOOKUP(Estimates_final!$BL$1,'Additional survey details'!$C$2:$BM$2,'Additional survey details'!$C$3:$BM$489)))</f>
        <v>MICS2</v>
      </c>
    </row>
    <row r="270" spans="1:64" s="54" customFormat="1" ht="15" hidden="1" customHeight="1" x14ac:dyDescent="0.35">
      <c r="A270" s="54">
        <v>307</v>
      </c>
      <c r="B270" s="59" t="s">
        <v>523</v>
      </c>
      <c r="C270" s="55">
        <v>840</v>
      </c>
      <c r="D270" s="55" t="s">
        <v>527</v>
      </c>
      <c r="E270" s="58" t="s">
        <v>525</v>
      </c>
      <c r="F270" s="10" t="s">
        <v>76</v>
      </c>
      <c r="G270" s="3" t="s">
        <v>236</v>
      </c>
      <c r="H270" s="55">
        <v>2009</v>
      </c>
      <c r="I270" s="64"/>
      <c r="J270" s="62"/>
      <c r="K270" s="212"/>
      <c r="L270" s="64"/>
      <c r="M270" s="64"/>
      <c r="N270" s="62"/>
      <c r="O270" s="64"/>
      <c r="P270" s="64"/>
      <c r="Q270" s="55">
        <v>10598</v>
      </c>
      <c r="R270" s="63">
        <v>10705.853515625</v>
      </c>
      <c r="S270" s="64">
        <v>0.24771156907081604</v>
      </c>
      <c r="T270" s="64">
        <v>0.24683903157711029</v>
      </c>
      <c r="U270" s="63">
        <v>2652</v>
      </c>
      <c r="V270" s="55">
        <v>2616</v>
      </c>
      <c r="W270" s="63">
        <v>2631</v>
      </c>
      <c r="X270" s="55">
        <v>2598</v>
      </c>
      <c r="Y270" s="64">
        <v>0.24575003981590271</v>
      </c>
      <c r="Z270" s="64">
        <v>0.24514059722423553</v>
      </c>
      <c r="AA270" s="55">
        <v>3000</v>
      </c>
      <c r="AB270" s="55">
        <v>391</v>
      </c>
      <c r="AC270" s="55">
        <v>4000</v>
      </c>
      <c r="AD270" s="55">
        <v>267</v>
      </c>
      <c r="AE270" s="55">
        <v>3500</v>
      </c>
      <c r="AF270" s="55">
        <v>233</v>
      </c>
      <c r="AG270" s="64">
        <v>0.14660297334194183</v>
      </c>
      <c r="AH270" s="64">
        <v>0.33449620008468628</v>
      </c>
      <c r="AI270" s="64">
        <v>0.24001434445381165</v>
      </c>
      <c r="AJ270" s="64">
        <v>0.10055006295442581</v>
      </c>
      <c r="AK270" s="64">
        <v>5.2791699767112732E-2</v>
      </c>
      <c r="AL270" s="64">
        <v>3.1435131677426398E-4</v>
      </c>
      <c r="AM270" s="55">
        <v>3000</v>
      </c>
      <c r="AN270" s="55">
        <v>391</v>
      </c>
      <c r="AO270" s="55">
        <v>4000</v>
      </c>
      <c r="AP270" s="55">
        <v>267</v>
      </c>
      <c r="AQ270" s="55">
        <v>3500</v>
      </c>
      <c r="AR270" s="55">
        <v>233</v>
      </c>
      <c r="AS270" s="64">
        <v>0.14946483075618744</v>
      </c>
      <c r="AT270" s="64">
        <v>0.34059631824493408</v>
      </c>
      <c r="AU270" s="64">
        <v>0.23356269299983978</v>
      </c>
      <c r="AV270" s="64">
        <v>9.0596333146095276E-2</v>
      </c>
      <c r="AW270" s="64">
        <v>5.084097757935524E-2</v>
      </c>
      <c r="AX270" s="68">
        <v>3.8226300966925919E-4</v>
      </c>
      <c r="AY270" s="56" t="str">
        <f t="shared" si="71"/>
        <v>no</v>
      </c>
      <c r="AZ270" s="57" t="str">
        <f t="shared" si="72"/>
        <v>yes</v>
      </c>
      <c r="BA270" s="57" t="str">
        <f t="shared" si="73"/>
        <v>yes</v>
      </c>
      <c r="BB270" s="57" t="str">
        <f t="shared" si="74"/>
        <v>no</v>
      </c>
      <c r="BC270" s="57" t="str">
        <f t="shared" si="75"/>
        <v>yes</v>
      </c>
      <c r="BD270" s="58">
        <f t="shared" si="76"/>
        <v>2</v>
      </c>
      <c r="BE270" s="59" t="str">
        <f t="shared" si="77"/>
        <v>excluded</v>
      </c>
      <c r="BF270" s="55" t="s">
        <v>69</v>
      </c>
      <c r="BG270" s="58">
        <v>2</v>
      </c>
      <c r="BH270" s="58" t="s">
        <v>70</v>
      </c>
      <c r="BI270" s="45" t="s">
        <v>71</v>
      </c>
      <c r="BJ270" s="67" t="s">
        <v>72</v>
      </c>
      <c r="BK270" s="61"/>
      <c r="BL270" s="61" t="str" cm="1">
        <f t="array" ref="BL270">IF(_xlfn.XLOOKUP(Estimates_final!C231,'Additional survey details'!$B$3:$B$489,_xlfn.XLOOKUP(Estimates_final!$BL$1,'Additional survey details'!$C$2:$BM$2,'Additional survey details'!$C$3:$BM$489))=0,"",_xlfn.XLOOKUP(Estimates_final!C231,'Additional survey details'!$B$3:$B$489,_xlfn.XLOOKUP(Estimates_final!$BL$1,'Additional survey details'!$C$2:$BM$2,'Additional survey details'!$C$3:$BM$489)))</f>
        <v/>
      </c>
    </row>
    <row r="271" spans="1:64" s="54" customFormat="1" ht="15" hidden="1" customHeight="1" x14ac:dyDescent="0.35">
      <c r="A271" s="54">
        <v>313</v>
      </c>
      <c r="B271" s="59" t="s">
        <v>523</v>
      </c>
      <c r="C271" s="55">
        <v>857</v>
      </c>
      <c r="D271" s="55" t="s">
        <v>528</v>
      </c>
      <c r="E271" s="58" t="s">
        <v>525</v>
      </c>
      <c r="F271" s="10" t="s">
        <v>67</v>
      </c>
      <c r="G271" s="3" t="s">
        <v>101</v>
      </c>
      <c r="H271" s="55">
        <v>2009</v>
      </c>
      <c r="I271" s="64"/>
      <c r="J271" s="62"/>
      <c r="K271" s="64"/>
      <c r="L271" s="64"/>
      <c r="M271" s="64"/>
      <c r="N271" s="62"/>
      <c r="O271" s="64"/>
      <c r="P271" s="64"/>
      <c r="Q271" s="55">
        <v>10326</v>
      </c>
      <c r="R271" s="63">
        <v>10402</v>
      </c>
      <c r="S271" s="64">
        <v>0.30396503210067749</v>
      </c>
      <c r="T271" s="64">
        <v>0.32190588116645813</v>
      </c>
      <c r="U271" s="63">
        <v>3161.735107421875</v>
      </c>
      <c r="V271" s="55">
        <v>3324</v>
      </c>
      <c r="W271" s="63">
        <v>3121.537841796875</v>
      </c>
      <c r="X271" s="55">
        <v>3284</v>
      </c>
      <c r="Y271" s="64">
        <v>0.30009016394615173</v>
      </c>
      <c r="Z271" s="64">
        <v>0.31803214550018311</v>
      </c>
      <c r="AA271" s="55">
        <v>3000</v>
      </c>
      <c r="AB271" s="55">
        <v>604</v>
      </c>
      <c r="AC271" s="55">
        <v>4000</v>
      </c>
      <c r="AD271" s="55">
        <v>344</v>
      </c>
      <c r="AE271" s="55">
        <v>3500</v>
      </c>
      <c r="AF271" s="55">
        <v>311</v>
      </c>
      <c r="AG271" s="64">
        <v>0.18444736301898956</v>
      </c>
      <c r="AH271" s="64">
        <v>0.37444287538528442</v>
      </c>
      <c r="AI271" s="64">
        <v>0.2497694194316864</v>
      </c>
      <c r="AJ271" s="64">
        <v>0.10435736179351807</v>
      </c>
      <c r="AK271" s="64">
        <v>7.0199944078922272E-2</v>
      </c>
      <c r="AL271" s="64">
        <v>1.2275455519556999E-2</v>
      </c>
      <c r="AM271" s="55">
        <v>3000</v>
      </c>
      <c r="AN271" s="55">
        <v>604</v>
      </c>
      <c r="AO271" s="55">
        <v>4000</v>
      </c>
      <c r="AP271" s="55">
        <v>344</v>
      </c>
      <c r="AQ271" s="55">
        <v>3500</v>
      </c>
      <c r="AR271" s="55">
        <v>311</v>
      </c>
      <c r="AS271" s="64">
        <v>0.18170878291130066</v>
      </c>
      <c r="AT271" s="64">
        <v>0.37876051664352417</v>
      </c>
      <c r="AU271" s="64">
        <v>0.24939832091331482</v>
      </c>
      <c r="AV271" s="64">
        <v>0.10679903626441956</v>
      </c>
      <c r="AW271" s="64">
        <v>7.1600481867790222E-2</v>
      </c>
      <c r="AX271" s="68">
        <v>0</v>
      </c>
      <c r="AY271" s="56" t="str">
        <f t="shared" si="71"/>
        <v>yes</v>
      </c>
      <c r="AZ271" s="57" t="str">
        <f t="shared" si="72"/>
        <v>yes</v>
      </c>
      <c r="BA271" s="57" t="str">
        <f t="shared" si="73"/>
        <v>yes</v>
      </c>
      <c r="BB271" s="57" t="str">
        <f t="shared" si="74"/>
        <v>no</v>
      </c>
      <c r="BC271" s="57" t="str">
        <f t="shared" si="75"/>
        <v>no</v>
      </c>
      <c r="BD271" s="58">
        <f t="shared" si="76"/>
        <v>2</v>
      </c>
      <c r="BE271" s="59" t="str">
        <f t="shared" si="77"/>
        <v>excluded</v>
      </c>
      <c r="BF271" s="55"/>
      <c r="BG271" s="58">
        <v>2</v>
      </c>
      <c r="BH271" s="58" t="s">
        <v>70</v>
      </c>
      <c r="BI271" s="45" t="s">
        <v>71</v>
      </c>
      <c r="BJ271" s="67" t="s">
        <v>72</v>
      </c>
      <c r="BK271" s="61"/>
      <c r="BL271" s="61" t="str" cm="1">
        <f t="array" ref="BL271">IF(_xlfn.XLOOKUP(Estimates_final!C230,'Additional survey details'!$B$3:$B$489,_xlfn.XLOOKUP(Estimates_final!$BL$1,'Additional survey details'!$C$2:$BM$2,'Additional survey details'!$C$3:$BM$489))=0,"",_xlfn.XLOOKUP(Estimates_final!C230,'Additional survey details'!$B$3:$B$489,_xlfn.XLOOKUP(Estimates_final!$BL$1,'Additional survey details'!$C$2:$BM$2,'Additional survey details'!$C$3:$BM$489)))</f>
        <v/>
      </c>
    </row>
    <row r="272" spans="1:64" s="54" customFormat="1" ht="15" hidden="1" customHeight="1" x14ac:dyDescent="0.35">
      <c r="A272" s="54">
        <v>358</v>
      </c>
      <c r="B272" s="59" t="s">
        <v>523</v>
      </c>
      <c r="C272" s="55">
        <v>1178</v>
      </c>
      <c r="D272" s="55" t="s">
        <v>529</v>
      </c>
      <c r="E272" s="58" t="s">
        <v>525</v>
      </c>
      <c r="F272" s="10" t="s">
        <v>76</v>
      </c>
      <c r="G272" s="3">
        <v>2015</v>
      </c>
      <c r="H272" s="55">
        <v>2014</v>
      </c>
      <c r="I272" s="64"/>
      <c r="J272" s="62"/>
      <c r="K272" s="64"/>
      <c r="L272" s="64"/>
      <c r="M272" s="64"/>
      <c r="N272" s="62"/>
      <c r="O272" s="64"/>
      <c r="P272" s="64"/>
      <c r="Q272" s="55">
        <v>6575</v>
      </c>
      <c r="R272" s="63">
        <v>6747.19677734375</v>
      </c>
      <c r="S272" s="64">
        <v>0.36519935727119446</v>
      </c>
      <c r="T272" s="64">
        <v>0.367452472448349</v>
      </c>
      <c r="U272" s="63">
        <v>2464</v>
      </c>
      <c r="V272" s="55">
        <v>2416</v>
      </c>
      <c r="W272" s="63">
        <v>2431</v>
      </c>
      <c r="X272" s="55">
        <v>2389</v>
      </c>
      <c r="Y272" s="64">
        <v>0.36030828952789307</v>
      </c>
      <c r="Z272" s="64">
        <v>0.36334601044654846</v>
      </c>
      <c r="AA272" s="55">
        <v>3000</v>
      </c>
      <c r="AB272" s="55">
        <v>386</v>
      </c>
      <c r="AC272" s="55">
        <v>4000</v>
      </c>
      <c r="AD272" s="55">
        <v>259</v>
      </c>
      <c r="AE272" s="55">
        <v>3500</v>
      </c>
      <c r="AF272" s="55">
        <v>213</v>
      </c>
      <c r="AG272" s="64">
        <v>0.15015211701393127</v>
      </c>
      <c r="AH272" s="64">
        <v>0.34949266910552979</v>
      </c>
      <c r="AI272" s="64">
        <v>0.23911519348621368</v>
      </c>
      <c r="AJ272" s="64">
        <v>9.4363555312156677E-2</v>
      </c>
      <c r="AK272" s="64">
        <v>6.2438078224658966E-2</v>
      </c>
      <c r="AL272" s="64">
        <v>4.289468377828598E-2</v>
      </c>
      <c r="AM272" s="55">
        <v>3000</v>
      </c>
      <c r="AN272" s="55">
        <v>386</v>
      </c>
      <c r="AO272" s="55">
        <v>4000</v>
      </c>
      <c r="AP272" s="55">
        <v>259</v>
      </c>
      <c r="AQ272" s="55">
        <v>3500</v>
      </c>
      <c r="AR272" s="55">
        <v>213</v>
      </c>
      <c r="AS272" s="64">
        <v>0.15976820886135101</v>
      </c>
      <c r="AT272" s="64">
        <v>0.35513246059417725</v>
      </c>
      <c r="AU272" s="64">
        <v>0.23716887831687927</v>
      </c>
      <c r="AV272" s="64">
        <v>8.2367546856403351E-2</v>
      </c>
      <c r="AW272" s="64">
        <v>5.3807947784662247E-2</v>
      </c>
      <c r="AX272" s="68">
        <v>3.6009933799505234E-2</v>
      </c>
      <c r="AY272" s="56" t="str">
        <f t="shared" si="71"/>
        <v>yes</v>
      </c>
      <c r="AZ272" s="57" t="str">
        <f t="shared" si="72"/>
        <v>yes</v>
      </c>
      <c r="BA272" s="57" t="str">
        <f t="shared" si="73"/>
        <v>yes</v>
      </c>
      <c r="BB272" s="57" t="str">
        <f t="shared" si="74"/>
        <v>no</v>
      </c>
      <c r="BC272" s="57" t="str">
        <f t="shared" si="75"/>
        <v>yes</v>
      </c>
      <c r="BD272" s="58">
        <f t="shared" si="76"/>
        <v>1</v>
      </c>
      <c r="BE272" s="59" t="str">
        <f t="shared" si="77"/>
        <v>excluded</v>
      </c>
      <c r="BF272" s="55" t="s">
        <v>69</v>
      </c>
      <c r="BG272" s="58">
        <v>3</v>
      </c>
      <c r="BH272" s="58" t="s">
        <v>70</v>
      </c>
      <c r="BI272" s="45" t="s">
        <v>71</v>
      </c>
      <c r="BJ272" s="67" t="s">
        <v>72</v>
      </c>
      <c r="BK272" s="61"/>
      <c r="BL272" s="61" t="str" cm="1">
        <f t="array" ref="BL272">IF(_xlfn.XLOOKUP(Estimates_final!C232,'Additional survey details'!$B$3:$B$489,_xlfn.XLOOKUP(Estimates_final!$BL$1,'Additional survey details'!$C$2:$BM$2,'Additional survey details'!$C$3:$BM$489))=0,"",_xlfn.XLOOKUP(Estimates_final!C232,'Additional survey details'!$B$3:$B$489,_xlfn.XLOOKUP(Estimates_final!$BL$1,'Additional survey details'!$C$2:$BM$2,'Additional survey details'!$C$3:$BM$489)))</f>
        <v/>
      </c>
    </row>
    <row r="273" spans="1:64" s="54" customFormat="1" ht="15" hidden="1" customHeight="1" x14ac:dyDescent="0.35">
      <c r="A273" s="54">
        <v>446</v>
      </c>
      <c r="B273" s="59" t="s">
        <v>523</v>
      </c>
      <c r="C273" s="55">
        <v>2828</v>
      </c>
      <c r="D273" s="55" t="s">
        <v>530</v>
      </c>
      <c r="E273" s="58" t="s">
        <v>525</v>
      </c>
      <c r="F273" s="10" t="s">
        <v>67</v>
      </c>
      <c r="G273" s="3">
        <v>2018</v>
      </c>
      <c r="H273" s="55">
        <v>2016</v>
      </c>
      <c r="I273" s="64"/>
      <c r="J273" s="62"/>
      <c r="K273" s="64"/>
      <c r="L273" s="64"/>
      <c r="M273" s="64"/>
      <c r="N273" s="62"/>
      <c r="O273" s="64"/>
      <c r="P273" s="64"/>
      <c r="Q273" s="55">
        <v>9940</v>
      </c>
      <c r="R273" s="63">
        <v>10304</v>
      </c>
      <c r="S273" s="64">
        <v>0.35922339558601379</v>
      </c>
      <c r="T273" s="64">
        <v>0.35472837090492249</v>
      </c>
      <c r="U273" s="63">
        <v>3701.585205078125</v>
      </c>
      <c r="V273" s="55">
        <v>3526</v>
      </c>
      <c r="W273" s="63">
        <v>3638.792236328125</v>
      </c>
      <c r="X273" s="55">
        <v>3472</v>
      </c>
      <c r="Y273" s="64">
        <v>0.35314366221427917</v>
      </c>
      <c r="Z273" s="64">
        <v>0.34929576516151428</v>
      </c>
      <c r="AA273" s="55">
        <v>3000</v>
      </c>
      <c r="AB273" s="55">
        <v>761</v>
      </c>
      <c r="AC273" s="55">
        <v>4000</v>
      </c>
      <c r="AD273" s="55">
        <v>410</v>
      </c>
      <c r="AE273" s="55">
        <v>2000</v>
      </c>
      <c r="AF273" s="55">
        <v>293</v>
      </c>
      <c r="AG273" s="64">
        <v>0.20627854764461517</v>
      </c>
      <c r="AH273" s="64">
        <v>0.40618854761123657</v>
      </c>
      <c r="AI273" s="64">
        <v>0.285981684923172</v>
      </c>
      <c r="AJ273" s="64">
        <v>0.12186537683010101</v>
      </c>
      <c r="AK273" s="64">
        <v>8.4662213921546936E-2</v>
      </c>
      <c r="AL273" s="64">
        <v>2.1196603775024414E-3</v>
      </c>
      <c r="AM273" s="55">
        <v>3000</v>
      </c>
      <c r="AN273" s="55">
        <v>761</v>
      </c>
      <c r="AO273" s="55">
        <v>4000</v>
      </c>
      <c r="AP273" s="55">
        <v>410</v>
      </c>
      <c r="AQ273" s="55">
        <v>2000</v>
      </c>
      <c r="AR273" s="55">
        <v>293</v>
      </c>
      <c r="AS273" s="64">
        <v>0.21582530438899994</v>
      </c>
      <c r="AT273" s="64">
        <v>0.41520136594772339</v>
      </c>
      <c r="AU273" s="64">
        <v>0.25893363356590271</v>
      </c>
      <c r="AV273" s="64">
        <v>0.11145774275064468</v>
      </c>
      <c r="AW273" s="64">
        <v>7.7708452939987183E-2</v>
      </c>
      <c r="AX273" s="68">
        <v>2.8360749129205942E-3</v>
      </c>
      <c r="AY273" s="56" t="str">
        <f t="shared" si="71"/>
        <v>yes</v>
      </c>
      <c r="AZ273" s="57" t="str">
        <f t="shared" si="72"/>
        <v>yes</v>
      </c>
      <c r="BA273" s="57" t="str">
        <f t="shared" si="73"/>
        <v>yes</v>
      </c>
      <c r="BB273" s="57" t="str">
        <f t="shared" si="74"/>
        <v>no</v>
      </c>
      <c r="BC273" s="57" t="str">
        <f t="shared" si="75"/>
        <v>no</v>
      </c>
      <c r="BD273" s="58">
        <f t="shared" si="76"/>
        <v>2</v>
      </c>
      <c r="BE273" s="59" t="str">
        <f t="shared" si="77"/>
        <v>excluded</v>
      </c>
      <c r="BF273" s="55"/>
      <c r="BG273" s="58">
        <v>3</v>
      </c>
      <c r="BH273" s="58" t="s">
        <v>70</v>
      </c>
      <c r="BI273" s="45" t="s">
        <v>71</v>
      </c>
      <c r="BJ273" s="67" t="s">
        <v>72</v>
      </c>
      <c r="BK273" s="61"/>
      <c r="BL273" s="61" t="str" cm="1">
        <f t="array" ref="BL273">IF(_xlfn.XLOOKUP(Estimates_final!C233,'Additional survey details'!$B$3:$B$489,_xlfn.XLOOKUP(Estimates_final!$BL$1,'Additional survey details'!$C$2:$BM$2,'Additional survey details'!$C$3:$BM$489))=0,"",_xlfn.XLOOKUP(Estimates_final!C233,'Additional survey details'!$B$3:$B$489,_xlfn.XLOOKUP(Estimates_final!$BL$1,'Additional survey details'!$C$2:$BM$2,'Additional survey details'!$C$3:$BM$489)))</f>
        <v/>
      </c>
    </row>
    <row r="274" spans="1:64" s="54" customFormat="1" ht="15" hidden="1" customHeight="1" x14ac:dyDescent="0.35">
      <c r="A274" s="54">
        <v>422</v>
      </c>
      <c r="B274" s="59" t="s">
        <v>531</v>
      </c>
      <c r="C274" s="78">
        <v>2279</v>
      </c>
      <c r="D274" s="79" t="s">
        <v>532</v>
      </c>
      <c r="E274" s="58" t="s">
        <v>533</v>
      </c>
      <c r="F274" s="10" t="s">
        <v>281</v>
      </c>
      <c r="G274" s="3">
        <v>2017</v>
      </c>
      <c r="H274" s="55">
        <v>2016</v>
      </c>
      <c r="I274" s="57"/>
      <c r="J274" s="62"/>
      <c r="K274" s="57"/>
      <c r="L274" s="57"/>
      <c r="M274" s="57"/>
      <c r="N274" s="62"/>
      <c r="O274" s="57"/>
      <c r="P274" s="57"/>
      <c r="Q274" s="77">
        <v>364</v>
      </c>
      <c r="R274" s="55"/>
      <c r="S274" s="64"/>
      <c r="T274" s="64">
        <f>V274/Q274</f>
        <v>0.8214285714285714</v>
      </c>
      <c r="U274" s="55"/>
      <c r="V274" s="77">
        <v>299</v>
      </c>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60"/>
      <c r="AY274" s="56"/>
      <c r="AZ274" s="55"/>
      <c r="BA274" s="55"/>
      <c r="BB274" s="55"/>
      <c r="BC274" s="55"/>
      <c r="BD274" s="58"/>
      <c r="BE274" s="59" t="s">
        <v>69</v>
      </c>
      <c r="BF274" s="55"/>
      <c r="BG274" s="58">
        <v>1</v>
      </c>
      <c r="BH274" s="58" t="s">
        <v>70</v>
      </c>
      <c r="BI274" s="45" t="s">
        <v>71</v>
      </c>
      <c r="BJ274" s="60" t="s">
        <v>72</v>
      </c>
      <c r="BK274" s="61"/>
      <c r="BL274" s="61" t="str" cm="1">
        <f t="array" ref="BL274">IF(_xlfn.XLOOKUP(Estimates_final!C456,'Additional survey details'!$B$3:$B$489,_xlfn.XLOOKUP(Estimates_final!$BL$1,'Additional survey details'!$C$2:$BM$2,'Additional survey details'!$C$3:$BM$489))=0,"",_xlfn.XLOOKUP(Estimates_final!C456,'Additional survey details'!$B$3:$B$489,_xlfn.XLOOKUP(Estimates_final!$BL$1,'Additional survey details'!$C$2:$BM$2,'Additional survey details'!$C$3:$BM$489)))</f>
        <v/>
      </c>
    </row>
    <row r="275" spans="1:64" s="54" customFormat="1" ht="15" hidden="1" customHeight="1" x14ac:dyDescent="0.35">
      <c r="A275" s="54">
        <v>175</v>
      </c>
      <c r="B275" s="132" t="s">
        <v>534</v>
      </c>
      <c r="C275" s="133">
        <v>448</v>
      </c>
      <c r="D275" s="133" t="s">
        <v>535</v>
      </c>
      <c r="E275" s="134" t="s">
        <v>536</v>
      </c>
      <c r="F275" s="135" t="s">
        <v>67</v>
      </c>
      <c r="G275" s="136">
        <v>2000</v>
      </c>
      <c r="H275" s="133">
        <v>1998</v>
      </c>
      <c r="I275" s="137">
        <v>0.47788387537002563</v>
      </c>
      <c r="J275" s="138">
        <v>2.141878753900528E-2</v>
      </c>
      <c r="K275" s="137">
        <v>0.43590307235717773</v>
      </c>
      <c r="L275" s="137">
        <v>0.51986473798751831</v>
      </c>
      <c r="M275" s="137">
        <v>0.32111319899559021</v>
      </c>
      <c r="N275" s="138">
        <v>2.2579509764909744E-2</v>
      </c>
      <c r="O275" s="137">
        <v>0.27658739686012268</v>
      </c>
      <c r="P275" s="137">
        <v>0.36563900113105774</v>
      </c>
      <c r="Q275" s="133">
        <v>4522</v>
      </c>
      <c r="R275" s="139">
        <v>4855</v>
      </c>
      <c r="S275" s="137">
        <v>0.29871717095375061</v>
      </c>
      <c r="T275" s="137">
        <v>0.32817336916923523</v>
      </c>
      <c r="U275" s="139">
        <v>1450.140625</v>
      </c>
      <c r="V275" s="133">
        <v>1484</v>
      </c>
      <c r="W275" s="139">
        <v>1448.209716796875</v>
      </c>
      <c r="X275" s="133">
        <v>1482</v>
      </c>
      <c r="Y275" s="137">
        <v>0.29829242825508118</v>
      </c>
      <c r="Z275" s="137">
        <v>0.32773110270500183</v>
      </c>
      <c r="AA275" s="133">
        <v>3000</v>
      </c>
      <c r="AB275" s="133">
        <v>364</v>
      </c>
      <c r="AC275" s="133">
        <v>2000</v>
      </c>
      <c r="AD275" s="133">
        <v>197</v>
      </c>
      <c r="AE275" s="133">
        <v>2500</v>
      </c>
      <c r="AF275" s="133">
        <v>173</v>
      </c>
      <c r="AG275" s="137">
        <v>0.24326832592487335</v>
      </c>
      <c r="AH275" s="137">
        <v>0.50833266973495483</v>
      </c>
      <c r="AI275" s="137">
        <v>5.1872164011001587E-2</v>
      </c>
      <c r="AJ275" s="137">
        <v>2.0075278356671333E-2</v>
      </c>
      <c r="AK275" s="137">
        <v>1.1067464016377926E-2</v>
      </c>
      <c r="AL275" s="137">
        <v>2.8721671551465988E-3</v>
      </c>
      <c r="AM275" s="133">
        <v>3000</v>
      </c>
      <c r="AN275" s="133">
        <v>364</v>
      </c>
      <c r="AO275" s="133">
        <v>2000</v>
      </c>
      <c r="AP275" s="133">
        <v>197</v>
      </c>
      <c r="AQ275" s="133">
        <v>2500</v>
      </c>
      <c r="AR275" s="133">
        <v>173</v>
      </c>
      <c r="AS275" s="137">
        <v>0.24528302252292633</v>
      </c>
      <c r="AT275" s="137">
        <v>0.49460917711257935</v>
      </c>
      <c r="AU275" s="137">
        <v>5.1886793226003647E-2</v>
      </c>
      <c r="AV275" s="137">
        <v>2.0889487117528915E-2</v>
      </c>
      <c r="AW275" s="137">
        <v>1.1455525644123554E-2</v>
      </c>
      <c r="AX275" s="140">
        <v>3.3692722208797932E-3</v>
      </c>
      <c r="AY275" s="56" t="str">
        <f t="shared" ref="AY275:AY320" si="78">IF(Z275&gt;=0.3,"yes","no")</f>
        <v>yes</v>
      </c>
      <c r="AZ275" s="141" t="str">
        <f t="shared" ref="AZ275:AZ320" si="79">IF(V275&gt;=200,"yes","no")</f>
        <v>yes</v>
      </c>
      <c r="BA275" s="141" t="str">
        <f t="shared" ref="BA275:BA320" si="80">IF(AT275&lt;0.55,"yes","no")</f>
        <v>yes</v>
      </c>
      <c r="BB275" s="141" t="str">
        <f t="shared" ref="BB275:BB320" si="81">IF(AW275+AX275&gt;=0.05,"no","yes")</f>
        <v>yes</v>
      </c>
      <c r="BC275" s="141" t="str">
        <f t="shared" ref="BC275:BC320" si="82">IF(AV275&gt;=0.1,"no","yes")</f>
        <v>yes</v>
      </c>
      <c r="BD275" s="134">
        <f t="shared" ref="BD275:BD320" si="83">COUNTIF(AY275:BC275,"no")</f>
        <v>0</v>
      </c>
      <c r="BE275" s="132" t="s">
        <v>69</v>
      </c>
      <c r="BF275" s="133"/>
      <c r="BG275" s="134">
        <v>7</v>
      </c>
      <c r="BH275" s="134" t="s">
        <v>70</v>
      </c>
      <c r="BI275" s="84" t="s">
        <v>84</v>
      </c>
      <c r="BJ275" s="85" t="s">
        <v>72</v>
      </c>
      <c r="BK275" s="86" t="s">
        <v>537</v>
      </c>
      <c r="BL275" s="86" t="str" cm="1">
        <f t="array" ref="BL275">IF(_xlfn.XLOOKUP(Estimates_final!C234,'Additional survey details'!$B$3:$B$489,_xlfn.XLOOKUP(Estimates_final!$BL$1,'Additional survey details'!$C$2:$BM$2,'Additional survey details'!$C$3:$BM$489))=0,"",_xlfn.XLOOKUP(Estimates_final!C234,'Additional survey details'!$B$3:$B$489,_xlfn.XLOOKUP(Estimates_final!$BL$1,'Additional survey details'!$C$2:$BM$2,'Additional survey details'!$C$3:$BM$489)))</f>
        <v>MICS6</v>
      </c>
    </row>
    <row r="276" spans="1:64" s="54" customFormat="1" ht="15" hidden="1" customHeight="1" x14ac:dyDescent="0.35">
      <c r="A276" s="54">
        <v>176</v>
      </c>
      <c r="B276" s="142" t="s">
        <v>534</v>
      </c>
      <c r="C276" s="143">
        <v>449</v>
      </c>
      <c r="D276" s="143" t="s">
        <v>538</v>
      </c>
      <c r="E276" s="144" t="s">
        <v>536</v>
      </c>
      <c r="F276" s="145" t="s">
        <v>76</v>
      </c>
      <c r="G276" s="146">
        <v>2007</v>
      </c>
      <c r="H276" s="143">
        <v>2006</v>
      </c>
      <c r="I276" s="147"/>
      <c r="J276" s="148" t="s">
        <v>104</v>
      </c>
      <c r="K276" s="147"/>
      <c r="L276" s="147"/>
      <c r="M276" s="147"/>
      <c r="N276" s="148"/>
      <c r="O276" s="147"/>
      <c r="P276" s="147"/>
      <c r="Q276" s="143">
        <v>3539</v>
      </c>
      <c r="R276" s="149">
        <v>3533</v>
      </c>
      <c r="S276" s="147">
        <v>0.17378997802734375</v>
      </c>
      <c r="T276" s="147">
        <v>0.16614863276481628</v>
      </c>
      <c r="U276" s="149">
        <v>614</v>
      </c>
      <c r="V276" s="143">
        <v>588</v>
      </c>
      <c r="W276" s="149">
        <v>613</v>
      </c>
      <c r="X276" s="143">
        <v>587</v>
      </c>
      <c r="Y276" s="147">
        <v>0.17350693047046661</v>
      </c>
      <c r="Z276" s="147">
        <v>0.16586606204509735</v>
      </c>
      <c r="AA276" s="143">
        <v>3000</v>
      </c>
      <c r="AB276" s="143">
        <v>125</v>
      </c>
      <c r="AC276" s="143">
        <v>2500</v>
      </c>
      <c r="AD276" s="143">
        <v>79</v>
      </c>
      <c r="AE276" s="143">
        <v>3500</v>
      </c>
      <c r="AF276" s="143">
        <v>58</v>
      </c>
      <c r="AG276" s="147">
        <v>0.21498966217041016</v>
      </c>
      <c r="AH276" s="147">
        <v>0.44688612222671509</v>
      </c>
      <c r="AI276" s="147">
        <v>6.6348448395729065E-2</v>
      </c>
      <c r="AJ276" s="147">
        <v>2.6055580005049706E-2</v>
      </c>
      <c r="AK276" s="147">
        <v>1.5410740859806538E-2</v>
      </c>
      <c r="AL276" s="147">
        <v>2.3462059907615185E-3</v>
      </c>
      <c r="AM276" s="143">
        <v>3000</v>
      </c>
      <c r="AN276" s="143">
        <v>125</v>
      </c>
      <c r="AO276" s="143">
        <v>2500</v>
      </c>
      <c r="AP276" s="143">
        <v>79</v>
      </c>
      <c r="AQ276" s="143">
        <v>3500</v>
      </c>
      <c r="AR276" s="143">
        <v>58</v>
      </c>
      <c r="AS276" s="147">
        <v>0.21258503198623657</v>
      </c>
      <c r="AT276" s="147">
        <v>0.44557821750640869</v>
      </c>
      <c r="AU276" s="147">
        <v>6.2925167381763458E-2</v>
      </c>
      <c r="AV276" s="147">
        <v>2.7210883796215057E-2</v>
      </c>
      <c r="AW276" s="147">
        <v>1.5306122601032257E-2</v>
      </c>
      <c r="AX276" s="150">
        <v>1.7006802372634411E-3</v>
      </c>
      <c r="AY276" s="56" t="str">
        <f t="shared" si="78"/>
        <v>no</v>
      </c>
      <c r="AZ276" s="151" t="str">
        <f t="shared" si="79"/>
        <v>yes</v>
      </c>
      <c r="BA276" s="151" t="str">
        <f t="shared" si="80"/>
        <v>yes</v>
      </c>
      <c r="BB276" s="151" t="str">
        <f t="shared" si="81"/>
        <v>yes</v>
      </c>
      <c r="BC276" s="151" t="str">
        <f t="shared" si="82"/>
        <v>yes</v>
      </c>
      <c r="BD276" s="144">
        <f t="shared" si="83"/>
        <v>1</v>
      </c>
      <c r="BE276" s="142" t="str">
        <f t="shared" ref="BE276:BE320" si="84">IF(BD276=0,"included","excluded")</f>
        <v>excluded</v>
      </c>
      <c r="BF276" s="143" t="s">
        <v>69</v>
      </c>
      <c r="BG276" s="144">
        <v>2</v>
      </c>
      <c r="BH276" s="144" t="s">
        <v>70</v>
      </c>
      <c r="BI276" s="113" t="s">
        <v>71</v>
      </c>
      <c r="BJ276" s="152" t="s">
        <v>72</v>
      </c>
      <c r="BK276" s="153"/>
      <c r="BL276" s="153" t="str" cm="1">
        <f t="array" ref="BL276">IF(_xlfn.XLOOKUP(Estimates_final!C235,'Additional survey details'!$B$3:$B$489,_xlfn.XLOOKUP(Estimates_final!$BL$1,'Additional survey details'!$C$2:$BM$2,'Additional survey details'!$C$3:$BM$489))=0,"",_xlfn.XLOOKUP(Estimates_final!C235,'Additional survey details'!$B$3:$B$489,_xlfn.XLOOKUP(Estimates_final!$BL$1,'Additional survey details'!$C$2:$BM$2,'Additional survey details'!$C$3:$BM$489)))</f>
        <v>MICS5</v>
      </c>
    </row>
    <row r="277" spans="1:64" s="54" customFormat="1" ht="15" hidden="1" customHeight="1" x14ac:dyDescent="0.35">
      <c r="A277" s="54">
        <v>177</v>
      </c>
      <c r="B277" s="142" t="s">
        <v>534</v>
      </c>
      <c r="C277" s="143">
        <v>451</v>
      </c>
      <c r="D277" s="143" t="s">
        <v>539</v>
      </c>
      <c r="E277" s="144" t="s">
        <v>536</v>
      </c>
      <c r="F277" s="145" t="s">
        <v>76</v>
      </c>
      <c r="G277" s="146">
        <v>2011</v>
      </c>
      <c r="H277" s="143">
        <v>2010</v>
      </c>
      <c r="I277" s="147"/>
      <c r="J277" s="148"/>
      <c r="K277" s="147"/>
      <c r="L277" s="147"/>
      <c r="M277" s="147"/>
      <c r="N277" s="148"/>
      <c r="O277" s="147"/>
      <c r="P277" s="147"/>
      <c r="Q277" s="143">
        <v>3629</v>
      </c>
      <c r="R277" s="149">
        <v>3570.84814453125</v>
      </c>
      <c r="S277" s="147">
        <v>0.22122654318809509</v>
      </c>
      <c r="T277" s="147">
        <v>0.2127307802438736</v>
      </c>
      <c r="U277" s="149">
        <v>790</v>
      </c>
      <c r="V277" s="143">
        <v>772</v>
      </c>
      <c r="W277" s="149">
        <v>783</v>
      </c>
      <c r="X277" s="143">
        <v>768</v>
      </c>
      <c r="Y277" s="147">
        <v>0.21926631033420563</v>
      </c>
      <c r="Z277" s="147">
        <v>0.21162854135036469</v>
      </c>
      <c r="AA277" s="143">
        <v>3000</v>
      </c>
      <c r="AB277" s="143">
        <v>170</v>
      </c>
      <c r="AC277" s="143">
        <v>2000</v>
      </c>
      <c r="AD277" s="143">
        <v>96</v>
      </c>
      <c r="AE277" s="143">
        <v>2500</v>
      </c>
      <c r="AF277" s="143">
        <v>68</v>
      </c>
      <c r="AG277" s="147">
        <v>0.21185033023357391</v>
      </c>
      <c r="AH277" s="147">
        <v>0.4275679886341095</v>
      </c>
      <c r="AI277" s="147">
        <v>8.6786560714244843E-2</v>
      </c>
      <c r="AJ277" s="147">
        <v>5.2327383309602737E-2</v>
      </c>
      <c r="AK277" s="147">
        <v>3.4935664385557175E-2</v>
      </c>
      <c r="AL277" s="147">
        <v>7.4772033840417862E-3</v>
      </c>
      <c r="AM277" s="143">
        <v>3000</v>
      </c>
      <c r="AN277" s="143">
        <v>170</v>
      </c>
      <c r="AO277" s="143">
        <v>2000</v>
      </c>
      <c r="AP277" s="143">
        <v>96</v>
      </c>
      <c r="AQ277" s="143">
        <v>2500</v>
      </c>
      <c r="AR277" s="143">
        <v>68</v>
      </c>
      <c r="AS277" s="147">
        <v>0.21963824331760406</v>
      </c>
      <c r="AT277" s="147">
        <v>0.43152454495429993</v>
      </c>
      <c r="AU277" s="147">
        <v>8.0103360116481781E-2</v>
      </c>
      <c r="AV277" s="147">
        <v>4.5219637453556061E-2</v>
      </c>
      <c r="AW277" s="147">
        <v>3.1007751822471619E-2</v>
      </c>
      <c r="AX277" s="150">
        <v>6.4599481411278248E-3</v>
      </c>
      <c r="AY277" s="56" t="str">
        <f t="shared" si="78"/>
        <v>no</v>
      </c>
      <c r="AZ277" s="151" t="str">
        <f t="shared" si="79"/>
        <v>yes</v>
      </c>
      <c r="BA277" s="151" t="str">
        <f t="shared" si="80"/>
        <v>yes</v>
      </c>
      <c r="BB277" s="151" t="str">
        <f t="shared" si="81"/>
        <v>yes</v>
      </c>
      <c r="BC277" s="151" t="str">
        <f t="shared" si="82"/>
        <v>yes</v>
      </c>
      <c r="BD277" s="144">
        <f t="shared" si="83"/>
        <v>1</v>
      </c>
      <c r="BE277" s="142" t="str">
        <f t="shared" si="84"/>
        <v>excluded</v>
      </c>
      <c r="BF277" s="143" t="s">
        <v>69</v>
      </c>
      <c r="BG277" s="144">
        <v>2</v>
      </c>
      <c r="BH277" s="144" t="s">
        <v>70</v>
      </c>
      <c r="BI277" s="113" t="s">
        <v>71</v>
      </c>
      <c r="BJ277" s="152" t="s">
        <v>72</v>
      </c>
      <c r="BK277" s="153"/>
      <c r="BL277" s="153" t="str" cm="1">
        <f t="array" ref="BL277">IF(_xlfn.XLOOKUP(Estimates_final!C236,'Additional survey details'!$B$3:$B$489,_xlfn.XLOOKUP(Estimates_final!$BL$1,'Additional survey details'!$C$2:$BM$2,'Additional survey details'!$C$3:$BM$489))=0,"",_xlfn.XLOOKUP(Estimates_final!C236,'Additional survey details'!$B$3:$B$489,_xlfn.XLOOKUP(Estimates_final!$BL$1,'Additional survey details'!$C$2:$BM$2,'Additional survey details'!$C$3:$BM$489)))</f>
        <v>MICS6</v>
      </c>
    </row>
    <row r="278" spans="1:64" s="54" customFormat="1" ht="15" hidden="1" customHeight="1" x14ac:dyDescent="0.35">
      <c r="A278" s="54">
        <v>298</v>
      </c>
      <c r="B278" s="142" t="s">
        <v>534</v>
      </c>
      <c r="C278" s="143">
        <v>806</v>
      </c>
      <c r="D278" s="143" t="s">
        <v>540</v>
      </c>
      <c r="E278" s="144" t="s">
        <v>536</v>
      </c>
      <c r="F278" s="145" t="s">
        <v>76</v>
      </c>
      <c r="G278" s="146">
        <v>2015</v>
      </c>
      <c r="H278" s="143">
        <v>2014</v>
      </c>
      <c r="I278" s="147"/>
      <c r="J278" s="148"/>
      <c r="K278" s="147"/>
      <c r="L278" s="147"/>
      <c r="M278" s="147"/>
      <c r="N278" s="148"/>
      <c r="O278" s="147"/>
      <c r="P278" s="147"/>
      <c r="Q278" s="143">
        <v>4172</v>
      </c>
      <c r="R278" s="149">
        <v>4150.10888671875</v>
      </c>
      <c r="S278" s="147">
        <v>0.23879517614841461</v>
      </c>
      <c r="T278" s="147">
        <v>0.23945349454879761</v>
      </c>
      <c r="U278" s="149">
        <v>991</v>
      </c>
      <c r="V278" s="143">
        <v>999</v>
      </c>
      <c r="W278" s="149">
        <v>987</v>
      </c>
      <c r="X278" s="143">
        <v>996</v>
      </c>
      <c r="Y278" s="147">
        <v>0.23783132433891296</v>
      </c>
      <c r="Z278" s="147">
        <v>0.23873442411422729</v>
      </c>
      <c r="AA278" s="143">
        <v>3000</v>
      </c>
      <c r="AB278" s="143">
        <v>271</v>
      </c>
      <c r="AC278" s="143">
        <v>2500</v>
      </c>
      <c r="AD278" s="143">
        <v>94</v>
      </c>
      <c r="AE278" s="143">
        <v>500</v>
      </c>
      <c r="AF278" s="143">
        <v>81</v>
      </c>
      <c r="AG278" s="147">
        <v>0.26039409637451172</v>
      </c>
      <c r="AH278" s="147">
        <v>0.4455534815788269</v>
      </c>
      <c r="AI278" s="147">
        <v>6.4161784946918488E-2</v>
      </c>
      <c r="AJ278" s="147">
        <v>1.8214810639619827E-2</v>
      </c>
      <c r="AK278" s="147">
        <v>1.3729206286370754E-2</v>
      </c>
      <c r="AL278" s="147">
        <v>9.9857069551944733E-2</v>
      </c>
      <c r="AM278" s="143">
        <v>3000</v>
      </c>
      <c r="AN278" s="143">
        <v>271</v>
      </c>
      <c r="AO278" s="143">
        <v>2500</v>
      </c>
      <c r="AP278" s="143">
        <v>94</v>
      </c>
      <c r="AQ278" s="143">
        <v>500</v>
      </c>
      <c r="AR278" s="143">
        <v>81</v>
      </c>
      <c r="AS278" s="147">
        <v>0.27127125859260559</v>
      </c>
      <c r="AT278" s="147">
        <v>0.44644644856452942</v>
      </c>
      <c r="AU278" s="147">
        <v>6.2062062323093414E-2</v>
      </c>
      <c r="AV278" s="147">
        <v>1.4014014042913914E-2</v>
      </c>
      <c r="AW278" s="147">
        <v>1.0010009631514549E-2</v>
      </c>
      <c r="AX278" s="150">
        <v>8.1081077456474304E-2</v>
      </c>
      <c r="AY278" s="56" t="str">
        <f t="shared" si="78"/>
        <v>no</v>
      </c>
      <c r="AZ278" s="151" t="str">
        <f t="shared" si="79"/>
        <v>yes</v>
      </c>
      <c r="BA278" s="151" t="str">
        <f t="shared" si="80"/>
        <v>yes</v>
      </c>
      <c r="BB278" s="151" t="str">
        <f t="shared" si="81"/>
        <v>no</v>
      </c>
      <c r="BC278" s="151" t="str">
        <f t="shared" si="82"/>
        <v>yes</v>
      </c>
      <c r="BD278" s="144">
        <f t="shared" si="83"/>
        <v>2</v>
      </c>
      <c r="BE278" s="142" t="str">
        <f t="shared" si="84"/>
        <v>excluded</v>
      </c>
      <c r="BF278" s="143"/>
      <c r="BG278" s="144">
        <v>2</v>
      </c>
      <c r="BH278" s="144" t="s">
        <v>70</v>
      </c>
      <c r="BI278" s="113" t="s">
        <v>71</v>
      </c>
      <c r="BJ278" s="152" t="s">
        <v>72</v>
      </c>
      <c r="BK278" s="153"/>
      <c r="BL278" s="153" t="str" cm="1">
        <f t="array" ref="BL278">IF(_xlfn.XLOOKUP(Estimates_final!C237,'Additional survey details'!$B$3:$B$489,_xlfn.XLOOKUP(Estimates_final!$BL$1,'Additional survey details'!$C$2:$BM$2,'Additional survey details'!$C$3:$BM$489))=0,"",_xlfn.XLOOKUP(Estimates_final!C237,'Additional survey details'!$B$3:$B$489,_xlfn.XLOOKUP(Estimates_final!$BL$1,'Additional survey details'!$C$2:$BM$2,'Additional survey details'!$C$3:$BM$489)))</f>
        <v/>
      </c>
    </row>
    <row r="279" spans="1:64" s="54" customFormat="1" ht="15" hidden="1" customHeight="1" x14ac:dyDescent="0.35">
      <c r="A279" s="131">
        <v>494</v>
      </c>
      <c r="B279" s="142" t="s">
        <v>534</v>
      </c>
      <c r="C279" s="143">
        <v>4572</v>
      </c>
      <c r="D279" s="143" t="s">
        <v>541</v>
      </c>
      <c r="E279" s="144" t="s">
        <v>536</v>
      </c>
      <c r="F279" s="145" t="s">
        <v>67</v>
      </c>
      <c r="G279" s="143" t="s">
        <v>412</v>
      </c>
      <c r="H279" s="143">
        <v>2018</v>
      </c>
      <c r="I279" s="143"/>
      <c r="J279" s="143"/>
      <c r="K279" s="143"/>
      <c r="L279" s="143"/>
      <c r="M279" s="98">
        <v>0.24581372737884521</v>
      </c>
      <c r="N279" s="100">
        <v>0</v>
      </c>
      <c r="O279" s="98">
        <v>0.21460722386837006</v>
      </c>
      <c r="P279" s="98">
        <v>0.27702024579048157</v>
      </c>
      <c r="Q279" s="102">
        <v>11628</v>
      </c>
      <c r="R279" s="102">
        <v>11685</v>
      </c>
      <c r="S279" s="98">
        <v>0.1624394953250885</v>
      </c>
      <c r="T279" s="98">
        <v>0.17234262824058533</v>
      </c>
      <c r="U279" s="102">
        <v>1898.111083984375</v>
      </c>
      <c r="V279" s="102">
        <v>2004</v>
      </c>
      <c r="W279" s="102">
        <v>1885.7857666015625</v>
      </c>
      <c r="X279" s="102">
        <v>1992</v>
      </c>
      <c r="Y279" s="98">
        <v>0.161385178565979</v>
      </c>
      <c r="Z279" s="98">
        <v>0.17131063342094421</v>
      </c>
      <c r="AA279" s="102">
        <v>3000</v>
      </c>
      <c r="AB279" s="102">
        <v>676</v>
      </c>
      <c r="AC279" s="102">
        <v>2000</v>
      </c>
      <c r="AD279" s="102">
        <v>293</v>
      </c>
      <c r="AE279" s="102">
        <v>2500</v>
      </c>
      <c r="AF279" s="102">
        <v>224</v>
      </c>
      <c r="AG279" s="98">
        <v>0.34093749523162842</v>
      </c>
      <c r="AH279" s="98">
        <v>0.61087071895599365</v>
      </c>
      <c r="AI279" s="98">
        <v>0.13509012758731842</v>
      </c>
      <c r="AJ279" s="98">
        <v>5.552060529589653E-2</v>
      </c>
      <c r="AK279" s="98">
        <v>4.2839985340833664E-2</v>
      </c>
      <c r="AL279" s="98">
        <v>6.3400743529200554E-3</v>
      </c>
      <c r="AM279" s="102">
        <v>3000</v>
      </c>
      <c r="AN279" s="102">
        <v>676</v>
      </c>
      <c r="AO279" s="102">
        <v>2000</v>
      </c>
      <c r="AP279" s="102">
        <v>293</v>
      </c>
      <c r="AQ279" s="102">
        <v>2500</v>
      </c>
      <c r="AR279" s="102">
        <v>224</v>
      </c>
      <c r="AS279" s="98">
        <v>0.3373253345489502</v>
      </c>
      <c r="AT279" s="98">
        <v>0.59530937671661377</v>
      </c>
      <c r="AU279" s="98">
        <v>0.15019960701465607</v>
      </c>
      <c r="AV279" s="98">
        <v>6.3373252749443054E-2</v>
      </c>
      <c r="AW279" s="98">
        <v>5.189620703458786E-2</v>
      </c>
      <c r="AX279" s="104">
        <v>7.4850297532975674E-3</v>
      </c>
      <c r="AY279" s="56" t="str">
        <f t="shared" si="78"/>
        <v>no</v>
      </c>
      <c r="AZ279" s="57" t="str">
        <f t="shared" si="79"/>
        <v>yes</v>
      </c>
      <c r="BA279" s="57" t="str">
        <f t="shared" si="80"/>
        <v>no</v>
      </c>
      <c r="BB279" s="57" t="str">
        <f t="shared" si="81"/>
        <v>no</v>
      </c>
      <c r="BC279" s="57" t="str">
        <f t="shared" si="82"/>
        <v>yes</v>
      </c>
      <c r="BD279" s="58">
        <f t="shared" si="83"/>
        <v>3</v>
      </c>
      <c r="BE279" s="59" t="str">
        <f t="shared" si="84"/>
        <v>excluded</v>
      </c>
      <c r="BF279" s="143"/>
      <c r="BG279" s="144">
        <v>2</v>
      </c>
      <c r="BH279" s="144" t="s">
        <v>70</v>
      </c>
      <c r="BI279" s="143"/>
      <c r="BJ279" s="239"/>
      <c r="BK279" s="153"/>
      <c r="BL279" s="153"/>
    </row>
    <row r="280" spans="1:64" s="54" customFormat="1" ht="15" customHeight="1" x14ac:dyDescent="0.35">
      <c r="A280" s="54">
        <v>299</v>
      </c>
      <c r="B280" s="59" t="s">
        <v>542</v>
      </c>
      <c r="C280" s="55">
        <v>809</v>
      </c>
      <c r="D280" s="55" t="s">
        <v>543</v>
      </c>
      <c r="E280" s="58" t="s">
        <v>544</v>
      </c>
      <c r="F280" s="10" t="s">
        <v>76</v>
      </c>
      <c r="G280" s="3">
        <v>2015</v>
      </c>
      <c r="H280" s="55">
        <v>2014</v>
      </c>
      <c r="I280" s="64">
        <v>0.10286868363618851</v>
      </c>
      <c r="J280" s="62">
        <v>1.0470992885529995E-2</v>
      </c>
      <c r="K280" s="64">
        <v>8.2345537841320038E-2</v>
      </c>
      <c r="L280" s="64">
        <v>0.12339182943105698</v>
      </c>
      <c r="M280" s="64">
        <v>0.10083448141813278</v>
      </c>
      <c r="N280" s="62">
        <v>1.2871265411376953E-2</v>
      </c>
      <c r="O280" s="64">
        <v>7.5544670224189758E-2</v>
      </c>
      <c r="P280" s="64">
        <v>0.12612429261207581</v>
      </c>
      <c r="Q280" s="55">
        <v>3032</v>
      </c>
      <c r="R280" s="63">
        <v>1731.9293212890625</v>
      </c>
      <c r="S280" s="64">
        <v>0.97921478748321533</v>
      </c>
      <c r="T280" s="64">
        <v>0.98218995332717896</v>
      </c>
      <c r="U280" s="63">
        <v>1696</v>
      </c>
      <c r="V280" s="55">
        <v>2978</v>
      </c>
      <c r="W280" s="63">
        <v>1695</v>
      </c>
      <c r="X280" s="55">
        <v>2977</v>
      </c>
      <c r="Y280" s="64">
        <v>0.97863739728927612</v>
      </c>
      <c r="Z280" s="64">
        <v>0.98186016082763672</v>
      </c>
      <c r="AA280" s="55">
        <v>3000</v>
      </c>
      <c r="AB280" s="55">
        <v>188</v>
      </c>
      <c r="AC280" s="55">
        <v>3500</v>
      </c>
      <c r="AD280" s="55">
        <v>180</v>
      </c>
      <c r="AE280" s="55">
        <v>3200</v>
      </c>
      <c r="AF280" s="55">
        <v>169</v>
      </c>
      <c r="AG280" s="64">
        <v>5.0579816102981567E-2</v>
      </c>
      <c r="AH280" s="64">
        <v>0.1712774783372879</v>
      </c>
      <c r="AI280" s="64">
        <v>4.2924724519252777E-2</v>
      </c>
      <c r="AJ280" s="64">
        <v>1.075874175876379E-2</v>
      </c>
      <c r="AK280" s="64">
        <v>7.6334888581186533E-4</v>
      </c>
      <c r="AL280" s="64">
        <v>2.0457457867451012E-4</v>
      </c>
      <c r="AM280" s="55">
        <v>3000</v>
      </c>
      <c r="AN280" s="55">
        <v>188</v>
      </c>
      <c r="AO280" s="55">
        <v>3500</v>
      </c>
      <c r="AP280" s="55">
        <v>180</v>
      </c>
      <c r="AQ280" s="55">
        <v>3200</v>
      </c>
      <c r="AR280" s="55">
        <v>169</v>
      </c>
      <c r="AS280" s="64">
        <v>6.3129618763923645E-2</v>
      </c>
      <c r="AT280" s="64">
        <v>0.18032236397266388</v>
      </c>
      <c r="AU280" s="64">
        <v>5.1712557673454285E-2</v>
      </c>
      <c r="AV280" s="64">
        <v>1.1417058296501637E-2</v>
      </c>
      <c r="AW280" s="64">
        <v>6.7159166792407632E-4</v>
      </c>
      <c r="AX280" s="68">
        <v>3.3579583396203816E-4</v>
      </c>
      <c r="AY280" s="56" t="str">
        <f t="shared" si="78"/>
        <v>yes</v>
      </c>
      <c r="AZ280" s="57" t="str">
        <f t="shared" si="79"/>
        <v>yes</v>
      </c>
      <c r="BA280" s="57" t="str">
        <f t="shared" si="80"/>
        <v>yes</v>
      </c>
      <c r="BB280" s="57" t="str">
        <f t="shared" si="81"/>
        <v>yes</v>
      </c>
      <c r="BC280" s="57" t="str">
        <f t="shared" si="82"/>
        <v>yes</v>
      </c>
      <c r="BD280" s="58">
        <f t="shared" si="83"/>
        <v>0</v>
      </c>
      <c r="BE280" s="59" t="str">
        <f t="shared" si="84"/>
        <v>included</v>
      </c>
      <c r="BF280" s="55" t="s">
        <v>77</v>
      </c>
      <c r="BG280" s="58">
        <v>5</v>
      </c>
      <c r="BH280" s="58" t="s">
        <v>78</v>
      </c>
      <c r="BI280" s="45" t="s">
        <v>79</v>
      </c>
      <c r="BJ280" s="67" t="s">
        <v>80</v>
      </c>
      <c r="BK280" s="61"/>
      <c r="BL280" s="61" t="str" cm="1">
        <f t="array" ref="BL280">IF(_xlfn.XLOOKUP(Estimates_final!C239,'Additional survey details'!$B$3:$B$489,_xlfn.XLOOKUP(Estimates_final!$BL$1,'Additional survey details'!$C$2:$BM$2,'Additional survey details'!$C$3:$BM$489))=0,"",_xlfn.XLOOKUP(Estimates_final!C239,'Additional survey details'!$B$3:$B$489,_xlfn.XLOOKUP(Estimates_final!$BL$1,'Additional survey details'!$C$2:$BM$2,'Additional survey details'!$C$3:$BM$489)))</f>
        <v/>
      </c>
    </row>
    <row r="281" spans="1:64" s="54" customFormat="1" ht="15" customHeight="1" x14ac:dyDescent="0.35">
      <c r="A281" s="54">
        <v>414</v>
      </c>
      <c r="B281" s="59" t="s">
        <v>542</v>
      </c>
      <c r="C281" s="55">
        <v>2154</v>
      </c>
      <c r="D281" s="55" t="s">
        <v>545</v>
      </c>
      <c r="E281" s="58" t="s">
        <v>544</v>
      </c>
      <c r="F281" s="10" t="s">
        <v>128</v>
      </c>
      <c r="G281" s="3">
        <v>2002</v>
      </c>
      <c r="H281" s="55">
        <v>2001</v>
      </c>
      <c r="I281" s="64">
        <v>0.10066280514001846</v>
      </c>
      <c r="J281" s="62">
        <v>3.2560157123953104E-3</v>
      </c>
      <c r="K281" s="64">
        <v>9.4281017780303955E-2</v>
      </c>
      <c r="L281" s="64">
        <v>0.10704459995031357</v>
      </c>
      <c r="M281" s="64">
        <v>8.9895233511924744E-2</v>
      </c>
      <c r="N281" s="62">
        <v>1.2385102920234203E-2</v>
      </c>
      <c r="O281" s="64">
        <v>6.5597847104072571E-2</v>
      </c>
      <c r="P281" s="64">
        <v>0.11419261991977692</v>
      </c>
      <c r="Q281" s="55">
        <v>1595</v>
      </c>
      <c r="R281" s="63">
        <v>523</v>
      </c>
      <c r="S281" s="64">
        <v>0.80024570226669312</v>
      </c>
      <c r="T281" s="64">
        <v>0.80125391483306885</v>
      </c>
      <c r="U281" s="63">
        <v>418.86871337890625</v>
      </c>
      <c r="V281" s="55">
        <v>1278</v>
      </c>
      <c r="W281" s="63">
        <v>418.38580322265625</v>
      </c>
      <c r="X281" s="55">
        <v>1276</v>
      </c>
      <c r="Y281" s="64">
        <v>0.79997283220291138</v>
      </c>
      <c r="Z281" s="64">
        <v>0.80000001192092896</v>
      </c>
      <c r="AA281" s="55">
        <v>3500</v>
      </c>
      <c r="AB281" s="55">
        <v>126</v>
      </c>
      <c r="AC281" s="55">
        <v>3200</v>
      </c>
      <c r="AD281" s="55">
        <v>97</v>
      </c>
      <c r="AE281" s="55">
        <v>3000</v>
      </c>
      <c r="AF281" s="55">
        <v>93</v>
      </c>
      <c r="AG281" s="64">
        <v>0.1122187003493309</v>
      </c>
      <c r="AH281" s="64">
        <v>0.25477555394172668</v>
      </c>
      <c r="AI281" s="64">
        <v>9.2445917427539825E-2</v>
      </c>
      <c r="AJ281" s="64">
        <v>2.3149974644184113E-2</v>
      </c>
      <c r="AK281" s="64">
        <v>9.8274238407611847E-3</v>
      </c>
      <c r="AL281" s="64">
        <v>0</v>
      </c>
      <c r="AM281" s="55">
        <v>3500</v>
      </c>
      <c r="AN281" s="55">
        <v>126</v>
      </c>
      <c r="AO281" s="55">
        <v>3200</v>
      </c>
      <c r="AP281" s="55">
        <v>97</v>
      </c>
      <c r="AQ281" s="55">
        <v>3000</v>
      </c>
      <c r="AR281" s="55">
        <v>93</v>
      </c>
      <c r="AS281" s="64">
        <v>9.8591551184654236E-2</v>
      </c>
      <c r="AT281" s="64">
        <v>0.24726134538650513</v>
      </c>
      <c r="AU281" s="64">
        <v>0.10172144323587418</v>
      </c>
      <c r="AV281" s="64">
        <v>2.7386540547013283E-2</v>
      </c>
      <c r="AW281" s="64">
        <v>8.6071984842419624E-3</v>
      </c>
      <c r="AX281" s="68">
        <v>0</v>
      </c>
      <c r="AY281" s="56" t="str">
        <f t="shared" si="78"/>
        <v>yes</v>
      </c>
      <c r="AZ281" s="57" t="str">
        <f t="shared" si="79"/>
        <v>yes</v>
      </c>
      <c r="BA281" s="57" t="str">
        <f t="shared" si="80"/>
        <v>yes</v>
      </c>
      <c r="BB281" s="57" t="str">
        <f t="shared" si="81"/>
        <v>yes</v>
      </c>
      <c r="BC281" s="57" t="str">
        <f t="shared" si="82"/>
        <v>yes</v>
      </c>
      <c r="BD281" s="58">
        <f t="shared" si="83"/>
        <v>0</v>
      </c>
      <c r="BE281" s="59" t="str">
        <f t="shared" si="84"/>
        <v>included</v>
      </c>
      <c r="BF281" s="55"/>
      <c r="BG281" s="58">
        <v>5</v>
      </c>
      <c r="BH281" s="58" t="s">
        <v>78</v>
      </c>
      <c r="BI281" s="45" t="s">
        <v>84</v>
      </c>
      <c r="BJ281" s="67" t="s">
        <v>80</v>
      </c>
      <c r="BK281" s="61"/>
      <c r="BL281" s="61" t="str" cm="1">
        <f t="array" ref="BL281">IF(_xlfn.XLOOKUP(Estimates_final!C238,'Additional survey details'!$B$3:$B$489,_xlfn.XLOOKUP(Estimates_final!$BL$1,'Additional survey details'!$C$2:$BM$2,'Additional survey details'!$C$3:$BM$489))=0,"",_xlfn.XLOOKUP(Estimates_final!C238,'Additional survey details'!$B$3:$B$489,_xlfn.XLOOKUP(Estimates_final!$BL$1,'Additional survey details'!$C$2:$BM$2,'Additional survey details'!$C$3:$BM$489)))</f>
        <v>MICS3</v>
      </c>
    </row>
    <row r="282" spans="1:64" s="54" customFormat="1" ht="15" customHeight="1" x14ac:dyDescent="0.35">
      <c r="A282" s="54">
        <v>178</v>
      </c>
      <c r="B282" s="59" t="s">
        <v>546</v>
      </c>
      <c r="C282" s="55">
        <v>463</v>
      </c>
      <c r="D282" s="55" t="s">
        <v>547</v>
      </c>
      <c r="E282" s="58" t="s">
        <v>548</v>
      </c>
      <c r="F282" s="10" t="s">
        <v>76</v>
      </c>
      <c r="G282" s="3">
        <v>2000</v>
      </c>
      <c r="H282" s="55">
        <v>1997</v>
      </c>
      <c r="I282" s="64">
        <v>6.5161399999999994E-2</v>
      </c>
      <c r="J282" s="62">
        <v>5.6819000000000001E-3</v>
      </c>
      <c r="K282" s="64">
        <v>5.4024900000000001E-2</v>
      </c>
      <c r="L282" s="64">
        <v>7.6298000000000005E-2</v>
      </c>
      <c r="M282" s="64">
        <v>5.6055399999999998E-2</v>
      </c>
      <c r="N282" s="62">
        <v>6.0580699999999996E-3</v>
      </c>
      <c r="O282" s="64">
        <v>4.4132680000000001E-2</v>
      </c>
      <c r="P282" s="64">
        <v>6.7978040000000003E-2</v>
      </c>
      <c r="Q282" s="55">
        <v>1515</v>
      </c>
      <c r="R282" s="63">
        <v>1515</v>
      </c>
      <c r="S282" s="64">
        <v>0.95379537343978882</v>
      </c>
      <c r="T282" s="64">
        <v>0.95379537343978882</v>
      </c>
      <c r="U282" s="63">
        <v>1445</v>
      </c>
      <c r="V282" s="55">
        <v>1445</v>
      </c>
      <c r="W282" s="63">
        <v>1445</v>
      </c>
      <c r="X282" s="55">
        <v>1445</v>
      </c>
      <c r="Y282" s="64">
        <v>0.95379537343978882</v>
      </c>
      <c r="Z282" s="64">
        <v>0.95379537343978882</v>
      </c>
      <c r="AA282" s="55">
        <v>3200</v>
      </c>
      <c r="AB282" s="55">
        <v>163</v>
      </c>
      <c r="AC282" s="55">
        <v>3500</v>
      </c>
      <c r="AD282" s="55">
        <v>158</v>
      </c>
      <c r="AE282" s="55">
        <v>3000</v>
      </c>
      <c r="AF282" s="55">
        <v>103</v>
      </c>
      <c r="AG282" s="64">
        <v>0.11280276626348495</v>
      </c>
      <c r="AH282" s="64">
        <v>0.29342561960220337</v>
      </c>
      <c r="AI282" s="64">
        <v>8.9965395629405975E-2</v>
      </c>
      <c r="AJ282" s="64">
        <v>1.4532871544361115E-2</v>
      </c>
      <c r="AK282" s="64">
        <v>0</v>
      </c>
      <c r="AL282" s="64">
        <v>0</v>
      </c>
      <c r="AM282" s="55">
        <v>3200</v>
      </c>
      <c r="AN282" s="55">
        <v>163</v>
      </c>
      <c r="AO282" s="55">
        <v>3500</v>
      </c>
      <c r="AP282" s="55">
        <v>158</v>
      </c>
      <c r="AQ282" s="55">
        <v>3000</v>
      </c>
      <c r="AR282" s="55">
        <v>103</v>
      </c>
      <c r="AS282" s="64">
        <v>0.11280276626348495</v>
      </c>
      <c r="AT282" s="64">
        <v>0.29342561960220337</v>
      </c>
      <c r="AU282" s="64">
        <v>8.9965395629405975E-2</v>
      </c>
      <c r="AV282" s="64">
        <v>1.4532871544361115E-2</v>
      </c>
      <c r="AW282" s="64">
        <v>0</v>
      </c>
      <c r="AX282" s="68">
        <v>0</v>
      </c>
      <c r="AY282" s="56" t="str">
        <f t="shared" si="78"/>
        <v>yes</v>
      </c>
      <c r="AZ282" s="57" t="str">
        <f t="shared" si="79"/>
        <v>yes</v>
      </c>
      <c r="BA282" s="57" t="str">
        <f t="shared" si="80"/>
        <v>yes</v>
      </c>
      <c r="BB282" s="57" t="str">
        <f t="shared" si="81"/>
        <v>yes</v>
      </c>
      <c r="BC282" s="57" t="str">
        <f t="shared" si="82"/>
        <v>yes</v>
      </c>
      <c r="BD282" s="58">
        <f t="shared" si="83"/>
        <v>0</v>
      </c>
      <c r="BE282" s="59" t="str">
        <f t="shared" si="84"/>
        <v>included</v>
      </c>
      <c r="BF282" s="55" t="s">
        <v>77</v>
      </c>
      <c r="BG282" s="58">
        <v>5</v>
      </c>
      <c r="BH282" s="58" t="s">
        <v>78</v>
      </c>
      <c r="BI282" s="45" t="s">
        <v>79</v>
      </c>
      <c r="BJ282" s="67" t="s">
        <v>88</v>
      </c>
      <c r="BK282" s="61"/>
      <c r="BL282" s="61" t="str" cm="1">
        <f t="array" ref="BL282">IF(_xlfn.XLOOKUP(Estimates_final!C240,'Additional survey details'!$B$3:$B$489,_xlfn.XLOOKUP(Estimates_final!$BL$1,'Additional survey details'!$C$2:$BM$2,'Additional survey details'!$C$3:$BM$489))=0,"",_xlfn.XLOOKUP(Estimates_final!C240,'Additional survey details'!$B$3:$B$489,_xlfn.XLOOKUP(Estimates_final!$BL$1,'Additional survey details'!$C$2:$BM$2,'Additional survey details'!$C$3:$BM$489)))</f>
        <v>MICS5</v>
      </c>
    </row>
    <row r="283" spans="1:64" s="54" customFormat="1" ht="15" customHeight="1" x14ac:dyDescent="0.35">
      <c r="A283" s="54">
        <v>179</v>
      </c>
      <c r="B283" s="59" t="s">
        <v>546</v>
      </c>
      <c r="C283" s="55">
        <v>465</v>
      </c>
      <c r="D283" s="55" t="s">
        <v>549</v>
      </c>
      <c r="E283" s="58" t="s">
        <v>548</v>
      </c>
      <c r="F283" s="10" t="s">
        <v>76</v>
      </c>
      <c r="G283" s="3">
        <v>2005</v>
      </c>
      <c r="H283" s="55">
        <v>2004</v>
      </c>
      <c r="I283" s="64">
        <v>5.9662300000000001E-2</v>
      </c>
      <c r="J283" s="62">
        <v>6.2627000000000004E-3</v>
      </c>
      <c r="K283" s="64">
        <v>4.73873E-2</v>
      </c>
      <c r="L283" s="64">
        <v>7.1937299999999996E-2</v>
      </c>
      <c r="M283" s="64">
        <v>4.8080100000000001E-2</v>
      </c>
      <c r="N283" s="62">
        <v>5.9948400000000004E-3</v>
      </c>
      <c r="O283" s="64">
        <v>3.6273519999999997E-2</v>
      </c>
      <c r="P283" s="64">
        <v>5.9886729999999999E-2</v>
      </c>
      <c r="Q283" s="55">
        <v>1460</v>
      </c>
      <c r="R283" s="63">
        <v>1457</v>
      </c>
      <c r="S283" s="64">
        <v>0.98284143209457397</v>
      </c>
      <c r="T283" s="64">
        <v>0.98287671804428101</v>
      </c>
      <c r="U283" s="63">
        <v>1432</v>
      </c>
      <c r="V283" s="55">
        <v>1435</v>
      </c>
      <c r="W283" s="63">
        <v>1430</v>
      </c>
      <c r="X283" s="55">
        <v>1433</v>
      </c>
      <c r="Y283" s="64">
        <v>0.9814687967300415</v>
      </c>
      <c r="Z283" s="64">
        <v>0.9815068244934082</v>
      </c>
      <c r="AA283" s="55">
        <v>3500</v>
      </c>
      <c r="AB283" s="55">
        <v>148</v>
      </c>
      <c r="AC283" s="55">
        <v>3200</v>
      </c>
      <c r="AD283" s="55">
        <v>147</v>
      </c>
      <c r="AE283" s="55">
        <v>3400</v>
      </c>
      <c r="AF283" s="55">
        <v>106</v>
      </c>
      <c r="AG283" s="64">
        <v>0.10273443907499313</v>
      </c>
      <c r="AH283" s="64">
        <v>0.27931103110313416</v>
      </c>
      <c r="AI283" s="64">
        <v>9.6688270568847656E-2</v>
      </c>
      <c r="AJ283" s="64">
        <v>1.8524350598454475E-2</v>
      </c>
      <c r="AK283" s="64">
        <v>3.4217394422739744E-3</v>
      </c>
      <c r="AL283" s="64">
        <v>0</v>
      </c>
      <c r="AM283" s="55">
        <v>3500</v>
      </c>
      <c r="AN283" s="55">
        <v>148</v>
      </c>
      <c r="AO283" s="55">
        <v>3200</v>
      </c>
      <c r="AP283" s="55">
        <v>147</v>
      </c>
      <c r="AQ283" s="55">
        <v>3400</v>
      </c>
      <c r="AR283" s="55">
        <v>106</v>
      </c>
      <c r="AS283" s="64">
        <v>0.10313589125871658</v>
      </c>
      <c r="AT283" s="64">
        <v>0.27944251894950867</v>
      </c>
      <c r="AU283" s="64">
        <v>9.7560971975326538E-2</v>
      </c>
      <c r="AV283" s="64">
        <v>1.8815331161022186E-2</v>
      </c>
      <c r="AW283" s="64">
        <v>3.4843205939978361E-3</v>
      </c>
      <c r="AX283" s="68">
        <v>0</v>
      </c>
      <c r="AY283" s="56" t="str">
        <f t="shared" si="78"/>
        <v>yes</v>
      </c>
      <c r="AZ283" s="57" t="str">
        <f t="shared" si="79"/>
        <v>yes</v>
      </c>
      <c r="BA283" s="57" t="str">
        <f t="shared" si="80"/>
        <v>yes</v>
      </c>
      <c r="BB283" s="57" t="str">
        <f t="shared" si="81"/>
        <v>yes</v>
      </c>
      <c r="BC283" s="57" t="str">
        <f t="shared" si="82"/>
        <v>yes</v>
      </c>
      <c r="BD283" s="58">
        <f t="shared" si="83"/>
        <v>0</v>
      </c>
      <c r="BE283" s="59" t="str">
        <f t="shared" si="84"/>
        <v>included</v>
      </c>
      <c r="BF283" s="55" t="s">
        <v>77</v>
      </c>
      <c r="BG283" s="58">
        <v>5</v>
      </c>
      <c r="BH283" s="58" t="s">
        <v>78</v>
      </c>
      <c r="BI283" s="45" t="s">
        <v>79</v>
      </c>
      <c r="BJ283" s="67" t="s">
        <v>88</v>
      </c>
      <c r="BK283" s="61"/>
      <c r="BL283" s="61" t="str" cm="1">
        <f t="array" ref="BL283">IF(_xlfn.XLOOKUP(Estimates_final!C243,'Additional survey details'!$B$3:$B$489,_xlfn.XLOOKUP(Estimates_final!$BL$1,'Additional survey details'!$C$2:$BM$2,'Additional survey details'!$C$3:$BM$489))=0,"",_xlfn.XLOOKUP(Estimates_final!C243,'Additional survey details'!$B$3:$B$489,_xlfn.XLOOKUP(Estimates_final!$BL$1,'Additional survey details'!$C$2:$BM$2,'Additional survey details'!$C$3:$BM$489)))</f>
        <v/>
      </c>
    </row>
    <row r="284" spans="1:64" s="54" customFormat="1" ht="15" customHeight="1" x14ac:dyDescent="0.35">
      <c r="A284" s="54">
        <v>180</v>
      </c>
      <c r="B284" s="59" t="s">
        <v>546</v>
      </c>
      <c r="C284" s="55">
        <v>466</v>
      </c>
      <c r="D284" s="55" t="s">
        <v>550</v>
      </c>
      <c r="E284" s="58" t="s">
        <v>548</v>
      </c>
      <c r="F284" s="10" t="s">
        <v>121</v>
      </c>
      <c r="G284" s="3">
        <v>2010</v>
      </c>
      <c r="H284" s="55">
        <v>2008</v>
      </c>
      <c r="I284" s="64">
        <v>6.4879611134529114E-2</v>
      </c>
      <c r="J284" s="62">
        <v>4.2098894715309143E-2</v>
      </c>
      <c r="K284" s="64">
        <v>-1.7632709816098213E-2</v>
      </c>
      <c r="L284" s="64">
        <v>0.14739193022251129</v>
      </c>
      <c r="M284" s="64">
        <v>5.7269405573606491E-2</v>
      </c>
      <c r="N284" s="62">
        <v>1.046630647033453E-2</v>
      </c>
      <c r="O284" s="64">
        <v>3.6550305783748627E-2</v>
      </c>
      <c r="P284" s="64">
        <v>7.7988505363464355E-2</v>
      </c>
      <c r="Q284" s="55">
        <v>706</v>
      </c>
      <c r="R284" s="63">
        <v>2144</v>
      </c>
      <c r="S284" s="64">
        <v>0.96680694818496704</v>
      </c>
      <c r="T284" s="64">
        <v>0.9631727933883667</v>
      </c>
      <c r="U284" s="63">
        <v>2073</v>
      </c>
      <c r="V284" s="55">
        <v>680</v>
      </c>
      <c r="W284" s="63">
        <v>2072</v>
      </c>
      <c r="X284" s="55">
        <v>680</v>
      </c>
      <c r="Y284" s="64">
        <v>0.96680694818496704</v>
      </c>
      <c r="Z284" s="64">
        <v>0.9631727933883667</v>
      </c>
      <c r="AA284" s="55">
        <v>3500</v>
      </c>
      <c r="AB284" s="55">
        <v>75</v>
      </c>
      <c r="AC284" s="55">
        <v>3200</v>
      </c>
      <c r="AD284" s="55">
        <v>61</v>
      </c>
      <c r="AE284" s="55">
        <v>3400</v>
      </c>
      <c r="AF284" s="55">
        <v>43</v>
      </c>
      <c r="AG284" s="64">
        <v>9.8848685622215271E-2</v>
      </c>
      <c r="AH284" s="64">
        <v>0.24319538474082947</v>
      </c>
      <c r="AI284" s="64">
        <v>0.11280683428049088</v>
      </c>
      <c r="AJ284" s="64">
        <v>1.1190878227353096E-2</v>
      </c>
      <c r="AK284" s="64">
        <v>0</v>
      </c>
      <c r="AL284" s="64">
        <v>0</v>
      </c>
      <c r="AM284" s="55">
        <v>3500</v>
      </c>
      <c r="AN284" s="55">
        <v>75</v>
      </c>
      <c r="AO284" s="55">
        <v>3200</v>
      </c>
      <c r="AP284" s="55">
        <v>61</v>
      </c>
      <c r="AQ284" s="55">
        <v>3400</v>
      </c>
      <c r="AR284" s="55">
        <v>43</v>
      </c>
      <c r="AS284" s="64">
        <v>0.11029411852359772</v>
      </c>
      <c r="AT284" s="64">
        <v>0.26323530077934265</v>
      </c>
      <c r="AU284" s="64">
        <v>0.10882353037595749</v>
      </c>
      <c r="AV284" s="64">
        <v>1.3235294260084629E-2</v>
      </c>
      <c r="AW284" s="64">
        <v>0</v>
      </c>
      <c r="AX284" s="68">
        <v>0</v>
      </c>
      <c r="AY284" s="56" t="str">
        <f t="shared" si="78"/>
        <v>yes</v>
      </c>
      <c r="AZ284" s="57" t="str">
        <f t="shared" si="79"/>
        <v>yes</v>
      </c>
      <c r="BA284" s="57" t="str">
        <f t="shared" si="80"/>
        <v>yes</v>
      </c>
      <c r="BB284" s="57" t="str">
        <f t="shared" si="81"/>
        <v>yes</v>
      </c>
      <c r="BC284" s="57" t="str">
        <f t="shared" si="82"/>
        <v>yes</v>
      </c>
      <c r="BD284" s="58">
        <f t="shared" si="83"/>
        <v>0</v>
      </c>
      <c r="BE284" s="59" t="str">
        <f t="shared" si="84"/>
        <v>included</v>
      </c>
      <c r="BF284" s="55"/>
      <c r="BG284" s="58">
        <v>5</v>
      </c>
      <c r="BH284" s="58" t="s">
        <v>78</v>
      </c>
      <c r="BI284" s="45" t="s">
        <v>87</v>
      </c>
      <c r="BJ284" s="67" t="s">
        <v>88</v>
      </c>
      <c r="BK284" s="61"/>
      <c r="BL284" s="61" t="str" cm="1">
        <f t="array" ref="BL284">IF(_xlfn.XLOOKUP(Estimates_final!C245,'Additional survey details'!$B$3:$B$489,_xlfn.XLOOKUP(Estimates_final!$BL$1,'Additional survey details'!$C$2:$BM$2,'Additional survey details'!$C$3:$BM$489))=0,"",_xlfn.XLOOKUP(Estimates_final!C245,'Additional survey details'!$B$3:$B$489,_xlfn.XLOOKUP(Estimates_final!$BL$1,'Additional survey details'!$C$2:$BM$2,'Additional survey details'!$C$3:$BM$489)))</f>
        <v/>
      </c>
    </row>
    <row r="285" spans="1:64" s="54" customFormat="1" ht="15" customHeight="1" x14ac:dyDescent="0.35">
      <c r="A285" s="54">
        <v>181</v>
      </c>
      <c r="B285" s="59" t="s">
        <v>546</v>
      </c>
      <c r="C285" s="55">
        <v>467</v>
      </c>
      <c r="D285" s="55" t="s">
        <v>551</v>
      </c>
      <c r="E285" s="58" t="s">
        <v>548</v>
      </c>
      <c r="F285" s="10" t="s">
        <v>76</v>
      </c>
      <c r="G285" s="3">
        <v>2013</v>
      </c>
      <c r="H285" s="55">
        <v>2012</v>
      </c>
      <c r="I285" s="64">
        <v>5.2579399999999998E-2</v>
      </c>
      <c r="J285" s="62">
        <v>4.5367000000000003E-3</v>
      </c>
      <c r="K285" s="64">
        <v>4.3687400000000001E-2</v>
      </c>
      <c r="L285" s="64">
        <v>6.1471400000000002E-2</v>
      </c>
      <c r="M285" s="64">
        <v>4.6720200000000003E-2</v>
      </c>
      <c r="N285" s="62">
        <v>4.6730399999999998E-3</v>
      </c>
      <c r="O285" s="64">
        <v>3.7542739999999998E-2</v>
      </c>
      <c r="P285" s="64">
        <v>5.5897620000000002E-2</v>
      </c>
      <c r="Q285" s="55">
        <v>2375</v>
      </c>
      <c r="R285" s="63">
        <v>2389.009765625</v>
      </c>
      <c r="S285" s="64">
        <v>0.99162828922271729</v>
      </c>
      <c r="T285" s="64">
        <v>0.9911578893661499</v>
      </c>
      <c r="U285" s="63">
        <v>2369</v>
      </c>
      <c r="V285" s="55">
        <v>2354</v>
      </c>
      <c r="W285" s="63">
        <v>2368</v>
      </c>
      <c r="X285" s="55">
        <v>2353</v>
      </c>
      <c r="Y285" s="64">
        <v>0.99120968580245972</v>
      </c>
      <c r="Z285" s="64">
        <v>0.99073684215545654</v>
      </c>
      <c r="AA285" s="55">
        <v>3500</v>
      </c>
      <c r="AB285" s="55">
        <v>230</v>
      </c>
      <c r="AC285" s="55">
        <v>3200</v>
      </c>
      <c r="AD285" s="55">
        <v>185</v>
      </c>
      <c r="AE285" s="55">
        <v>3600</v>
      </c>
      <c r="AF285" s="55">
        <v>154</v>
      </c>
      <c r="AG285" s="64">
        <v>9.5840834081172943E-2</v>
      </c>
      <c r="AH285" s="64">
        <v>0.23693805932998657</v>
      </c>
      <c r="AI285" s="64">
        <v>0.13781008124351501</v>
      </c>
      <c r="AJ285" s="64">
        <v>2.714088186621666E-2</v>
      </c>
      <c r="AK285" s="64">
        <v>3.9025743026286364E-3</v>
      </c>
      <c r="AL285" s="64">
        <v>0</v>
      </c>
      <c r="AM285" s="55">
        <v>3500</v>
      </c>
      <c r="AN285" s="55">
        <v>230</v>
      </c>
      <c r="AO285" s="55">
        <v>3200</v>
      </c>
      <c r="AP285" s="55">
        <v>185</v>
      </c>
      <c r="AQ285" s="55">
        <v>3600</v>
      </c>
      <c r="AR285" s="55">
        <v>154</v>
      </c>
      <c r="AS285" s="64">
        <v>9.7706034779548645E-2</v>
      </c>
      <c r="AT285" s="64">
        <v>0.24171622097492218</v>
      </c>
      <c r="AU285" s="64">
        <v>0.13678844273090363</v>
      </c>
      <c r="AV285" s="64">
        <v>2.8886999934911728E-2</v>
      </c>
      <c r="AW285" s="64">
        <v>3.8232796359807253E-3</v>
      </c>
      <c r="AX285" s="68">
        <v>0</v>
      </c>
      <c r="AY285" s="56" t="str">
        <f t="shared" si="78"/>
        <v>yes</v>
      </c>
      <c r="AZ285" s="57" t="str">
        <f t="shared" si="79"/>
        <v>yes</v>
      </c>
      <c r="BA285" s="57" t="str">
        <f t="shared" si="80"/>
        <v>yes</v>
      </c>
      <c r="BB285" s="57" t="str">
        <f t="shared" si="81"/>
        <v>yes</v>
      </c>
      <c r="BC285" s="57" t="str">
        <f t="shared" si="82"/>
        <v>yes</v>
      </c>
      <c r="BD285" s="58">
        <f t="shared" si="83"/>
        <v>0</v>
      </c>
      <c r="BE285" s="59" t="str">
        <f t="shared" si="84"/>
        <v>included</v>
      </c>
      <c r="BF285" s="55" t="s">
        <v>77</v>
      </c>
      <c r="BG285" s="58">
        <v>5</v>
      </c>
      <c r="BH285" s="58" t="s">
        <v>78</v>
      </c>
      <c r="BI285" s="45" t="s">
        <v>96</v>
      </c>
      <c r="BJ285" s="67" t="s">
        <v>80</v>
      </c>
      <c r="BK285" s="61"/>
      <c r="BL285" s="61" t="str" cm="1">
        <f t="array" ref="BL285">IF(_xlfn.XLOOKUP(Estimates_final!C247,'Additional survey details'!$B$3:$B$489,_xlfn.XLOOKUP(Estimates_final!$BL$1,'Additional survey details'!$C$2:$BM$2,'Additional survey details'!$C$3:$BM$489))=0,"",_xlfn.XLOOKUP(Estimates_final!C247,'Additional survey details'!$B$3:$B$489,_xlfn.XLOOKUP(Estimates_final!$BL$1,'Additional survey details'!$C$2:$BM$2,'Additional survey details'!$C$3:$BM$489)))</f>
        <v/>
      </c>
    </row>
    <row r="286" spans="1:64" s="54" customFormat="1" ht="15" customHeight="1" x14ac:dyDescent="0.35">
      <c r="A286" s="54">
        <v>333</v>
      </c>
      <c r="B286" s="59" t="s">
        <v>546</v>
      </c>
      <c r="C286" s="55">
        <v>964</v>
      </c>
      <c r="D286" s="55" t="s">
        <v>552</v>
      </c>
      <c r="E286" s="58" t="s">
        <v>548</v>
      </c>
      <c r="F286" s="10" t="s">
        <v>86</v>
      </c>
      <c r="G286" s="3">
        <v>1998</v>
      </c>
      <c r="H286" s="55">
        <v>1999</v>
      </c>
      <c r="I286" s="64">
        <v>0.11056412756443024</v>
      </c>
      <c r="J286" s="62">
        <v>6.8361596204340458E-3</v>
      </c>
      <c r="K286" s="64">
        <v>9.716525673866272E-2</v>
      </c>
      <c r="L286" s="64">
        <v>0.12396299839019775</v>
      </c>
      <c r="M286" s="64">
        <v>8.382590115070343E-2</v>
      </c>
      <c r="N286" s="62">
        <v>5.7177958078682423E-3</v>
      </c>
      <c r="O286" s="64">
        <v>7.2562187910079956E-2</v>
      </c>
      <c r="P286" s="64">
        <v>9.5089614391326904E-2</v>
      </c>
      <c r="Q286" s="55">
        <v>3880</v>
      </c>
      <c r="R286" s="63">
        <v>3880</v>
      </c>
      <c r="S286" s="64">
        <v>0.95927834510803223</v>
      </c>
      <c r="T286" s="64">
        <v>0.95927834510803223</v>
      </c>
      <c r="U286" s="63">
        <v>3722</v>
      </c>
      <c r="V286" s="55">
        <v>3722</v>
      </c>
      <c r="W286" s="63">
        <v>3718</v>
      </c>
      <c r="X286" s="55">
        <v>3718</v>
      </c>
      <c r="Y286" s="64">
        <v>0.95824742317199707</v>
      </c>
      <c r="Z286" s="64">
        <v>0.95824742317199707</v>
      </c>
      <c r="AA286" s="55">
        <v>3500</v>
      </c>
      <c r="AB286" s="55">
        <v>442</v>
      </c>
      <c r="AC286" s="55">
        <v>3200</v>
      </c>
      <c r="AD286" s="55">
        <v>380</v>
      </c>
      <c r="AE286" s="55">
        <v>3000</v>
      </c>
      <c r="AF286" s="55">
        <v>349</v>
      </c>
      <c r="AG286" s="64">
        <v>0.11875335872173309</v>
      </c>
      <c r="AH286" s="64">
        <v>0.31461578607559204</v>
      </c>
      <c r="AI286" s="64">
        <v>7.5497046113014221E-2</v>
      </c>
      <c r="AJ286" s="64">
        <v>2.0150456577539444E-2</v>
      </c>
      <c r="AK286" s="64">
        <v>2.6867275591939688E-3</v>
      </c>
      <c r="AL286" s="64">
        <v>0</v>
      </c>
      <c r="AM286" s="55">
        <v>3500</v>
      </c>
      <c r="AN286" s="55">
        <v>442</v>
      </c>
      <c r="AO286" s="55">
        <v>3200</v>
      </c>
      <c r="AP286" s="55">
        <v>380</v>
      </c>
      <c r="AQ286" s="55">
        <v>3000</v>
      </c>
      <c r="AR286" s="55">
        <v>349</v>
      </c>
      <c r="AS286" s="64">
        <v>0.11875335872173309</v>
      </c>
      <c r="AT286" s="64">
        <v>0.31461578607559204</v>
      </c>
      <c r="AU286" s="64">
        <v>7.5497046113014221E-2</v>
      </c>
      <c r="AV286" s="64">
        <v>2.0150456577539444E-2</v>
      </c>
      <c r="AW286" s="64">
        <v>2.6867275591939688E-3</v>
      </c>
      <c r="AX286" s="68">
        <v>0</v>
      </c>
      <c r="AY286" s="56" t="str">
        <f t="shared" si="78"/>
        <v>yes</v>
      </c>
      <c r="AZ286" s="57" t="str">
        <f t="shared" si="79"/>
        <v>yes</v>
      </c>
      <c r="BA286" s="57" t="str">
        <f t="shared" si="80"/>
        <v>yes</v>
      </c>
      <c r="BB286" s="57" t="str">
        <f t="shared" si="81"/>
        <v>yes</v>
      </c>
      <c r="BC286" s="57" t="str">
        <f t="shared" si="82"/>
        <v>yes</v>
      </c>
      <c r="BD286" s="58">
        <f t="shared" si="83"/>
        <v>0</v>
      </c>
      <c r="BE286" s="59" t="str">
        <f t="shared" si="84"/>
        <v>included</v>
      </c>
      <c r="BF286" s="55"/>
      <c r="BG286" s="58">
        <v>5</v>
      </c>
      <c r="BH286" s="58" t="s">
        <v>78</v>
      </c>
      <c r="BI286" s="45" t="s">
        <v>96</v>
      </c>
      <c r="BJ286" s="67" t="s">
        <v>80</v>
      </c>
      <c r="BK286" s="61"/>
      <c r="BL286" s="61" t="str" cm="1">
        <f t="array" ref="BL286">IF(_xlfn.XLOOKUP(Estimates_final!C241,'Additional survey details'!$B$3:$B$489,_xlfn.XLOOKUP(Estimates_final!$BL$1,'Additional survey details'!$C$2:$BM$2,'Additional survey details'!$C$3:$BM$489))=0,"",_xlfn.XLOOKUP(Estimates_final!C241,'Additional survey details'!$B$3:$B$489,_xlfn.XLOOKUP(Estimates_final!$BL$1,'Additional survey details'!$C$2:$BM$2,'Additional survey details'!$C$3:$BM$489)))</f>
        <v>MICS6</v>
      </c>
    </row>
    <row r="287" spans="1:64" s="54" customFormat="1" ht="15" customHeight="1" x14ac:dyDescent="0.35">
      <c r="A287" s="54">
        <v>334</v>
      </c>
      <c r="B287" s="59" t="s">
        <v>546</v>
      </c>
      <c r="C287" s="55">
        <v>965</v>
      </c>
      <c r="D287" s="55" t="s">
        <v>553</v>
      </c>
      <c r="E287" s="58" t="s">
        <v>548</v>
      </c>
      <c r="F287" s="10" t="s">
        <v>86</v>
      </c>
      <c r="G287" s="3">
        <v>2003</v>
      </c>
      <c r="H287" s="55">
        <v>2000</v>
      </c>
      <c r="I287" s="64">
        <v>8.4811754524707794E-2</v>
      </c>
      <c r="J287" s="62">
        <v>5.0462782382965088E-3</v>
      </c>
      <c r="K287" s="64">
        <v>7.4921227991580963E-2</v>
      </c>
      <c r="L287" s="64">
        <v>9.4702281057834625E-2</v>
      </c>
      <c r="M287" s="64">
        <v>6.946052610874176E-2</v>
      </c>
      <c r="N287" s="62">
        <v>4.664975218474865E-3</v>
      </c>
      <c r="O287" s="64">
        <v>6.0277506709098816E-2</v>
      </c>
      <c r="P287" s="64">
        <v>7.8643538057804108E-2</v>
      </c>
      <c r="Q287" s="55">
        <v>4354</v>
      </c>
      <c r="R287" s="63">
        <v>4354</v>
      </c>
      <c r="S287" s="64">
        <v>0.99196141958236694</v>
      </c>
      <c r="T287" s="64">
        <v>0.99196141958236694</v>
      </c>
      <c r="U287" s="63">
        <v>4319</v>
      </c>
      <c r="V287" s="55">
        <v>4319</v>
      </c>
      <c r="W287" s="63">
        <v>4319</v>
      </c>
      <c r="X287" s="55">
        <v>4319</v>
      </c>
      <c r="Y287" s="64">
        <v>0.99196141958236694</v>
      </c>
      <c r="Z287" s="64">
        <v>0.99196141958236694</v>
      </c>
      <c r="AA287" s="55">
        <v>3500</v>
      </c>
      <c r="AB287" s="55">
        <v>512</v>
      </c>
      <c r="AC287" s="55">
        <v>3200</v>
      </c>
      <c r="AD287" s="55">
        <v>498</v>
      </c>
      <c r="AE287" s="55">
        <v>3000</v>
      </c>
      <c r="AF287" s="55">
        <v>332</v>
      </c>
      <c r="AG287" s="64">
        <v>0.11854595690965652</v>
      </c>
      <c r="AH287" s="64">
        <v>0.31072008609771729</v>
      </c>
      <c r="AI287" s="64">
        <v>9.7939334809780121E-2</v>
      </c>
      <c r="AJ287" s="64">
        <v>2.5931928306818008E-2</v>
      </c>
      <c r="AK287" s="64">
        <v>1.6207455191761255E-3</v>
      </c>
      <c r="AL287" s="64">
        <v>0</v>
      </c>
      <c r="AM287" s="55">
        <v>3500</v>
      </c>
      <c r="AN287" s="55">
        <v>512</v>
      </c>
      <c r="AO287" s="55">
        <v>3200</v>
      </c>
      <c r="AP287" s="55">
        <v>498</v>
      </c>
      <c r="AQ287" s="55">
        <v>3000</v>
      </c>
      <c r="AR287" s="55">
        <v>332</v>
      </c>
      <c r="AS287" s="64">
        <v>0.11854595690965652</v>
      </c>
      <c r="AT287" s="64">
        <v>0.31072008609771729</v>
      </c>
      <c r="AU287" s="64">
        <v>9.7939334809780121E-2</v>
      </c>
      <c r="AV287" s="64">
        <v>2.5931928306818008E-2</v>
      </c>
      <c r="AW287" s="64">
        <v>1.6207455191761255E-3</v>
      </c>
      <c r="AX287" s="68">
        <v>0</v>
      </c>
      <c r="AY287" s="56" t="str">
        <f t="shared" si="78"/>
        <v>yes</v>
      </c>
      <c r="AZ287" s="57" t="str">
        <f t="shared" si="79"/>
        <v>yes</v>
      </c>
      <c r="BA287" s="57" t="str">
        <f t="shared" si="80"/>
        <v>yes</v>
      </c>
      <c r="BB287" s="57" t="str">
        <f t="shared" si="81"/>
        <v>yes</v>
      </c>
      <c r="BC287" s="57" t="str">
        <f t="shared" si="82"/>
        <v>yes</v>
      </c>
      <c r="BD287" s="58">
        <f t="shared" si="83"/>
        <v>0</v>
      </c>
      <c r="BE287" s="59" t="str">
        <f t="shared" si="84"/>
        <v>included</v>
      </c>
      <c r="BF287" s="55"/>
      <c r="BG287" s="58">
        <v>5</v>
      </c>
      <c r="BH287" s="58" t="s">
        <v>78</v>
      </c>
      <c r="BI287" s="45" t="s">
        <v>96</v>
      </c>
      <c r="BJ287" s="67" t="s">
        <v>80</v>
      </c>
      <c r="BK287" s="61"/>
      <c r="BL287" s="61" t="str" cm="1">
        <f t="array" ref="BL287">IF(_xlfn.XLOOKUP(Estimates_final!C242,'Additional survey details'!$B$3:$B$489,_xlfn.XLOOKUP(Estimates_final!$BL$1,'Additional survey details'!$C$2:$BM$2,'Additional survey details'!$C$3:$BM$489))=0,"",_xlfn.XLOOKUP(Estimates_final!C242,'Additional survey details'!$B$3:$B$489,_xlfn.XLOOKUP(Estimates_final!$BL$1,'Additional survey details'!$C$2:$BM$2,'Additional survey details'!$C$3:$BM$489)))</f>
        <v>MICS3</v>
      </c>
    </row>
    <row r="288" spans="1:64" s="54" customFormat="1" ht="15" customHeight="1" x14ac:dyDescent="0.35">
      <c r="A288" s="54">
        <v>335</v>
      </c>
      <c r="B288" s="59" t="s">
        <v>546</v>
      </c>
      <c r="C288" s="55">
        <v>966</v>
      </c>
      <c r="D288" s="55" t="s">
        <v>554</v>
      </c>
      <c r="E288" s="58" t="s">
        <v>548</v>
      </c>
      <c r="F288" s="10" t="s">
        <v>76</v>
      </c>
      <c r="G288" s="3">
        <v>2010</v>
      </c>
      <c r="H288" s="55">
        <v>2009</v>
      </c>
      <c r="I288" s="64">
        <v>5.3067000000000003E-2</v>
      </c>
      <c r="J288" s="62">
        <v>5.2052000000000001E-3</v>
      </c>
      <c r="K288" s="64">
        <v>4.2864899999999997E-2</v>
      </c>
      <c r="L288" s="64">
        <v>6.3269199999999998E-2</v>
      </c>
      <c r="M288" s="64">
        <v>4.2754599999999997E-2</v>
      </c>
      <c r="N288" s="62">
        <v>5.0790100000000001E-3</v>
      </c>
      <c r="O288" s="64">
        <v>3.2770670000000002E-2</v>
      </c>
      <c r="P288" s="64">
        <v>5.2738529999999999E-2</v>
      </c>
      <c r="Q288" s="55">
        <v>1690</v>
      </c>
      <c r="R288" s="63">
        <v>1654.0357666015625</v>
      </c>
      <c r="S288" s="64">
        <v>0.98065298795700073</v>
      </c>
      <c r="T288" s="64">
        <v>0.97751480340957642</v>
      </c>
      <c r="U288" s="63">
        <v>1622</v>
      </c>
      <c r="V288" s="55">
        <v>1652</v>
      </c>
      <c r="W288" s="63">
        <v>1621</v>
      </c>
      <c r="X288" s="55">
        <v>1651</v>
      </c>
      <c r="Y288" s="64">
        <v>0.98004835844039917</v>
      </c>
      <c r="Z288" s="64">
        <v>0.97692304849624634</v>
      </c>
      <c r="AA288" s="55">
        <v>3500</v>
      </c>
      <c r="AB288" s="55">
        <v>183</v>
      </c>
      <c r="AC288" s="55">
        <v>3200</v>
      </c>
      <c r="AD288" s="55">
        <v>165</v>
      </c>
      <c r="AE288" s="55">
        <v>3600</v>
      </c>
      <c r="AF288" s="55">
        <v>109</v>
      </c>
      <c r="AG288" s="64">
        <v>0.1033373698592186</v>
      </c>
      <c r="AH288" s="64">
        <v>0.27550595998764038</v>
      </c>
      <c r="AI288" s="64">
        <v>0.11316823214292526</v>
      </c>
      <c r="AJ288" s="64">
        <v>1.3487943448126316E-2</v>
      </c>
      <c r="AK288" s="64">
        <v>2.1158268209546804E-3</v>
      </c>
      <c r="AL288" s="64">
        <v>0</v>
      </c>
      <c r="AM288" s="55">
        <v>3500</v>
      </c>
      <c r="AN288" s="55">
        <v>183</v>
      </c>
      <c r="AO288" s="55">
        <v>3200</v>
      </c>
      <c r="AP288" s="55">
        <v>165</v>
      </c>
      <c r="AQ288" s="55">
        <v>3600</v>
      </c>
      <c r="AR288" s="55">
        <v>109</v>
      </c>
      <c r="AS288" s="64">
        <v>0.11077481508255005</v>
      </c>
      <c r="AT288" s="64">
        <v>0.27663439512252808</v>
      </c>
      <c r="AU288" s="64">
        <v>0.10593220591545105</v>
      </c>
      <c r="AV288" s="64">
        <v>1.6949152573943138E-2</v>
      </c>
      <c r="AW288" s="64">
        <v>3.0266344547271729E-3</v>
      </c>
      <c r="AX288" s="68">
        <v>0</v>
      </c>
      <c r="AY288" s="56" t="str">
        <f t="shared" si="78"/>
        <v>yes</v>
      </c>
      <c r="AZ288" s="57" t="str">
        <f t="shared" si="79"/>
        <v>yes</v>
      </c>
      <c r="BA288" s="57" t="str">
        <f t="shared" si="80"/>
        <v>yes</v>
      </c>
      <c r="BB288" s="57" t="str">
        <f t="shared" si="81"/>
        <v>yes</v>
      </c>
      <c r="BC288" s="57" t="str">
        <f t="shared" si="82"/>
        <v>yes</v>
      </c>
      <c r="BD288" s="58">
        <f t="shared" si="83"/>
        <v>0</v>
      </c>
      <c r="BE288" s="59" t="str">
        <f t="shared" si="84"/>
        <v>included</v>
      </c>
      <c r="BF288" s="55" t="s">
        <v>77</v>
      </c>
      <c r="BG288" s="58">
        <v>5</v>
      </c>
      <c r="BH288" s="58" t="s">
        <v>78</v>
      </c>
      <c r="BI288" s="45" t="s">
        <v>79</v>
      </c>
      <c r="BJ288" s="67" t="s">
        <v>80</v>
      </c>
      <c r="BK288" s="61"/>
      <c r="BL288" s="61" t="str" cm="1">
        <f t="array" ref="BL288">IF(_xlfn.XLOOKUP(Estimates_final!C246,'Additional survey details'!$B$3:$B$489,_xlfn.XLOOKUP(Estimates_final!$BL$1,'Additional survey details'!$C$2:$BM$2,'Additional survey details'!$C$3:$BM$489))=0,"",_xlfn.XLOOKUP(Estimates_final!C246,'Additional survey details'!$B$3:$B$489,_xlfn.XLOOKUP(Estimates_final!$BL$1,'Additional survey details'!$C$2:$BM$2,'Additional survey details'!$C$3:$BM$489)))</f>
        <v>MICS2</v>
      </c>
    </row>
    <row r="289" spans="1:64" s="54" customFormat="1" ht="15" customHeight="1" x14ac:dyDescent="0.35">
      <c r="A289" s="54">
        <v>336</v>
      </c>
      <c r="B289" s="59" t="s">
        <v>546</v>
      </c>
      <c r="C289" s="55">
        <v>967</v>
      </c>
      <c r="D289" s="55" t="s">
        <v>555</v>
      </c>
      <c r="E289" s="58" t="s">
        <v>548</v>
      </c>
      <c r="F289" s="10" t="s">
        <v>128</v>
      </c>
      <c r="G289" s="3">
        <v>2008</v>
      </c>
      <c r="H289" s="55">
        <v>2007</v>
      </c>
      <c r="I289" s="64">
        <v>5.658046156167984E-2</v>
      </c>
      <c r="J289" s="62">
        <v>4.2558792047202587E-3</v>
      </c>
      <c r="K289" s="64">
        <v>4.8239089548587799E-2</v>
      </c>
      <c r="L289" s="64">
        <v>6.4921833574771881E-2</v>
      </c>
      <c r="M289" s="64">
        <v>4.6303402632474899E-2</v>
      </c>
      <c r="N289" s="62">
        <v>4.00181720033288E-3</v>
      </c>
      <c r="O289" s="64">
        <v>3.8425810635089874E-2</v>
      </c>
      <c r="P289" s="64">
        <v>5.4180990904569626E-2</v>
      </c>
      <c r="Q289" s="55">
        <v>3924</v>
      </c>
      <c r="R289" s="63">
        <v>3924</v>
      </c>
      <c r="S289" s="64">
        <v>0.99617737531661987</v>
      </c>
      <c r="T289" s="64">
        <v>0.99617737531661987</v>
      </c>
      <c r="U289" s="63">
        <v>3909</v>
      </c>
      <c r="V289" s="55">
        <v>3909</v>
      </c>
      <c r="W289" s="63">
        <v>3909</v>
      </c>
      <c r="X289" s="55">
        <v>3909</v>
      </c>
      <c r="Y289" s="64">
        <v>0.99617737531661987</v>
      </c>
      <c r="Z289" s="64">
        <v>0.99617737531661987</v>
      </c>
      <c r="AA289" s="55">
        <v>3500</v>
      </c>
      <c r="AB289" s="55">
        <v>405</v>
      </c>
      <c r="AC289" s="55">
        <v>3200</v>
      </c>
      <c r="AD289" s="55">
        <v>370</v>
      </c>
      <c r="AE289" s="55">
        <v>3000</v>
      </c>
      <c r="AF289" s="55">
        <v>277</v>
      </c>
      <c r="AG289" s="64">
        <v>0.10360705852508545</v>
      </c>
      <c r="AH289" s="64">
        <v>0.26912254095077515</v>
      </c>
      <c r="AI289" s="64">
        <v>0.10821181535720825</v>
      </c>
      <c r="AJ289" s="64">
        <v>2.3535430431365967E-2</v>
      </c>
      <c r="AK289" s="64">
        <v>2.0465592388063669E-3</v>
      </c>
      <c r="AL289" s="64">
        <v>0</v>
      </c>
      <c r="AM289" s="55">
        <v>3500</v>
      </c>
      <c r="AN289" s="55">
        <v>405</v>
      </c>
      <c r="AO289" s="55">
        <v>3200</v>
      </c>
      <c r="AP289" s="55">
        <v>370</v>
      </c>
      <c r="AQ289" s="55">
        <v>3000</v>
      </c>
      <c r="AR289" s="55">
        <v>277</v>
      </c>
      <c r="AS289" s="64">
        <v>0.10360705852508545</v>
      </c>
      <c r="AT289" s="64">
        <v>0.26912254095077515</v>
      </c>
      <c r="AU289" s="64">
        <v>0.10821181535720825</v>
      </c>
      <c r="AV289" s="64">
        <v>2.3535430431365967E-2</v>
      </c>
      <c r="AW289" s="64">
        <v>2.0465592388063669E-3</v>
      </c>
      <c r="AX289" s="68">
        <v>0</v>
      </c>
      <c r="AY289" s="56" t="str">
        <f t="shared" si="78"/>
        <v>yes</v>
      </c>
      <c r="AZ289" s="57" t="str">
        <f t="shared" si="79"/>
        <v>yes</v>
      </c>
      <c r="BA289" s="57" t="str">
        <f t="shared" si="80"/>
        <v>yes</v>
      </c>
      <c r="BB289" s="57" t="str">
        <f t="shared" si="81"/>
        <v>yes</v>
      </c>
      <c r="BC289" s="57" t="str">
        <f t="shared" si="82"/>
        <v>yes</v>
      </c>
      <c r="BD289" s="58">
        <f t="shared" si="83"/>
        <v>0</v>
      </c>
      <c r="BE289" s="59" t="str">
        <f t="shared" si="84"/>
        <v>included</v>
      </c>
      <c r="BF289" s="55"/>
      <c r="BG289" s="58">
        <v>5</v>
      </c>
      <c r="BH289" s="58" t="s">
        <v>78</v>
      </c>
      <c r="BI289" s="45" t="s">
        <v>87</v>
      </c>
      <c r="BJ289" s="67" t="s">
        <v>88</v>
      </c>
      <c r="BK289" s="61"/>
      <c r="BL289" s="61" t="str" cm="1">
        <f t="array" ref="BL289">IF(_xlfn.XLOOKUP(Estimates_final!C244,'Additional survey details'!$B$3:$B$489,_xlfn.XLOOKUP(Estimates_final!$BL$1,'Additional survey details'!$C$2:$BM$2,'Additional survey details'!$C$3:$BM$489))=0,"",_xlfn.XLOOKUP(Estimates_final!C244,'Additional survey details'!$B$3:$B$489,_xlfn.XLOOKUP(Estimates_final!$BL$1,'Additional survey details'!$C$2:$BM$2,'Additional survey details'!$C$3:$BM$489)))</f>
        <v>MICS2</v>
      </c>
    </row>
    <row r="290" spans="1:64" s="54" customFormat="1" ht="15" customHeight="1" x14ac:dyDescent="0.35">
      <c r="A290" s="54">
        <v>417</v>
      </c>
      <c r="B290" s="59" t="s">
        <v>546</v>
      </c>
      <c r="C290" s="55">
        <v>2230</v>
      </c>
      <c r="D290" s="55" t="s">
        <v>556</v>
      </c>
      <c r="E290" s="58" t="s">
        <v>548</v>
      </c>
      <c r="F290" s="10" t="s">
        <v>121</v>
      </c>
      <c r="G290" s="3">
        <v>2016</v>
      </c>
      <c r="H290" s="55">
        <v>2014</v>
      </c>
      <c r="I290" s="64">
        <v>4.2595058679580688E-2</v>
      </c>
      <c r="J290" s="62">
        <v>5.4787276312708855E-3</v>
      </c>
      <c r="K290" s="64">
        <v>3.1856950372457504E-2</v>
      </c>
      <c r="L290" s="64">
        <v>5.3333166986703873E-2</v>
      </c>
      <c r="M290" s="64">
        <v>3.7571530789136887E-2</v>
      </c>
      <c r="N290" s="62">
        <v>5.6337378919124603E-3</v>
      </c>
      <c r="O290" s="64">
        <v>2.6439191773533821E-2</v>
      </c>
      <c r="P290" s="64">
        <v>4.8703871667385101E-2</v>
      </c>
      <c r="Q290" s="55">
        <v>1946</v>
      </c>
      <c r="R290" s="63">
        <v>1948</v>
      </c>
      <c r="S290" s="64">
        <v>0.99560046195983887</v>
      </c>
      <c r="T290" s="64">
        <v>0.99067080020904541</v>
      </c>
      <c r="U290" s="63">
        <v>1939.3878173828125</v>
      </c>
      <c r="V290" s="55">
        <v>2230</v>
      </c>
      <c r="W290" s="63">
        <v>1939.3878173828125</v>
      </c>
      <c r="X290" s="55">
        <v>2230</v>
      </c>
      <c r="Y290" s="64">
        <v>0.99557894468307495</v>
      </c>
      <c r="Z290" s="64">
        <v>0.99557894468307495</v>
      </c>
      <c r="AA290" s="55">
        <v>3200</v>
      </c>
      <c r="AB290" s="55">
        <v>176</v>
      </c>
      <c r="AC290" s="55">
        <v>3600</v>
      </c>
      <c r="AD290" s="55">
        <v>118</v>
      </c>
      <c r="AE290" s="55">
        <v>3000</v>
      </c>
      <c r="AF290" s="55">
        <v>118</v>
      </c>
      <c r="AG290" s="64">
        <v>8.2823723554611206E-2</v>
      </c>
      <c r="AH290" s="64">
        <v>0.25238186120986938</v>
      </c>
      <c r="AI290" s="64">
        <v>0.1266205757856369</v>
      </c>
      <c r="AJ290" s="64">
        <v>2.2632956504821777E-2</v>
      </c>
      <c r="AK290" s="64">
        <v>1.031212043017149E-3</v>
      </c>
      <c r="AL290" s="64">
        <v>0</v>
      </c>
      <c r="AM290" s="55">
        <v>3200</v>
      </c>
      <c r="AN290" s="55">
        <v>176</v>
      </c>
      <c r="AO290" s="55">
        <v>3000</v>
      </c>
      <c r="AP290" s="55">
        <v>118</v>
      </c>
      <c r="AQ290" s="55">
        <v>3600</v>
      </c>
      <c r="AR290" s="55">
        <v>118</v>
      </c>
      <c r="AS290" s="64">
        <v>8.6995512247085571E-2</v>
      </c>
      <c r="AT290" s="64">
        <v>0.2717488706111908</v>
      </c>
      <c r="AU290" s="64">
        <v>0.12017937004566193</v>
      </c>
      <c r="AV290" s="64">
        <v>2.3766815662384033E-2</v>
      </c>
      <c r="AW290" s="64">
        <v>1.3452915009111166E-3</v>
      </c>
      <c r="AX290" s="68">
        <v>0</v>
      </c>
      <c r="AY290" s="56" t="str">
        <f t="shared" si="78"/>
        <v>yes</v>
      </c>
      <c r="AZ290" s="57" t="str">
        <f t="shared" si="79"/>
        <v>yes</v>
      </c>
      <c r="BA290" s="57" t="str">
        <f t="shared" si="80"/>
        <v>yes</v>
      </c>
      <c r="BB290" s="57" t="str">
        <f t="shared" si="81"/>
        <v>yes</v>
      </c>
      <c r="BC290" s="57" t="str">
        <f t="shared" si="82"/>
        <v>yes</v>
      </c>
      <c r="BD290" s="58">
        <f t="shared" si="83"/>
        <v>0</v>
      </c>
      <c r="BE290" s="59" t="str">
        <f t="shared" si="84"/>
        <v>included</v>
      </c>
      <c r="BF290" s="55"/>
      <c r="BG290" s="58">
        <v>5</v>
      </c>
      <c r="BH290" s="58" t="s">
        <v>78</v>
      </c>
      <c r="BI290" s="45" t="s">
        <v>87</v>
      </c>
      <c r="BJ290" s="67" t="s">
        <v>88</v>
      </c>
      <c r="BK290" s="61"/>
      <c r="BL290" s="61" t="str" cm="1">
        <f t="array" ref="BL290">IF(_xlfn.XLOOKUP(Estimates_final!C248,'Additional survey details'!$B$3:$B$489,_xlfn.XLOOKUP(Estimates_final!$BL$1,'Additional survey details'!$C$2:$BM$2,'Additional survey details'!$C$3:$BM$489))=0,"",_xlfn.XLOOKUP(Estimates_final!C248,'Additional survey details'!$B$3:$B$489,_xlfn.XLOOKUP(Estimates_final!$BL$1,'Additional survey details'!$C$2:$BM$2,'Additional survey details'!$C$3:$BM$489)))</f>
        <v/>
      </c>
    </row>
    <row r="291" spans="1:64" s="54" customFormat="1" ht="15" customHeight="1" x14ac:dyDescent="0.35">
      <c r="A291" s="54">
        <v>450</v>
      </c>
      <c r="B291" s="59" t="s">
        <v>546</v>
      </c>
      <c r="C291" s="55">
        <v>3262</v>
      </c>
      <c r="D291" s="55" t="s">
        <v>557</v>
      </c>
      <c r="E291" s="58" t="s">
        <v>548</v>
      </c>
      <c r="F291" s="10" t="s">
        <v>76</v>
      </c>
      <c r="G291" s="3">
        <v>2018</v>
      </c>
      <c r="H291" s="55">
        <v>2017</v>
      </c>
      <c r="I291" s="64">
        <v>5.343208834528923E-2</v>
      </c>
      <c r="J291" s="62">
        <v>6.7954258993268013E-3</v>
      </c>
      <c r="K291" s="64">
        <v>4.0113300085067749E-2</v>
      </c>
      <c r="L291" s="64">
        <v>6.6750876605510712E-2</v>
      </c>
      <c r="M291" s="64">
        <v>4.5731715857982635E-2</v>
      </c>
      <c r="N291" s="62">
        <v>7.4743460863828659E-3</v>
      </c>
      <c r="O291" s="64">
        <v>3.1050983816385269E-2</v>
      </c>
      <c r="P291" s="64">
        <v>6.0412447899580002E-2</v>
      </c>
      <c r="Q291" s="102">
        <v>2199</v>
      </c>
      <c r="R291" s="102">
        <v>2195</v>
      </c>
      <c r="S291" s="98">
        <v>0.99230837821960449</v>
      </c>
      <c r="T291" s="98">
        <v>0.98544794321060181</v>
      </c>
      <c r="U291" s="102">
        <v>2178.613037109375</v>
      </c>
      <c r="V291" s="102">
        <v>2167</v>
      </c>
      <c r="W291" s="102">
        <v>2178.613037109375</v>
      </c>
      <c r="X291" s="102">
        <v>2167</v>
      </c>
      <c r="Y291" s="98">
        <v>0.99253439903259277</v>
      </c>
      <c r="Z291" s="98">
        <v>0.98544794321060181</v>
      </c>
      <c r="AA291" s="55">
        <v>3500</v>
      </c>
      <c r="AB291" s="55">
        <v>175</v>
      </c>
      <c r="AC291" s="55">
        <v>3200</v>
      </c>
      <c r="AD291" s="55">
        <v>161</v>
      </c>
      <c r="AE291" s="55">
        <v>3400</v>
      </c>
      <c r="AF291" s="55">
        <v>124</v>
      </c>
      <c r="AG291" s="64">
        <v>6.7734010517597198E-2</v>
      </c>
      <c r="AH291" s="64">
        <v>0.18038466572761536</v>
      </c>
      <c r="AI291" s="64">
        <v>0.11921363323926926</v>
      </c>
      <c r="AJ291" s="64">
        <v>2.6608657091856003E-2</v>
      </c>
      <c r="AK291" s="64">
        <v>3.7386629264801741E-3</v>
      </c>
      <c r="AL291" s="64">
        <v>0</v>
      </c>
      <c r="AM291" s="55">
        <v>3500</v>
      </c>
      <c r="AN291" s="55">
        <v>175</v>
      </c>
      <c r="AO291" s="55">
        <v>3200</v>
      </c>
      <c r="AP291" s="55">
        <v>161</v>
      </c>
      <c r="AQ291" s="55">
        <v>3400</v>
      </c>
      <c r="AR291" s="55">
        <v>124</v>
      </c>
      <c r="AS291" s="64">
        <v>8.0756805837154388E-2</v>
      </c>
      <c r="AT291" s="64">
        <v>0.21227502822875977</v>
      </c>
      <c r="AU291" s="64">
        <v>0.11121366173028946</v>
      </c>
      <c r="AV291" s="64">
        <v>2.5842178612947464E-2</v>
      </c>
      <c r="AW291" s="64">
        <v>2.3073372431099415E-3</v>
      </c>
      <c r="AX291" s="68">
        <v>0</v>
      </c>
      <c r="AY291" s="56" t="str">
        <f t="shared" si="78"/>
        <v>yes</v>
      </c>
      <c r="AZ291" s="57" t="str">
        <f t="shared" si="79"/>
        <v>yes</v>
      </c>
      <c r="BA291" s="57" t="str">
        <f t="shared" si="80"/>
        <v>yes</v>
      </c>
      <c r="BB291" s="57" t="str">
        <f t="shared" si="81"/>
        <v>yes</v>
      </c>
      <c r="BC291" s="57" t="str">
        <f t="shared" si="82"/>
        <v>yes</v>
      </c>
      <c r="BD291" s="58">
        <f t="shared" si="83"/>
        <v>0</v>
      </c>
      <c r="BE291" s="59" t="str">
        <f t="shared" si="84"/>
        <v>included</v>
      </c>
      <c r="BF291" s="55"/>
      <c r="BG291" s="58">
        <v>5</v>
      </c>
      <c r="BH291" s="58" t="s">
        <v>78</v>
      </c>
      <c r="BI291" s="45" t="s">
        <v>87</v>
      </c>
      <c r="BJ291" s="67" t="s">
        <v>88</v>
      </c>
      <c r="BK291" s="61"/>
      <c r="BL291" s="61" t="str" cm="1">
        <f t="array" ref="BL291">IF(_xlfn.XLOOKUP(Estimates_final!C249,'Additional survey details'!$B$3:$B$489,_xlfn.XLOOKUP(Estimates_final!$BL$1,'Additional survey details'!$C$2:$BM$2,'Additional survey details'!$C$3:$BM$489))=0,"",_xlfn.XLOOKUP(Estimates_final!C249,'Additional survey details'!$B$3:$B$489,_xlfn.XLOOKUP(Estimates_final!$BL$1,'Additional survey details'!$C$2:$BM$2,'Additional survey details'!$C$3:$BM$489)))</f>
        <v/>
      </c>
    </row>
    <row r="292" spans="1:64" s="54" customFormat="1" ht="15" customHeight="1" x14ac:dyDescent="0.35">
      <c r="A292" s="54">
        <v>182</v>
      </c>
      <c r="B292" s="59" t="s">
        <v>558</v>
      </c>
      <c r="C292" s="55">
        <v>468</v>
      </c>
      <c r="D292" s="55" t="s">
        <v>559</v>
      </c>
      <c r="E292" s="58" t="s">
        <v>560</v>
      </c>
      <c r="F292" s="10" t="s">
        <v>76</v>
      </c>
      <c r="G292" s="3" t="s">
        <v>199</v>
      </c>
      <c r="H292" s="55">
        <v>2004</v>
      </c>
      <c r="I292" s="64">
        <v>3.977501392364502E-2</v>
      </c>
      <c r="J292" s="62" t="e">
        <v>#N/A</v>
      </c>
      <c r="K292" s="64" t="e">
        <v>#N/A</v>
      </c>
      <c r="L292" s="64" t="e">
        <v>#N/A</v>
      </c>
      <c r="M292" s="64">
        <v>3.9188455790281296E-2</v>
      </c>
      <c r="N292" s="62">
        <v>1.010927E-2</v>
      </c>
      <c r="O292" s="64">
        <v>1.918096E-2</v>
      </c>
      <c r="P292" s="64">
        <v>5.9195949999999997E-2</v>
      </c>
      <c r="Q292" s="55">
        <v>351</v>
      </c>
      <c r="R292" s="63">
        <v>212</v>
      </c>
      <c r="S292" s="64">
        <v>0.96226418018341064</v>
      </c>
      <c r="T292" s="64">
        <v>0.96581196784973145</v>
      </c>
      <c r="U292" s="63">
        <v>204</v>
      </c>
      <c r="V292" s="55">
        <v>339</v>
      </c>
      <c r="W292" s="63">
        <v>204</v>
      </c>
      <c r="X292" s="55">
        <v>338</v>
      </c>
      <c r="Y292" s="64">
        <v>0.96226418018341064</v>
      </c>
      <c r="Z292" s="64">
        <v>0.96296298503875732</v>
      </c>
      <c r="AA292" s="55">
        <v>3500</v>
      </c>
      <c r="AB292" s="55">
        <v>20</v>
      </c>
      <c r="AC292" s="55">
        <v>3600</v>
      </c>
      <c r="AD292" s="55">
        <v>18</v>
      </c>
      <c r="AE292" s="55">
        <v>3450</v>
      </c>
      <c r="AF292" s="55">
        <v>17</v>
      </c>
      <c r="AG292" s="64">
        <v>5.4118428379297256E-2</v>
      </c>
      <c r="AH292" s="64">
        <v>0.16158017516136169</v>
      </c>
      <c r="AI292" s="64">
        <v>0.13672791421413422</v>
      </c>
      <c r="AJ292" s="64">
        <v>2.8541738167405128E-2</v>
      </c>
      <c r="AK292" s="64">
        <v>4.7664069570600986E-3</v>
      </c>
      <c r="AL292" s="64">
        <v>0</v>
      </c>
      <c r="AM292" s="55">
        <v>3500</v>
      </c>
      <c r="AN292" s="55">
        <v>20</v>
      </c>
      <c r="AO292" s="55">
        <v>3600</v>
      </c>
      <c r="AP292" s="55">
        <v>18</v>
      </c>
      <c r="AQ292" s="55">
        <v>3450</v>
      </c>
      <c r="AR292" s="55">
        <v>17</v>
      </c>
      <c r="AS292" s="64">
        <v>5.8997049927711487E-2</v>
      </c>
      <c r="AT292" s="64">
        <v>0.16224189102649689</v>
      </c>
      <c r="AU292" s="64">
        <v>0.14159291982650757</v>
      </c>
      <c r="AV292" s="64">
        <v>2.9498524963855743E-2</v>
      </c>
      <c r="AW292" s="64">
        <v>5.8997049927711487E-3</v>
      </c>
      <c r="AX292" s="68">
        <v>0</v>
      </c>
      <c r="AY292" s="56" t="str">
        <f t="shared" si="78"/>
        <v>yes</v>
      </c>
      <c r="AZ292" s="57" t="str">
        <f t="shared" si="79"/>
        <v>yes</v>
      </c>
      <c r="BA292" s="57" t="str">
        <f t="shared" si="80"/>
        <v>yes</v>
      </c>
      <c r="BB292" s="57" t="str">
        <f t="shared" si="81"/>
        <v>yes</v>
      </c>
      <c r="BC292" s="57" t="str">
        <f t="shared" si="82"/>
        <v>yes</v>
      </c>
      <c r="BD292" s="58">
        <f t="shared" si="83"/>
        <v>0</v>
      </c>
      <c r="BE292" s="59" t="str">
        <f t="shared" si="84"/>
        <v>included</v>
      </c>
      <c r="BF292" s="55" t="s">
        <v>77</v>
      </c>
      <c r="BG292" s="58">
        <v>5</v>
      </c>
      <c r="BH292" s="58" t="s">
        <v>78</v>
      </c>
      <c r="BI292" s="45" t="s">
        <v>79</v>
      </c>
      <c r="BJ292" s="67" t="s">
        <v>80</v>
      </c>
      <c r="BK292" s="61" t="s">
        <v>214</v>
      </c>
      <c r="BL292" s="61" t="str" cm="1">
        <f t="array" ref="BL292">IF(_xlfn.XLOOKUP(Estimates_final!C250,'Additional survey details'!$B$3:$B$489,_xlfn.XLOOKUP(Estimates_final!$BL$1,'Additional survey details'!$C$2:$BM$2,'Additional survey details'!$C$3:$BM$489))=0,"",_xlfn.XLOOKUP(Estimates_final!C250,'Additional survey details'!$B$3:$B$489,_xlfn.XLOOKUP(Estimates_final!$BL$1,'Additional survey details'!$C$2:$BM$2,'Additional survey details'!$C$3:$BM$489)))</f>
        <v>MICS6</v>
      </c>
    </row>
    <row r="293" spans="1:64" s="54" customFormat="1" ht="15" customHeight="1" x14ac:dyDescent="0.35">
      <c r="A293" s="54">
        <v>183</v>
      </c>
      <c r="B293" s="59" t="s">
        <v>558</v>
      </c>
      <c r="C293" s="55">
        <v>469</v>
      </c>
      <c r="D293" s="55" t="s">
        <v>561</v>
      </c>
      <c r="E293" s="58" t="s">
        <v>560</v>
      </c>
      <c r="F293" s="10" t="s">
        <v>76</v>
      </c>
      <c r="G293" s="3">
        <v>2013</v>
      </c>
      <c r="H293" s="55">
        <v>2012</v>
      </c>
      <c r="I293" s="64">
        <v>3.7297299999999999E-2</v>
      </c>
      <c r="J293" s="62">
        <v>1.1550299999999999E-2</v>
      </c>
      <c r="K293" s="64">
        <v>1.46587E-2</v>
      </c>
      <c r="L293" s="64">
        <v>5.99359E-2</v>
      </c>
      <c r="M293" s="64">
        <v>3.8629200000000002E-2</v>
      </c>
      <c r="N293" s="62">
        <v>1.147947E-2</v>
      </c>
      <c r="O293" s="64">
        <v>1.5982530000000002E-2</v>
      </c>
      <c r="P293" s="64">
        <v>6.1275950000000003E-2</v>
      </c>
      <c r="Q293" s="55">
        <v>494</v>
      </c>
      <c r="R293" s="63">
        <v>327.88217163085938</v>
      </c>
      <c r="S293" s="64">
        <v>0.98475611209869385</v>
      </c>
      <c r="T293" s="64">
        <v>0.98987853527069092</v>
      </c>
      <c r="U293" s="63">
        <v>323</v>
      </c>
      <c r="V293" s="55">
        <v>489</v>
      </c>
      <c r="W293" s="63">
        <v>323</v>
      </c>
      <c r="X293" s="55">
        <v>489</v>
      </c>
      <c r="Y293" s="64">
        <v>0.98475611209869385</v>
      </c>
      <c r="Z293" s="64">
        <v>0.98987853527069092</v>
      </c>
      <c r="AA293" s="55">
        <v>3500</v>
      </c>
      <c r="AB293" s="55">
        <v>24</v>
      </c>
      <c r="AC293" s="55">
        <v>3600</v>
      </c>
      <c r="AD293" s="55">
        <v>19</v>
      </c>
      <c r="AE293" s="55">
        <v>3650</v>
      </c>
      <c r="AF293" s="55">
        <v>18</v>
      </c>
      <c r="AG293" s="64">
        <v>5.2365045994520187E-2</v>
      </c>
      <c r="AH293" s="64">
        <v>0.12008505314588547</v>
      </c>
      <c r="AI293" s="64">
        <v>0.12439156323671341</v>
      </c>
      <c r="AJ293" s="64">
        <v>3.2834742218255997E-2</v>
      </c>
      <c r="AK293" s="64">
        <v>1.2198184849694371E-3</v>
      </c>
      <c r="AL293" s="64">
        <v>0</v>
      </c>
      <c r="AM293" s="55">
        <v>3500</v>
      </c>
      <c r="AN293" s="55">
        <v>24</v>
      </c>
      <c r="AO293" s="55">
        <v>3600</v>
      </c>
      <c r="AP293" s="55">
        <v>19</v>
      </c>
      <c r="AQ293" s="55">
        <v>3650</v>
      </c>
      <c r="AR293" s="55">
        <v>18</v>
      </c>
      <c r="AS293" s="64">
        <v>4.9079753458499908E-2</v>
      </c>
      <c r="AT293" s="64">
        <v>0.12474437803030014</v>
      </c>
      <c r="AU293" s="64">
        <v>0.12883435189723969</v>
      </c>
      <c r="AV293" s="64">
        <v>3.6809816956520081E-2</v>
      </c>
      <c r="AW293" s="64">
        <v>2.0449897274374962E-3</v>
      </c>
      <c r="AX293" s="68">
        <v>0</v>
      </c>
      <c r="AY293" s="56" t="str">
        <f t="shared" si="78"/>
        <v>yes</v>
      </c>
      <c r="AZ293" s="57" t="str">
        <f t="shared" si="79"/>
        <v>yes</v>
      </c>
      <c r="BA293" s="57" t="str">
        <f t="shared" si="80"/>
        <v>yes</v>
      </c>
      <c r="BB293" s="57" t="str">
        <f t="shared" si="81"/>
        <v>yes</v>
      </c>
      <c r="BC293" s="57" t="str">
        <f t="shared" si="82"/>
        <v>yes</v>
      </c>
      <c r="BD293" s="58">
        <f t="shared" si="83"/>
        <v>0</v>
      </c>
      <c r="BE293" s="59" t="str">
        <f t="shared" si="84"/>
        <v>included</v>
      </c>
      <c r="BF293" s="55" t="s">
        <v>77</v>
      </c>
      <c r="BG293" s="58">
        <v>5</v>
      </c>
      <c r="BH293" s="58" t="s">
        <v>78</v>
      </c>
      <c r="BI293" s="45" t="s">
        <v>79</v>
      </c>
      <c r="BJ293" s="67" t="s">
        <v>80</v>
      </c>
      <c r="BK293" s="61"/>
      <c r="BL293" s="61" t="str" cm="1">
        <f t="array" ref="BL293">IF(_xlfn.XLOOKUP(Estimates_final!C251,'Additional survey details'!$B$3:$B$489,_xlfn.XLOOKUP(Estimates_final!$BL$1,'Additional survey details'!$C$2:$BM$2,'Additional survey details'!$C$3:$BM$489))=0,"",_xlfn.XLOOKUP(Estimates_final!C251,'Additional survey details'!$B$3:$B$489,_xlfn.XLOOKUP(Estimates_final!$BL$1,'Additional survey details'!$C$2:$BM$2,'Additional survey details'!$C$3:$BM$489)))</f>
        <v/>
      </c>
    </row>
    <row r="294" spans="1:64" s="54" customFormat="1" ht="15" customHeight="1" x14ac:dyDescent="0.35">
      <c r="A294" s="54">
        <v>452</v>
      </c>
      <c r="B294" s="59" t="s">
        <v>558</v>
      </c>
      <c r="C294" s="55">
        <v>3302</v>
      </c>
      <c r="D294" s="55" t="s">
        <v>562</v>
      </c>
      <c r="E294" s="58" t="s">
        <v>560</v>
      </c>
      <c r="F294" s="10" t="s">
        <v>76</v>
      </c>
      <c r="G294" s="3" t="s">
        <v>103</v>
      </c>
      <c r="H294" s="55">
        <v>2017</v>
      </c>
      <c r="I294" s="64">
        <v>6.5171986818313599E-2</v>
      </c>
      <c r="J294" s="62">
        <v>1.980314590036869E-2</v>
      </c>
      <c r="K294" s="64">
        <v>2.6357822120189667E-2</v>
      </c>
      <c r="L294" s="64">
        <v>0.10398615151643753</v>
      </c>
      <c r="M294" s="64">
        <v>5.2554413676261902E-2</v>
      </c>
      <c r="N294" s="62">
        <v>2.049802802503109E-2</v>
      </c>
      <c r="O294" s="64">
        <v>1.2151590548455715E-2</v>
      </c>
      <c r="P294" s="64">
        <v>9.2957235872745514E-2</v>
      </c>
      <c r="Q294" s="55">
        <v>432</v>
      </c>
      <c r="R294" s="63">
        <v>247.2413330078125</v>
      </c>
      <c r="S294" s="64">
        <v>0.98380565643310547</v>
      </c>
      <c r="T294" s="64">
        <v>0.99074071645736694</v>
      </c>
      <c r="U294" s="63">
        <v>243</v>
      </c>
      <c r="V294" s="55">
        <v>428</v>
      </c>
      <c r="W294" s="63">
        <v>243</v>
      </c>
      <c r="X294" s="55">
        <v>428</v>
      </c>
      <c r="Y294" s="64">
        <v>0.98380565643310547</v>
      </c>
      <c r="Z294" s="64">
        <v>0.99074071645736694</v>
      </c>
      <c r="AA294" s="55">
        <v>3000</v>
      </c>
      <c r="AB294" s="55">
        <v>24</v>
      </c>
      <c r="AC294" s="55">
        <v>3500</v>
      </c>
      <c r="AD294" s="55">
        <v>21</v>
      </c>
      <c r="AE294" s="55">
        <v>3600</v>
      </c>
      <c r="AF294" s="55">
        <v>19</v>
      </c>
      <c r="AG294" s="64">
        <v>4.0732741355895996E-2</v>
      </c>
      <c r="AH294" s="64">
        <v>0.13575936853885651</v>
      </c>
      <c r="AI294" s="64">
        <v>9.1995760798454285E-2</v>
      </c>
      <c r="AJ294" s="64">
        <v>2.4189755320549011E-2</v>
      </c>
      <c r="AK294" s="64">
        <v>2.7430159971117973E-3</v>
      </c>
      <c r="AL294" s="64">
        <v>0</v>
      </c>
      <c r="AM294" s="55">
        <v>3000</v>
      </c>
      <c r="AN294" s="55">
        <v>24</v>
      </c>
      <c r="AO294" s="55">
        <v>3500</v>
      </c>
      <c r="AP294" s="55">
        <v>21</v>
      </c>
      <c r="AQ294" s="55">
        <v>3600</v>
      </c>
      <c r="AR294" s="55">
        <v>19</v>
      </c>
      <c r="AS294" s="64">
        <v>5.6074764579534531E-2</v>
      </c>
      <c r="AT294" s="64">
        <v>0.14953270554542542</v>
      </c>
      <c r="AU294" s="64">
        <v>9.5794394612312317E-2</v>
      </c>
      <c r="AV294" s="64">
        <v>2.3364486172795296E-2</v>
      </c>
      <c r="AW294" s="64">
        <v>2.3364485241472721E-3</v>
      </c>
      <c r="AX294" s="68">
        <v>0</v>
      </c>
      <c r="AY294" s="56" t="str">
        <f t="shared" si="78"/>
        <v>yes</v>
      </c>
      <c r="AZ294" s="57" t="str">
        <f t="shared" si="79"/>
        <v>yes</v>
      </c>
      <c r="BA294" s="57" t="str">
        <f t="shared" si="80"/>
        <v>yes</v>
      </c>
      <c r="BB294" s="57" t="str">
        <f t="shared" si="81"/>
        <v>yes</v>
      </c>
      <c r="BC294" s="57" t="str">
        <f t="shared" si="82"/>
        <v>yes</v>
      </c>
      <c r="BD294" s="58">
        <f t="shared" si="83"/>
        <v>0</v>
      </c>
      <c r="BE294" s="59" t="str">
        <f t="shared" si="84"/>
        <v>included</v>
      </c>
      <c r="BF294" s="55"/>
      <c r="BG294" s="58">
        <v>5</v>
      </c>
      <c r="BH294" s="58" t="s">
        <v>78</v>
      </c>
      <c r="BI294" s="45" t="s">
        <v>96</v>
      </c>
      <c r="BJ294" s="67" t="s">
        <v>80</v>
      </c>
      <c r="BK294" s="61"/>
      <c r="BL294" s="61" t="str" cm="1">
        <f t="array" ref="BL294">IF(_xlfn.XLOOKUP(Estimates_final!C252,'Additional survey details'!$B$3:$B$489,_xlfn.XLOOKUP(Estimates_final!$BL$1,'Additional survey details'!$C$2:$BM$2,'Additional survey details'!$C$3:$BM$489))=0,"",_xlfn.XLOOKUP(Estimates_final!C252,'Additional survey details'!$B$3:$B$489,_xlfn.XLOOKUP(Estimates_final!$BL$1,'Additional survey details'!$C$2:$BM$2,'Additional survey details'!$C$3:$BM$489)))</f>
        <v/>
      </c>
    </row>
    <row r="295" spans="1:64" s="54" customFormat="1" ht="15" customHeight="1" x14ac:dyDescent="0.35">
      <c r="A295" s="54">
        <v>184</v>
      </c>
      <c r="B295" s="59" t="s">
        <v>563</v>
      </c>
      <c r="C295" s="55">
        <v>473</v>
      </c>
      <c r="D295" s="55" t="s">
        <v>564</v>
      </c>
      <c r="E295" s="58" t="s">
        <v>565</v>
      </c>
      <c r="F295" s="10" t="s">
        <v>67</v>
      </c>
      <c r="G295" s="3" t="s">
        <v>160</v>
      </c>
      <c r="H295" s="55">
        <v>2001</v>
      </c>
      <c r="I295" s="64">
        <v>0.19519069790840149</v>
      </c>
      <c r="J295" s="62">
        <v>7.7503523789346218E-3</v>
      </c>
      <c r="K295" s="64">
        <v>0.18000000715255737</v>
      </c>
      <c r="L295" s="64">
        <v>0.21038138866424561</v>
      </c>
      <c r="M295" s="64">
        <v>0.12183516472578049</v>
      </c>
      <c r="N295" s="62">
        <v>6.8992674350738525E-3</v>
      </c>
      <c r="O295" s="64">
        <v>0.10827597230672836</v>
      </c>
      <c r="P295" s="64">
        <v>0.13539436459541321</v>
      </c>
      <c r="Q295" s="55">
        <v>6156</v>
      </c>
      <c r="R295" s="63">
        <v>6019</v>
      </c>
      <c r="S295" s="64">
        <v>0.48528718948364258</v>
      </c>
      <c r="T295" s="64">
        <v>0.45451593399047852</v>
      </c>
      <c r="U295" s="63">
        <v>2921.1796875</v>
      </c>
      <c r="V295" s="55">
        <v>2798</v>
      </c>
      <c r="W295" s="63">
        <v>2916.307373046875</v>
      </c>
      <c r="X295" s="55">
        <v>2793</v>
      </c>
      <c r="Y295" s="64">
        <v>0.48451691865921021</v>
      </c>
      <c r="Z295" s="64">
        <v>0.45370370149612427</v>
      </c>
      <c r="AA295" s="55">
        <v>3000</v>
      </c>
      <c r="AB295" s="55">
        <v>579</v>
      </c>
      <c r="AC295" s="55">
        <v>3500</v>
      </c>
      <c r="AD295" s="55">
        <v>345</v>
      </c>
      <c r="AE295" s="55">
        <v>4000</v>
      </c>
      <c r="AF295" s="55">
        <v>272</v>
      </c>
      <c r="AG295" s="64">
        <v>0.2072790116071701</v>
      </c>
      <c r="AH295" s="64">
        <v>0.42754143476486206</v>
      </c>
      <c r="AI295" s="64">
        <v>0.1774238646030426</v>
      </c>
      <c r="AJ295" s="64">
        <v>5.5391035974025726E-2</v>
      </c>
      <c r="AK295" s="64">
        <v>2.0799264311790466E-2</v>
      </c>
      <c r="AL295" s="64">
        <v>1.0208964813500643E-3</v>
      </c>
      <c r="AM295" s="55">
        <v>3000</v>
      </c>
      <c r="AN295" s="55">
        <v>579</v>
      </c>
      <c r="AO295" s="55">
        <v>3500</v>
      </c>
      <c r="AP295" s="55">
        <v>345</v>
      </c>
      <c r="AQ295" s="55">
        <v>4000</v>
      </c>
      <c r="AR295" s="55">
        <v>272</v>
      </c>
      <c r="AS295" s="64">
        <v>0.20693352818489075</v>
      </c>
      <c r="AT295" s="64">
        <v>0.42744818329811096</v>
      </c>
      <c r="AU295" s="64">
        <v>0.174052894115448</v>
      </c>
      <c r="AV295" s="64">
        <v>5.360972136259079E-2</v>
      </c>
      <c r="AW295" s="64">
        <v>1.9299499690532684E-2</v>
      </c>
      <c r="AX295" s="68">
        <v>7.147963042370975E-4</v>
      </c>
      <c r="AY295" s="56" t="str">
        <f t="shared" si="78"/>
        <v>yes</v>
      </c>
      <c r="AZ295" s="57" t="str">
        <f t="shared" si="79"/>
        <v>yes</v>
      </c>
      <c r="BA295" s="57" t="str">
        <f t="shared" si="80"/>
        <v>yes</v>
      </c>
      <c r="BB295" s="57" t="str">
        <f t="shared" si="81"/>
        <v>yes</v>
      </c>
      <c r="BC295" s="57" t="str">
        <f t="shared" si="82"/>
        <v>yes</v>
      </c>
      <c r="BD295" s="58">
        <f t="shared" si="83"/>
        <v>0</v>
      </c>
      <c r="BE295" s="59" t="str">
        <f t="shared" si="84"/>
        <v>included</v>
      </c>
      <c r="BF295" s="55" t="s">
        <v>77</v>
      </c>
      <c r="BG295" s="58">
        <v>5</v>
      </c>
      <c r="BH295" s="58" t="s">
        <v>78</v>
      </c>
      <c r="BI295" s="45" t="s">
        <v>84</v>
      </c>
      <c r="BJ295" s="67" t="s">
        <v>80</v>
      </c>
      <c r="BK295" s="61"/>
      <c r="BL295" s="61" t="str" cm="1">
        <f t="array" ref="BL295">IF(_xlfn.XLOOKUP(Estimates_final!C253,'Additional survey details'!$B$3:$B$489,_xlfn.XLOOKUP(Estimates_final!$BL$1,'Additional survey details'!$C$2:$BM$2,'Additional survey details'!$C$3:$BM$489))=0,"",_xlfn.XLOOKUP(Estimates_final!C253,'Additional survey details'!$B$3:$B$489,_xlfn.XLOOKUP(Estimates_final!$BL$1,'Additional survey details'!$C$2:$BM$2,'Additional survey details'!$C$3:$BM$489)))</f>
        <v/>
      </c>
    </row>
    <row r="296" spans="1:64" s="54" customFormat="1" ht="15" customHeight="1" x14ac:dyDescent="0.35">
      <c r="A296" s="54">
        <v>416</v>
      </c>
      <c r="B296" s="59" t="s">
        <v>563</v>
      </c>
      <c r="C296" s="55">
        <v>2228</v>
      </c>
      <c r="D296" s="55" t="s">
        <v>566</v>
      </c>
      <c r="E296" s="58" t="s">
        <v>565</v>
      </c>
      <c r="F296" s="10" t="s">
        <v>567</v>
      </c>
      <c r="G296" s="3" t="s">
        <v>95</v>
      </c>
      <c r="H296" s="55">
        <v>2015</v>
      </c>
      <c r="I296" s="64">
        <v>0.14645758271217346</v>
      </c>
      <c r="J296" s="62">
        <v>5.1779649220407009E-3</v>
      </c>
      <c r="K296" s="64">
        <v>0.136308953166008</v>
      </c>
      <c r="L296" s="64">
        <v>0.15660621225833893</v>
      </c>
      <c r="M296" s="64">
        <v>0.12061510980129242</v>
      </c>
      <c r="N296" s="62">
        <v>5.4905968718230724E-3</v>
      </c>
      <c r="O296" s="64">
        <v>0.10983617603778839</v>
      </c>
      <c r="P296" s="64">
        <v>0.13139404356479645</v>
      </c>
      <c r="Q296" s="55">
        <v>5636</v>
      </c>
      <c r="R296" s="63">
        <v>5593</v>
      </c>
      <c r="S296" s="64">
        <v>0.9721030592918396</v>
      </c>
      <c r="T296" s="64">
        <v>0.97054648399353027</v>
      </c>
      <c r="U296" s="63">
        <v>5437.2275390625</v>
      </c>
      <c r="V296" s="55">
        <v>5470</v>
      </c>
      <c r="W296" s="63">
        <v>5423.626953125</v>
      </c>
      <c r="X296" s="55">
        <v>5458</v>
      </c>
      <c r="Y296" s="64">
        <v>0.96971696615219116</v>
      </c>
      <c r="Z296" s="64">
        <v>0.96841734647750854</v>
      </c>
      <c r="AA296" s="55">
        <v>3000</v>
      </c>
      <c r="AB296" s="55">
        <v>1467</v>
      </c>
      <c r="AC296" s="55">
        <v>3500</v>
      </c>
      <c r="AD296" s="55">
        <v>612</v>
      </c>
      <c r="AE296" s="55">
        <v>4000</v>
      </c>
      <c r="AF296" s="55">
        <v>442</v>
      </c>
      <c r="AG296" s="64">
        <v>0.26011380553245544</v>
      </c>
      <c r="AH296" s="64">
        <v>0.45211714506149292</v>
      </c>
      <c r="AI296" s="64">
        <v>0.13500840961933136</v>
      </c>
      <c r="AJ296" s="64">
        <v>3.8850802928209305E-2</v>
      </c>
      <c r="AK296" s="64">
        <v>1.5664244070649147E-2</v>
      </c>
      <c r="AL296" s="64">
        <v>7.3277996852993965E-4</v>
      </c>
      <c r="AM296" s="55">
        <v>3000</v>
      </c>
      <c r="AN296" s="55">
        <v>1467</v>
      </c>
      <c r="AO296" s="55">
        <v>3500</v>
      </c>
      <c r="AP296" s="55">
        <v>612</v>
      </c>
      <c r="AQ296" s="55">
        <v>4000</v>
      </c>
      <c r="AR296" s="55">
        <v>442</v>
      </c>
      <c r="AS296" s="64">
        <v>0.26819011569023132</v>
      </c>
      <c r="AT296" s="64">
        <v>0.46087750792503357</v>
      </c>
      <c r="AU296" s="64">
        <v>0.13327239453792572</v>
      </c>
      <c r="AV296" s="64">
        <v>3.9122484624385834E-2</v>
      </c>
      <c r="AW296" s="64">
        <v>1.718464307487011E-2</v>
      </c>
      <c r="AX296" s="68">
        <v>7.3126144707202911E-4</v>
      </c>
      <c r="AY296" s="56" t="str">
        <f t="shared" si="78"/>
        <v>yes</v>
      </c>
      <c r="AZ296" s="57" t="str">
        <f t="shared" si="79"/>
        <v>yes</v>
      </c>
      <c r="BA296" s="57" t="str">
        <f t="shared" si="80"/>
        <v>yes</v>
      </c>
      <c r="BB296" s="57" t="str">
        <f t="shared" si="81"/>
        <v>yes</v>
      </c>
      <c r="BC296" s="57" t="str">
        <f t="shared" si="82"/>
        <v>yes</v>
      </c>
      <c r="BD296" s="58">
        <f t="shared" si="83"/>
        <v>0</v>
      </c>
      <c r="BE296" s="59" t="str">
        <f t="shared" si="84"/>
        <v>included</v>
      </c>
      <c r="BF296" s="55"/>
      <c r="BG296" s="58">
        <v>5</v>
      </c>
      <c r="BH296" s="58" t="s">
        <v>78</v>
      </c>
      <c r="BI296" s="45" t="s">
        <v>87</v>
      </c>
      <c r="BJ296" s="67" t="s">
        <v>88</v>
      </c>
      <c r="BK296" s="61"/>
      <c r="BL296" s="61" t="str" cm="1">
        <f t="array" ref="BL296">IF(_xlfn.XLOOKUP(Estimates_final!C254,'Additional survey details'!$B$3:$B$489,_xlfn.XLOOKUP(Estimates_final!$BL$1,'Additional survey details'!$C$2:$BM$2,'Additional survey details'!$C$3:$BM$489))=0,"",_xlfn.XLOOKUP(Estimates_final!C254,'Additional survey details'!$B$3:$B$489,_xlfn.XLOOKUP(Estimates_final!$BL$1,'Additional survey details'!$C$2:$BM$2,'Additional survey details'!$C$3:$BM$489)))</f>
        <v/>
      </c>
    </row>
    <row r="297" spans="1:64" s="54" customFormat="1" ht="15" customHeight="1" x14ac:dyDescent="0.35">
      <c r="A297" s="54">
        <v>185</v>
      </c>
      <c r="B297" s="59" t="s">
        <v>568</v>
      </c>
      <c r="C297" s="55">
        <v>476</v>
      </c>
      <c r="D297" s="55" t="s">
        <v>569</v>
      </c>
      <c r="E297" s="58" t="s">
        <v>570</v>
      </c>
      <c r="F297" s="10" t="s">
        <v>67</v>
      </c>
      <c r="G297" s="3">
        <v>1997</v>
      </c>
      <c r="H297" s="55">
        <v>1994</v>
      </c>
      <c r="I297" s="64">
        <v>0.20712737739086151</v>
      </c>
      <c r="J297" s="62">
        <v>1.3945391401648521E-2</v>
      </c>
      <c r="K297" s="64">
        <v>0.17979440093040466</v>
      </c>
      <c r="L297" s="64">
        <v>0.23446033895015717</v>
      </c>
      <c r="M297" s="64">
        <v>0.12518006563186646</v>
      </c>
      <c r="N297" s="62">
        <v>1.2442613951861858E-2</v>
      </c>
      <c r="O297" s="64">
        <v>0.10069771111011505</v>
      </c>
      <c r="P297" s="64">
        <v>0.14966240525245667</v>
      </c>
      <c r="Q297" s="55">
        <v>3999</v>
      </c>
      <c r="R297" s="63">
        <v>4105</v>
      </c>
      <c r="S297" s="64">
        <v>0.40294134616851807</v>
      </c>
      <c r="T297" s="64">
        <v>0.48687171936035156</v>
      </c>
      <c r="U297" s="63">
        <v>1653.9012451171875</v>
      </c>
      <c r="V297" s="55">
        <v>1947</v>
      </c>
      <c r="W297" s="63">
        <v>1650.675048828125</v>
      </c>
      <c r="X297" s="55">
        <v>1944</v>
      </c>
      <c r="Y297" s="64">
        <v>0.40211328864097595</v>
      </c>
      <c r="Z297" s="64">
        <v>0.4861215353012085</v>
      </c>
      <c r="AA297" s="55">
        <v>3000</v>
      </c>
      <c r="AB297" s="55">
        <v>189</v>
      </c>
      <c r="AC297" s="55">
        <v>2500</v>
      </c>
      <c r="AD297" s="55">
        <v>128</v>
      </c>
      <c r="AE297" s="55">
        <v>3500</v>
      </c>
      <c r="AF297" s="55">
        <v>127</v>
      </c>
      <c r="AG297" s="64">
        <v>0.11078929156064987</v>
      </c>
      <c r="AH297" s="64">
        <v>0.25923940539360046</v>
      </c>
      <c r="AI297" s="64">
        <v>4.1393604129552841E-2</v>
      </c>
      <c r="AJ297" s="64">
        <v>1.2505359016358852E-2</v>
      </c>
      <c r="AK297" s="64">
        <v>3.7526939995586872E-3</v>
      </c>
      <c r="AL297" s="64">
        <v>1.3523781672120094E-4</v>
      </c>
      <c r="AM297" s="55">
        <v>3000</v>
      </c>
      <c r="AN297" s="55">
        <v>189</v>
      </c>
      <c r="AO297" s="55">
        <v>2500</v>
      </c>
      <c r="AP297" s="55">
        <v>128</v>
      </c>
      <c r="AQ297" s="55">
        <v>3500</v>
      </c>
      <c r="AR297" s="55">
        <v>127</v>
      </c>
      <c r="AS297" s="64">
        <v>9.7072422504425049E-2</v>
      </c>
      <c r="AT297" s="64">
        <v>0.22804313898086548</v>
      </c>
      <c r="AU297" s="64">
        <v>4.2629685252904892E-2</v>
      </c>
      <c r="AV297" s="64">
        <v>1.4381099492311478E-2</v>
      </c>
      <c r="AW297" s="64">
        <v>4.6224961988627911E-3</v>
      </c>
      <c r="AX297" s="68">
        <v>5.1361066289246082E-4</v>
      </c>
      <c r="AY297" s="56" t="str">
        <f t="shared" si="78"/>
        <v>yes</v>
      </c>
      <c r="AZ297" s="57" t="str">
        <f t="shared" si="79"/>
        <v>yes</v>
      </c>
      <c r="BA297" s="57" t="str">
        <f t="shared" si="80"/>
        <v>yes</v>
      </c>
      <c r="BB297" s="57" t="str">
        <f t="shared" si="81"/>
        <v>yes</v>
      </c>
      <c r="BC297" s="57" t="str">
        <f t="shared" si="82"/>
        <v>yes</v>
      </c>
      <c r="BD297" s="58">
        <f t="shared" si="83"/>
        <v>0</v>
      </c>
      <c r="BE297" s="59" t="str">
        <f t="shared" si="84"/>
        <v>included</v>
      </c>
      <c r="BF297" s="55" t="s">
        <v>77</v>
      </c>
      <c r="BG297" s="58">
        <v>5</v>
      </c>
      <c r="BH297" s="58" t="s">
        <v>78</v>
      </c>
      <c r="BI297" s="45" t="s">
        <v>84</v>
      </c>
      <c r="BJ297" s="67" t="s">
        <v>80</v>
      </c>
      <c r="BK297" s="61"/>
      <c r="BL297" s="61" t="str" cm="1">
        <f t="array" ref="BL297">IF(_xlfn.XLOOKUP(Estimates_final!C255,'Additional survey details'!$B$3:$B$489,_xlfn.XLOOKUP(Estimates_final!$BL$1,'Additional survey details'!$C$2:$BM$2,'Additional survey details'!$C$3:$BM$489))=0,"",_xlfn.XLOOKUP(Estimates_final!C255,'Additional survey details'!$B$3:$B$489,_xlfn.XLOOKUP(Estimates_final!$BL$1,'Additional survey details'!$C$2:$BM$2,'Additional survey details'!$C$3:$BM$489)))</f>
        <v/>
      </c>
    </row>
    <row r="298" spans="1:64" s="54" customFormat="1" ht="15" customHeight="1" x14ac:dyDescent="0.35">
      <c r="A298" s="54">
        <v>186</v>
      </c>
      <c r="B298" s="59" t="s">
        <v>568</v>
      </c>
      <c r="C298" s="55">
        <v>478</v>
      </c>
      <c r="D298" s="55" t="s">
        <v>571</v>
      </c>
      <c r="E298" s="58" t="s">
        <v>570</v>
      </c>
      <c r="F298" s="10" t="s">
        <v>67</v>
      </c>
      <c r="G298" s="3" t="s">
        <v>160</v>
      </c>
      <c r="H298" s="55">
        <v>2001</v>
      </c>
      <c r="I298" s="64">
        <v>0.17953079999999999</v>
      </c>
      <c r="J298" s="62">
        <v>6.7476999999999997E-3</v>
      </c>
      <c r="K298" s="64">
        <v>0.16630539999999999</v>
      </c>
      <c r="L298" s="64">
        <v>0.19275629999999999</v>
      </c>
      <c r="M298" s="64">
        <v>0.13053999999999999</v>
      </c>
      <c r="N298" s="62">
        <v>7.1831999999999998E-3</v>
      </c>
      <c r="O298" s="64">
        <v>0.11643013000000001</v>
      </c>
      <c r="P298" s="64">
        <v>0.14464998000000001</v>
      </c>
      <c r="Q298" s="55">
        <v>10275</v>
      </c>
      <c r="R298" s="63">
        <v>10564</v>
      </c>
      <c r="S298" s="64">
        <v>0.46493616700172424</v>
      </c>
      <c r="T298" s="64">
        <v>0.5167883038520813</v>
      </c>
      <c r="U298" s="63">
        <v>4911.52685546875</v>
      </c>
      <c r="V298" s="55">
        <v>5310</v>
      </c>
      <c r="W298" s="63">
        <v>4909.39697265625</v>
      </c>
      <c r="X298" s="55">
        <v>5307</v>
      </c>
      <c r="Y298" s="64">
        <v>0.46472898125648499</v>
      </c>
      <c r="Z298" s="64">
        <v>0.51649636030197144</v>
      </c>
      <c r="AA298" s="55">
        <v>3000</v>
      </c>
      <c r="AB298" s="55">
        <v>679</v>
      </c>
      <c r="AC298" s="55">
        <v>3500</v>
      </c>
      <c r="AD298" s="55">
        <v>301</v>
      </c>
      <c r="AE298" s="55">
        <v>2500</v>
      </c>
      <c r="AF298" s="55">
        <v>298</v>
      </c>
      <c r="AG298" s="64">
        <v>0.13264526426792145</v>
      </c>
      <c r="AH298" s="64">
        <v>0.24384942650794983</v>
      </c>
      <c r="AI298" s="64">
        <v>5.0927508622407913E-2</v>
      </c>
      <c r="AJ298" s="64">
        <v>1.2067477218806744E-2</v>
      </c>
      <c r="AK298" s="64">
        <v>4.0276180952787399E-3</v>
      </c>
      <c r="AL298" s="64">
        <v>0</v>
      </c>
      <c r="AM298" s="55">
        <v>3000</v>
      </c>
      <c r="AN298" s="55">
        <v>679</v>
      </c>
      <c r="AO298" s="55">
        <v>3500</v>
      </c>
      <c r="AP298" s="55">
        <v>301</v>
      </c>
      <c r="AQ298" s="55">
        <v>2500</v>
      </c>
      <c r="AR298" s="55">
        <v>298</v>
      </c>
      <c r="AS298" s="64">
        <v>0.12787194550037384</v>
      </c>
      <c r="AT298" s="64">
        <v>0.24067796766757965</v>
      </c>
      <c r="AU298" s="64">
        <v>4.9717515707015991E-2</v>
      </c>
      <c r="AV298" s="64">
        <v>1.1299435049295425E-2</v>
      </c>
      <c r="AW298" s="64">
        <v>3.0131826642900705E-3</v>
      </c>
      <c r="AX298" s="68">
        <v>0</v>
      </c>
      <c r="AY298" s="56" t="str">
        <f t="shared" si="78"/>
        <v>yes</v>
      </c>
      <c r="AZ298" s="57" t="str">
        <f t="shared" si="79"/>
        <v>yes</v>
      </c>
      <c r="BA298" s="57" t="str">
        <f t="shared" si="80"/>
        <v>yes</v>
      </c>
      <c r="BB298" s="57" t="str">
        <f t="shared" si="81"/>
        <v>yes</v>
      </c>
      <c r="BC298" s="57" t="str">
        <f t="shared" si="82"/>
        <v>yes</v>
      </c>
      <c r="BD298" s="58">
        <f t="shared" si="83"/>
        <v>0</v>
      </c>
      <c r="BE298" s="59" t="str">
        <f t="shared" si="84"/>
        <v>included</v>
      </c>
      <c r="BF298" s="55" t="s">
        <v>77</v>
      </c>
      <c r="BG298" s="58">
        <v>5</v>
      </c>
      <c r="BH298" s="58" t="s">
        <v>78</v>
      </c>
      <c r="BI298" s="45" t="s">
        <v>84</v>
      </c>
      <c r="BJ298" s="67" t="s">
        <v>80</v>
      </c>
      <c r="BK298" s="61"/>
      <c r="BL298" s="61" t="str" cm="1">
        <f t="array" ref="BL298">IF(_xlfn.XLOOKUP(Estimates_final!C256,'Additional survey details'!$B$3:$B$489,_xlfn.XLOOKUP(Estimates_final!$BL$1,'Additional survey details'!$C$2:$BM$2,'Additional survey details'!$C$3:$BM$489))=0,"",_xlfn.XLOOKUP(Estimates_final!C256,'Additional survey details'!$B$3:$B$489,_xlfn.XLOOKUP(Estimates_final!$BL$1,'Additional survey details'!$C$2:$BM$2,'Additional survey details'!$C$3:$BM$489)))</f>
        <v/>
      </c>
    </row>
    <row r="299" spans="1:64" s="54" customFormat="1" ht="15" customHeight="1" x14ac:dyDescent="0.35">
      <c r="A299" s="54">
        <v>187</v>
      </c>
      <c r="B299" s="59" t="s">
        <v>568</v>
      </c>
      <c r="C299" s="55">
        <v>479</v>
      </c>
      <c r="D299" s="55" t="s">
        <v>572</v>
      </c>
      <c r="E299" s="58" t="s">
        <v>570</v>
      </c>
      <c r="F299" s="10" t="s">
        <v>76</v>
      </c>
      <c r="G299" s="3">
        <v>2008</v>
      </c>
      <c r="H299" s="55">
        <v>2007</v>
      </c>
      <c r="I299" s="64">
        <v>0.1962287425994873</v>
      </c>
      <c r="J299" s="62">
        <v>9.8953358829021454E-3</v>
      </c>
      <c r="K299" s="64">
        <v>0.17683388292789459</v>
      </c>
      <c r="L299" s="64">
        <v>0.21562360227108002</v>
      </c>
      <c r="M299" s="64">
        <v>0.13495749235153198</v>
      </c>
      <c r="N299" s="62">
        <v>8.1556206569075584E-3</v>
      </c>
      <c r="O299" s="64">
        <v>0.11894313991069794</v>
      </c>
      <c r="P299" s="64">
        <v>0.15097185969352722</v>
      </c>
      <c r="Q299" s="55">
        <v>4904</v>
      </c>
      <c r="R299" s="63">
        <v>5190.91796875</v>
      </c>
      <c r="S299" s="64">
        <v>0.5621267557144165</v>
      </c>
      <c r="T299" s="64">
        <v>0.61256116628646851</v>
      </c>
      <c r="U299" s="63">
        <v>2918</v>
      </c>
      <c r="V299" s="55">
        <v>3004</v>
      </c>
      <c r="W299" s="63">
        <v>2906</v>
      </c>
      <c r="X299" s="55">
        <v>2996</v>
      </c>
      <c r="Y299" s="64">
        <v>0.55981504917144775</v>
      </c>
      <c r="Z299" s="64">
        <v>0.61092984676361084</v>
      </c>
      <c r="AA299" s="55">
        <v>3000</v>
      </c>
      <c r="AB299" s="55">
        <v>410</v>
      </c>
      <c r="AC299" s="55">
        <v>3200</v>
      </c>
      <c r="AD299" s="55">
        <v>220</v>
      </c>
      <c r="AE299" s="55">
        <v>2800</v>
      </c>
      <c r="AF299" s="55">
        <v>210</v>
      </c>
      <c r="AG299" s="64">
        <v>0.14690546691417694</v>
      </c>
      <c r="AH299" s="64">
        <v>0.28234586119651794</v>
      </c>
      <c r="AI299" s="64">
        <v>4.5898571610450745E-2</v>
      </c>
      <c r="AJ299" s="64">
        <v>7.9067591577768326E-3</v>
      </c>
      <c r="AK299" s="64">
        <v>2.706239465624094E-3</v>
      </c>
      <c r="AL299" s="64">
        <v>4.3624741956591606E-3</v>
      </c>
      <c r="AM299" s="55">
        <v>3000</v>
      </c>
      <c r="AN299" s="55">
        <v>410</v>
      </c>
      <c r="AO299" s="55">
        <v>3200</v>
      </c>
      <c r="AP299" s="55">
        <v>220</v>
      </c>
      <c r="AQ299" s="55">
        <v>2800</v>
      </c>
      <c r="AR299" s="55">
        <v>210</v>
      </c>
      <c r="AS299" s="64">
        <v>0.13643926382064819</v>
      </c>
      <c r="AT299" s="64">
        <v>0.27953410148620605</v>
      </c>
      <c r="AU299" s="64">
        <v>4.126456007361412E-2</v>
      </c>
      <c r="AV299" s="64">
        <v>8.319467306137085E-3</v>
      </c>
      <c r="AW299" s="64">
        <v>2.6622295845299959E-3</v>
      </c>
      <c r="AX299" s="68">
        <v>2.9950083699077368E-3</v>
      </c>
      <c r="AY299" s="56" t="str">
        <f t="shared" si="78"/>
        <v>yes</v>
      </c>
      <c r="AZ299" s="57" t="str">
        <f t="shared" si="79"/>
        <v>yes</v>
      </c>
      <c r="BA299" s="57" t="str">
        <f t="shared" si="80"/>
        <v>yes</v>
      </c>
      <c r="BB299" s="57" t="str">
        <f t="shared" si="81"/>
        <v>yes</v>
      </c>
      <c r="BC299" s="57" t="str">
        <f t="shared" si="82"/>
        <v>yes</v>
      </c>
      <c r="BD299" s="58">
        <f t="shared" si="83"/>
        <v>0</v>
      </c>
      <c r="BE299" s="59" t="str">
        <f t="shared" si="84"/>
        <v>included</v>
      </c>
      <c r="BF299" s="55" t="s">
        <v>69</v>
      </c>
      <c r="BG299" s="58">
        <v>5</v>
      </c>
      <c r="BH299" s="58" t="s">
        <v>78</v>
      </c>
      <c r="BI299" s="45" t="s">
        <v>79</v>
      </c>
      <c r="BJ299" s="67" t="s">
        <v>80</v>
      </c>
      <c r="BK299" s="61" t="s">
        <v>141</v>
      </c>
      <c r="BL299" s="61" t="str" cm="1">
        <f t="array" ref="BL299">IF(_xlfn.XLOOKUP(Estimates_final!C257,'Additional survey details'!$B$3:$B$489,_xlfn.XLOOKUP(Estimates_final!$BL$1,'Additional survey details'!$C$2:$BM$2,'Additional survey details'!$C$3:$BM$489))=0,"",_xlfn.XLOOKUP(Estimates_final!C257,'Additional survey details'!$B$3:$B$489,_xlfn.XLOOKUP(Estimates_final!$BL$1,'Additional survey details'!$C$2:$BM$2,'Additional survey details'!$C$3:$BM$489)))</f>
        <v>MICS2</v>
      </c>
    </row>
    <row r="300" spans="1:64" s="54" customFormat="1" ht="15" customHeight="1" x14ac:dyDescent="0.35">
      <c r="A300" s="54">
        <v>188</v>
      </c>
      <c r="B300" s="59" t="s">
        <v>568</v>
      </c>
      <c r="C300" s="55">
        <v>480</v>
      </c>
      <c r="D300" s="55" t="s">
        <v>573</v>
      </c>
      <c r="E300" s="58" t="s">
        <v>570</v>
      </c>
      <c r="F300" s="10" t="s">
        <v>67</v>
      </c>
      <c r="G300" s="3">
        <v>2011</v>
      </c>
      <c r="H300" s="55">
        <v>2009</v>
      </c>
      <c r="I300" s="64">
        <v>0.20617617666721344</v>
      </c>
      <c r="J300" s="62">
        <v>7.1960887871682644E-3</v>
      </c>
      <c r="K300" s="64">
        <v>0.19207184016704559</v>
      </c>
      <c r="L300" s="64">
        <v>0.22028051316738129</v>
      </c>
      <c r="M300" s="64">
        <v>0.14057336747646332</v>
      </c>
      <c r="N300" s="62">
        <v>5.6998739019036293E-3</v>
      </c>
      <c r="O300" s="64">
        <v>0.12937889993190765</v>
      </c>
      <c r="P300" s="64">
        <v>0.15176784992218018</v>
      </c>
      <c r="Q300" s="55">
        <v>11102</v>
      </c>
      <c r="R300" s="63">
        <v>11704</v>
      </c>
      <c r="S300" s="64">
        <v>0.51247519254684448</v>
      </c>
      <c r="T300" s="64">
        <v>0.57016754150390625</v>
      </c>
      <c r="U300" s="63">
        <v>5998.2587890625</v>
      </c>
      <c r="V300" s="55">
        <v>6330</v>
      </c>
      <c r="W300" s="63">
        <v>5988.51220703125</v>
      </c>
      <c r="X300" s="55">
        <v>6318</v>
      </c>
      <c r="Y300" s="64">
        <v>0.51166373491287231</v>
      </c>
      <c r="Z300" s="64">
        <v>0.56908667087554932</v>
      </c>
      <c r="AA300" s="55">
        <v>3000</v>
      </c>
      <c r="AB300" s="55">
        <v>992</v>
      </c>
      <c r="AC300" s="55">
        <v>3200</v>
      </c>
      <c r="AD300" s="55">
        <v>423</v>
      </c>
      <c r="AE300" s="55">
        <v>2800</v>
      </c>
      <c r="AF300" s="55">
        <v>421</v>
      </c>
      <c r="AG300" s="64">
        <v>0.16312339901924133</v>
      </c>
      <c r="AH300" s="64">
        <v>0.29620218276977539</v>
      </c>
      <c r="AI300" s="64">
        <v>5.2732955664396286E-2</v>
      </c>
      <c r="AJ300" s="64">
        <v>1.4528806321322918E-2</v>
      </c>
      <c r="AK300" s="64">
        <v>6.9290800020098686E-3</v>
      </c>
      <c r="AL300" s="64">
        <v>0</v>
      </c>
      <c r="AM300" s="55">
        <v>3000</v>
      </c>
      <c r="AN300" s="55">
        <v>992</v>
      </c>
      <c r="AO300" s="55">
        <v>3200</v>
      </c>
      <c r="AP300" s="55">
        <v>423</v>
      </c>
      <c r="AQ300" s="55">
        <v>2800</v>
      </c>
      <c r="AR300" s="55">
        <v>421</v>
      </c>
      <c r="AS300" s="64">
        <v>0.15671406686306</v>
      </c>
      <c r="AT300" s="64">
        <v>0.29004740715026855</v>
      </c>
      <c r="AU300" s="64">
        <v>5.5924169719219208E-2</v>
      </c>
      <c r="AV300" s="64">
        <v>1.5323854982852936E-2</v>
      </c>
      <c r="AW300" s="64">
        <v>6.3191154040396214E-3</v>
      </c>
      <c r="AX300" s="68">
        <v>0</v>
      </c>
      <c r="AY300" s="56" t="str">
        <f t="shared" si="78"/>
        <v>yes</v>
      </c>
      <c r="AZ300" s="57" t="str">
        <f t="shared" si="79"/>
        <v>yes</v>
      </c>
      <c r="BA300" s="57" t="str">
        <f t="shared" si="80"/>
        <v>yes</v>
      </c>
      <c r="BB300" s="57" t="str">
        <f t="shared" si="81"/>
        <v>yes</v>
      </c>
      <c r="BC300" s="57" t="str">
        <f t="shared" si="82"/>
        <v>yes</v>
      </c>
      <c r="BD300" s="58">
        <f t="shared" si="83"/>
        <v>0</v>
      </c>
      <c r="BE300" s="59" t="str">
        <f t="shared" si="84"/>
        <v>included</v>
      </c>
      <c r="BF300" s="55" t="s">
        <v>77</v>
      </c>
      <c r="BG300" s="58">
        <v>5</v>
      </c>
      <c r="BH300" s="58" t="s">
        <v>78</v>
      </c>
      <c r="BI300" s="45" t="s">
        <v>84</v>
      </c>
      <c r="BJ300" s="67" t="s">
        <v>80</v>
      </c>
      <c r="BK300" s="61"/>
      <c r="BL300" s="61" t="str" cm="1">
        <f t="array" ref="BL300">IF(_xlfn.XLOOKUP(Estimates_final!C258,'Additional survey details'!$B$3:$B$489,_xlfn.XLOOKUP(Estimates_final!$BL$1,'Additional survey details'!$C$2:$BM$2,'Additional survey details'!$C$3:$BM$489))=0,"",_xlfn.XLOOKUP(Estimates_final!C258,'Additional survey details'!$B$3:$B$489,_xlfn.XLOOKUP(Estimates_final!$BL$1,'Additional survey details'!$C$2:$BM$2,'Additional survey details'!$C$3:$BM$489)))</f>
        <v>MICS6</v>
      </c>
    </row>
    <row r="301" spans="1:64" s="54" customFormat="1" ht="15" customHeight="1" x14ac:dyDescent="0.35">
      <c r="A301" s="54">
        <v>300</v>
      </c>
      <c r="B301" s="59" t="s">
        <v>574</v>
      </c>
      <c r="C301" s="55">
        <v>811</v>
      </c>
      <c r="D301" s="55" t="s">
        <v>575</v>
      </c>
      <c r="E301" s="58" t="s">
        <v>576</v>
      </c>
      <c r="F301" s="10" t="s">
        <v>67</v>
      </c>
      <c r="G301" s="3" t="s">
        <v>68</v>
      </c>
      <c r="H301" s="55">
        <v>2013</v>
      </c>
      <c r="I301" s="64">
        <v>0.12657108902931213</v>
      </c>
      <c r="J301" s="62">
        <v>1.4234690926969051E-2</v>
      </c>
      <c r="K301" s="64">
        <v>9.8671093583106995E-2</v>
      </c>
      <c r="L301" s="64">
        <v>0.15447106957435608</v>
      </c>
      <c r="M301" s="64">
        <v>8.0963753163814545E-2</v>
      </c>
      <c r="N301" s="62">
        <v>7.789976429194212E-3</v>
      </c>
      <c r="O301" s="64">
        <v>6.5648987889289856E-2</v>
      </c>
      <c r="P301" s="64">
        <v>9.6278510987758636E-2</v>
      </c>
      <c r="Q301" s="55">
        <v>4813</v>
      </c>
      <c r="R301" s="63">
        <v>4284</v>
      </c>
      <c r="S301" s="64">
        <v>0.45407265424728394</v>
      </c>
      <c r="T301" s="64">
        <v>0.42426761984825134</v>
      </c>
      <c r="U301" s="63">
        <v>1945.436767578125</v>
      </c>
      <c r="V301" s="55">
        <v>2042</v>
      </c>
      <c r="W301" s="63">
        <v>1945.436767578125</v>
      </c>
      <c r="X301" s="55">
        <v>2042</v>
      </c>
      <c r="Y301" s="64">
        <v>0.45411688089370728</v>
      </c>
      <c r="Z301" s="64">
        <v>0.42426761984825134</v>
      </c>
      <c r="AA301" s="55">
        <v>3181</v>
      </c>
      <c r="AB301" s="55">
        <v>202</v>
      </c>
      <c r="AC301" s="55">
        <v>3636</v>
      </c>
      <c r="AD301" s="55">
        <v>165</v>
      </c>
      <c r="AE301" s="55">
        <v>2727</v>
      </c>
      <c r="AF301" s="55">
        <v>159</v>
      </c>
      <c r="AG301" s="64">
        <v>0.10081292688846588</v>
      </c>
      <c r="AH301" s="64">
        <v>0.26728969812393188</v>
      </c>
      <c r="AI301" s="64">
        <v>0.13134086132049561</v>
      </c>
      <c r="AJ301" s="64">
        <v>2.8015835210680962E-2</v>
      </c>
      <c r="AK301" s="64">
        <v>3.0582905746996403E-3</v>
      </c>
      <c r="AL301" s="64">
        <v>0</v>
      </c>
      <c r="AM301" s="55">
        <v>3181</v>
      </c>
      <c r="AN301" s="55">
        <v>202</v>
      </c>
      <c r="AO301" s="55">
        <v>3636</v>
      </c>
      <c r="AP301" s="55">
        <v>165</v>
      </c>
      <c r="AQ301" s="55">
        <v>2727</v>
      </c>
      <c r="AR301" s="55">
        <v>159</v>
      </c>
      <c r="AS301" s="64">
        <v>9.8922625184059143E-2</v>
      </c>
      <c r="AT301" s="64">
        <v>0.25759059190750122</v>
      </c>
      <c r="AU301" s="64">
        <v>0.13222330808639526</v>
      </c>
      <c r="AV301" s="64">
        <v>3.0852105468511581E-2</v>
      </c>
      <c r="AW301" s="64">
        <v>4.4074435718357563E-3</v>
      </c>
      <c r="AX301" s="68">
        <v>0</v>
      </c>
      <c r="AY301" s="56" t="str">
        <f t="shared" si="78"/>
        <v>yes</v>
      </c>
      <c r="AZ301" s="57" t="str">
        <f t="shared" si="79"/>
        <v>yes</v>
      </c>
      <c r="BA301" s="57" t="str">
        <f t="shared" si="80"/>
        <v>yes</v>
      </c>
      <c r="BB301" s="57" t="str">
        <f t="shared" si="81"/>
        <v>yes</v>
      </c>
      <c r="BC301" s="57" t="str">
        <f t="shared" si="82"/>
        <v>yes</v>
      </c>
      <c r="BD301" s="58">
        <f t="shared" si="83"/>
        <v>0</v>
      </c>
      <c r="BE301" s="59" t="str">
        <f t="shared" si="84"/>
        <v>included</v>
      </c>
      <c r="BF301" s="55" t="s">
        <v>77</v>
      </c>
      <c r="BG301" s="58">
        <v>5</v>
      </c>
      <c r="BH301" s="58" t="s">
        <v>78</v>
      </c>
      <c r="BI301" s="45" t="s">
        <v>84</v>
      </c>
      <c r="BJ301" s="67" t="s">
        <v>80</v>
      </c>
      <c r="BK301" s="61"/>
      <c r="BL301" s="61" t="e" cm="1">
        <f t="array" ref="BL301">IF(_xlfn.XLOOKUP(Estimates_final!C259,'Additional survey details'!$B$3:$B$489,_xlfn.XLOOKUP(Estimates_final!$BL$1,'Additional survey details'!$C$2:$BM$2,'Additional survey details'!$C$3:$BM$489))=0,"",_xlfn.XLOOKUP(Estimates_final!C259,'Additional survey details'!$B$3:$B$489,_xlfn.XLOOKUP(Estimates_final!$BL$1,'Additional survey details'!$C$2:$BM$2,'Additional survey details'!$C$3:$BM$489)))</f>
        <v>#N/A</v>
      </c>
    </row>
    <row r="302" spans="1:64" s="54" customFormat="1" ht="15" customHeight="1" x14ac:dyDescent="0.35">
      <c r="A302" s="54">
        <v>189</v>
      </c>
      <c r="B302" s="59" t="s">
        <v>577</v>
      </c>
      <c r="C302" s="55">
        <v>490</v>
      </c>
      <c r="D302" s="55" t="s">
        <v>578</v>
      </c>
      <c r="E302" s="58" t="s">
        <v>579</v>
      </c>
      <c r="F302" s="10" t="s">
        <v>67</v>
      </c>
      <c r="G302" s="3">
        <v>2000</v>
      </c>
      <c r="H302" s="55">
        <v>1998</v>
      </c>
      <c r="I302" s="64">
        <v>0.15806780000000001</v>
      </c>
      <c r="J302" s="62">
        <v>9.4642000000000007E-3</v>
      </c>
      <c r="K302" s="64">
        <v>0.139518</v>
      </c>
      <c r="L302" s="64">
        <v>0.17661750000000001</v>
      </c>
      <c r="M302" s="64">
        <v>0.11978229999999999</v>
      </c>
      <c r="N302" s="62">
        <v>8.8040600000000007E-3</v>
      </c>
      <c r="O302" s="64">
        <v>0.1024441</v>
      </c>
      <c r="P302" s="64">
        <v>0.13712058999999999</v>
      </c>
      <c r="Q302" s="55">
        <v>3911</v>
      </c>
      <c r="R302" s="63">
        <v>3925</v>
      </c>
      <c r="S302" s="64">
        <v>0.68055212497711182</v>
      </c>
      <c r="T302" s="64">
        <v>0.65891075134277344</v>
      </c>
      <c r="U302" s="63">
        <v>2670.906005859375</v>
      </c>
      <c r="V302" s="55">
        <v>2577</v>
      </c>
      <c r="W302" s="63">
        <v>2654.708740234375</v>
      </c>
      <c r="X302" s="55">
        <v>2561</v>
      </c>
      <c r="Y302" s="64">
        <v>0.67635893821716309</v>
      </c>
      <c r="Z302" s="64">
        <v>0.65481972694396973</v>
      </c>
      <c r="AA302" s="55">
        <v>3000</v>
      </c>
      <c r="AB302" s="55">
        <v>250</v>
      </c>
      <c r="AC302" s="55">
        <v>3500</v>
      </c>
      <c r="AD302" s="55">
        <v>147</v>
      </c>
      <c r="AE302" s="55">
        <v>3200</v>
      </c>
      <c r="AF302" s="55">
        <v>126</v>
      </c>
      <c r="AG302" s="64">
        <v>0.11004366725683212</v>
      </c>
      <c r="AH302" s="64">
        <v>0.22722752392292023</v>
      </c>
      <c r="AI302" s="64">
        <v>8.4982447326183319E-2</v>
      </c>
      <c r="AJ302" s="64">
        <v>3.1675048172473907E-2</v>
      </c>
      <c r="AK302" s="64">
        <v>1.3812017627060413E-2</v>
      </c>
      <c r="AL302" s="64">
        <v>1.2549561506602913E-4</v>
      </c>
      <c r="AM302" s="55">
        <v>3000</v>
      </c>
      <c r="AN302" s="55">
        <v>250</v>
      </c>
      <c r="AO302" s="55">
        <v>3500</v>
      </c>
      <c r="AP302" s="55">
        <v>147</v>
      </c>
      <c r="AQ302" s="55">
        <v>3200</v>
      </c>
      <c r="AR302" s="55">
        <v>126</v>
      </c>
      <c r="AS302" s="64">
        <v>9.7012028098106384E-2</v>
      </c>
      <c r="AT302" s="64">
        <v>0.2029491662979126</v>
      </c>
      <c r="AU302" s="64">
        <v>8.886302262544632E-2</v>
      </c>
      <c r="AV302" s="64">
        <v>3.4924332052469254E-2</v>
      </c>
      <c r="AW302" s="64">
        <v>1.5133876353502274E-2</v>
      </c>
      <c r="AX302" s="68">
        <v>3.8804812356829643E-4</v>
      </c>
      <c r="AY302" s="56" t="str">
        <f t="shared" si="78"/>
        <v>yes</v>
      </c>
      <c r="AZ302" s="57" t="str">
        <f t="shared" si="79"/>
        <v>yes</v>
      </c>
      <c r="BA302" s="57" t="str">
        <f t="shared" si="80"/>
        <v>yes</v>
      </c>
      <c r="BB302" s="57" t="str">
        <f t="shared" si="81"/>
        <v>yes</v>
      </c>
      <c r="BC302" s="57" t="str">
        <f t="shared" si="82"/>
        <v>yes</v>
      </c>
      <c r="BD302" s="58">
        <f t="shared" si="83"/>
        <v>0</v>
      </c>
      <c r="BE302" s="59" t="str">
        <f t="shared" si="84"/>
        <v>included</v>
      </c>
      <c r="BF302" s="55" t="s">
        <v>77</v>
      </c>
      <c r="BG302" s="58">
        <v>5</v>
      </c>
      <c r="BH302" s="58" t="s">
        <v>78</v>
      </c>
      <c r="BI302" s="45" t="s">
        <v>96</v>
      </c>
      <c r="BJ302" s="67" t="s">
        <v>80</v>
      </c>
      <c r="BK302" s="61"/>
      <c r="BL302" s="61" t="str" cm="1">
        <f t="array" ref="BL302">IF(_xlfn.XLOOKUP(Estimates_final!C260,'Additional survey details'!$B$3:$B$489,_xlfn.XLOOKUP(Estimates_final!$BL$1,'Additional survey details'!$C$2:$BM$2,'Additional survey details'!$C$3:$BM$489))=0,"",_xlfn.XLOOKUP(Estimates_final!C260,'Additional survey details'!$B$3:$B$489,_xlfn.XLOOKUP(Estimates_final!$BL$1,'Additional survey details'!$C$2:$BM$2,'Additional survey details'!$C$3:$BM$489)))</f>
        <v/>
      </c>
    </row>
    <row r="303" spans="1:64" s="54" customFormat="1" ht="15" customHeight="1" x14ac:dyDescent="0.35">
      <c r="A303" s="54">
        <v>190</v>
      </c>
      <c r="B303" s="59" t="s">
        <v>577</v>
      </c>
      <c r="C303" s="55">
        <v>491</v>
      </c>
      <c r="D303" s="55" t="s">
        <v>580</v>
      </c>
      <c r="E303" s="58" t="s">
        <v>579</v>
      </c>
      <c r="F303" s="10" t="s">
        <v>67</v>
      </c>
      <c r="G303" s="3" t="s">
        <v>179</v>
      </c>
      <c r="H303" s="55">
        <v>2004</v>
      </c>
      <c r="I303" s="64">
        <v>0.16919439999999999</v>
      </c>
      <c r="J303" s="62">
        <v>6.8538000000000002E-3</v>
      </c>
      <c r="K303" s="64">
        <v>0.15576090000000001</v>
      </c>
      <c r="L303" s="64">
        <v>0.18262780000000001</v>
      </c>
      <c r="M303" s="64">
        <v>0.14159289999999999</v>
      </c>
      <c r="N303" s="62">
        <v>8.1376999999999994E-3</v>
      </c>
      <c r="O303" s="64">
        <v>0.12560393</v>
      </c>
      <c r="P303" s="64">
        <v>0.15758179999999999</v>
      </c>
      <c r="Q303" s="55">
        <v>5064</v>
      </c>
      <c r="R303" s="63">
        <v>4902</v>
      </c>
      <c r="S303" s="64">
        <v>0.76561224460601807</v>
      </c>
      <c r="T303" s="64">
        <v>0.75473934412002563</v>
      </c>
      <c r="U303" s="63">
        <v>3753.03515625</v>
      </c>
      <c r="V303" s="55">
        <v>3822</v>
      </c>
      <c r="W303" s="63">
        <v>3722.35400390625</v>
      </c>
      <c r="X303" s="55">
        <v>3798</v>
      </c>
      <c r="Y303" s="64">
        <v>0.7593541145324707</v>
      </c>
      <c r="Z303" s="64">
        <v>0.75</v>
      </c>
      <c r="AA303" s="55">
        <v>3000</v>
      </c>
      <c r="AB303" s="55">
        <v>267</v>
      </c>
      <c r="AC303" s="55">
        <v>3500</v>
      </c>
      <c r="AD303" s="55">
        <v>243</v>
      </c>
      <c r="AE303" s="55">
        <v>3200</v>
      </c>
      <c r="AF303" s="55">
        <v>169</v>
      </c>
      <c r="AG303" s="64">
        <v>7.0072539150714874E-2</v>
      </c>
      <c r="AH303" s="64">
        <v>0.1786896139383316</v>
      </c>
      <c r="AI303" s="64">
        <v>8.5816323757171631E-2</v>
      </c>
      <c r="AJ303" s="64">
        <v>4.2339134961366653E-2</v>
      </c>
      <c r="AK303" s="64">
        <v>1.8808091059327126E-2</v>
      </c>
      <c r="AL303" s="64">
        <v>2.9537267982959747E-4</v>
      </c>
      <c r="AM303" s="55">
        <v>3000</v>
      </c>
      <c r="AN303" s="55">
        <v>267</v>
      </c>
      <c r="AO303" s="55">
        <v>3500</v>
      </c>
      <c r="AP303" s="55">
        <v>243</v>
      </c>
      <c r="AQ303" s="55">
        <v>3200</v>
      </c>
      <c r="AR303" s="55">
        <v>169</v>
      </c>
      <c r="AS303" s="64">
        <v>6.9858714938163757E-2</v>
      </c>
      <c r="AT303" s="64">
        <v>0.17765568196773529</v>
      </c>
      <c r="AU303" s="64">
        <v>8.5557296872138977E-2</v>
      </c>
      <c r="AV303" s="64">
        <v>3.9246466010808945E-2</v>
      </c>
      <c r="AW303" s="64">
        <v>1.7530089244246483E-2</v>
      </c>
      <c r="AX303" s="68">
        <v>5.2328623132780194E-4</v>
      </c>
      <c r="AY303" s="56" t="str">
        <f t="shared" si="78"/>
        <v>yes</v>
      </c>
      <c r="AZ303" s="57" t="str">
        <f t="shared" si="79"/>
        <v>yes</v>
      </c>
      <c r="BA303" s="57" t="str">
        <f t="shared" si="80"/>
        <v>yes</v>
      </c>
      <c r="BB303" s="57" t="str">
        <f t="shared" si="81"/>
        <v>yes</v>
      </c>
      <c r="BC303" s="57" t="str">
        <f t="shared" si="82"/>
        <v>yes</v>
      </c>
      <c r="BD303" s="58">
        <f t="shared" si="83"/>
        <v>0</v>
      </c>
      <c r="BE303" s="59" t="str">
        <f t="shared" si="84"/>
        <v>included</v>
      </c>
      <c r="BF303" s="55" t="s">
        <v>77</v>
      </c>
      <c r="BG303" s="58">
        <v>5</v>
      </c>
      <c r="BH303" s="58" t="s">
        <v>78</v>
      </c>
      <c r="BI303" s="45" t="s">
        <v>84</v>
      </c>
      <c r="BJ303" s="67" t="s">
        <v>80</v>
      </c>
      <c r="BK303" s="61"/>
      <c r="BL303" s="61" t="str" cm="1">
        <f t="array" ref="BL303">IF(_xlfn.XLOOKUP(Estimates_final!C261,'Additional survey details'!$B$3:$B$489,_xlfn.XLOOKUP(Estimates_final!$BL$1,'Additional survey details'!$C$2:$BM$2,'Additional survey details'!$C$3:$BM$489))=0,"",_xlfn.XLOOKUP(Estimates_final!C261,'Additional survey details'!$B$3:$B$489,_xlfn.XLOOKUP(Estimates_final!$BL$1,'Additional survey details'!$C$2:$BM$2,'Additional survey details'!$C$3:$BM$489)))</f>
        <v/>
      </c>
    </row>
    <row r="304" spans="1:64" s="54" customFormat="1" ht="15" customHeight="1" x14ac:dyDescent="0.35">
      <c r="A304" s="54">
        <v>191</v>
      </c>
      <c r="B304" s="59" t="s">
        <v>577</v>
      </c>
      <c r="C304" s="55">
        <v>492</v>
      </c>
      <c r="D304" s="55" t="s">
        <v>581</v>
      </c>
      <c r="E304" s="58" t="s">
        <v>579</v>
      </c>
      <c r="F304" s="10" t="s">
        <v>67</v>
      </c>
      <c r="G304" s="3">
        <v>2013</v>
      </c>
      <c r="H304" s="55">
        <v>2011</v>
      </c>
      <c r="I304" s="64">
        <v>0.16253190000000001</v>
      </c>
      <c r="J304" s="62">
        <v>5.8450000000000004E-3</v>
      </c>
      <c r="K304" s="64">
        <v>0.15107570000000001</v>
      </c>
      <c r="L304" s="64">
        <v>0.173988</v>
      </c>
      <c r="M304" s="64">
        <v>0.13059609999999999</v>
      </c>
      <c r="N304" s="62">
        <v>6.3764700000000004E-3</v>
      </c>
      <c r="O304" s="64">
        <v>0.11807007</v>
      </c>
      <c r="P304" s="64">
        <v>0.14312216</v>
      </c>
      <c r="Q304" s="55">
        <v>5013</v>
      </c>
      <c r="R304" s="63">
        <v>4765</v>
      </c>
      <c r="S304" s="64">
        <v>0.86027878522872925</v>
      </c>
      <c r="T304" s="64">
        <v>0.84340715408325195</v>
      </c>
      <c r="U304" s="63">
        <v>4099.59814453125</v>
      </c>
      <c r="V304" s="55">
        <v>4228</v>
      </c>
      <c r="W304" s="63">
        <v>4084.795166015625</v>
      </c>
      <c r="X304" s="55">
        <v>4210</v>
      </c>
      <c r="Y304" s="64">
        <v>0.85724979639053345</v>
      </c>
      <c r="Z304" s="64">
        <v>0.83981645107269287</v>
      </c>
      <c r="AA304" s="55">
        <v>3000</v>
      </c>
      <c r="AB304" s="55">
        <v>312</v>
      </c>
      <c r="AC304" s="55">
        <v>3500</v>
      </c>
      <c r="AD304" s="55">
        <v>295</v>
      </c>
      <c r="AE304" s="55">
        <v>3200</v>
      </c>
      <c r="AF304" s="55">
        <v>202</v>
      </c>
      <c r="AG304" s="64">
        <v>7.4953287839889526E-2</v>
      </c>
      <c r="AH304" s="64">
        <v>0.19618341326713562</v>
      </c>
      <c r="AI304" s="64">
        <v>7.0586174726486206E-2</v>
      </c>
      <c r="AJ304" s="64">
        <v>2.7544822543859482E-2</v>
      </c>
      <c r="AK304" s="64">
        <v>1.0694203898310661E-2</v>
      </c>
      <c r="AL304" s="64">
        <v>2.5022696354426444E-4</v>
      </c>
      <c r="AM304" s="55">
        <v>3000</v>
      </c>
      <c r="AN304" s="55">
        <v>312</v>
      </c>
      <c r="AO304" s="55">
        <v>3500</v>
      </c>
      <c r="AP304" s="55">
        <v>295</v>
      </c>
      <c r="AQ304" s="55">
        <v>3200</v>
      </c>
      <c r="AR304" s="55">
        <v>202</v>
      </c>
      <c r="AS304" s="64">
        <v>7.3793753981590271E-2</v>
      </c>
      <c r="AT304" s="64">
        <v>0.19134342670440674</v>
      </c>
      <c r="AU304" s="64">
        <v>7.2847679257392883E-2</v>
      </c>
      <c r="AV304" s="64">
        <v>2.8382213786244392E-2</v>
      </c>
      <c r="AW304" s="64">
        <v>1.0643330402672291E-2</v>
      </c>
      <c r="AX304" s="68">
        <v>2.3651844821870327E-4</v>
      </c>
      <c r="AY304" s="56" t="str">
        <f t="shared" si="78"/>
        <v>yes</v>
      </c>
      <c r="AZ304" s="57" t="str">
        <f t="shared" si="79"/>
        <v>yes</v>
      </c>
      <c r="BA304" s="57" t="str">
        <f t="shared" si="80"/>
        <v>yes</v>
      </c>
      <c r="BB304" s="57" t="str">
        <f t="shared" si="81"/>
        <v>yes</v>
      </c>
      <c r="BC304" s="57" t="str">
        <f t="shared" si="82"/>
        <v>yes</v>
      </c>
      <c r="BD304" s="58">
        <f t="shared" si="83"/>
        <v>0</v>
      </c>
      <c r="BE304" s="59" t="str">
        <f t="shared" si="84"/>
        <v>included</v>
      </c>
      <c r="BF304" s="55" t="s">
        <v>77</v>
      </c>
      <c r="BG304" s="58">
        <v>5</v>
      </c>
      <c r="BH304" s="58" t="s">
        <v>78</v>
      </c>
      <c r="BI304" s="45" t="s">
        <v>84</v>
      </c>
      <c r="BJ304" s="67" t="s">
        <v>80</v>
      </c>
      <c r="BK304" s="61"/>
      <c r="BL304" s="61" t="str" cm="1">
        <f t="array" ref="BL304">IF(_xlfn.XLOOKUP(Estimates_final!C262,'Additional survey details'!$B$3:$B$489,_xlfn.XLOOKUP(Estimates_final!$BL$1,'Additional survey details'!$C$2:$BM$2,'Additional survey details'!$C$3:$BM$489))=0,"",_xlfn.XLOOKUP(Estimates_final!C262,'Additional survey details'!$B$3:$B$489,_xlfn.XLOOKUP(Estimates_final!$BL$1,'Additional survey details'!$C$2:$BM$2,'Additional survey details'!$C$3:$BM$489)))</f>
        <v>MICS3</v>
      </c>
    </row>
    <row r="305" spans="1:64" s="54" customFormat="1" ht="15" hidden="1" customHeight="1" x14ac:dyDescent="0.35">
      <c r="A305" s="54">
        <v>192</v>
      </c>
      <c r="B305" s="59" t="s">
        <v>582</v>
      </c>
      <c r="C305" s="55">
        <v>498</v>
      </c>
      <c r="D305" s="55" t="s">
        <v>583</v>
      </c>
      <c r="E305" s="58" t="s">
        <v>584</v>
      </c>
      <c r="F305" s="10" t="s">
        <v>67</v>
      </c>
      <c r="G305" s="3">
        <v>2006</v>
      </c>
      <c r="H305" s="55">
        <v>2003</v>
      </c>
      <c r="I305" s="64"/>
      <c r="J305" s="62"/>
      <c r="K305" s="64"/>
      <c r="L305" s="64"/>
      <c r="M305" s="64"/>
      <c r="N305" s="62"/>
      <c r="O305" s="64"/>
      <c r="P305" s="64"/>
      <c r="Q305" s="55">
        <v>5783</v>
      </c>
      <c r="R305" s="63">
        <v>5545</v>
      </c>
      <c r="S305" s="64">
        <v>0.17239707708358765</v>
      </c>
      <c r="T305" s="64">
        <v>0.16375583410263062</v>
      </c>
      <c r="U305" s="63">
        <v>955.93682861328125</v>
      </c>
      <c r="V305" s="55">
        <v>947</v>
      </c>
      <c r="W305" s="63">
        <v>955.93682861328125</v>
      </c>
      <c r="X305" s="55">
        <v>947</v>
      </c>
      <c r="Y305" s="64">
        <v>0.17239618301391602</v>
      </c>
      <c r="Z305" s="64">
        <v>0.16375583410263062</v>
      </c>
      <c r="AA305" s="55">
        <v>3000</v>
      </c>
      <c r="AB305" s="55">
        <v>194</v>
      </c>
      <c r="AC305" s="55">
        <v>2500</v>
      </c>
      <c r="AD305" s="55">
        <v>187</v>
      </c>
      <c r="AE305" s="55">
        <v>3500</v>
      </c>
      <c r="AF305" s="55">
        <v>167</v>
      </c>
      <c r="AG305" s="64">
        <v>0.20843403041362762</v>
      </c>
      <c r="AH305" s="64">
        <v>0.56527429819107056</v>
      </c>
      <c r="AI305" s="64">
        <v>8.0564029514789581E-2</v>
      </c>
      <c r="AJ305" s="64">
        <v>4.1609209030866623E-2</v>
      </c>
      <c r="AK305" s="64">
        <v>8.9270872995257378E-3</v>
      </c>
      <c r="AL305" s="64">
        <v>0</v>
      </c>
      <c r="AM305" s="55">
        <v>3000</v>
      </c>
      <c r="AN305" s="55">
        <v>194</v>
      </c>
      <c r="AO305" s="55">
        <v>2500</v>
      </c>
      <c r="AP305" s="55">
        <v>187</v>
      </c>
      <c r="AQ305" s="55">
        <v>3500</v>
      </c>
      <c r="AR305" s="55">
        <v>167</v>
      </c>
      <c r="AS305" s="64">
        <v>0.20485743880271912</v>
      </c>
      <c r="AT305" s="64">
        <v>0.57866948843002319</v>
      </c>
      <c r="AU305" s="64">
        <v>9.0813092887401581E-2</v>
      </c>
      <c r="AV305" s="64">
        <v>3.8014784455299377E-2</v>
      </c>
      <c r="AW305" s="64">
        <v>9.5036961138248444E-3</v>
      </c>
      <c r="AX305" s="68">
        <v>0</v>
      </c>
      <c r="AY305" s="56" t="str">
        <f t="shared" si="78"/>
        <v>no</v>
      </c>
      <c r="AZ305" s="57" t="str">
        <f t="shared" si="79"/>
        <v>yes</v>
      </c>
      <c r="BA305" s="57" t="str">
        <f t="shared" si="80"/>
        <v>no</v>
      </c>
      <c r="BB305" s="57" t="str">
        <f t="shared" si="81"/>
        <v>yes</v>
      </c>
      <c r="BC305" s="57" t="str">
        <f t="shared" si="82"/>
        <v>yes</v>
      </c>
      <c r="BD305" s="58">
        <f t="shared" si="83"/>
        <v>2</v>
      </c>
      <c r="BE305" s="59" t="str">
        <f t="shared" si="84"/>
        <v>excluded</v>
      </c>
      <c r="BF305" s="55"/>
      <c r="BG305" s="58">
        <v>2</v>
      </c>
      <c r="BH305" s="58" t="s">
        <v>70</v>
      </c>
      <c r="BI305" s="45" t="s">
        <v>71</v>
      </c>
      <c r="BJ305" s="67" t="s">
        <v>72</v>
      </c>
      <c r="BK305" s="61"/>
      <c r="BL305" s="61" t="str" cm="1">
        <f t="array" ref="BL305">IF(_xlfn.XLOOKUP(Estimates_final!C263,'Additional survey details'!$B$3:$B$489,_xlfn.XLOOKUP(Estimates_final!$BL$1,'Additional survey details'!$C$2:$BM$2,'Additional survey details'!$C$3:$BM$489))=0,"",_xlfn.XLOOKUP(Estimates_final!C263,'Additional survey details'!$B$3:$B$489,_xlfn.XLOOKUP(Estimates_final!$BL$1,'Additional survey details'!$C$2:$BM$2,'Additional survey details'!$C$3:$BM$489)))</f>
        <v/>
      </c>
    </row>
    <row r="306" spans="1:64" s="54" customFormat="1" ht="15" customHeight="1" x14ac:dyDescent="0.35">
      <c r="A306" s="54">
        <v>193</v>
      </c>
      <c r="B306" s="59" t="s">
        <v>582</v>
      </c>
      <c r="C306" s="55">
        <v>499</v>
      </c>
      <c r="D306" s="55" t="s">
        <v>585</v>
      </c>
      <c r="E306" s="58" t="s">
        <v>584</v>
      </c>
      <c r="F306" s="10" t="s">
        <v>67</v>
      </c>
      <c r="G306" s="3">
        <v>2011</v>
      </c>
      <c r="H306" s="55">
        <v>2008</v>
      </c>
      <c r="I306" s="64">
        <v>0.1994774</v>
      </c>
      <c r="J306" s="62">
        <v>1.09508E-2</v>
      </c>
      <c r="K306" s="64">
        <v>0.1780138</v>
      </c>
      <c r="L306" s="64">
        <v>0.2209411</v>
      </c>
      <c r="M306" s="64">
        <v>0.1244219</v>
      </c>
      <c r="N306" s="62">
        <v>1.040925E-2</v>
      </c>
      <c r="O306" s="64">
        <v>0.10393193000000001</v>
      </c>
      <c r="P306" s="64">
        <v>0.14491196000000001</v>
      </c>
      <c r="Q306" s="55">
        <v>5306</v>
      </c>
      <c r="R306" s="63">
        <v>5391</v>
      </c>
      <c r="S306" s="64">
        <v>0.36267572641372681</v>
      </c>
      <c r="T306" s="64">
        <v>0.36920467019081116</v>
      </c>
      <c r="U306" s="63">
        <v>1955.31982421875</v>
      </c>
      <c r="V306" s="55">
        <v>1959</v>
      </c>
      <c r="W306" s="63">
        <v>1955.31982421875</v>
      </c>
      <c r="X306" s="55">
        <v>1959</v>
      </c>
      <c r="Y306" s="64">
        <v>0.36270076036453247</v>
      </c>
      <c r="Z306" s="64">
        <v>0.36920467019081116</v>
      </c>
      <c r="AA306" s="55">
        <v>3000</v>
      </c>
      <c r="AB306" s="55">
        <v>393</v>
      </c>
      <c r="AC306" s="55">
        <v>3500</v>
      </c>
      <c r="AD306" s="55">
        <v>361</v>
      </c>
      <c r="AE306" s="55">
        <v>2500</v>
      </c>
      <c r="AF306" s="55">
        <v>323</v>
      </c>
      <c r="AG306" s="64">
        <v>0.18847459554672241</v>
      </c>
      <c r="AH306" s="64">
        <v>0.535908043384552</v>
      </c>
      <c r="AI306" s="64">
        <v>0.1066332533955574</v>
      </c>
      <c r="AJ306" s="64">
        <v>3.7197552621364594E-2</v>
      </c>
      <c r="AK306" s="64">
        <v>1.4606966637074947E-2</v>
      </c>
      <c r="AL306" s="64">
        <v>0</v>
      </c>
      <c r="AM306" s="55">
        <v>3000</v>
      </c>
      <c r="AN306" s="55">
        <v>393</v>
      </c>
      <c r="AO306" s="55">
        <v>3500</v>
      </c>
      <c r="AP306" s="55">
        <v>361</v>
      </c>
      <c r="AQ306" s="55">
        <v>2500</v>
      </c>
      <c r="AR306" s="55">
        <v>323</v>
      </c>
      <c r="AS306" s="64">
        <v>0.20061255991458893</v>
      </c>
      <c r="AT306" s="64">
        <v>0.5497702956199646</v>
      </c>
      <c r="AU306" s="64">
        <v>8.7289430201053619E-2</v>
      </c>
      <c r="AV306" s="64">
        <v>2.960694208741188E-2</v>
      </c>
      <c r="AW306" s="64">
        <v>8.6778970435261726E-3</v>
      </c>
      <c r="AX306" s="68">
        <v>0</v>
      </c>
      <c r="AY306" s="56" t="str">
        <f t="shared" si="78"/>
        <v>yes</v>
      </c>
      <c r="AZ306" s="57" t="str">
        <f t="shared" si="79"/>
        <v>yes</v>
      </c>
      <c r="BA306" s="57" t="str">
        <f t="shared" si="80"/>
        <v>yes</v>
      </c>
      <c r="BB306" s="57" t="str">
        <f t="shared" si="81"/>
        <v>yes</v>
      </c>
      <c r="BC306" s="57" t="str">
        <f t="shared" si="82"/>
        <v>yes</v>
      </c>
      <c r="BD306" s="58">
        <f t="shared" si="83"/>
        <v>0</v>
      </c>
      <c r="BE306" s="59" t="str">
        <f t="shared" si="84"/>
        <v>included</v>
      </c>
      <c r="BF306" s="55" t="s">
        <v>77</v>
      </c>
      <c r="BG306" s="58">
        <v>5</v>
      </c>
      <c r="BH306" s="58" t="s">
        <v>78</v>
      </c>
      <c r="BI306" s="45" t="s">
        <v>84</v>
      </c>
      <c r="BJ306" s="67" t="s">
        <v>80</v>
      </c>
      <c r="BK306" s="61"/>
      <c r="BL306" s="61" t="str" cm="1">
        <f t="array" ref="BL306">IF(_xlfn.XLOOKUP(Estimates_final!C264,'Additional survey details'!$B$3:$B$489,_xlfn.XLOOKUP(Estimates_final!$BL$1,'Additional survey details'!$C$2:$BM$2,'Additional survey details'!$C$3:$BM$489))=0,"",_xlfn.XLOOKUP(Estimates_final!C264,'Additional survey details'!$B$3:$B$489,_xlfn.XLOOKUP(Estimates_final!$BL$1,'Additional survey details'!$C$2:$BM$2,'Additional survey details'!$C$3:$BM$489)))</f>
        <v>MICS5</v>
      </c>
    </row>
    <row r="307" spans="1:64" s="54" customFormat="1" ht="15" customHeight="1" x14ac:dyDescent="0.35">
      <c r="A307" s="54">
        <v>194</v>
      </c>
      <c r="B307" s="59" t="s">
        <v>582</v>
      </c>
      <c r="C307" s="55">
        <v>500</v>
      </c>
      <c r="D307" s="55" t="s">
        <v>586</v>
      </c>
      <c r="E307" s="58" t="s">
        <v>584</v>
      </c>
      <c r="F307" s="10" t="s">
        <v>76</v>
      </c>
      <c r="G307" s="3">
        <v>2014</v>
      </c>
      <c r="H307" s="55">
        <v>2013</v>
      </c>
      <c r="I307" s="64">
        <v>0.28669489999999997</v>
      </c>
      <c r="J307" s="62">
        <v>1.6679800000000002E-2</v>
      </c>
      <c r="K307" s="64">
        <v>0.25400240000000002</v>
      </c>
      <c r="L307" s="64">
        <v>0.31938729999999999</v>
      </c>
      <c r="M307" s="64">
        <v>0.17118159999999999</v>
      </c>
      <c r="N307" s="62">
        <v>1.3985539999999999E-2</v>
      </c>
      <c r="O307" s="64">
        <v>0.14369129</v>
      </c>
      <c r="P307" s="64">
        <v>0.19867202</v>
      </c>
      <c r="Q307" s="55">
        <v>2086</v>
      </c>
      <c r="R307" s="63">
        <v>2048.087646484375</v>
      </c>
      <c r="S307" s="64">
        <v>0.59130859375</v>
      </c>
      <c r="T307" s="64">
        <v>0.54602110385894775</v>
      </c>
      <c r="U307" s="63">
        <v>1211</v>
      </c>
      <c r="V307" s="55">
        <v>1139</v>
      </c>
      <c r="W307" s="63">
        <v>1211</v>
      </c>
      <c r="X307" s="55">
        <v>1139</v>
      </c>
      <c r="Y307" s="64">
        <v>0.59130859375</v>
      </c>
      <c r="Z307" s="64">
        <v>0.54602110385894775</v>
      </c>
      <c r="AA307" s="55">
        <v>3000</v>
      </c>
      <c r="AB307" s="55">
        <v>243</v>
      </c>
      <c r="AC307" s="55">
        <v>3500</v>
      </c>
      <c r="AD307" s="55">
        <v>192</v>
      </c>
      <c r="AE307" s="55">
        <v>2500</v>
      </c>
      <c r="AF307" s="55">
        <v>187</v>
      </c>
      <c r="AG307" s="64">
        <v>0.21728415787220001</v>
      </c>
      <c r="AH307" s="64">
        <v>0.54675829410552979</v>
      </c>
      <c r="AI307" s="64">
        <v>5.130290612578392E-2</v>
      </c>
      <c r="AJ307" s="64">
        <v>1.7530746757984161E-2</v>
      </c>
      <c r="AK307" s="64">
        <v>1.3614712515845895E-3</v>
      </c>
      <c r="AL307" s="64">
        <v>3.7718897219747305E-3</v>
      </c>
      <c r="AM307" s="55">
        <v>3000</v>
      </c>
      <c r="AN307" s="55">
        <v>243</v>
      </c>
      <c r="AO307" s="55">
        <v>3500</v>
      </c>
      <c r="AP307" s="55">
        <v>192</v>
      </c>
      <c r="AQ307" s="55">
        <v>2500</v>
      </c>
      <c r="AR307" s="55">
        <v>187</v>
      </c>
      <c r="AS307" s="64">
        <v>0.21334503591060638</v>
      </c>
      <c r="AT307" s="64">
        <v>0.54609304666519165</v>
      </c>
      <c r="AU307" s="64">
        <v>5.7945568114519119E-2</v>
      </c>
      <c r="AV307" s="64">
        <v>1.5803337097167969E-2</v>
      </c>
      <c r="AW307" s="64">
        <v>2.6338894385844469E-3</v>
      </c>
      <c r="AX307" s="68">
        <v>4.3898154981434345E-3</v>
      </c>
      <c r="AY307" s="56" t="str">
        <f t="shared" si="78"/>
        <v>yes</v>
      </c>
      <c r="AZ307" s="57" t="str">
        <f t="shared" si="79"/>
        <v>yes</v>
      </c>
      <c r="BA307" s="57" t="str">
        <f t="shared" si="80"/>
        <v>yes</v>
      </c>
      <c r="BB307" s="57" t="str">
        <f t="shared" si="81"/>
        <v>yes</v>
      </c>
      <c r="BC307" s="57" t="str">
        <f t="shared" si="82"/>
        <v>yes</v>
      </c>
      <c r="BD307" s="58">
        <f t="shared" si="83"/>
        <v>0</v>
      </c>
      <c r="BE307" s="59" t="str">
        <f t="shared" si="84"/>
        <v>included</v>
      </c>
      <c r="BF307" s="55" t="s">
        <v>77</v>
      </c>
      <c r="BG307" s="58">
        <v>5</v>
      </c>
      <c r="BH307" s="58" t="s">
        <v>78</v>
      </c>
      <c r="BI307" s="45" t="s">
        <v>79</v>
      </c>
      <c r="BJ307" s="67" t="s">
        <v>80</v>
      </c>
      <c r="BK307" s="61"/>
      <c r="BL307" s="61" t="str" cm="1">
        <f t="array" ref="BL307">IF(_xlfn.XLOOKUP(Estimates_final!C265,'Additional survey details'!$B$3:$B$489,_xlfn.XLOOKUP(Estimates_final!$BL$1,'Additional survey details'!$C$2:$BM$2,'Additional survey details'!$C$3:$BM$489))=0,"",_xlfn.XLOOKUP(Estimates_final!C265,'Additional survey details'!$B$3:$B$489,_xlfn.XLOOKUP(Estimates_final!$BL$1,'Additional survey details'!$C$2:$BM$2,'Additional survey details'!$C$3:$BM$489)))</f>
        <v/>
      </c>
    </row>
    <row r="308" spans="1:64" s="54" customFormat="1" ht="15" hidden="1" customHeight="1" x14ac:dyDescent="0.35">
      <c r="A308" s="54">
        <v>378</v>
      </c>
      <c r="B308" s="59" t="s">
        <v>582</v>
      </c>
      <c r="C308" s="55">
        <v>1404</v>
      </c>
      <c r="D308" s="55" t="s">
        <v>587</v>
      </c>
      <c r="E308" s="58" t="s">
        <v>584</v>
      </c>
      <c r="F308" s="10" t="s">
        <v>67</v>
      </c>
      <c r="G308" s="3" t="s">
        <v>194</v>
      </c>
      <c r="H308" s="55">
        <v>2014</v>
      </c>
      <c r="I308" s="64"/>
      <c r="J308" s="62"/>
      <c r="K308" s="64"/>
      <c r="L308" s="64"/>
      <c r="M308" s="64"/>
      <c r="N308" s="62"/>
      <c r="O308" s="64"/>
      <c r="P308" s="64"/>
      <c r="Q308" s="55">
        <v>4994</v>
      </c>
      <c r="R308" s="63">
        <v>5007</v>
      </c>
      <c r="S308" s="64">
        <v>0.61291712522506714</v>
      </c>
      <c r="T308" s="64">
        <v>0.6213456392288208</v>
      </c>
      <c r="U308" s="63">
        <v>3069.157958984375</v>
      </c>
      <c r="V308" s="55">
        <v>3103</v>
      </c>
      <c r="W308" s="63">
        <v>3067.007568359375</v>
      </c>
      <c r="X308" s="55">
        <v>3101</v>
      </c>
      <c r="Y308" s="64">
        <v>0.61254394054412842</v>
      </c>
      <c r="Z308" s="64">
        <v>0.62094515562057495</v>
      </c>
      <c r="AA308" s="55">
        <v>3000</v>
      </c>
      <c r="AB308" s="55">
        <v>649</v>
      </c>
      <c r="AC308" s="55">
        <v>3500</v>
      </c>
      <c r="AD308" s="55">
        <v>564</v>
      </c>
      <c r="AE308" s="55">
        <v>2500</v>
      </c>
      <c r="AF308" s="55">
        <v>503</v>
      </c>
      <c r="AG308" s="64">
        <v>0.21305407583713531</v>
      </c>
      <c r="AH308" s="64">
        <v>0.55118703842163086</v>
      </c>
      <c r="AI308" s="64">
        <v>7.7212534844875336E-2</v>
      </c>
      <c r="AJ308" s="64">
        <v>3.2541804015636444E-2</v>
      </c>
      <c r="AK308" s="64">
        <v>7.2397021576762199E-3</v>
      </c>
      <c r="AL308" s="64">
        <v>2.4976168060675263E-4</v>
      </c>
      <c r="AM308" s="55">
        <v>3000</v>
      </c>
      <c r="AN308" s="55">
        <v>649</v>
      </c>
      <c r="AO308" s="55">
        <v>3500</v>
      </c>
      <c r="AP308" s="55">
        <v>564</v>
      </c>
      <c r="AQ308" s="55">
        <v>2500</v>
      </c>
      <c r="AR308" s="55">
        <v>503</v>
      </c>
      <c r="AS308" s="64">
        <v>0.20915243029594421</v>
      </c>
      <c r="AT308" s="64">
        <v>0.55301320552825928</v>
      </c>
      <c r="AU308" s="64">
        <v>7.5410895049571991E-2</v>
      </c>
      <c r="AV308" s="64">
        <v>2.9326457530260086E-2</v>
      </c>
      <c r="AW308" s="64">
        <v>6.4453752711415291E-3</v>
      </c>
      <c r="AX308" s="68">
        <v>3.2226878101937473E-4</v>
      </c>
      <c r="AY308" s="56" t="str">
        <f t="shared" si="78"/>
        <v>yes</v>
      </c>
      <c r="AZ308" s="57" t="str">
        <f t="shared" si="79"/>
        <v>yes</v>
      </c>
      <c r="BA308" s="57" t="str">
        <f t="shared" si="80"/>
        <v>no</v>
      </c>
      <c r="BB308" s="57" t="str">
        <f t="shared" si="81"/>
        <v>yes</v>
      </c>
      <c r="BC308" s="57" t="str">
        <f t="shared" si="82"/>
        <v>yes</v>
      </c>
      <c r="BD308" s="58">
        <f t="shared" si="83"/>
        <v>1</v>
      </c>
      <c r="BE308" s="59" t="str">
        <f t="shared" si="84"/>
        <v>excluded</v>
      </c>
      <c r="BF308" s="55" t="s">
        <v>77</v>
      </c>
      <c r="BG308" s="58">
        <v>3</v>
      </c>
      <c r="BH308" s="58" t="s">
        <v>70</v>
      </c>
      <c r="BI308" s="45" t="s">
        <v>71</v>
      </c>
      <c r="BJ308" s="67" t="s">
        <v>72</v>
      </c>
      <c r="BK308" s="61" t="s">
        <v>125</v>
      </c>
      <c r="BL308" s="61" t="e" cm="1">
        <f t="array" ref="BL308">IF(_xlfn.XLOOKUP(Estimates_final!C266,'Additional survey details'!$B$3:$B$489,_xlfn.XLOOKUP(Estimates_final!$BL$1,'Additional survey details'!$C$2:$BM$2,'Additional survey details'!$C$3:$BM$489))=0,"",_xlfn.XLOOKUP(Estimates_final!C266,'Additional survey details'!$B$3:$B$489,_xlfn.XLOOKUP(Estimates_final!$BL$1,'Additional survey details'!$C$2:$BM$2,'Additional survey details'!$C$3:$BM$489)))</f>
        <v>#N/A</v>
      </c>
    </row>
    <row r="309" spans="1:64" s="54" customFormat="1" ht="15" customHeight="1" x14ac:dyDescent="0.35">
      <c r="A309" s="54">
        <v>445</v>
      </c>
      <c r="B309" s="59" t="s">
        <v>582</v>
      </c>
      <c r="C309" s="55">
        <v>2744</v>
      </c>
      <c r="D309" s="55" t="s">
        <v>588</v>
      </c>
      <c r="E309" s="58" t="s">
        <v>584</v>
      </c>
      <c r="F309" s="10" t="s">
        <v>76</v>
      </c>
      <c r="G309" s="3">
        <v>2019</v>
      </c>
      <c r="H309" s="55">
        <v>2018</v>
      </c>
      <c r="I309" s="64">
        <v>0.16049513220787048</v>
      </c>
      <c r="J309" s="62">
        <v>1.0021582245826721E-2</v>
      </c>
      <c r="K309" s="64">
        <v>0.14085282385349274</v>
      </c>
      <c r="L309" s="64">
        <v>0.18013742566108704</v>
      </c>
      <c r="M309" s="64">
        <v>0.10598676651716232</v>
      </c>
      <c r="N309" s="62">
        <v>8.7266396731138229E-3</v>
      </c>
      <c r="O309" s="64">
        <v>8.8840514421463013E-2</v>
      </c>
      <c r="P309" s="64">
        <v>0.12313301861286163</v>
      </c>
      <c r="Q309" s="55">
        <v>2519</v>
      </c>
      <c r="R309" s="63">
        <v>1950.3607177734375</v>
      </c>
      <c r="S309" s="64">
        <v>0.77538460493087769</v>
      </c>
      <c r="T309" s="64">
        <v>0.77530765533447266</v>
      </c>
      <c r="U309" s="63">
        <v>1512</v>
      </c>
      <c r="V309" s="55">
        <v>1953</v>
      </c>
      <c r="W309" s="63">
        <v>1512</v>
      </c>
      <c r="X309" s="55">
        <v>1953</v>
      </c>
      <c r="Y309" s="64">
        <v>0.77538460493087769</v>
      </c>
      <c r="Z309" s="64">
        <v>0.77530765533447266</v>
      </c>
      <c r="AA309" s="55">
        <v>3000</v>
      </c>
      <c r="AB309" s="55">
        <v>467</v>
      </c>
      <c r="AC309" s="55">
        <v>3500</v>
      </c>
      <c r="AD309" s="55">
        <v>293</v>
      </c>
      <c r="AE309" s="55">
        <v>2500</v>
      </c>
      <c r="AF309" s="55">
        <v>242</v>
      </c>
      <c r="AG309" s="64">
        <v>0.22648830711841583</v>
      </c>
      <c r="AH309" s="64">
        <v>0.50701498985290527</v>
      </c>
      <c r="AI309" s="64">
        <v>4.5280460268259048E-2</v>
      </c>
      <c r="AJ309" s="64">
        <v>1.6794310882687569E-2</v>
      </c>
      <c r="AK309" s="64">
        <v>8.4224552847445011E-4</v>
      </c>
      <c r="AL309" s="64">
        <v>0</v>
      </c>
      <c r="AM309" s="55">
        <v>3000</v>
      </c>
      <c r="AN309" s="55">
        <v>467</v>
      </c>
      <c r="AO309" s="55">
        <v>3500</v>
      </c>
      <c r="AP309" s="55">
        <v>293</v>
      </c>
      <c r="AQ309" s="55">
        <v>2500</v>
      </c>
      <c r="AR309" s="55">
        <v>242</v>
      </c>
      <c r="AS309" s="64">
        <v>0.23911930620670319</v>
      </c>
      <c r="AT309" s="64">
        <v>0.51305681467056274</v>
      </c>
      <c r="AU309" s="64">
        <v>4.7107014805078506E-2</v>
      </c>
      <c r="AV309" s="64">
        <v>1.4848950318992138E-2</v>
      </c>
      <c r="AW309" s="64">
        <v>1.0240655392408371E-3</v>
      </c>
      <c r="AX309" s="68">
        <v>0</v>
      </c>
      <c r="AY309" s="56" t="str">
        <f t="shared" si="78"/>
        <v>yes</v>
      </c>
      <c r="AZ309" s="57" t="str">
        <f t="shared" si="79"/>
        <v>yes</v>
      </c>
      <c r="BA309" s="57" t="str">
        <f t="shared" si="80"/>
        <v>yes</v>
      </c>
      <c r="BB309" s="57" t="str">
        <f t="shared" si="81"/>
        <v>yes</v>
      </c>
      <c r="BC309" s="57" t="str">
        <f t="shared" si="82"/>
        <v>yes</v>
      </c>
      <c r="BD309" s="58">
        <f t="shared" si="83"/>
        <v>0</v>
      </c>
      <c r="BE309" s="59" t="str">
        <f t="shared" si="84"/>
        <v>included</v>
      </c>
      <c r="BF309" s="55"/>
      <c r="BG309" s="58">
        <v>5</v>
      </c>
      <c r="BH309" s="58" t="s">
        <v>78</v>
      </c>
      <c r="BI309" s="45" t="s">
        <v>96</v>
      </c>
      <c r="BJ309" s="67" t="s">
        <v>80</v>
      </c>
      <c r="BK309" s="61"/>
      <c r="BL309" s="61" t="str" cm="1">
        <f t="array" ref="BL309">IF(_xlfn.XLOOKUP(Estimates_final!C267,'Additional survey details'!$B$3:$B$489,_xlfn.XLOOKUP(Estimates_final!$BL$1,'Additional survey details'!$C$2:$BM$2,'Additional survey details'!$C$3:$BM$489))=0,"",_xlfn.XLOOKUP(Estimates_final!C267,'Additional survey details'!$B$3:$B$489,_xlfn.XLOOKUP(Estimates_final!$BL$1,'Additional survey details'!$C$2:$BM$2,'Additional survey details'!$C$3:$BM$489)))</f>
        <v/>
      </c>
    </row>
    <row r="310" spans="1:64" s="54" customFormat="1" ht="15" customHeight="1" x14ac:dyDescent="0.35">
      <c r="A310" s="54">
        <v>195</v>
      </c>
      <c r="B310" s="59" t="s">
        <v>589</v>
      </c>
      <c r="C310" s="55">
        <v>502</v>
      </c>
      <c r="D310" s="55" t="s">
        <v>590</v>
      </c>
      <c r="E310" s="58" t="s">
        <v>591</v>
      </c>
      <c r="F310" s="10" t="s">
        <v>67</v>
      </c>
      <c r="G310" s="3" t="s">
        <v>592</v>
      </c>
      <c r="H310" s="55">
        <v>1995</v>
      </c>
      <c r="I310" s="64">
        <v>0.1201889</v>
      </c>
      <c r="J310" s="62">
        <v>4.5301999999999999E-3</v>
      </c>
      <c r="K310" s="64">
        <v>0.1113098</v>
      </c>
      <c r="L310" s="64">
        <v>0.12906799999999999</v>
      </c>
      <c r="M310" s="64">
        <v>0.11779829999999999</v>
      </c>
      <c r="N310" s="62">
        <v>5.20565E-3</v>
      </c>
      <c r="O310" s="64">
        <v>0.10757419999999999</v>
      </c>
      <c r="P310" s="64">
        <v>0.12802248999999999</v>
      </c>
      <c r="Q310" s="55">
        <v>8273</v>
      </c>
      <c r="R310" s="63">
        <v>7791</v>
      </c>
      <c r="S310" s="64">
        <v>0.75352287292480469</v>
      </c>
      <c r="T310" s="64">
        <v>0.71425116062164307</v>
      </c>
      <c r="U310" s="63">
        <v>5870.60107421875</v>
      </c>
      <c r="V310" s="55">
        <v>5909</v>
      </c>
      <c r="W310" s="63">
        <v>5857.3486328125</v>
      </c>
      <c r="X310" s="55">
        <v>5894</v>
      </c>
      <c r="Y310" s="64">
        <v>0.75180959701538086</v>
      </c>
      <c r="Z310" s="64">
        <v>0.71243804693222046</v>
      </c>
      <c r="AA310" s="55">
        <v>3175</v>
      </c>
      <c r="AB310" s="55">
        <v>876</v>
      </c>
      <c r="AC310" s="55">
        <v>3401</v>
      </c>
      <c r="AD310" s="55">
        <v>645</v>
      </c>
      <c r="AE310" s="55">
        <v>3628</v>
      </c>
      <c r="AF310" s="55">
        <v>599</v>
      </c>
      <c r="AG310" s="64">
        <v>0.1383720338344574</v>
      </c>
      <c r="AH310" s="64">
        <v>0.33990797400474548</v>
      </c>
      <c r="AI310" s="64">
        <v>0.12334097921848297</v>
      </c>
      <c r="AJ310" s="64">
        <v>3.8890436291694641E-2</v>
      </c>
      <c r="AK310" s="64">
        <v>7.903488352894783E-3</v>
      </c>
      <c r="AL310" s="64">
        <v>2.7490488719195127E-4</v>
      </c>
      <c r="AM310" s="55">
        <v>3175</v>
      </c>
      <c r="AN310" s="55">
        <v>876</v>
      </c>
      <c r="AO310" s="55">
        <v>3401</v>
      </c>
      <c r="AP310" s="55">
        <v>645</v>
      </c>
      <c r="AQ310" s="55">
        <v>3628</v>
      </c>
      <c r="AR310" s="55">
        <v>599</v>
      </c>
      <c r="AS310" s="64">
        <v>0.14824843406677246</v>
      </c>
      <c r="AT310" s="64">
        <v>0.35877475142478943</v>
      </c>
      <c r="AU310" s="64">
        <v>0.12370959669351578</v>
      </c>
      <c r="AV310" s="64">
        <v>3.9939075708389282E-2</v>
      </c>
      <c r="AW310" s="64">
        <v>8.1232022494077682E-3</v>
      </c>
      <c r="AX310" s="68">
        <v>3.3846675069071352E-4</v>
      </c>
      <c r="AY310" s="56" t="str">
        <f t="shared" si="78"/>
        <v>yes</v>
      </c>
      <c r="AZ310" s="57" t="str">
        <f t="shared" si="79"/>
        <v>yes</v>
      </c>
      <c r="BA310" s="57" t="str">
        <f t="shared" si="80"/>
        <v>yes</v>
      </c>
      <c r="BB310" s="57" t="str">
        <f t="shared" si="81"/>
        <v>yes</v>
      </c>
      <c r="BC310" s="57" t="str">
        <f t="shared" si="82"/>
        <v>yes</v>
      </c>
      <c r="BD310" s="58">
        <f t="shared" si="83"/>
        <v>0</v>
      </c>
      <c r="BE310" s="59" t="str">
        <f t="shared" si="84"/>
        <v>included</v>
      </c>
      <c r="BF310" s="55" t="s">
        <v>77</v>
      </c>
      <c r="BG310" s="58">
        <v>5</v>
      </c>
      <c r="BH310" s="58" t="s">
        <v>78</v>
      </c>
      <c r="BI310" s="45" t="s">
        <v>84</v>
      </c>
      <c r="BJ310" s="67" t="s">
        <v>80</v>
      </c>
      <c r="BK310" s="61"/>
      <c r="BL310" s="61" t="str" cm="1">
        <f t="array" ref="BL310">IF(_xlfn.XLOOKUP(Estimates_final!C268,'Additional survey details'!$B$3:$B$489,_xlfn.XLOOKUP(Estimates_final!$BL$1,'Additional survey details'!$C$2:$BM$2,'Additional survey details'!$C$3:$BM$489))=0,"",_xlfn.XLOOKUP(Estimates_final!C268,'Additional survey details'!$B$3:$B$489,_xlfn.XLOOKUP(Estimates_final!$BL$1,'Additional survey details'!$C$2:$BM$2,'Additional survey details'!$C$3:$BM$489)))</f>
        <v/>
      </c>
    </row>
    <row r="311" spans="1:64" s="54" customFormat="1" ht="15" customHeight="1" x14ac:dyDescent="0.35">
      <c r="A311" s="54">
        <v>196</v>
      </c>
      <c r="B311" s="59" t="s">
        <v>589</v>
      </c>
      <c r="C311" s="55">
        <v>503</v>
      </c>
      <c r="D311" s="55" t="s">
        <v>593</v>
      </c>
      <c r="E311" s="58" t="s">
        <v>591</v>
      </c>
      <c r="F311" s="10" t="s">
        <v>67</v>
      </c>
      <c r="G311" s="3">
        <v>2001</v>
      </c>
      <c r="H311" s="55">
        <v>1999</v>
      </c>
      <c r="I311" s="64">
        <v>0.1188037</v>
      </c>
      <c r="J311" s="62">
        <v>4.9692E-3</v>
      </c>
      <c r="K311" s="64">
        <v>0.1090641</v>
      </c>
      <c r="L311" s="64">
        <v>0.1285433</v>
      </c>
      <c r="M311" s="64">
        <v>0.1076086</v>
      </c>
      <c r="N311" s="62">
        <v>5.7290600000000002E-3</v>
      </c>
      <c r="O311" s="64">
        <v>9.6356570000000002E-2</v>
      </c>
      <c r="P311" s="64">
        <v>0.11886062999999999</v>
      </c>
      <c r="Q311" s="55">
        <v>6918</v>
      </c>
      <c r="R311" s="63">
        <v>6468</v>
      </c>
      <c r="S311" s="64">
        <v>0.71087974309921265</v>
      </c>
      <c r="T311" s="64">
        <v>0.66608846187591553</v>
      </c>
      <c r="U311" s="63">
        <v>4598.041015625</v>
      </c>
      <c r="V311" s="55">
        <v>4608</v>
      </c>
      <c r="W311" s="63">
        <v>4582.349609375</v>
      </c>
      <c r="X311" s="55">
        <v>4590</v>
      </c>
      <c r="Y311" s="64">
        <v>0.70846468210220337</v>
      </c>
      <c r="Z311" s="64">
        <v>0.6634865403175354</v>
      </c>
      <c r="AA311" s="55">
        <v>3175</v>
      </c>
      <c r="AB311" s="55">
        <v>603</v>
      </c>
      <c r="AC311" s="55">
        <v>3401</v>
      </c>
      <c r="AD311" s="55">
        <v>450</v>
      </c>
      <c r="AE311" s="55">
        <v>3628</v>
      </c>
      <c r="AF311" s="55">
        <v>442</v>
      </c>
      <c r="AG311" s="64">
        <v>0.12162782251834869</v>
      </c>
      <c r="AH311" s="64">
        <v>0.31649240851402283</v>
      </c>
      <c r="AI311" s="64">
        <v>0.11401991546154022</v>
      </c>
      <c r="AJ311" s="64">
        <v>3.8102135062217712E-2</v>
      </c>
      <c r="AK311" s="64">
        <v>7.9200072214007378E-3</v>
      </c>
      <c r="AL311" s="64">
        <v>1.830536057241261E-4</v>
      </c>
      <c r="AM311" s="55">
        <v>3175</v>
      </c>
      <c r="AN311" s="55">
        <v>603</v>
      </c>
      <c r="AO311" s="55">
        <v>3401</v>
      </c>
      <c r="AP311" s="55">
        <v>450</v>
      </c>
      <c r="AQ311" s="55">
        <v>3628</v>
      </c>
      <c r="AR311" s="55">
        <v>442</v>
      </c>
      <c r="AS311" s="64">
        <v>0.130859375</v>
      </c>
      <c r="AT311" s="64">
        <v>0.3244357705116272</v>
      </c>
      <c r="AU311" s="64">
        <v>0.1085069477558136</v>
      </c>
      <c r="AV311" s="64">
        <v>3.53732630610466E-2</v>
      </c>
      <c r="AW311" s="64">
        <v>8.8975690305233002E-3</v>
      </c>
      <c r="AX311" s="68">
        <v>2.1701389050576836E-4</v>
      </c>
      <c r="AY311" s="56" t="str">
        <f t="shared" si="78"/>
        <v>yes</v>
      </c>
      <c r="AZ311" s="57" t="str">
        <f t="shared" si="79"/>
        <v>yes</v>
      </c>
      <c r="BA311" s="57" t="str">
        <f t="shared" si="80"/>
        <v>yes</v>
      </c>
      <c r="BB311" s="57" t="str">
        <f t="shared" si="81"/>
        <v>yes</v>
      </c>
      <c r="BC311" s="57" t="str">
        <f t="shared" si="82"/>
        <v>yes</v>
      </c>
      <c r="BD311" s="58">
        <f t="shared" si="83"/>
        <v>0</v>
      </c>
      <c r="BE311" s="59" t="str">
        <f t="shared" si="84"/>
        <v>included</v>
      </c>
      <c r="BF311" s="55" t="s">
        <v>77</v>
      </c>
      <c r="BG311" s="58">
        <v>5</v>
      </c>
      <c r="BH311" s="58" t="s">
        <v>78</v>
      </c>
      <c r="BI311" s="45" t="s">
        <v>84</v>
      </c>
      <c r="BJ311" s="67" t="s">
        <v>80</v>
      </c>
      <c r="BK311" s="61"/>
      <c r="BL311" s="61" t="str" cm="1">
        <f t="array" ref="BL311">IF(_xlfn.XLOOKUP(Estimates_final!C269,'Additional survey details'!$B$3:$B$489,_xlfn.XLOOKUP(Estimates_final!$BL$1,'Additional survey details'!$C$2:$BM$2,'Additional survey details'!$C$3:$BM$489))=0,"",_xlfn.XLOOKUP(Estimates_final!C269,'Additional survey details'!$B$3:$B$489,_xlfn.XLOOKUP(Estimates_final!$BL$1,'Additional survey details'!$C$2:$BM$2,'Additional survey details'!$C$3:$BM$489)))</f>
        <v/>
      </c>
    </row>
    <row r="312" spans="1:64" s="54" customFormat="1" ht="15" hidden="1" customHeight="1" x14ac:dyDescent="0.35">
      <c r="A312" s="54">
        <v>197</v>
      </c>
      <c r="B312" s="59" t="s">
        <v>594</v>
      </c>
      <c r="C312" s="55">
        <v>508</v>
      </c>
      <c r="D312" s="55" t="s">
        <v>595</v>
      </c>
      <c r="E312" s="58" t="s">
        <v>596</v>
      </c>
      <c r="F312" s="10" t="s">
        <v>67</v>
      </c>
      <c r="G312" s="3">
        <v>1998</v>
      </c>
      <c r="H312" s="55">
        <v>1995</v>
      </c>
      <c r="I312" s="64"/>
      <c r="J312" s="62"/>
      <c r="K312" s="64"/>
      <c r="L312" s="64"/>
      <c r="M312" s="64"/>
      <c r="N312" s="62"/>
      <c r="O312" s="64"/>
      <c r="P312" s="64"/>
      <c r="Q312" s="55">
        <v>4769</v>
      </c>
      <c r="R312" s="63">
        <v>4975</v>
      </c>
      <c r="S312" s="64">
        <v>0.16698561608791351</v>
      </c>
      <c r="T312" s="64">
        <v>0.22688195109367371</v>
      </c>
      <c r="U312" s="63">
        <v>830.69549560546875</v>
      </c>
      <c r="V312" s="55">
        <v>1082</v>
      </c>
      <c r="W312" s="63">
        <v>830.69549560546875</v>
      </c>
      <c r="X312" s="55">
        <v>1082</v>
      </c>
      <c r="Y312" s="64">
        <v>0.16697396337985992</v>
      </c>
      <c r="Z312" s="64">
        <v>0.22688195109367371</v>
      </c>
      <c r="AA312" s="55">
        <v>3200</v>
      </c>
      <c r="AB312" s="55">
        <v>55</v>
      </c>
      <c r="AC312" s="55">
        <v>2800</v>
      </c>
      <c r="AD312" s="55">
        <v>52</v>
      </c>
      <c r="AE312" s="55">
        <v>3100</v>
      </c>
      <c r="AF312" s="55">
        <v>52</v>
      </c>
      <c r="AG312" s="64">
        <v>8.9767217636108398E-2</v>
      </c>
      <c r="AH312" s="64">
        <v>0.23673932254314423</v>
      </c>
      <c r="AI312" s="64">
        <v>3.3066552132368088E-2</v>
      </c>
      <c r="AJ312" s="64">
        <v>8.6893299594521523E-3</v>
      </c>
      <c r="AK312" s="64">
        <v>9.5404876628890634E-4</v>
      </c>
      <c r="AL312" s="64">
        <v>0</v>
      </c>
      <c r="AM312" s="55">
        <v>3200</v>
      </c>
      <c r="AN312" s="55">
        <v>55</v>
      </c>
      <c r="AO312" s="55">
        <v>2800</v>
      </c>
      <c r="AP312" s="55">
        <v>52</v>
      </c>
      <c r="AQ312" s="55">
        <v>3100</v>
      </c>
      <c r="AR312" s="55">
        <v>52</v>
      </c>
      <c r="AS312" s="64">
        <v>8.3179295063018799E-2</v>
      </c>
      <c r="AT312" s="64">
        <v>0.23012939095497131</v>
      </c>
      <c r="AU312" s="64">
        <v>3.1423289328813553E-2</v>
      </c>
      <c r="AV312" s="64">
        <v>9.242144413292408E-3</v>
      </c>
      <c r="AW312" s="64">
        <v>9.2421442968770862E-4</v>
      </c>
      <c r="AX312" s="68">
        <v>0</v>
      </c>
      <c r="AY312" s="56" t="str">
        <f t="shared" si="78"/>
        <v>no</v>
      </c>
      <c r="AZ312" s="57" t="str">
        <f t="shared" si="79"/>
        <v>yes</v>
      </c>
      <c r="BA312" s="57" t="str">
        <f t="shared" si="80"/>
        <v>yes</v>
      </c>
      <c r="BB312" s="57" t="str">
        <f t="shared" si="81"/>
        <v>yes</v>
      </c>
      <c r="BC312" s="57" t="str">
        <f t="shared" si="82"/>
        <v>yes</v>
      </c>
      <c r="BD312" s="58">
        <f t="shared" si="83"/>
        <v>1</v>
      </c>
      <c r="BE312" s="59" t="str">
        <f t="shared" si="84"/>
        <v>excluded</v>
      </c>
      <c r="BF312" s="55" t="s">
        <v>69</v>
      </c>
      <c r="BG312" s="58">
        <v>2</v>
      </c>
      <c r="BH312" s="58" t="s">
        <v>70</v>
      </c>
      <c r="BI312" s="45" t="s">
        <v>71</v>
      </c>
      <c r="BJ312" s="67" t="s">
        <v>72</v>
      </c>
      <c r="BK312" s="61"/>
      <c r="BL312" s="61" t="str" cm="1">
        <f t="array" ref="BL312">IF(_xlfn.XLOOKUP(Estimates_final!C270,'Additional survey details'!$B$3:$B$489,_xlfn.XLOOKUP(Estimates_final!$BL$1,'Additional survey details'!$C$2:$BM$2,'Additional survey details'!$C$3:$BM$489))=0,"",_xlfn.XLOOKUP(Estimates_final!C270,'Additional survey details'!$B$3:$B$489,_xlfn.XLOOKUP(Estimates_final!$BL$1,'Additional survey details'!$C$2:$BM$2,'Additional survey details'!$C$3:$BM$489)))</f>
        <v/>
      </c>
    </row>
    <row r="313" spans="1:64" s="54" customFormat="1" ht="15" hidden="1" customHeight="1" x14ac:dyDescent="0.35">
      <c r="A313" s="54">
        <v>198</v>
      </c>
      <c r="B313" s="59" t="s">
        <v>594</v>
      </c>
      <c r="C313" s="55">
        <v>509</v>
      </c>
      <c r="D313" s="55" t="s">
        <v>597</v>
      </c>
      <c r="E313" s="58" t="s">
        <v>596</v>
      </c>
      <c r="F313" s="10" t="s">
        <v>76</v>
      </c>
      <c r="G313" s="3">
        <v>2000</v>
      </c>
      <c r="H313" s="55">
        <v>1999</v>
      </c>
      <c r="I313" s="64" t="s">
        <v>104</v>
      </c>
      <c r="J313" s="62"/>
      <c r="K313" s="64"/>
      <c r="L313" s="64"/>
      <c r="M313" s="64"/>
      <c r="N313" s="62"/>
      <c r="O313" s="64"/>
      <c r="P313" s="64"/>
      <c r="Q313" s="55">
        <v>1463</v>
      </c>
      <c r="R313" s="63">
        <v>1663</v>
      </c>
      <c r="S313" s="64">
        <v>0.14760595560073853</v>
      </c>
      <c r="T313" s="64">
        <v>0.28366369009017944</v>
      </c>
      <c r="U313" s="63">
        <v>245</v>
      </c>
      <c r="V313" s="55">
        <v>415</v>
      </c>
      <c r="W313" s="63">
        <v>245</v>
      </c>
      <c r="X313" s="55">
        <v>415</v>
      </c>
      <c r="Y313" s="64">
        <v>0.14756302535533905</v>
      </c>
      <c r="Z313" s="64">
        <v>0.28366369009017944</v>
      </c>
      <c r="AA313" s="55">
        <v>2800</v>
      </c>
      <c r="AB313" s="55">
        <v>22</v>
      </c>
      <c r="AC313" s="55">
        <v>3100</v>
      </c>
      <c r="AD313" s="55">
        <v>22</v>
      </c>
      <c r="AE313" s="55">
        <v>3200</v>
      </c>
      <c r="AF313" s="55">
        <v>22</v>
      </c>
      <c r="AG313" s="64">
        <v>7.9386904835700989E-2</v>
      </c>
      <c r="AH313" s="64">
        <v>0.28409489989280701</v>
      </c>
      <c r="AI313" s="64">
        <v>2.9170939698815346E-2</v>
      </c>
      <c r="AJ313" s="64">
        <v>1.3543396256864071E-2</v>
      </c>
      <c r="AK313" s="64">
        <v>0</v>
      </c>
      <c r="AL313" s="64">
        <v>0</v>
      </c>
      <c r="AM313" s="55">
        <v>2800</v>
      </c>
      <c r="AN313" s="55">
        <v>22</v>
      </c>
      <c r="AO313" s="55">
        <v>3100</v>
      </c>
      <c r="AP313" s="55">
        <v>22</v>
      </c>
      <c r="AQ313" s="55">
        <v>3200</v>
      </c>
      <c r="AR313" s="55">
        <v>22</v>
      </c>
      <c r="AS313" s="64">
        <v>7.4698798358440399E-2</v>
      </c>
      <c r="AT313" s="64">
        <v>0.28915661573410034</v>
      </c>
      <c r="AU313" s="64">
        <v>2.4096384644508362E-2</v>
      </c>
      <c r="AV313" s="64">
        <v>7.2289155796170235E-3</v>
      </c>
      <c r="AW313" s="64">
        <v>0</v>
      </c>
      <c r="AX313" s="68">
        <v>0</v>
      </c>
      <c r="AY313" s="56" t="str">
        <f t="shared" si="78"/>
        <v>no</v>
      </c>
      <c r="AZ313" s="57" t="str">
        <f t="shared" si="79"/>
        <v>yes</v>
      </c>
      <c r="BA313" s="57" t="str">
        <f t="shared" si="80"/>
        <v>yes</v>
      </c>
      <c r="BB313" s="57" t="str">
        <f t="shared" si="81"/>
        <v>yes</v>
      </c>
      <c r="BC313" s="57" t="str">
        <f t="shared" si="82"/>
        <v>yes</v>
      </c>
      <c r="BD313" s="58">
        <f t="shared" si="83"/>
        <v>1</v>
      </c>
      <c r="BE313" s="59" t="str">
        <f t="shared" si="84"/>
        <v>excluded</v>
      </c>
      <c r="BF313" s="55" t="s">
        <v>69</v>
      </c>
      <c r="BG313" s="58">
        <v>2</v>
      </c>
      <c r="BH313" s="58" t="s">
        <v>70</v>
      </c>
      <c r="BI313" s="45" t="s">
        <v>71</v>
      </c>
      <c r="BJ313" s="67" t="s">
        <v>72</v>
      </c>
      <c r="BK313" s="61"/>
      <c r="BL313" s="61" t="str" cm="1">
        <f t="array" ref="BL313">IF(_xlfn.XLOOKUP(Estimates_final!C271,'Additional survey details'!$B$3:$B$489,_xlfn.XLOOKUP(Estimates_final!$BL$1,'Additional survey details'!$C$2:$BM$2,'Additional survey details'!$C$3:$BM$489))=0,"",_xlfn.XLOOKUP(Estimates_final!C271,'Additional survey details'!$B$3:$B$489,_xlfn.XLOOKUP(Estimates_final!$BL$1,'Additional survey details'!$C$2:$BM$2,'Additional survey details'!$C$3:$BM$489)))</f>
        <v>MICS5</v>
      </c>
    </row>
    <row r="314" spans="1:64" s="54" customFormat="1" ht="15" hidden="1" customHeight="1" x14ac:dyDescent="0.35">
      <c r="A314" s="54">
        <v>199</v>
      </c>
      <c r="B314" s="59" t="s">
        <v>594</v>
      </c>
      <c r="C314" s="55">
        <v>511</v>
      </c>
      <c r="D314" s="55" t="s">
        <v>598</v>
      </c>
      <c r="E314" s="58" t="s">
        <v>596</v>
      </c>
      <c r="F314" s="10" t="s">
        <v>67</v>
      </c>
      <c r="G314" s="3">
        <v>2012</v>
      </c>
      <c r="H314" s="55">
        <v>2009</v>
      </c>
      <c r="I314" s="64"/>
      <c r="J314" s="62"/>
      <c r="K314" s="64"/>
      <c r="L314" s="64"/>
      <c r="M314" s="64"/>
      <c r="N314" s="62"/>
      <c r="O314" s="64"/>
      <c r="P314" s="64"/>
      <c r="Q314" s="55">
        <v>12558</v>
      </c>
      <c r="R314" s="63">
        <v>13347</v>
      </c>
      <c r="S314" s="64">
        <v>0.23161521553993225</v>
      </c>
      <c r="T314" s="64">
        <v>0.29256251454353333</v>
      </c>
      <c r="U314" s="63">
        <v>3091.32568359375</v>
      </c>
      <c r="V314" s="55">
        <v>3674</v>
      </c>
      <c r="W314" s="63">
        <v>3085.939453125</v>
      </c>
      <c r="X314" s="55">
        <v>3671</v>
      </c>
      <c r="Y314" s="64">
        <v>0.23120847344398499</v>
      </c>
      <c r="Z314" s="64">
        <v>0.29232361912727356</v>
      </c>
      <c r="AA314" s="55">
        <v>3000</v>
      </c>
      <c r="AB314" s="55">
        <v>515</v>
      </c>
      <c r="AC314" s="55">
        <v>2500</v>
      </c>
      <c r="AD314" s="55">
        <v>297</v>
      </c>
      <c r="AE314" s="55">
        <v>3500</v>
      </c>
      <c r="AF314" s="55">
        <v>261</v>
      </c>
      <c r="AG314" s="64">
        <v>0.15705262124538422</v>
      </c>
      <c r="AH314" s="64">
        <v>0.29864132404327393</v>
      </c>
      <c r="AI314" s="64">
        <v>5.7390391826629639E-2</v>
      </c>
      <c r="AJ314" s="64">
        <v>1.5028875321149826E-2</v>
      </c>
      <c r="AK314" s="64">
        <v>6.376044824719429E-3</v>
      </c>
      <c r="AL314" s="64">
        <v>0</v>
      </c>
      <c r="AM314" s="55">
        <v>3000</v>
      </c>
      <c r="AN314" s="55">
        <v>515</v>
      </c>
      <c r="AO314" s="55">
        <v>2500</v>
      </c>
      <c r="AP314" s="55">
        <v>297</v>
      </c>
      <c r="AQ314" s="55">
        <v>3500</v>
      </c>
      <c r="AR314" s="55">
        <v>261</v>
      </c>
      <c r="AS314" s="64">
        <v>0.14017419517040253</v>
      </c>
      <c r="AT314" s="64">
        <v>0.29205226898193359</v>
      </c>
      <c r="AU314" s="64">
        <v>5.8247141540050507E-2</v>
      </c>
      <c r="AV314" s="64">
        <v>1.3881328515708447E-2</v>
      </c>
      <c r="AW314" s="64">
        <v>5.7158409617841244E-3</v>
      </c>
      <c r="AX314" s="68">
        <v>0</v>
      </c>
      <c r="AY314" s="56" t="str">
        <f t="shared" si="78"/>
        <v>no</v>
      </c>
      <c r="AZ314" s="57" t="str">
        <f t="shared" si="79"/>
        <v>yes</v>
      </c>
      <c r="BA314" s="57" t="str">
        <f t="shared" si="80"/>
        <v>yes</v>
      </c>
      <c r="BB314" s="57" t="str">
        <f t="shared" si="81"/>
        <v>yes</v>
      </c>
      <c r="BC314" s="57" t="str">
        <f t="shared" si="82"/>
        <v>yes</v>
      </c>
      <c r="BD314" s="58">
        <f t="shared" si="83"/>
        <v>1</v>
      </c>
      <c r="BE314" s="59" t="str">
        <f t="shared" si="84"/>
        <v>excluded</v>
      </c>
      <c r="BF314" s="55" t="s">
        <v>69</v>
      </c>
      <c r="BG314" s="58">
        <v>2</v>
      </c>
      <c r="BH314" s="58" t="s">
        <v>70</v>
      </c>
      <c r="BI314" s="45" t="s">
        <v>71</v>
      </c>
      <c r="BJ314" s="67" t="s">
        <v>72</v>
      </c>
      <c r="BK314" s="61"/>
      <c r="BL314" s="61" t="str" cm="1">
        <f t="array" ref="BL314">IF(_xlfn.XLOOKUP(Estimates_final!C272,'Additional survey details'!$B$3:$B$489,_xlfn.XLOOKUP(Estimates_final!$BL$1,'Additional survey details'!$C$2:$BM$2,'Additional survey details'!$C$3:$BM$489))=0,"",_xlfn.XLOOKUP(Estimates_final!C272,'Additional survey details'!$B$3:$B$489,_xlfn.XLOOKUP(Estimates_final!$BL$1,'Additional survey details'!$C$2:$BM$2,'Additional survey details'!$C$3:$BM$489)))</f>
        <v>MICS5</v>
      </c>
    </row>
    <row r="315" spans="1:64" s="54" customFormat="1" ht="15" hidden="1" customHeight="1" x14ac:dyDescent="0.35">
      <c r="A315" s="131">
        <v>499</v>
      </c>
      <c r="B315" s="142" t="s">
        <v>594</v>
      </c>
      <c r="C315" s="143">
        <v>4853</v>
      </c>
      <c r="D315" s="4" t="s">
        <v>599</v>
      </c>
      <c r="E315" s="144" t="s">
        <v>596</v>
      </c>
      <c r="F315" s="145" t="s">
        <v>128</v>
      </c>
      <c r="G315" s="143">
        <v>2021</v>
      </c>
      <c r="H315" s="143">
        <v>2019</v>
      </c>
      <c r="I315" s="98"/>
      <c r="J315" s="100"/>
      <c r="K315" s="98"/>
      <c r="L315" s="98"/>
      <c r="M315" s="98">
        <v>0.18192389607429504</v>
      </c>
      <c r="N315" s="100">
        <v>1.1885344050824642E-2</v>
      </c>
      <c r="O315" s="98">
        <v>0.15852297842502594</v>
      </c>
      <c r="P315" s="98">
        <v>0.20532481372356415</v>
      </c>
      <c r="Q315" s="102">
        <v>8954</v>
      </c>
      <c r="R315" s="102">
        <v>9414</v>
      </c>
      <c r="S315" s="98">
        <v>0.36887016892433167</v>
      </c>
      <c r="T315" s="98">
        <v>0.42226937413215637</v>
      </c>
      <c r="U315" s="102">
        <v>3472.415771484375</v>
      </c>
      <c r="V315" s="102">
        <v>3781</v>
      </c>
      <c r="W315" s="102">
        <v>3471.7763671875</v>
      </c>
      <c r="X315" s="102">
        <v>3779</v>
      </c>
      <c r="Y315" s="98">
        <v>0.36878865957260132</v>
      </c>
      <c r="Z315" s="98">
        <v>0.4220460057258606</v>
      </c>
      <c r="AA315" s="102">
        <v>3000</v>
      </c>
      <c r="AB315" s="102">
        <v>1302</v>
      </c>
      <c r="AC315" s="102">
        <v>2000</v>
      </c>
      <c r="AD315" s="102">
        <v>444</v>
      </c>
      <c r="AE315" s="102">
        <v>2500</v>
      </c>
      <c r="AF315" s="102">
        <v>379</v>
      </c>
      <c r="AG315" s="98">
        <v>0.360699862241745</v>
      </c>
      <c r="AH315" s="98">
        <v>0.59216904640197754</v>
      </c>
      <c r="AI315" s="98">
        <v>6.7217402160167694E-2</v>
      </c>
      <c r="AJ315" s="98">
        <v>9.3123661354184151E-3</v>
      </c>
      <c r="AK315" s="98">
        <v>3.0834297649562359E-3</v>
      </c>
      <c r="AL315" s="98">
        <v>0</v>
      </c>
      <c r="AM315" s="102">
        <v>3000</v>
      </c>
      <c r="AN315" s="102">
        <v>1302</v>
      </c>
      <c r="AO315" s="102">
        <v>2000</v>
      </c>
      <c r="AP315" s="102">
        <v>444</v>
      </c>
      <c r="AQ315" s="102">
        <v>2500</v>
      </c>
      <c r="AR315" s="102">
        <v>379</v>
      </c>
      <c r="AS315" s="98">
        <v>0.34435334801673889</v>
      </c>
      <c r="AT315" s="98">
        <v>0.56202059984207153</v>
      </c>
      <c r="AU315" s="98">
        <v>7.5112402439117432E-2</v>
      </c>
      <c r="AV315" s="98">
        <v>1.1108172126114368E-2</v>
      </c>
      <c r="AW315" s="98">
        <v>4.4961650855839252E-3</v>
      </c>
      <c r="AX315" s="104">
        <v>0</v>
      </c>
      <c r="AY315" s="56" t="str">
        <f t="shared" si="78"/>
        <v>yes</v>
      </c>
      <c r="AZ315" s="57" t="str">
        <f t="shared" si="79"/>
        <v>yes</v>
      </c>
      <c r="BA315" s="57" t="str">
        <f t="shared" si="80"/>
        <v>no</v>
      </c>
      <c r="BB315" s="57" t="str">
        <f t="shared" si="81"/>
        <v>yes</v>
      </c>
      <c r="BC315" s="57" t="str">
        <f t="shared" si="82"/>
        <v>yes</v>
      </c>
      <c r="BD315" s="58">
        <f t="shared" si="83"/>
        <v>1</v>
      </c>
      <c r="BE315" s="59" t="str">
        <f t="shared" si="84"/>
        <v>excluded</v>
      </c>
      <c r="BF315" s="143"/>
      <c r="BG315" s="144">
        <v>3</v>
      </c>
      <c r="BH315" s="144" t="s">
        <v>70</v>
      </c>
      <c r="BI315" s="113" t="s">
        <v>401</v>
      </c>
      <c r="BJ315" s="67" t="s">
        <v>72</v>
      </c>
      <c r="BK315" s="153"/>
      <c r="BL315" s="153"/>
    </row>
    <row r="316" spans="1:64" s="54" customFormat="1" ht="15" hidden="1" customHeight="1" x14ac:dyDescent="0.35">
      <c r="A316" s="54">
        <v>200</v>
      </c>
      <c r="B316" s="59" t="s">
        <v>600</v>
      </c>
      <c r="C316" s="55">
        <v>514</v>
      </c>
      <c r="D316" s="55" t="s">
        <v>601</v>
      </c>
      <c r="E316" s="58" t="s">
        <v>602</v>
      </c>
      <c r="F316" s="10" t="s">
        <v>67</v>
      </c>
      <c r="G316" s="3">
        <v>2003</v>
      </c>
      <c r="H316" s="55">
        <v>2000</v>
      </c>
      <c r="I316" s="64"/>
      <c r="J316" s="62"/>
      <c r="K316" s="64"/>
      <c r="L316" s="64"/>
      <c r="M316" s="64"/>
      <c r="N316" s="62"/>
      <c r="O316" s="64"/>
      <c r="P316" s="64"/>
      <c r="Q316" s="55">
        <v>28254</v>
      </c>
      <c r="R316" s="63">
        <v>27703</v>
      </c>
      <c r="S316" s="64">
        <v>0.18405303359031677</v>
      </c>
      <c r="T316" s="64">
        <v>0.14974871277809143</v>
      </c>
      <c r="U316" s="63">
        <v>5098.759765625</v>
      </c>
      <c r="V316" s="55">
        <v>4231</v>
      </c>
      <c r="W316" s="63">
        <v>5058.51123046875</v>
      </c>
      <c r="X316" s="55">
        <v>4191</v>
      </c>
      <c r="Y316" s="64">
        <v>0.18259796500205994</v>
      </c>
      <c r="Z316" s="64">
        <v>0.14833298325538635</v>
      </c>
      <c r="AA316" s="55">
        <v>3000</v>
      </c>
      <c r="AB316" s="55">
        <v>519</v>
      </c>
      <c r="AC316" s="55">
        <v>3500</v>
      </c>
      <c r="AD316" s="55">
        <v>471</v>
      </c>
      <c r="AE316" s="55">
        <v>3200</v>
      </c>
      <c r="AF316" s="55">
        <v>320</v>
      </c>
      <c r="AG316" s="64">
        <v>0.11502862721681595</v>
      </c>
      <c r="AH316" s="64">
        <v>0.30157166719436646</v>
      </c>
      <c r="AI316" s="64">
        <v>0.18109004199504852</v>
      </c>
      <c r="AJ316" s="64">
        <v>6.6198341548442841E-2</v>
      </c>
      <c r="AK316" s="64">
        <v>2.343459241092205E-2</v>
      </c>
      <c r="AL316" s="64">
        <v>1.9152305321767926E-4</v>
      </c>
      <c r="AM316" s="55">
        <v>3000</v>
      </c>
      <c r="AN316" s="55">
        <v>519</v>
      </c>
      <c r="AO316" s="55">
        <v>3500</v>
      </c>
      <c r="AP316" s="55">
        <v>471</v>
      </c>
      <c r="AQ316" s="55">
        <v>3200</v>
      </c>
      <c r="AR316" s="55">
        <v>320</v>
      </c>
      <c r="AS316" s="64">
        <v>0.12266603857278824</v>
      </c>
      <c r="AT316" s="64">
        <v>0.3096194863319397</v>
      </c>
      <c r="AU316" s="64">
        <v>0.17891751229763031</v>
      </c>
      <c r="AV316" s="64">
        <v>6.7832663655281067E-2</v>
      </c>
      <c r="AW316" s="64">
        <v>2.6234932243824005E-2</v>
      </c>
      <c r="AX316" s="68">
        <v>4.7270147479139268E-4</v>
      </c>
      <c r="AY316" s="56" t="str">
        <f t="shared" si="78"/>
        <v>no</v>
      </c>
      <c r="AZ316" s="57" t="str">
        <f t="shared" si="79"/>
        <v>yes</v>
      </c>
      <c r="BA316" s="57" t="str">
        <f t="shared" si="80"/>
        <v>yes</v>
      </c>
      <c r="BB316" s="57" t="str">
        <f t="shared" si="81"/>
        <v>yes</v>
      </c>
      <c r="BC316" s="57" t="str">
        <f t="shared" si="82"/>
        <v>yes</v>
      </c>
      <c r="BD316" s="58">
        <f t="shared" si="83"/>
        <v>1</v>
      </c>
      <c r="BE316" s="59" t="str">
        <f t="shared" si="84"/>
        <v>excluded</v>
      </c>
      <c r="BF316" s="55" t="s">
        <v>69</v>
      </c>
      <c r="BG316" s="58">
        <v>2</v>
      </c>
      <c r="BH316" s="58" t="s">
        <v>70</v>
      </c>
      <c r="BI316" s="45" t="s">
        <v>71</v>
      </c>
      <c r="BJ316" s="67" t="s">
        <v>72</v>
      </c>
      <c r="BK316" s="61"/>
      <c r="BL316" s="61" t="str" cm="1">
        <f t="array" ref="BL316">IF(_xlfn.XLOOKUP(Estimates_final!C273,'Additional survey details'!$B$3:$B$489,_xlfn.XLOOKUP(Estimates_final!$BL$1,'Additional survey details'!$C$2:$BM$2,'Additional survey details'!$C$3:$BM$489))=0,"",_xlfn.XLOOKUP(Estimates_final!C273,'Additional survey details'!$B$3:$B$489,_xlfn.XLOOKUP(Estimates_final!$BL$1,'Additional survey details'!$C$2:$BM$2,'Additional survey details'!$C$3:$BM$489)))</f>
        <v/>
      </c>
    </row>
    <row r="317" spans="1:64" s="54" customFormat="1" ht="15" hidden="1" customHeight="1" x14ac:dyDescent="0.35">
      <c r="A317" s="54">
        <v>201</v>
      </c>
      <c r="B317" s="59" t="s">
        <v>600</v>
      </c>
      <c r="C317" s="55">
        <v>515</v>
      </c>
      <c r="D317" s="55" t="s">
        <v>603</v>
      </c>
      <c r="E317" s="58" t="s">
        <v>602</v>
      </c>
      <c r="F317" s="10" t="s">
        <v>76</v>
      </c>
      <c r="G317" s="3">
        <v>2007</v>
      </c>
      <c r="H317" s="55">
        <v>2004</v>
      </c>
      <c r="I317" s="99"/>
      <c r="J317" s="226"/>
      <c r="K317" s="99"/>
      <c r="L317" s="99"/>
      <c r="M317" s="99"/>
      <c r="N317" s="226"/>
      <c r="O317" s="99"/>
      <c r="P317" s="99"/>
      <c r="Q317" s="54">
        <v>10036</v>
      </c>
      <c r="R317" s="103">
        <v>9878.8408203125</v>
      </c>
      <c r="S317" s="99">
        <v>0.2569085955619812</v>
      </c>
      <c r="T317" s="99">
        <v>0.20615783333778381</v>
      </c>
      <c r="U317" s="103">
        <v>2538</v>
      </c>
      <c r="V317" s="54">
        <v>2069</v>
      </c>
      <c r="W317" s="103">
        <v>2518</v>
      </c>
      <c r="X317" s="54">
        <v>2046</v>
      </c>
      <c r="Y317" s="99">
        <v>0.25488409399986267</v>
      </c>
      <c r="Z317" s="99">
        <v>0.20386607944965363</v>
      </c>
      <c r="AA317" s="54">
        <v>3500</v>
      </c>
      <c r="AB317" s="54">
        <v>305</v>
      </c>
      <c r="AC317" s="54">
        <v>3000</v>
      </c>
      <c r="AD317" s="54">
        <v>222</v>
      </c>
      <c r="AE317" s="54">
        <v>3200</v>
      </c>
      <c r="AF317" s="54">
        <v>159</v>
      </c>
      <c r="AG317" s="99">
        <v>0.13646890223026276</v>
      </c>
      <c r="AH317" s="99">
        <v>0.32245030999183655</v>
      </c>
      <c r="AI317" s="99">
        <v>0.17173115909099579</v>
      </c>
      <c r="AJ317" s="99">
        <v>5.7415429502725601E-2</v>
      </c>
      <c r="AK317" s="99">
        <v>2.482452429831028E-2</v>
      </c>
      <c r="AL317" s="99">
        <v>2.2414905834011734E-4</v>
      </c>
      <c r="AM317" s="54">
        <v>3500</v>
      </c>
      <c r="AN317" s="54">
        <v>305</v>
      </c>
      <c r="AO317" s="54">
        <v>3000</v>
      </c>
      <c r="AP317" s="54">
        <v>222</v>
      </c>
      <c r="AQ317" s="54">
        <v>3200</v>
      </c>
      <c r="AR317" s="54">
        <v>159</v>
      </c>
      <c r="AS317" s="99">
        <v>0.14741420745849609</v>
      </c>
      <c r="AT317" s="99">
        <v>0.33156114816665649</v>
      </c>
      <c r="AU317" s="99">
        <v>0.16384726762771606</v>
      </c>
      <c r="AV317" s="99">
        <v>6.1865635216236115E-2</v>
      </c>
      <c r="AW317" s="99">
        <v>2.8999516740441322E-2</v>
      </c>
      <c r="AX317" s="99">
        <v>4.8332527512684464E-4</v>
      </c>
      <c r="AY317" s="56" t="str">
        <f t="shared" si="78"/>
        <v>no</v>
      </c>
      <c r="AZ317" s="57" t="str">
        <f t="shared" si="79"/>
        <v>yes</v>
      </c>
      <c r="BA317" s="57" t="str">
        <f t="shared" si="80"/>
        <v>yes</v>
      </c>
      <c r="BB317" s="57" t="str">
        <f t="shared" si="81"/>
        <v>yes</v>
      </c>
      <c r="BC317" s="57" t="str">
        <f t="shared" si="82"/>
        <v>yes</v>
      </c>
      <c r="BD317" s="58">
        <f t="shared" si="83"/>
        <v>1</v>
      </c>
      <c r="BE317" s="59" t="str">
        <f t="shared" si="84"/>
        <v>excluded</v>
      </c>
      <c r="BF317" s="55" t="s">
        <v>69</v>
      </c>
      <c r="BG317" s="58">
        <v>2</v>
      </c>
      <c r="BH317" s="58" t="s">
        <v>70</v>
      </c>
      <c r="BI317" s="45" t="s">
        <v>71</v>
      </c>
      <c r="BJ317" s="67" t="s">
        <v>72</v>
      </c>
      <c r="BK317" s="61"/>
      <c r="BL317" s="61" t="str" cm="1">
        <f t="array" ref="BL317">IF(_xlfn.XLOOKUP(Estimates_final!C274,'Additional survey details'!$B$3:$B$489,_xlfn.XLOOKUP(Estimates_final!$BL$1,'Additional survey details'!$C$2:$BM$2,'Additional survey details'!$C$3:$BM$489))=0,"",_xlfn.XLOOKUP(Estimates_final!C274,'Additional survey details'!$B$3:$B$489,_xlfn.XLOOKUP(Estimates_final!$BL$1,'Additional survey details'!$C$2:$BM$2,'Additional survey details'!$C$3:$BM$489)))</f>
        <v/>
      </c>
    </row>
    <row r="318" spans="1:64" s="54" customFormat="1" ht="15" hidden="1" customHeight="1" x14ac:dyDescent="0.35">
      <c r="A318" s="54">
        <v>202</v>
      </c>
      <c r="B318" s="59" t="s">
        <v>600</v>
      </c>
      <c r="C318" s="55">
        <v>516</v>
      </c>
      <c r="D318" s="55" t="s">
        <v>604</v>
      </c>
      <c r="E318" s="58" t="s">
        <v>602</v>
      </c>
      <c r="F318" s="10" t="s">
        <v>67</v>
      </c>
      <c r="G318" s="3">
        <v>2008</v>
      </c>
      <c r="H318" s="55">
        <v>2005</v>
      </c>
      <c r="I318" s="64"/>
      <c r="J318" s="62"/>
      <c r="K318" s="64"/>
      <c r="L318" s="64"/>
      <c r="M318" s="64"/>
      <c r="N318" s="62"/>
      <c r="O318" s="64"/>
      <c r="P318" s="64"/>
      <c r="Q318" s="55">
        <v>31482</v>
      </c>
      <c r="R318" s="63">
        <v>31828</v>
      </c>
      <c r="S318" s="64">
        <v>0.1639704555273056</v>
      </c>
      <c r="T318" s="64">
        <v>0.16479258239269257</v>
      </c>
      <c r="U318" s="63">
        <v>5218.89990234375</v>
      </c>
      <c r="V318" s="55">
        <v>5188</v>
      </c>
      <c r="W318" s="63">
        <v>5188.53857421875</v>
      </c>
      <c r="X318" s="55">
        <v>5147</v>
      </c>
      <c r="Y318" s="64">
        <v>0.16301804780960083</v>
      </c>
      <c r="Z318" s="64">
        <v>0.16349025070667267</v>
      </c>
      <c r="AA318" s="55">
        <v>3000</v>
      </c>
      <c r="AB318" s="55">
        <v>730</v>
      </c>
      <c r="AC318" s="55">
        <v>3500</v>
      </c>
      <c r="AD318" s="55">
        <v>721</v>
      </c>
      <c r="AE318" s="55">
        <v>3200</v>
      </c>
      <c r="AF318" s="55">
        <v>385</v>
      </c>
      <c r="AG318" s="64">
        <v>0.14978653192520142</v>
      </c>
      <c r="AH318" s="64">
        <v>0.3656260073184967</v>
      </c>
      <c r="AI318" s="64">
        <v>0.17764794826507568</v>
      </c>
      <c r="AJ318" s="64">
        <v>7.224002480506897E-2</v>
      </c>
      <c r="AK318" s="64">
        <v>3.2083805650472641E-2</v>
      </c>
      <c r="AL318" s="64">
        <v>0</v>
      </c>
      <c r="AM318" s="55">
        <v>3000</v>
      </c>
      <c r="AN318" s="55">
        <v>730</v>
      </c>
      <c r="AO318" s="55">
        <v>3500</v>
      </c>
      <c r="AP318" s="55">
        <v>721</v>
      </c>
      <c r="AQ318" s="55">
        <v>3200</v>
      </c>
      <c r="AR318" s="55">
        <v>385</v>
      </c>
      <c r="AS318" s="64">
        <v>0.14070932567119598</v>
      </c>
      <c r="AT318" s="64">
        <v>0.35389360785484314</v>
      </c>
      <c r="AU318" s="64">
        <v>0.18504241108894348</v>
      </c>
      <c r="AV318" s="64">
        <v>7.8450269997119904E-2</v>
      </c>
      <c r="AW318" s="64">
        <v>3.2575175166130066E-2</v>
      </c>
      <c r="AX318" s="68">
        <v>0</v>
      </c>
      <c r="AY318" s="56" t="str">
        <f t="shared" si="78"/>
        <v>no</v>
      </c>
      <c r="AZ318" s="57" t="str">
        <f t="shared" si="79"/>
        <v>yes</v>
      </c>
      <c r="BA318" s="57" t="str">
        <f t="shared" si="80"/>
        <v>yes</v>
      </c>
      <c r="BB318" s="57" t="str">
        <f t="shared" si="81"/>
        <v>yes</v>
      </c>
      <c r="BC318" s="57" t="str">
        <f t="shared" si="82"/>
        <v>yes</v>
      </c>
      <c r="BD318" s="58">
        <f t="shared" si="83"/>
        <v>1</v>
      </c>
      <c r="BE318" s="59" t="str">
        <f t="shared" si="84"/>
        <v>excluded</v>
      </c>
      <c r="BF318" s="55" t="s">
        <v>69</v>
      </c>
      <c r="BG318" s="58">
        <v>2</v>
      </c>
      <c r="BH318" s="58" t="s">
        <v>70</v>
      </c>
      <c r="BI318" s="45" t="s">
        <v>71</v>
      </c>
      <c r="BJ318" s="67" t="s">
        <v>72</v>
      </c>
      <c r="BK318" s="61"/>
      <c r="BL318" s="61" t="str" cm="1">
        <f t="array" ref="BL318">IF(_xlfn.XLOOKUP(Estimates_final!C276,'Additional survey details'!$B$3:$B$489,_xlfn.XLOOKUP(Estimates_final!$BL$1,'Additional survey details'!$C$2:$BM$2,'Additional survey details'!$C$3:$BM$489))=0,"",_xlfn.XLOOKUP(Estimates_final!C276,'Additional survey details'!$B$3:$B$489,_xlfn.XLOOKUP(Estimates_final!$BL$1,'Additional survey details'!$C$2:$BM$2,'Additional survey details'!$C$3:$BM$489)))</f>
        <v>MICS3</v>
      </c>
    </row>
    <row r="319" spans="1:64" s="54" customFormat="1" ht="15" hidden="1" customHeight="1" x14ac:dyDescent="0.35">
      <c r="A319" s="54">
        <v>203</v>
      </c>
      <c r="B319" s="59" t="s">
        <v>600</v>
      </c>
      <c r="C319" s="55">
        <v>517</v>
      </c>
      <c r="D319" s="55" t="s">
        <v>605</v>
      </c>
      <c r="E319" s="58" t="s">
        <v>602</v>
      </c>
      <c r="F319" s="10" t="s">
        <v>76</v>
      </c>
      <c r="G319" s="3">
        <v>2011</v>
      </c>
      <c r="H319" s="55">
        <v>2010</v>
      </c>
      <c r="I319" s="64"/>
      <c r="J319" s="62"/>
      <c r="K319" s="64"/>
      <c r="L319" s="64"/>
      <c r="M319" s="64"/>
      <c r="N319" s="62"/>
      <c r="O319" s="64"/>
      <c r="P319" s="64"/>
      <c r="Q319" s="55">
        <v>5951</v>
      </c>
      <c r="R319" s="63">
        <v>6160</v>
      </c>
      <c r="S319" s="64">
        <v>0.13369792699813843</v>
      </c>
      <c r="T319" s="64">
        <v>0.1394723504781723</v>
      </c>
      <c r="U319" s="63">
        <v>823.61248779296875</v>
      </c>
      <c r="V319" s="55">
        <v>830</v>
      </c>
      <c r="W319" s="63">
        <v>813.345947265625</v>
      </c>
      <c r="X319" s="55">
        <v>822</v>
      </c>
      <c r="Y319" s="64">
        <v>0.13203668594360352</v>
      </c>
      <c r="Z319" s="64">
        <v>0.13812804222106934</v>
      </c>
      <c r="AA319" s="55">
        <v>3000</v>
      </c>
      <c r="AB319" s="55">
        <v>112</v>
      </c>
      <c r="AC319" s="55">
        <v>3500</v>
      </c>
      <c r="AD319" s="55">
        <v>108</v>
      </c>
      <c r="AE319" s="55">
        <v>3200</v>
      </c>
      <c r="AF319" s="55">
        <v>87</v>
      </c>
      <c r="AG319" s="64">
        <v>0.12756974995136261</v>
      </c>
      <c r="AH319" s="64">
        <v>0.35464018583297729</v>
      </c>
      <c r="AI319" s="64">
        <v>0.16712850332260132</v>
      </c>
      <c r="AJ319" s="64">
        <v>7.7059142291545868E-2</v>
      </c>
      <c r="AK319" s="64">
        <v>2.7854828163981438E-2</v>
      </c>
      <c r="AL319" s="64">
        <v>0</v>
      </c>
      <c r="AM319" s="55">
        <v>3000</v>
      </c>
      <c r="AN319" s="55">
        <v>112</v>
      </c>
      <c r="AO319" s="55">
        <v>3500</v>
      </c>
      <c r="AP319" s="55">
        <v>108</v>
      </c>
      <c r="AQ319" s="55">
        <v>3200</v>
      </c>
      <c r="AR319" s="55">
        <v>87</v>
      </c>
      <c r="AS319" s="64">
        <v>0.1349397599697113</v>
      </c>
      <c r="AT319" s="64">
        <v>0.36987951397895813</v>
      </c>
      <c r="AU319" s="64">
        <v>0.15783132612705231</v>
      </c>
      <c r="AV319" s="64">
        <v>5.5421687662601471E-2</v>
      </c>
      <c r="AW319" s="64">
        <v>2.0481927320361137E-2</v>
      </c>
      <c r="AX319" s="68">
        <v>0</v>
      </c>
      <c r="AY319" s="56" t="str">
        <f t="shared" si="78"/>
        <v>no</v>
      </c>
      <c r="AZ319" s="57" t="str">
        <f t="shared" si="79"/>
        <v>yes</v>
      </c>
      <c r="BA319" s="57" t="str">
        <f t="shared" si="80"/>
        <v>yes</v>
      </c>
      <c r="BB319" s="57" t="str">
        <f t="shared" si="81"/>
        <v>yes</v>
      </c>
      <c r="BC319" s="57" t="str">
        <f t="shared" si="82"/>
        <v>yes</v>
      </c>
      <c r="BD319" s="58">
        <f t="shared" si="83"/>
        <v>1</v>
      </c>
      <c r="BE319" s="59" t="str">
        <f t="shared" si="84"/>
        <v>excluded</v>
      </c>
      <c r="BF319" s="55" t="s">
        <v>69</v>
      </c>
      <c r="BG319" s="58">
        <v>2</v>
      </c>
      <c r="BH319" s="58" t="s">
        <v>70</v>
      </c>
      <c r="BI319" s="45" t="s">
        <v>71</v>
      </c>
      <c r="BJ319" s="67" t="s">
        <v>72</v>
      </c>
      <c r="BK319" s="61"/>
      <c r="BL319" s="61" t="str" cm="1">
        <f t="array" ref="BL319">IF(_xlfn.XLOOKUP(Estimates_final!C277,'Additional survey details'!$B$3:$B$489,_xlfn.XLOOKUP(Estimates_final!$BL$1,'Additional survey details'!$C$2:$BM$2,'Additional survey details'!$C$3:$BM$489))=0,"",_xlfn.XLOOKUP(Estimates_final!C277,'Additional survey details'!$B$3:$B$489,_xlfn.XLOOKUP(Estimates_final!$BL$1,'Additional survey details'!$C$2:$BM$2,'Additional survey details'!$C$3:$BM$489)))</f>
        <v>MICS4</v>
      </c>
    </row>
    <row r="320" spans="1:64" s="54" customFormat="1" ht="15" hidden="1" customHeight="1" x14ac:dyDescent="0.35">
      <c r="A320" s="54">
        <v>204</v>
      </c>
      <c r="B320" s="59" t="s">
        <v>600</v>
      </c>
      <c r="C320" s="55">
        <v>518</v>
      </c>
      <c r="D320" s="55" t="s">
        <v>606</v>
      </c>
      <c r="E320" s="58" t="s">
        <v>602</v>
      </c>
      <c r="F320" s="10" t="s">
        <v>67</v>
      </c>
      <c r="G320" s="3">
        <v>2013</v>
      </c>
      <c r="H320" s="55">
        <v>2012</v>
      </c>
      <c r="I320" s="64"/>
      <c r="J320" s="62"/>
      <c r="K320" s="64"/>
      <c r="L320" s="64"/>
      <c r="M320" s="64"/>
      <c r="N320" s="62"/>
      <c r="O320" s="64"/>
      <c r="P320" s="64"/>
      <c r="Q320" s="55">
        <v>6307</v>
      </c>
      <c r="R320" s="63">
        <v>6427</v>
      </c>
      <c r="S320" s="64">
        <v>0.24054768681526184</v>
      </c>
      <c r="T320" s="64">
        <v>0.19961947202682495</v>
      </c>
      <c r="U320" s="63">
        <v>1546</v>
      </c>
      <c r="V320" s="55">
        <v>1259</v>
      </c>
      <c r="W320" s="63">
        <v>1532</v>
      </c>
      <c r="X320" s="55">
        <v>1244</v>
      </c>
      <c r="Y320" s="64">
        <v>0.23836937546730042</v>
      </c>
      <c r="Z320" s="64">
        <v>0.1972411572933197</v>
      </c>
      <c r="AA320" s="55">
        <v>3000</v>
      </c>
      <c r="AB320" s="55">
        <v>208</v>
      </c>
      <c r="AC320" s="55">
        <v>3500</v>
      </c>
      <c r="AD320" s="55">
        <v>168</v>
      </c>
      <c r="AE320" s="55">
        <v>2500</v>
      </c>
      <c r="AF320" s="55">
        <v>88</v>
      </c>
      <c r="AG320" s="64">
        <v>0.1792389452457428</v>
      </c>
      <c r="AH320" s="64">
        <v>0.34858524799346924</v>
      </c>
      <c r="AI320" s="64">
        <v>0.16387152671813965</v>
      </c>
      <c r="AJ320" s="64">
        <v>6.5287314355373383E-2</v>
      </c>
      <c r="AK320" s="64">
        <v>2.6115722954273224E-2</v>
      </c>
      <c r="AL320" s="64">
        <v>2.1449208725243807E-3</v>
      </c>
      <c r="AM320" s="55">
        <v>3000</v>
      </c>
      <c r="AN320" s="55">
        <v>208</v>
      </c>
      <c r="AO320" s="55">
        <v>3500</v>
      </c>
      <c r="AP320" s="55">
        <v>168</v>
      </c>
      <c r="AQ320" s="55">
        <v>2500</v>
      </c>
      <c r="AR320" s="55">
        <v>88</v>
      </c>
      <c r="AS320" s="64">
        <v>0.16507937014102936</v>
      </c>
      <c r="AT320" s="64">
        <v>0.36825397610664368</v>
      </c>
      <c r="AU320" s="64">
        <v>0.17619048058986664</v>
      </c>
      <c r="AV320" s="64">
        <v>7.6190479099750519E-2</v>
      </c>
      <c r="AW320" s="64">
        <v>3.4126985818147659E-2</v>
      </c>
      <c r="AX320" s="68">
        <v>3.1746032182127237E-3</v>
      </c>
      <c r="AY320" s="56" t="str">
        <f t="shared" si="78"/>
        <v>no</v>
      </c>
      <c r="AZ320" s="57" t="str">
        <f t="shared" si="79"/>
        <v>yes</v>
      </c>
      <c r="BA320" s="57" t="str">
        <f t="shared" si="80"/>
        <v>yes</v>
      </c>
      <c r="BB320" s="57" t="str">
        <f t="shared" si="81"/>
        <v>yes</v>
      </c>
      <c r="BC320" s="57" t="str">
        <f t="shared" si="82"/>
        <v>yes</v>
      </c>
      <c r="BD320" s="58">
        <f t="shared" si="83"/>
        <v>1</v>
      </c>
      <c r="BE320" s="59" t="str">
        <f t="shared" si="84"/>
        <v>excluded</v>
      </c>
      <c r="BF320" s="55" t="s">
        <v>69</v>
      </c>
      <c r="BG320" s="58">
        <v>2</v>
      </c>
      <c r="BH320" s="58" t="s">
        <v>70</v>
      </c>
      <c r="BI320" s="45" t="s">
        <v>71</v>
      </c>
      <c r="BJ320" s="67" t="s">
        <v>72</v>
      </c>
      <c r="BK320" s="61"/>
      <c r="BL320" s="61" t="str" cm="1">
        <f t="array" ref="BL320">IF(_xlfn.XLOOKUP(Estimates_final!C278,'Additional survey details'!$B$3:$B$489,_xlfn.XLOOKUP(Estimates_final!$BL$1,'Additional survey details'!$C$2:$BM$2,'Additional survey details'!$C$3:$BM$489))=0,"",_xlfn.XLOOKUP(Estimates_final!C278,'Additional survey details'!$B$3:$B$489,_xlfn.XLOOKUP(Estimates_final!$BL$1,'Additional survey details'!$C$2:$BM$2,'Additional survey details'!$C$3:$BM$489)))</f>
        <v>MICS5</v>
      </c>
    </row>
    <row r="321" spans="1:64" s="54" customFormat="1" ht="15" hidden="1" customHeight="1" x14ac:dyDescent="0.35">
      <c r="A321" s="54">
        <v>331</v>
      </c>
      <c r="B321" s="59" t="s">
        <v>600</v>
      </c>
      <c r="C321" s="78">
        <v>934</v>
      </c>
      <c r="D321" s="79" t="s">
        <v>607</v>
      </c>
      <c r="E321" s="58" t="s">
        <v>602</v>
      </c>
      <c r="F321" s="10" t="s">
        <v>90</v>
      </c>
      <c r="G321" s="3" t="s">
        <v>192</v>
      </c>
      <c r="H321" s="55">
        <v>2010</v>
      </c>
      <c r="I321" s="57"/>
      <c r="J321" s="62"/>
      <c r="K321" s="57"/>
      <c r="L321" s="57"/>
      <c r="M321" s="57"/>
      <c r="N321" s="62"/>
      <c r="O321" s="57"/>
      <c r="P321" s="57"/>
      <c r="Q321" s="55">
        <v>973</v>
      </c>
      <c r="R321" s="55"/>
      <c r="S321" s="55"/>
      <c r="T321" s="64">
        <f>V321/Q321</f>
        <v>1</v>
      </c>
      <c r="U321" s="55"/>
      <c r="V321" s="77">
        <f>Q321-S321</f>
        <v>973</v>
      </c>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c r="AS321" s="55"/>
      <c r="AT321" s="55"/>
      <c r="AU321" s="55"/>
      <c r="AV321" s="55"/>
      <c r="AW321" s="55"/>
      <c r="AX321" s="60"/>
      <c r="AY321" s="56"/>
      <c r="AZ321" s="55"/>
      <c r="BA321" s="55"/>
      <c r="BB321" s="55"/>
      <c r="BC321" s="55"/>
      <c r="BD321" s="58"/>
      <c r="BE321" s="59" t="s">
        <v>69</v>
      </c>
      <c r="BF321" s="55"/>
      <c r="BG321" s="58">
        <v>1</v>
      </c>
      <c r="BH321" s="58" t="s">
        <v>70</v>
      </c>
      <c r="BI321" s="45" t="s">
        <v>71</v>
      </c>
      <c r="BJ321" s="60" t="s">
        <v>72</v>
      </c>
      <c r="BK321" s="61"/>
      <c r="BL321" s="61" t="str" cm="1">
        <f t="array" ref="BL321">IF(_xlfn.XLOOKUP(Estimates_final!C457,'Additional survey details'!$B$3:$B$489,_xlfn.XLOOKUP(Estimates_final!$BL$1,'Additional survey details'!$C$2:$BM$2,'Additional survey details'!$C$3:$BM$489))=0,"",_xlfn.XLOOKUP(Estimates_final!C457,'Additional survey details'!$B$3:$B$489,_xlfn.XLOOKUP(Estimates_final!$BL$1,'Additional survey details'!$C$2:$BM$2,'Additional survey details'!$C$3:$BM$489)))</f>
        <v/>
      </c>
    </row>
    <row r="322" spans="1:64" s="54" customFormat="1" ht="15" hidden="1" customHeight="1" x14ac:dyDescent="0.35">
      <c r="A322" s="54">
        <v>387</v>
      </c>
      <c r="B322" s="59" t="s">
        <v>600</v>
      </c>
      <c r="C322" s="55">
        <v>1625</v>
      </c>
      <c r="D322" s="55" t="s">
        <v>608</v>
      </c>
      <c r="E322" s="58" t="s">
        <v>602</v>
      </c>
      <c r="F322" s="10" t="s">
        <v>76</v>
      </c>
      <c r="G322" s="3" t="s">
        <v>194</v>
      </c>
      <c r="H322" s="55">
        <v>2014</v>
      </c>
      <c r="I322" s="64"/>
      <c r="J322" s="62"/>
      <c r="K322" s="64"/>
      <c r="L322" s="64"/>
      <c r="M322" s="64"/>
      <c r="N322" s="62"/>
      <c r="O322" s="64"/>
      <c r="P322" s="64"/>
      <c r="Q322" s="55">
        <v>11204</v>
      </c>
      <c r="R322" s="63">
        <v>11546.9951171875</v>
      </c>
      <c r="S322" s="64">
        <v>0.2145145982503891</v>
      </c>
      <c r="T322" s="64">
        <v>0.22563369572162628</v>
      </c>
      <c r="U322" s="63">
        <v>2477</v>
      </c>
      <c r="V322" s="55">
        <v>2528</v>
      </c>
      <c r="W322" s="63">
        <v>2459</v>
      </c>
      <c r="X322" s="55">
        <v>2506</v>
      </c>
      <c r="Y322" s="64">
        <v>0.21295574307441711</v>
      </c>
      <c r="Z322" s="64">
        <v>0.22367012500762939</v>
      </c>
      <c r="AA322" s="55">
        <v>3000</v>
      </c>
      <c r="AB322" s="55">
        <v>369</v>
      </c>
      <c r="AC322" s="55">
        <v>3500</v>
      </c>
      <c r="AD322" s="55">
        <v>358</v>
      </c>
      <c r="AE322" s="55">
        <v>3200</v>
      </c>
      <c r="AF322" s="55">
        <v>193</v>
      </c>
      <c r="AG322" s="64">
        <v>0.13743379712104797</v>
      </c>
      <c r="AH322" s="64">
        <v>0.35332968831062317</v>
      </c>
      <c r="AI322" s="64">
        <v>0.15098409354686737</v>
      </c>
      <c r="AJ322" s="64">
        <v>5.6592546403408051E-2</v>
      </c>
      <c r="AK322" s="64">
        <v>2.1767511963844299E-2</v>
      </c>
      <c r="AL322" s="64">
        <v>3.4571040421724319E-2</v>
      </c>
      <c r="AM322" s="55">
        <v>3000</v>
      </c>
      <c r="AN322" s="55">
        <v>369</v>
      </c>
      <c r="AO322" s="55">
        <v>3500</v>
      </c>
      <c r="AP322" s="55">
        <v>358</v>
      </c>
      <c r="AQ322" s="55">
        <v>3200</v>
      </c>
      <c r="AR322" s="55">
        <v>193</v>
      </c>
      <c r="AS322" s="64">
        <v>0.14596518874168396</v>
      </c>
      <c r="AT322" s="64">
        <v>0.3639240562915802</v>
      </c>
      <c r="AU322" s="64">
        <v>0.14912974834442139</v>
      </c>
      <c r="AV322" s="64">
        <v>5.8544304221868515E-2</v>
      </c>
      <c r="AW322" s="64">
        <v>2.3734176531434059E-2</v>
      </c>
      <c r="AX322" s="68">
        <v>3.5601265728473663E-2</v>
      </c>
      <c r="AY322" s="56" t="str">
        <f t="shared" ref="AY322:AY332" si="85">IF(Z322&gt;=0.3,"yes","no")</f>
        <v>no</v>
      </c>
      <c r="AZ322" s="57" t="str">
        <f t="shared" ref="AZ322:AZ332" si="86">IF(V322&gt;=200,"yes","no")</f>
        <v>yes</v>
      </c>
      <c r="BA322" s="57" t="str">
        <f t="shared" ref="BA322:BA332" si="87">IF(AT322&lt;0.55,"yes","no")</f>
        <v>yes</v>
      </c>
      <c r="BB322" s="57" t="str">
        <f t="shared" ref="BB322:BB332" si="88">IF(AW322+AX322&gt;=0.05,"no","yes")</f>
        <v>no</v>
      </c>
      <c r="BC322" s="57" t="str">
        <f t="shared" ref="BC322:BC332" si="89">IF(AV322&gt;=0.1,"no","yes")</f>
        <v>yes</v>
      </c>
      <c r="BD322" s="58">
        <f t="shared" ref="BD322:BD332" si="90">COUNTIF(AY322:BC322,"no")</f>
        <v>2</v>
      </c>
      <c r="BE322" s="59" t="str">
        <f t="shared" ref="BE322:BE332" si="91">IF(BD322=0,"included","excluded")</f>
        <v>excluded</v>
      </c>
      <c r="BF322" s="55"/>
      <c r="BG322" s="58">
        <v>2</v>
      </c>
      <c r="BH322" s="58" t="s">
        <v>70</v>
      </c>
      <c r="BI322" s="45" t="s">
        <v>71</v>
      </c>
      <c r="BJ322" s="67" t="s">
        <v>72</v>
      </c>
      <c r="BK322" s="61"/>
      <c r="BL322" s="61" t="e" cm="1">
        <f t="array" ref="BL322">IF(_xlfn.XLOOKUP(Estimates_final!C279,'Additional survey details'!$B$3:$B$489,_xlfn.XLOOKUP(Estimates_final!$BL$1,'Additional survey details'!$C$2:$BM$2,'Additional survey details'!$C$3:$BM$489))=0,"",_xlfn.XLOOKUP(Estimates_final!C279,'Additional survey details'!$B$3:$B$489,_xlfn.XLOOKUP(Estimates_final!$BL$1,'Additional survey details'!$C$2:$BM$2,'Additional survey details'!$C$3:$BM$489)))</f>
        <v>#N/A</v>
      </c>
    </row>
    <row r="323" spans="1:64" s="54" customFormat="1" ht="15" hidden="1" customHeight="1" x14ac:dyDescent="0.35">
      <c r="A323" s="54">
        <v>449</v>
      </c>
      <c r="B323" s="59" t="s">
        <v>600</v>
      </c>
      <c r="C323" s="55">
        <v>3200</v>
      </c>
      <c r="D323" s="55" t="s">
        <v>609</v>
      </c>
      <c r="E323" s="58" t="s">
        <v>602</v>
      </c>
      <c r="F323" s="10" t="s">
        <v>67</v>
      </c>
      <c r="G323" s="3">
        <v>2018</v>
      </c>
      <c r="H323" s="55">
        <v>2017</v>
      </c>
      <c r="I323" s="64"/>
      <c r="J323" s="62"/>
      <c r="K323" s="64"/>
      <c r="L323" s="64"/>
      <c r="M323" s="64"/>
      <c r="N323" s="62"/>
      <c r="O323" s="64"/>
      <c r="P323" s="64"/>
      <c r="Q323" s="55">
        <v>33924</v>
      </c>
      <c r="R323" s="63">
        <v>34193</v>
      </c>
      <c r="S323" s="64">
        <v>0.23669107258319855</v>
      </c>
      <c r="T323" s="64">
        <v>0.22780331969261169</v>
      </c>
      <c r="U323" s="63">
        <v>8093.12255859375</v>
      </c>
      <c r="V323" s="55">
        <v>7728</v>
      </c>
      <c r="W323" s="63">
        <v>8027.60205078125</v>
      </c>
      <c r="X323" s="55">
        <v>7664</v>
      </c>
      <c r="Y323" s="64">
        <v>0.23477326333522797</v>
      </c>
      <c r="Z323" s="64">
        <v>0.22591675817966461</v>
      </c>
      <c r="AA323" s="55">
        <v>3000</v>
      </c>
      <c r="AB323" s="55">
        <v>1611</v>
      </c>
      <c r="AC323" s="55">
        <v>3500</v>
      </c>
      <c r="AD323" s="55">
        <v>1075</v>
      </c>
      <c r="AE323" s="55">
        <v>4000</v>
      </c>
      <c r="AF323" s="55">
        <v>560</v>
      </c>
      <c r="AG323" s="64">
        <v>0.20529088377952576</v>
      </c>
      <c r="AH323" s="64">
        <v>0.41156017780303955</v>
      </c>
      <c r="AI323" s="64">
        <v>0.16906136274337769</v>
      </c>
      <c r="AJ323" s="64">
        <v>7.0348158478736877E-2</v>
      </c>
      <c r="AK323" s="64">
        <v>2.9727011919021606E-2</v>
      </c>
      <c r="AL323" s="64">
        <v>6.4372830092906952E-4</v>
      </c>
      <c r="AM323" s="55">
        <v>3000</v>
      </c>
      <c r="AN323" s="55">
        <v>1611</v>
      </c>
      <c r="AO323" s="55">
        <v>3500</v>
      </c>
      <c r="AP323" s="55">
        <v>1075</v>
      </c>
      <c r="AQ323" s="55">
        <v>4000</v>
      </c>
      <c r="AR323" s="55">
        <v>560</v>
      </c>
      <c r="AS323" s="64">
        <v>0.20846273005008698</v>
      </c>
      <c r="AT323" s="64">
        <v>0.42003107070922852</v>
      </c>
      <c r="AU323" s="64">
        <v>0.17663043737411499</v>
      </c>
      <c r="AV323" s="64">
        <v>7.1428574621677399E-2</v>
      </c>
      <c r="AW323" s="64">
        <v>3.0926501378417015E-2</v>
      </c>
      <c r="AX323" s="68">
        <v>7.7639752998948097E-4</v>
      </c>
      <c r="AY323" s="56" t="str">
        <f t="shared" si="85"/>
        <v>no</v>
      </c>
      <c r="AZ323" s="57" t="str">
        <f t="shared" si="86"/>
        <v>yes</v>
      </c>
      <c r="BA323" s="57" t="str">
        <f t="shared" si="87"/>
        <v>yes</v>
      </c>
      <c r="BB323" s="57" t="str">
        <f t="shared" si="88"/>
        <v>yes</v>
      </c>
      <c r="BC323" s="57" t="str">
        <f t="shared" si="89"/>
        <v>yes</v>
      </c>
      <c r="BD323" s="58">
        <f t="shared" si="90"/>
        <v>1</v>
      </c>
      <c r="BE323" s="59" t="str">
        <f t="shared" si="91"/>
        <v>excluded</v>
      </c>
      <c r="BF323" s="55"/>
      <c r="BG323" s="58">
        <v>2</v>
      </c>
      <c r="BH323" s="58" t="s">
        <v>70</v>
      </c>
      <c r="BI323" s="45" t="s">
        <v>71</v>
      </c>
      <c r="BJ323" s="67" t="s">
        <v>72</v>
      </c>
      <c r="BK323" s="61"/>
      <c r="BL323" s="61" t="str" cm="1">
        <f t="array" ref="BL323">IF(_xlfn.XLOOKUP(Estimates_final!C280,'Additional survey details'!$B$3:$B$489,_xlfn.XLOOKUP(Estimates_final!$BL$1,'Additional survey details'!$C$2:$BM$2,'Additional survey details'!$C$3:$BM$489))=0,"",_xlfn.XLOOKUP(Estimates_final!C280,'Additional survey details'!$B$3:$B$489,_xlfn.XLOOKUP(Estimates_final!$BL$1,'Additional survey details'!$C$2:$BM$2,'Additional survey details'!$C$3:$BM$489)))</f>
        <v>MICS5</v>
      </c>
    </row>
    <row r="324" spans="1:64" s="54" customFormat="1" ht="15" hidden="1" customHeight="1" x14ac:dyDescent="0.35">
      <c r="A324" s="54">
        <v>466</v>
      </c>
      <c r="B324" s="59" t="s">
        <v>600</v>
      </c>
      <c r="C324" s="55">
        <v>3814</v>
      </c>
      <c r="D324" s="55" t="s">
        <v>610</v>
      </c>
      <c r="E324" s="58" t="s">
        <v>602</v>
      </c>
      <c r="F324" s="10" t="s">
        <v>611</v>
      </c>
      <c r="G324" s="3" t="s">
        <v>179</v>
      </c>
      <c r="H324" s="55">
        <v>2004</v>
      </c>
      <c r="I324" s="64"/>
      <c r="J324" s="62"/>
      <c r="K324" s="64"/>
      <c r="L324" s="64"/>
      <c r="M324" s="64"/>
      <c r="N324" s="62"/>
      <c r="O324" s="64"/>
      <c r="P324" s="64"/>
      <c r="Q324" s="55">
        <v>9193</v>
      </c>
      <c r="R324" s="63">
        <v>9954</v>
      </c>
      <c r="S324" s="64">
        <v>0.1771504282951355</v>
      </c>
      <c r="T324" s="64">
        <v>0.25432392954826355</v>
      </c>
      <c r="U324" s="63">
        <v>1763.3377685546875</v>
      </c>
      <c r="V324" s="55">
        <v>2338</v>
      </c>
      <c r="W324" s="63">
        <v>1761.8118896484375</v>
      </c>
      <c r="X324" s="55">
        <v>2336</v>
      </c>
      <c r="Y324" s="64">
        <v>0.17699536681175232</v>
      </c>
      <c r="Z324" s="64">
        <v>0.25410637259483337</v>
      </c>
      <c r="AA324" s="55">
        <v>3000</v>
      </c>
      <c r="AB324" s="55">
        <v>228</v>
      </c>
      <c r="AC324" s="55">
        <v>2500</v>
      </c>
      <c r="AD324" s="55">
        <v>170</v>
      </c>
      <c r="AE324" s="55">
        <v>3200</v>
      </c>
      <c r="AF324" s="55">
        <v>136</v>
      </c>
      <c r="AG324" s="64">
        <v>9.9825628101825714E-2</v>
      </c>
      <c r="AH324" s="64">
        <v>0.25720259547233582</v>
      </c>
      <c r="AI324" s="64">
        <v>3.9785698056221008E-2</v>
      </c>
      <c r="AJ324" s="64">
        <v>1.4564704149961472E-2</v>
      </c>
      <c r="AK324" s="64">
        <v>3.7764683365821838E-3</v>
      </c>
      <c r="AL324" s="64">
        <v>1.6310375940520316E-4</v>
      </c>
      <c r="AM324" s="55">
        <v>3000</v>
      </c>
      <c r="AN324" s="55">
        <v>228</v>
      </c>
      <c r="AO324" s="55">
        <v>2500</v>
      </c>
      <c r="AP324" s="55">
        <v>170</v>
      </c>
      <c r="AQ324" s="55">
        <v>3200</v>
      </c>
      <c r="AR324" s="55">
        <v>136</v>
      </c>
      <c r="AS324" s="64">
        <v>9.7519248723983765E-2</v>
      </c>
      <c r="AT324" s="64">
        <v>0.22840034961700439</v>
      </c>
      <c r="AU324" s="64">
        <v>4.6621043235063553E-2</v>
      </c>
      <c r="AV324" s="64">
        <v>1.6253208741545677E-2</v>
      </c>
      <c r="AW324" s="64">
        <v>3.8494439795613289E-3</v>
      </c>
      <c r="AX324" s="68">
        <v>4.2771600419655442E-4</v>
      </c>
      <c r="AY324" s="56" t="str">
        <f t="shared" si="85"/>
        <v>no</v>
      </c>
      <c r="AZ324" s="57" t="str">
        <f t="shared" si="86"/>
        <v>yes</v>
      </c>
      <c r="BA324" s="57" t="str">
        <f t="shared" si="87"/>
        <v>yes</v>
      </c>
      <c r="BB324" s="57" t="str">
        <f t="shared" si="88"/>
        <v>yes</v>
      </c>
      <c r="BC324" s="57" t="str">
        <f t="shared" si="89"/>
        <v>yes</v>
      </c>
      <c r="BD324" s="58">
        <f t="shared" si="90"/>
        <v>1</v>
      </c>
      <c r="BE324" s="59" t="str">
        <f t="shared" si="91"/>
        <v>excluded</v>
      </c>
      <c r="BF324" s="55" t="s">
        <v>69</v>
      </c>
      <c r="BG324" s="58">
        <v>2</v>
      </c>
      <c r="BH324" s="58" t="s">
        <v>70</v>
      </c>
      <c r="BI324" s="45" t="s">
        <v>71</v>
      </c>
      <c r="BJ324" s="67" t="s">
        <v>72</v>
      </c>
      <c r="BK324" s="61"/>
      <c r="BL324" s="61" t="str" cm="1">
        <f t="array" ref="BL324">IF(_xlfn.XLOOKUP(Estimates_final!C275,'Additional survey details'!$B$3:$B$489,_xlfn.XLOOKUP(Estimates_final!$BL$1,'Additional survey details'!$C$2:$BM$2,'Additional survey details'!$C$3:$BM$489))=0,"",_xlfn.XLOOKUP(Estimates_final!C275,'Additional survey details'!$B$3:$B$489,_xlfn.XLOOKUP(Estimates_final!$BL$1,'Additional survey details'!$C$2:$BM$2,'Additional survey details'!$C$3:$BM$489)))</f>
        <v/>
      </c>
    </row>
    <row r="325" spans="1:64" s="54" customFormat="1" ht="15" customHeight="1" x14ac:dyDescent="0.35">
      <c r="A325" s="54">
        <v>254</v>
      </c>
      <c r="B325" s="59" t="s">
        <v>612</v>
      </c>
      <c r="C325" s="55">
        <v>660</v>
      </c>
      <c r="D325" s="55" t="s">
        <v>613</v>
      </c>
      <c r="E325" s="58" t="s">
        <v>614</v>
      </c>
      <c r="F325" s="10" t="s">
        <v>76</v>
      </c>
      <c r="G325" s="3">
        <v>2005</v>
      </c>
      <c r="H325" s="55">
        <v>2004</v>
      </c>
      <c r="I325" s="64">
        <v>6.8302385509014102E-2</v>
      </c>
      <c r="J325" s="62" t="e">
        <v>#N/A</v>
      </c>
      <c r="K325" s="64" t="e">
        <v>#N/A</v>
      </c>
      <c r="L325" s="64" t="e">
        <v>#N/A</v>
      </c>
      <c r="M325" s="64">
        <v>5.8392960578203201E-2</v>
      </c>
      <c r="N325" s="62">
        <v>2.5923680000000001E-2</v>
      </c>
      <c r="O325" s="64">
        <v>7.3952999999999996E-3</v>
      </c>
      <c r="P325" s="64">
        <v>0.10939061999999999</v>
      </c>
      <c r="Q325" s="55">
        <v>1440</v>
      </c>
      <c r="R325" s="63">
        <v>566</v>
      </c>
      <c r="S325" s="64">
        <v>0.92756181955337524</v>
      </c>
      <c r="T325" s="64">
        <v>0.90625</v>
      </c>
      <c r="U325" s="63">
        <v>525</v>
      </c>
      <c r="V325" s="55">
        <v>1305</v>
      </c>
      <c r="W325" s="63">
        <v>525</v>
      </c>
      <c r="X325" s="55">
        <v>1305</v>
      </c>
      <c r="Y325" s="64">
        <v>0.92756181955337524</v>
      </c>
      <c r="Z325" s="64">
        <v>0.90625</v>
      </c>
      <c r="AA325" s="55">
        <v>3500</v>
      </c>
      <c r="AB325" s="55">
        <v>103</v>
      </c>
      <c r="AC325" s="55">
        <v>3100</v>
      </c>
      <c r="AD325" s="55">
        <v>84</v>
      </c>
      <c r="AE325" s="55">
        <v>3200</v>
      </c>
      <c r="AF325" s="55">
        <v>80</v>
      </c>
      <c r="AG325" s="64">
        <v>9.22069251537323E-2</v>
      </c>
      <c r="AH325" s="64">
        <v>0.24673479795455933</v>
      </c>
      <c r="AI325" s="64">
        <v>8.8586397469043732E-2</v>
      </c>
      <c r="AJ325" s="64">
        <v>1.924523152410984E-2</v>
      </c>
      <c r="AK325" s="64">
        <v>0</v>
      </c>
      <c r="AL325" s="64">
        <v>0</v>
      </c>
      <c r="AM325" s="55">
        <v>3500</v>
      </c>
      <c r="AN325" s="55">
        <v>103</v>
      </c>
      <c r="AO325" s="55">
        <v>3100</v>
      </c>
      <c r="AP325" s="55">
        <v>84</v>
      </c>
      <c r="AQ325" s="55">
        <v>3200</v>
      </c>
      <c r="AR325" s="55">
        <v>80</v>
      </c>
      <c r="AS325" s="64">
        <v>7.8927204012870789E-2</v>
      </c>
      <c r="AT325" s="64">
        <v>0.20459769666194916</v>
      </c>
      <c r="AU325" s="64">
        <v>8.0459773540496826E-2</v>
      </c>
      <c r="AV325" s="64">
        <v>1.6091953963041306E-2</v>
      </c>
      <c r="AW325" s="64">
        <v>0</v>
      </c>
      <c r="AX325" s="68">
        <v>0</v>
      </c>
      <c r="AY325" s="56" t="str">
        <f t="shared" si="85"/>
        <v>yes</v>
      </c>
      <c r="AZ325" s="57" t="str">
        <f t="shared" si="86"/>
        <v>yes</v>
      </c>
      <c r="BA325" s="57" t="str">
        <f t="shared" si="87"/>
        <v>yes</v>
      </c>
      <c r="BB325" s="57" t="str">
        <f t="shared" si="88"/>
        <v>yes</v>
      </c>
      <c r="BC325" s="57" t="str">
        <f t="shared" si="89"/>
        <v>yes</v>
      </c>
      <c r="BD325" s="58">
        <f t="shared" si="90"/>
        <v>0</v>
      </c>
      <c r="BE325" s="59" t="str">
        <f t="shared" si="91"/>
        <v>included</v>
      </c>
      <c r="BF325" s="55" t="s">
        <v>77</v>
      </c>
      <c r="BG325" s="58">
        <v>5</v>
      </c>
      <c r="BH325" s="58" t="s">
        <v>78</v>
      </c>
      <c r="BI325" s="45" t="s">
        <v>79</v>
      </c>
      <c r="BJ325" s="67" t="s">
        <v>80</v>
      </c>
      <c r="BK325" s="61" t="s">
        <v>214</v>
      </c>
      <c r="BL325" s="61" t="str" cm="1">
        <f t="array" ref="BL325">IF(_xlfn.XLOOKUP(Estimates_final!C281,'Additional survey details'!$B$3:$B$489,_xlfn.XLOOKUP(Estimates_final!$BL$1,'Additional survey details'!$C$2:$BM$2,'Additional survey details'!$C$3:$BM$489))=0,"",_xlfn.XLOOKUP(Estimates_final!C281,'Additional survey details'!$B$3:$B$489,_xlfn.XLOOKUP(Estimates_final!$BL$1,'Additional survey details'!$C$2:$BM$2,'Additional survey details'!$C$3:$BM$489)))</f>
        <v/>
      </c>
    </row>
    <row r="326" spans="1:64" s="54" customFormat="1" ht="15" customHeight="1" x14ac:dyDescent="0.35">
      <c r="A326" s="54">
        <v>255</v>
      </c>
      <c r="B326" s="59" t="s">
        <v>612</v>
      </c>
      <c r="C326" s="55">
        <v>661</v>
      </c>
      <c r="D326" s="55" t="s">
        <v>615</v>
      </c>
      <c r="E326" s="58" t="s">
        <v>614</v>
      </c>
      <c r="F326" s="10" t="s">
        <v>76</v>
      </c>
      <c r="G326" s="3">
        <v>2011</v>
      </c>
      <c r="H326" s="55">
        <v>2010</v>
      </c>
      <c r="I326" s="64">
        <v>6.7822099999999996E-2</v>
      </c>
      <c r="J326" s="62">
        <v>1.02568E-2</v>
      </c>
      <c r="K326" s="64">
        <v>4.7718700000000003E-2</v>
      </c>
      <c r="L326" s="64">
        <v>8.7925400000000001E-2</v>
      </c>
      <c r="M326" s="64">
        <v>5.1607399999999998E-2</v>
      </c>
      <c r="N326" s="62">
        <v>1.079433E-2</v>
      </c>
      <c r="O326" s="64">
        <v>3.0345400000000002E-2</v>
      </c>
      <c r="P326" s="64">
        <v>7.2869310000000007E-2</v>
      </c>
      <c r="Q326" s="55">
        <v>503</v>
      </c>
      <c r="R326" s="63">
        <v>361.51974487304688</v>
      </c>
      <c r="S326" s="64">
        <v>0.96132594347000122</v>
      </c>
      <c r="T326" s="64">
        <v>0.97017890214920044</v>
      </c>
      <c r="U326" s="63">
        <v>348</v>
      </c>
      <c r="V326" s="55">
        <v>488</v>
      </c>
      <c r="W326" s="63">
        <v>348</v>
      </c>
      <c r="X326" s="55">
        <v>488</v>
      </c>
      <c r="Y326" s="64">
        <v>0.96132594347000122</v>
      </c>
      <c r="Z326" s="64">
        <v>0.97017890214920044</v>
      </c>
      <c r="AA326" s="55">
        <v>3500</v>
      </c>
      <c r="AB326" s="55">
        <v>31</v>
      </c>
      <c r="AC326" s="55">
        <v>3400</v>
      </c>
      <c r="AD326" s="55">
        <v>25</v>
      </c>
      <c r="AE326" s="55">
        <v>3600</v>
      </c>
      <c r="AF326" s="55">
        <v>22</v>
      </c>
      <c r="AG326" s="64">
        <v>5.7617001235485077E-2</v>
      </c>
      <c r="AH326" s="64">
        <v>0.15658237040042877</v>
      </c>
      <c r="AI326" s="64">
        <v>8.9039959013462067E-2</v>
      </c>
      <c r="AJ326" s="64">
        <v>1.242802944034338E-2</v>
      </c>
      <c r="AK326" s="64">
        <v>4.2949607595801353E-3</v>
      </c>
      <c r="AL326" s="64">
        <v>0</v>
      </c>
      <c r="AM326" s="55">
        <v>3500</v>
      </c>
      <c r="AN326" s="55">
        <v>31</v>
      </c>
      <c r="AO326" s="55">
        <v>3400</v>
      </c>
      <c r="AP326" s="55">
        <v>25</v>
      </c>
      <c r="AQ326" s="55">
        <v>3600</v>
      </c>
      <c r="AR326" s="55">
        <v>22</v>
      </c>
      <c r="AS326" s="64">
        <v>6.3524588942527771E-2</v>
      </c>
      <c r="AT326" s="64">
        <v>0.1598360687494278</v>
      </c>
      <c r="AU326" s="64">
        <v>9.2213116586208344E-2</v>
      </c>
      <c r="AV326" s="64">
        <v>1.2295082211494446E-2</v>
      </c>
      <c r="AW326" s="64">
        <v>4.0983604267239571E-3</v>
      </c>
      <c r="AX326" s="68">
        <v>0</v>
      </c>
      <c r="AY326" s="56" t="str">
        <f t="shared" si="85"/>
        <v>yes</v>
      </c>
      <c r="AZ326" s="57" t="str">
        <f t="shared" si="86"/>
        <v>yes</v>
      </c>
      <c r="BA326" s="57" t="str">
        <f t="shared" si="87"/>
        <v>yes</v>
      </c>
      <c r="BB326" s="57" t="str">
        <f t="shared" si="88"/>
        <v>yes</v>
      </c>
      <c r="BC326" s="57" t="str">
        <f t="shared" si="89"/>
        <v>yes</v>
      </c>
      <c r="BD326" s="58">
        <f t="shared" si="90"/>
        <v>0</v>
      </c>
      <c r="BE326" s="59" t="str">
        <f t="shared" si="91"/>
        <v>included</v>
      </c>
      <c r="BF326" s="55" t="s">
        <v>77</v>
      </c>
      <c r="BG326" s="58">
        <v>5</v>
      </c>
      <c r="BH326" s="58" t="s">
        <v>78</v>
      </c>
      <c r="BI326" s="45" t="s">
        <v>79</v>
      </c>
      <c r="BJ326" s="67" t="s">
        <v>80</v>
      </c>
      <c r="BK326" s="61"/>
      <c r="BL326" s="61" t="str" cm="1">
        <f t="array" ref="BL326">IF(_xlfn.XLOOKUP(Estimates_final!C282,'Additional survey details'!$B$3:$B$489,_xlfn.XLOOKUP(Estimates_final!$BL$1,'Additional survey details'!$C$2:$BM$2,'Additional survey details'!$C$3:$BM$489))=0,"",_xlfn.XLOOKUP(Estimates_final!C282,'Additional survey details'!$B$3:$B$489,_xlfn.XLOOKUP(Estimates_final!$BL$1,'Additional survey details'!$C$2:$BM$2,'Additional survey details'!$C$3:$BM$489)))</f>
        <v>MICS2</v>
      </c>
    </row>
    <row r="327" spans="1:64" s="54" customFormat="1" ht="15" hidden="1" customHeight="1" x14ac:dyDescent="0.35">
      <c r="A327" s="54">
        <v>205</v>
      </c>
      <c r="B327" s="59" t="s">
        <v>616</v>
      </c>
      <c r="C327" s="55">
        <v>531</v>
      </c>
      <c r="D327" s="55" t="s">
        <v>617</v>
      </c>
      <c r="E327" s="58" t="s">
        <v>618</v>
      </c>
      <c r="F327" s="10" t="s">
        <v>67</v>
      </c>
      <c r="G327" s="3" t="s">
        <v>101</v>
      </c>
      <c r="H327" s="55">
        <v>2010</v>
      </c>
      <c r="I327" s="64"/>
      <c r="J327" s="62"/>
      <c r="K327" s="64"/>
      <c r="L327" s="64"/>
      <c r="M327" s="64"/>
      <c r="N327" s="62"/>
      <c r="O327" s="64"/>
      <c r="P327" s="64"/>
      <c r="Q327" s="55">
        <v>9177</v>
      </c>
      <c r="R327" s="63">
        <v>9121</v>
      </c>
      <c r="S327" s="64">
        <v>0.10090985149145126</v>
      </c>
      <c r="T327" s="64">
        <v>9.6654683351516724E-2</v>
      </c>
      <c r="U327" s="63">
        <v>920.411376953125</v>
      </c>
      <c r="V327" s="55">
        <v>887</v>
      </c>
      <c r="W327" s="63">
        <v>917.7313232421875</v>
      </c>
      <c r="X327" s="55">
        <v>884</v>
      </c>
      <c r="Y327" s="64">
        <v>0.10061740130186081</v>
      </c>
      <c r="Z327" s="64">
        <v>9.6327774226665497E-2</v>
      </c>
      <c r="AA327" s="55">
        <v>3000</v>
      </c>
      <c r="AB327" s="55">
        <v>123</v>
      </c>
      <c r="AC327" s="55">
        <v>2500</v>
      </c>
      <c r="AD327" s="55">
        <v>84</v>
      </c>
      <c r="AE327" s="55">
        <v>3500</v>
      </c>
      <c r="AF327" s="55">
        <v>63</v>
      </c>
      <c r="AG327" s="64">
        <v>0.12913148105144501</v>
      </c>
      <c r="AH327" s="64">
        <v>0.28522858023643494</v>
      </c>
      <c r="AI327" s="64">
        <v>0.15128238499164581</v>
      </c>
      <c r="AJ327" s="64">
        <v>7.0208534598350525E-2</v>
      </c>
      <c r="AK327" s="64">
        <v>2.7942871674895287E-2</v>
      </c>
      <c r="AL327" s="64">
        <v>2.1877868566662073E-3</v>
      </c>
      <c r="AM327" s="55">
        <v>3000</v>
      </c>
      <c r="AN327" s="55">
        <v>123</v>
      </c>
      <c r="AO327" s="55">
        <v>2500</v>
      </c>
      <c r="AP327" s="55">
        <v>84</v>
      </c>
      <c r="AQ327" s="55">
        <v>3500</v>
      </c>
      <c r="AR327" s="55">
        <v>63</v>
      </c>
      <c r="AS327" s="64">
        <v>0.13866966962814331</v>
      </c>
      <c r="AT327" s="64">
        <v>0.30439683794975281</v>
      </c>
      <c r="AU327" s="64">
        <v>0.13077791035175323</v>
      </c>
      <c r="AV327" s="64">
        <v>5.6369785219430923E-2</v>
      </c>
      <c r="AW327" s="64">
        <v>2.0293122157454491E-2</v>
      </c>
      <c r="AX327" s="68">
        <v>3.3821871038526297E-3</v>
      </c>
      <c r="AY327" s="56" t="str">
        <f t="shared" si="85"/>
        <v>no</v>
      </c>
      <c r="AZ327" s="57" t="str">
        <f t="shared" si="86"/>
        <v>yes</v>
      </c>
      <c r="BA327" s="57" t="str">
        <f t="shared" si="87"/>
        <v>yes</v>
      </c>
      <c r="BB327" s="57" t="str">
        <f t="shared" si="88"/>
        <v>yes</v>
      </c>
      <c r="BC327" s="57" t="str">
        <f t="shared" si="89"/>
        <v>yes</v>
      </c>
      <c r="BD327" s="58">
        <f t="shared" si="90"/>
        <v>1</v>
      </c>
      <c r="BE327" s="59" t="str">
        <f t="shared" si="91"/>
        <v>excluded</v>
      </c>
      <c r="BF327" s="55" t="s">
        <v>69</v>
      </c>
      <c r="BG327" s="58">
        <v>2</v>
      </c>
      <c r="BH327" s="58" t="s">
        <v>70</v>
      </c>
      <c r="BI327" s="45" t="s">
        <v>71</v>
      </c>
      <c r="BJ327" s="67" t="s">
        <v>72</v>
      </c>
      <c r="BK327" s="61"/>
      <c r="BL327" s="61" t="str" cm="1">
        <f t="array" ref="BL327">IF(_xlfn.XLOOKUP(Estimates_final!C284,'Additional survey details'!$B$3:$B$489,_xlfn.XLOOKUP(Estimates_final!$BL$1,'Additional survey details'!$C$2:$BM$2,'Additional survey details'!$C$3:$BM$489))=0,"",_xlfn.XLOOKUP(Estimates_final!C284,'Additional survey details'!$B$3:$B$489,_xlfn.XLOOKUP(Estimates_final!$BL$1,'Additional survey details'!$C$2:$BM$2,'Additional survey details'!$C$3:$BM$489)))</f>
        <v/>
      </c>
    </row>
    <row r="328" spans="1:64" s="87" customFormat="1" ht="15" hidden="1" customHeight="1" x14ac:dyDescent="0.35">
      <c r="A328" s="54">
        <v>357</v>
      </c>
      <c r="B328" s="59" t="s">
        <v>616</v>
      </c>
      <c r="C328" s="55">
        <v>1152</v>
      </c>
      <c r="D328" s="55" t="s">
        <v>619</v>
      </c>
      <c r="E328" s="58" t="s">
        <v>618</v>
      </c>
      <c r="F328" s="10" t="s">
        <v>67</v>
      </c>
      <c r="G328" s="3" t="s">
        <v>179</v>
      </c>
      <c r="H328" s="55">
        <v>2004</v>
      </c>
      <c r="I328" s="64"/>
      <c r="J328" s="62"/>
      <c r="K328" s="64"/>
      <c r="L328" s="64"/>
      <c r="M328" s="64"/>
      <c r="N328" s="62"/>
      <c r="O328" s="64"/>
      <c r="P328" s="64"/>
      <c r="Q328" s="55">
        <v>11763</v>
      </c>
      <c r="R328" s="63">
        <v>11977</v>
      </c>
      <c r="S328" s="64">
        <v>0.12159322947263718</v>
      </c>
      <c r="T328" s="64">
        <v>0.15302218496799469</v>
      </c>
      <c r="U328" s="63">
        <v>1456.368408203125</v>
      </c>
      <c r="V328" s="55">
        <v>1800</v>
      </c>
      <c r="W328" s="63">
        <v>1435.573974609375</v>
      </c>
      <c r="X328" s="55">
        <v>1770</v>
      </c>
      <c r="Y328" s="64">
        <v>0.11986089497804642</v>
      </c>
      <c r="Z328" s="64">
        <v>0.15047182142734528</v>
      </c>
      <c r="AA328" s="55">
        <v>3000</v>
      </c>
      <c r="AB328" s="55">
        <v>411</v>
      </c>
      <c r="AC328" s="55">
        <v>3500</v>
      </c>
      <c r="AD328" s="55">
        <v>208</v>
      </c>
      <c r="AE328" s="55">
        <v>2500</v>
      </c>
      <c r="AF328" s="55">
        <v>189</v>
      </c>
      <c r="AG328" s="64">
        <v>0.18845036625862122</v>
      </c>
      <c r="AH328" s="64">
        <v>0.45935171842575073</v>
      </c>
      <c r="AI328" s="64">
        <v>0.15025012195110321</v>
      </c>
      <c r="AJ328" s="64">
        <v>7.408827543258667E-2</v>
      </c>
      <c r="AK328" s="64">
        <v>4.3513033539056778E-2</v>
      </c>
      <c r="AL328" s="64">
        <v>4.3249377049505711E-3</v>
      </c>
      <c r="AM328" s="55">
        <v>3000</v>
      </c>
      <c r="AN328" s="55">
        <v>411</v>
      </c>
      <c r="AO328" s="55">
        <v>3500</v>
      </c>
      <c r="AP328" s="55">
        <v>208</v>
      </c>
      <c r="AQ328" s="55">
        <v>2500</v>
      </c>
      <c r="AR328" s="55">
        <v>189</v>
      </c>
      <c r="AS328" s="64">
        <v>0.22833333909511566</v>
      </c>
      <c r="AT328" s="64">
        <v>0.44888889789581299</v>
      </c>
      <c r="AU328" s="64">
        <v>0.1550000011920929</v>
      </c>
      <c r="AV328" s="64">
        <v>7.1111112833023071E-2</v>
      </c>
      <c r="AW328" s="64">
        <v>4.3333332985639572E-2</v>
      </c>
      <c r="AX328" s="68">
        <v>2.7777778450399637E-3</v>
      </c>
      <c r="AY328" s="56" t="str">
        <f t="shared" si="85"/>
        <v>no</v>
      </c>
      <c r="AZ328" s="57" t="str">
        <f t="shared" si="86"/>
        <v>yes</v>
      </c>
      <c r="BA328" s="57" t="str">
        <f t="shared" si="87"/>
        <v>yes</v>
      </c>
      <c r="BB328" s="57" t="str">
        <f t="shared" si="88"/>
        <v>yes</v>
      </c>
      <c r="BC328" s="57" t="str">
        <f t="shared" si="89"/>
        <v>yes</v>
      </c>
      <c r="BD328" s="58">
        <f t="shared" si="90"/>
        <v>1</v>
      </c>
      <c r="BE328" s="59" t="str">
        <f t="shared" si="91"/>
        <v>excluded</v>
      </c>
      <c r="BF328" s="55" t="s">
        <v>69</v>
      </c>
      <c r="BG328" s="58">
        <v>2</v>
      </c>
      <c r="BH328" s="58" t="s">
        <v>70</v>
      </c>
      <c r="BI328" s="45" t="s">
        <v>71</v>
      </c>
      <c r="BJ328" s="67" t="s">
        <v>72</v>
      </c>
      <c r="BK328" s="61"/>
      <c r="BL328" s="61" t="str" cm="1">
        <f t="array" ref="BL328">IF(_xlfn.XLOOKUP(Estimates_final!C283,'Additional survey details'!$B$3:$B$489,_xlfn.XLOOKUP(Estimates_final!$BL$1,'Additional survey details'!$C$2:$BM$2,'Additional survey details'!$C$3:$BM$489))=0,"",_xlfn.XLOOKUP(Estimates_final!C283,'Additional survey details'!$B$3:$B$489,_xlfn.XLOOKUP(Estimates_final!$BL$1,'Additional survey details'!$C$2:$BM$2,'Additional survey details'!$C$3:$BM$489)))</f>
        <v>MICS3</v>
      </c>
    </row>
    <row r="329" spans="1:64" s="54" customFormat="1" ht="15" hidden="1" customHeight="1" x14ac:dyDescent="0.35">
      <c r="A329" s="54">
        <v>412</v>
      </c>
      <c r="B329" s="59" t="s">
        <v>616</v>
      </c>
      <c r="C329" s="55">
        <v>2103</v>
      </c>
      <c r="D329" s="55" t="s">
        <v>620</v>
      </c>
      <c r="E329" s="58" t="s">
        <v>618</v>
      </c>
      <c r="F329" s="10" t="s">
        <v>121</v>
      </c>
      <c r="G329" s="3" t="s">
        <v>103</v>
      </c>
      <c r="H329" s="55">
        <v>2017</v>
      </c>
      <c r="I329" s="64"/>
      <c r="J329" s="62"/>
      <c r="K329" s="64"/>
      <c r="L329" s="64"/>
      <c r="M329" s="64"/>
      <c r="N329" s="62"/>
      <c r="O329" s="64"/>
      <c r="P329" s="64"/>
      <c r="Q329" s="55">
        <v>23284</v>
      </c>
      <c r="R329" s="63">
        <v>9397457</v>
      </c>
      <c r="S329" s="64">
        <v>0.11204267293214798</v>
      </c>
      <c r="T329" s="64">
        <v>9.9510394036769867E-2</v>
      </c>
      <c r="U329" s="63">
        <v>1052916.125</v>
      </c>
      <c r="V329" s="55">
        <v>2317</v>
      </c>
      <c r="W329" s="63">
        <v>1035536.625</v>
      </c>
      <c r="X329" s="55">
        <v>2269</v>
      </c>
      <c r="Y329" s="64">
        <v>0.11019328236579895</v>
      </c>
      <c r="Z329" s="64">
        <v>9.7448892891407013E-2</v>
      </c>
      <c r="AA329" s="55">
        <v>3000</v>
      </c>
      <c r="AB329" s="55">
        <v>636</v>
      </c>
      <c r="AC329" s="55">
        <v>2500</v>
      </c>
      <c r="AD329" s="55">
        <v>343</v>
      </c>
      <c r="AE329" s="55">
        <v>2000</v>
      </c>
      <c r="AF329" s="55">
        <v>281</v>
      </c>
      <c r="AG329" s="64">
        <v>0.27106097340583801</v>
      </c>
      <c r="AH329" s="64">
        <v>0.52021700143814087</v>
      </c>
      <c r="AI329" s="64">
        <v>0.12157006561756134</v>
      </c>
      <c r="AJ329" s="64">
        <v>5.2301228046417236E-2</v>
      </c>
      <c r="AK329" s="64">
        <v>3.9968289434909821E-2</v>
      </c>
      <c r="AL329" s="64">
        <v>4.7167469747364521E-3</v>
      </c>
      <c r="AM329" s="55">
        <v>3000</v>
      </c>
      <c r="AN329" s="55">
        <v>636</v>
      </c>
      <c r="AO329" s="55">
        <v>2500</v>
      </c>
      <c r="AP329" s="55">
        <v>343</v>
      </c>
      <c r="AQ329" s="55">
        <v>2000</v>
      </c>
      <c r="AR329" s="55">
        <v>281</v>
      </c>
      <c r="AS329" s="64">
        <v>0.27449288964271545</v>
      </c>
      <c r="AT329" s="64">
        <v>0.54380667209625244</v>
      </c>
      <c r="AU329" s="64">
        <v>0.13163574039936066</v>
      </c>
      <c r="AV329" s="64">
        <v>5.5675443261861801E-2</v>
      </c>
      <c r="AW329" s="64">
        <v>4.4022444635629654E-2</v>
      </c>
      <c r="AX329" s="68">
        <v>1.5105740167200565E-2</v>
      </c>
      <c r="AY329" s="56" t="str">
        <f t="shared" si="85"/>
        <v>no</v>
      </c>
      <c r="AZ329" s="57" t="str">
        <f t="shared" si="86"/>
        <v>yes</v>
      </c>
      <c r="BA329" s="57" t="str">
        <f t="shared" si="87"/>
        <v>yes</v>
      </c>
      <c r="BB329" s="57" t="str">
        <f t="shared" si="88"/>
        <v>no</v>
      </c>
      <c r="BC329" s="57" t="str">
        <f t="shared" si="89"/>
        <v>yes</v>
      </c>
      <c r="BD329" s="58">
        <f t="shared" si="90"/>
        <v>2</v>
      </c>
      <c r="BE329" s="59" t="str">
        <f t="shared" si="91"/>
        <v>excluded</v>
      </c>
      <c r="BF329" s="55"/>
      <c r="BG329" s="58">
        <v>2</v>
      </c>
      <c r="BH329" s="58" t="s">
        <v>70</v>
      </c>
      <c r="BI329" s="45" t="s">
        <v>71</v>
      </c>
      <c r="BJ329" s="67" t="s">
        <v>72</v>
      </c>
      <c r="BK329" s="61" t="s">
        <v>621</v>
      </c>
      <c r="BL329" s="61" t="str" cm="1">
        <f t="array" ref="BL329">IF(_xlfn.XLOOKUP(Estimates_final!C286,'Additional survey details'!$B$3:$B$489,_xlfn.XLOOKUP(Estimates_final!$BL$1,'Additional survey details'!$C$2:$BM$2,'Additional survey details'!$C$3:$BM$489))=0,"",_xlfn.XLOOKUP(Estimates_final!C286,'Additional survey details'!$B$3:$B$489,_xlfn.XLOOKUP(Estimates_final!$BL$1,'Additional survey details'!$C$2:$BM$2,'Additional survey details'!$C$3:$BM$489)))</f>
        <v/>
      </c>
    </row>
    <row r="330" spans="1:64" s="54" customFormat="1" ht="15" hidden="1" customHeight="1" x14ac:dyDescent="0.35">
      <c r="A330" s="54">
        <v>426</v>
      </c>
      <c r="B330" s="59" t="s">
        <v>616</v>
      </c>
      <c r="C330" s="55">
        <v>2405</v>
      </c>
      <c r="D330" s="55" t="s">
        <v>622</v>
      </c>
      <c r="E330" s="58" t="s">
        <v>618</v>
      </c>
      <c r="F330" s="10" t="s">
        <v>67</v>
      </c>
      <c r="G330" s="3" t="s">
        <v>95</v>
      </c>
      <c r="H330" s="55">
        <v>2015</v>
      </c>
      <c r="I330" s="64"/>
      <c r="J330" s="62"/>
      <c r="K330" s="64"/>
      <c r="L330" s="64"/>
      <c r="M330" s="64"/>
      <c r="N330" s="62"/>
      <c r="O330" s="64"/>
      <c r="P330" s="64"/>
      <c r="Q330" s="55">
        <v>12701</v>
      </c>
      <c r="R330" s="63">
        <v>10489</v>
      </c>
      <c r="S330" s="64">
        <v>0.16135288774967194</v>
      </c>
      <c r="T330" s="64">
        <v>0.17825368046760559</v>
      </c>
      <c r="U330" s="63">
        <v>1692.391357421875</v>
      </c>
      <c r="V330" s="55">
        <v>2264</v>
      </c>
      <c r="W330" s="63">
        <v>1677.6363525390625</v>
      </c>
      <c r="X330" s="55">
        <v>2240</v>
      </c>
      <c r="Y330" s="64">
        <v>0.15994244813919067</v>
      </c>
      <c r="Z330" s="64">
        <v>0.17636406421661377</v>
      </c>
      <c r="AA330" s="55">
        <v>3000</v>
      </c>
      <c r="AB330" s="55">
        <v>589</v>
      </c>
      <c r="AC330" s="55">
        <v>2500</v>
      </c>
      <c r="AD330" s="55">
        <v>331</v>
      </c>
      <c r="AE330" s="55">
        <v>3500</v>
      </c>
      <c r="AF330" s="55">
        <v>261</v>
      </c>
      <c r="AG330" s="64">
        <v>0.24319574236869812</v>
      </c>
      <c r="AH330" s="64">
        <v>0.49211639165878296</v>
      </c>
      <c r="AI330" s="64">
        <v>0.12937505543231964</v>
      </c>
      <c r="AJ330" s="64">
        <v>5.58951236307621E-2</v>
      </c>
      <c r="AK330" s="64">
        <v>3.295329213142395E-2</v>
      </c>
      <c r="AL330" s="64">
        <v>3.7561536300927401E-3</v>
      </c>
      <c r="AM330" s="55">
        <v>3000</v>
      </c>
      <c r="AN330" s="55">
        <v>589</v>
      </c>
      <c r="AO330" s="55">
        <v>2500</v>
      </c>
      <c r="AP330" s="55">
        <v>331</v>
      </c>
      <c r="AQ330" s="55">
        <v>3500</v>
      </c>
      <c r="AR330" s="55">
        <v>261</v>
      </c>
      <c r="AS330" s="64">
        <v>0.26015901565551758</v>
      </c>
      <c r="AT330" s="64">
        <v>0.52164310216903687</v>
      </c>
      <c r="AU330" s="64">
        <v>0.13295052945613861</v>
      </c>
      <c r="AV330" s="64">
        <v>5.8303885161876678E-2</v>
      </c>
      <c r="AW330" s="64">
        <v>3.3127207309007645E-2</v>
      </c>
      <c r="AX330" s="68">
        <v>1.325088320299983E-3</v>
      </c>
      <c r="AY330" s="56" t="str">
        <f t="shared" si="85"/>
        <v>no</v>
      </c>
      <c r="AZ330" s="57" t="str">
        <f t="shared" si="86"/>
        <v>yes</v>
      </c>
      <c r="BA330" s="57" t="str">
        <f t="shared" si="87"/>
        <v>yes</v>
      </c>
      <c r="BB330" s="57" t="str">
        <f t="shared" si="88"/>
        <v>yes</v>
      </c>
      <c r="BC330" s="57" t="str">
        <f t="shared" si="89"/>
        <v>yes</v>
      </c>
      <c r="BD330" s="58">
        <f t="shared" si="90"/>
        <v>1</v>
      </c>
      <c r="BE330" s="59" t="str">
        <f t="shared" si="91"/>
        <v>excluded</v>
      </c>
      <c r="BF330" s="55"/>
      <c r="BG330" s="58">
        <v>2</v>
      </c>
      <c r="BH330" s="58" t="s">
        <v>70</v>
      </c>
      <c r="BI330" s="45" t="s">
        <v>71</v>
      </c>
      <c r="BJ330" s="67" t="s">
        <v>72</v>
      </c>
      <c r="BK330" s="61"/>
      <c r="BL330" s="61" t="str" cm="1">
        <f t="array" ref="BL330">IF(_xlfn.XLOOKUP(Estimates_final!C285,'Additional survey details'!$B$3:$B$489,_xlfn.XLOOKUP(Estimates_final!$BL$1,'Additional survey details'!$C$2:$BM$2,'Additional survey details'!$C$3:$BM$489))=0,"",_xlfn.XLOOKUP(Estimates_final!C285,'Additional survey details'!$B$3:$B$489,_xlfn.XLOOKUP(Estimates_final!$BL$1,'Additional survey details'!$C$2:$BM$2,'Additional survey details'!$C$3:$BM$489)))</f>
        <v>MICS5</v>
      </c>
    </row>
    <row r="331" spans="1:64" s="54" customFormat="1" ht="15" customHeight="1" x14ac:dyDescent="0.35">
      <c r="A331" s="54">
        <v>390</v>
      </c>
      <c r="B331" s="59" t="s">
        <v>623</v>
      </c>
      <c r="C331" s="55">
        <v>1677</v>
      </c>
      <c r="D331" s="55" t="s">
        <v>624</v>
      </c>
      <c r="E331" s="58" t="s">
        <v>625</v>
      </c>
      <c r="F331" s="10" t="s">
        <v>76</v>
      </c>
      <c r="G331" s="3">
        <v>2013</v>
      </c>
      <c r="H331" s="55">
        <v>2012</v>
      </c>
      <c r="I331" s="64">
        <v>8.91377E-2</v>
      </c>
      <c r="J331" s="62">
        <v>8.9799000000000007E-3</v>
      </c>
      <c r="K331" s="64">
        <v>7.1537100000000006E-2</v>
      </c>
      <c r="L331" s="64">
        <v>0.10673820000000001</v>
      </c>
      <c r="M331" s="64">
        <v>7.2648099999999993E-2</v>
      </c>
      <c r="N331" s="62">
        <v>9.0999300000000009E-3</v>
      </c>
      <c r="O331" s="64">
        <v>5.4770060000000002E-2</v>
      </c>
      <c r="P331" s="64">
        <v>9.052615E-2</v>
      </c>
      <c r="Q331" s="55">
        <v>2278</v>
      </c>
      <c r="R331" s="63">
        <v>155997.484375</v>
      </c>
      <c r="S331" s="64">
        <v>0.91179960966110229</v>
      </c>
      <c r="T331" s="64">
        <v>0.8450394868850708</v>
      </c>
      <c r="U331" s="63">
        <v>142238</v>
      </c>
      <c r="V331" s="55">
        <v>1925</v>
      </c>
      <c r="W331" s="63">
        <v>142142</v>
      </c>
      <c r="X331" s="55">
        <v>1920</v>
      </c>
      <c r="Y331" s="64">
        <v>0.91118419170379639</v>
      </c>
      <c r="Z331" s="64">
        <v>0.84284460544586182</v>
      </c>
      <c r="AA331" s="55">
        <v>3000</v>
      </c>
      <c r="AB331" s="55">
        <v>97</v>
      </c>
      <c r="AC331" s="55">
        <v>3400</v>
      </c>
      <c r="AD331" s="55">
        <v>51</v>
      </c>
      <c r="AE331" s="55">
        <v>3500</v>
      </c>
      <c r="AF331" s="55">
        <v>45</v>
      </c>
      <c r="AG331" s="64">
        <v>4.9901239573955536E-2</v>
      </c>
      <c r="AH331" s="64">
        <v>9.7568877041339874E-2</v>
      </c>
      <c r="AI331" s="64">
        <v>6.8033121526241302E-2</v>
      </c>
      <c r="AJ331" s="64">
        <v>1.8339097499847412E-2</v>
      </c>
      <c r="AK331" s="64">
        <v>7.714555598795414E-3</v>
      </c>
      <c r="AL331" s="64">
        <v>0</v>
      </c>
      <c r="AM331" s="55">
        <v>3000</v>
      </c>
      <c r="AN331" s="55">
        <v>97</v>
      </c>
      <c r="AO331" s="55">
        <v>3400</v>
      </c>
      <c r="AP331" s="55">
        <v>51</v>
      </c>
      <c r="AQ331" s="55">
        <v>3500</v>
      </c>
      <c r="AR331" s="55">
        <v>45</v>
      </c>
      <c r="AS331" s="64">
        <v>5.0389610230922699E-2</v>
      </c>
      <c r="AT331" s="64">
        <v>0.10025974363088608</v>
      </c>
      <c r="AU331" s="64">
        <v>7.0129871368408203E-2</v>
      </c>
      <c r="AV331" s="64">
        <v>1.7662337049841881E-2</v>
      </c>
      <c r="AW331" s="64">
        <v>7.2727273218333721E-3</v>
      </c>
      <c r="AX331" s="68">
        <v>0</v>
      </c>
      <c r="AY331" s="56" t="str">
        <f t="shared" si="85"/>
        <v>yes</v>
      </c>
      <c r="AZ331" s="57" t="str">
        <f t="shared" si="86"/>
        <v>yes</v>
      </c>
      <c r="BA331" s="57" t="str">
        <f t="shared" si="87"/>
        <v>yes</v>
      </c>
      <c r="BB331" s="57" t="str">
        <f t="shared" si="88"/>
        <v>yes</v>
      </c>
      <c r="BC331" s="57" t="str">
        <f t="shared" si="89"/>
        <v>yes</v>
      </c>
      <c r="BD331" s="58">
        <f t="shared" si="90"/>
        <v>0</v>
      </c>
      <c r="BE331" s="59" t="str">
        <f t="shared" si="91"/>
        <v>included</v>
      </c>
      <c r="BF331" s="55" t="s">
        <v>77</v>
      </c>
      <c r="BG331" s="58">
        <v>5</v>
      </c>
      <c r="BH331" s="58" t="s">
        <v>78</v>
      </c>
      <c r="BI331" s="45" t="s">
        <v>135</v>
      </c>
      <c r="BJ331" s="67" t="s">
        <v>80</v>
      </c>
      <c r="BK331" s="61" t="s">
        <v>621</v>
      </c>
      <c r="BL331" s="61" t="str" cm="1">
        <f t="array" ref="BL331">IF(_xlfn.XLOOKUP(Estimates_final!C287,'Additional survey details'!$B$3:$B$489,_xlfn.XLOOKUP(Estimates_final!$BL$1,'Additional survey details'!$C$2:$BM$2,'Additional survey details'!$C$3:$BM$489))=0,"",_xlfn.XLOOKUP(Estimates_final!C287,'Additional survey details'!$B$3:$B$489,_xlfn.XLOOKUP(Estimates_final!$BL$1,'Additional survey details'!$C$2:$BM$2,'Additional survey details'!$C$3:$BM$489)))</f>
        <v/>
      </c>
    </row>
    <row r="332" spans="1:64" s="54" customFormat="1" ht="15" customHeight="1" x14ac:dyDescent="0.35">
      <c r="A332" s="54">
        <v>403</v>
      </c>
      <c r="B332" s="59" t="s">
        <v>626</v>
      </c>
      <c r="C332" s="55">
        <v>1890</v>
      </c>
      <c r="D332" s="55" t="s">
        <v>627</v>
      </c>
      <c r="E332" s="58" t="s">
        <v>628</v>
      </c>
      <c r="F332" s="10" t="s">
        <v>67</v>
      </c>
      <c r="G332" s="3" t="s">
        <v>629</v>
      </c>
      <c r="H332" s="55">
        <v>2015</v>
      </c>
      <c r="I332" s="64">
        <v>0.19277416169643402</v>
      </c>
      <c r="J332" s="62">
        <v>8.9903427287936211E-3</v>
      </c>
      <c r="K332" s="64">
        <v>0.17515309154987335</v>
      </c>
      <c r="L332" s="64">
        <v>0.21039523184299469</v>
      </c>
      <c r="M332" s="64">
        <v>0.13565166294574738</v>
      </c>
      <c r="N332" s="62">
        <v>7.295495830476284E-3</v>
      </c>
      <c r="O332" s="64">
        <v>0.12132691591978073</v>
      </c>
      <c r="P332" s="64">
        <v>0.14997641742229462</v>
      </c>
      <c r="Q332" s="55">
        <v>9140</v>
      </c>
      <c r="R332" s="63">
        <v>9363</v>
      </c>
      <c r="S332" s="64">
        <v>0.50858539342880249</v>
      </c>
      <c r="T332" s="64">
        <v>0.58085340261459351</v>
      </c>
      <c r="U332" s="63">
        <v>4762.01708984375</v>
      </c>
      <c r="V332" s="55">
        <v>5309</v>
      </c>
      <c r="W332" s="63">
        <v>4744.29736328125</v>
      </c>
      <c r="X332" s="55">
        <v>5297</v>
      </c>
      <c r="Y332" s="64">
        <v>0.50670695304870605</v>
      </c>
      <c r="Z332" s="64">
        <v>0.57954049110412598</v>
      </c>
      <c r="AA332" s="55">
        <v>3000</v>
      </c>
      <c r="AB332" s="55">
        <v>527</v>
      </c>
      <c r="AC332" s="55">
        <v>3500</v>
      </c>
      <c r="AD332" s="55">
        <v>446</v>
      </c>
      <c r="AE332" s="55">
        <v>3200</v>
      </c>
      <c r="AF332" s="55">
        <v>420</v>
      </c>
      <c r="AG332" s="64">
        <v>9.7418911755084991E-2</v>
      </c>
      <c r="AH332" s="64">
        <v>0.25740998983383179</v>
      </c>
      <c r="AI332" s="64">
        <v>9.1995902359485626E-2</v>
      </c>
      <c r="AJ332" s="64">
        <v>2.3827714845538139E-2</v>
      </c>
      <c r="AK332" s="64">
        <v>8.8611943647265434E-3</v>
      </c>
      <c r="AL332" s="64">
        <v>0</v>
      </c>
      <c r="AM332" s="55">
        <v>3000</v>
      </c>
      <c r="AN332" s="55">
        <v>527</v>
      </c>
      <c r="AO332" s="55">
        <v>3500</v>
      </c>
      <c r="AP332" s="55">
        <v>446</v>
      </c>
      <c r="AQ332" s="55">
        <v>3200</v>
      </c>
      <c r="AR332" s="55">
        <v>420</v>
      </c>
      <c r="AS332" s="64">
        <v>9.9265396595001221E-2</v>
      </c>
      <c r="AT332" s="64">
        <v>0.26238462328910828</v>
      </c>
      <c r="AU332" s="64">
        <v>7.3460161685943604E-2</v>
      </c>
      <c r="AV332" s="64">
        <v>2.0154453814029694E-2</v>
      </c>
      <c r="AW332" s="64">
        <v>7.3460163548588753E-3</v>
      </c>
      <c r="AX332" s="68">
        <v>0</v>
      </c>
      <c r="AY332" s="56" t="str">
        <f t="shared" si="85"/>
        <v>yes</v>
      </c>
      <c r="AZ332" s="57" t="str">
        <f t="shared" si="86"/>
        <v>yes</v>
      </c>
      <c r="BA332" s="57" t="str">
        <f t="shared" si="87"/>
        <v>yes</v>
      </c>
      <c r="BB332" s="57" t="str">
        <f t="shared" si="88"/>
        <v>yes</v>
      </c>
      <c r="BC332" s="57" t="str">
        <f t="shared" si="89"/>
        <v>yes</v>
      </c>
      <c r="BD332" s="58">
        <f t="shared" si="90"/>
        <v>0</v>
      </c>
      <c r="BE332" s="59" t="str">
        <f t="shared" si="91"/>
        <v>included</v>
      </c>
      <c r="BF332" s="55"/>
      <c r="BG332" s="58">
        <v>5</v>
      </c>
      <c r="BH332" s="58" t="s">
        <v>78</v>
      </c>
      <c r="BI332" s="45" t="s">
        <v>96</v>
      </c>
      <c r="BJ332" s="67" t="s">
        <v>80</v>
      </c>
      <c r="BK332" s="61"/>
      <c r="BL332" s="61" t="str" cm="1">
        <f t="array" ref="BL332">IF(_xlfn.XLOOKUP(Estimates_final!C288,'Additional survey details'!$B$3:$B$489,_xlfn.XLOOKUP(Estimates_final!$BL$1,'Additional survey details'!$C$2:$BM$2,'Additional survey details'!$C$3:$BM$489))=0,"",_xlfn.XLOOKUP(Estimates_final!C288,'Additional survey details'!$B$3:$B$489,_xlfn.XLOOKUP(Estimates_final!$BL$1,'Additional survey details'!$C$2:$BM$2,'Additional survey details'!$C$3:$BM$489)))</f>
        <v>MICS4</v>
      </c>
    </row>
    <row r="333" spans="1:64" s="54" customFormat="1" ht="15" hidden="1" customHeight="1" x14ac:dyDescent="0.35">
      <c r="A333" s="54">
        <v>206</v>
      </c>
      <c r="B333" s="59" t="s">
        <v>630</v>
      </c>
      <c r="C333" s="78">
        <v>539</v>
      </c>
      <c r="D333" s="79" t="s">
        <v>631</v>
      </c>
      <c r="E333" s="58" t="s">
        <v>632</v>
      </c>
      <c r="F333" s="10" t="s">
        <v>128</v>
      </c>
      <c r="G333" s="55">
        <v>2005</v>
      </c>
      <c r="H333" s="55">
        <v>2003</v>
      </c>
      <c r="I333" s="57"/>
      <c r="J333" s="62"/>
      <c r="K333" s="57"/>
      <c r="L333" s="57"/>
      <c r="M333" s="57"/>
      <c r="N333" s="62"/>
      <c r="O333" s="57"/>
      <c r="P333" s="57"/>
      <c r="Q333" s="77">
        <v>1608</v>
      </c>
      <c r="R333" s="55"/>
      <c r="S333" s="64"/>
      <c r="T333" s="64">
        <f>V333/Q333</f>
        <v>0.90609452736318408</v>
      </c>
      <c r="U333" s="55"/>
      <c r="V333" s="77">
        <v>1457</v>
      </c>
      <c r="W333" s="55"/>
      <c r="X333" s="55"/>
      <c r="Y333" s="55"/>
      <c r="Z333" s="55"/>
      <c r="AA333" s="55"/>
      <c r="AB333" s="55"/>
      <c r="AC333" s="55"/>
      <c r="AD333" s="55"/>
      <c r="AE333" s="55"/>
      <c r="AF333" s="55"/>
      <c r="AG333" s="55"/>
      <c r="AH333" s="55"/>
      <c r="AI333" s="55"/>
      <c r="AJ333" s="55"/>
      <c r="AK333" s="55"/>
      <c r="AL333" s="55"/>
      <c r="AM333" s="55"/>
      <c r="AN333" s="55"/>
      <c r="AO333" s="55"/>
      <c r="AP333" s="55"/>
      <c r="AQ333" s="55"/>
      <c r="AR333" s="55"/>
      <c r="AS333" s="55"/>
      <c r="AT333" s="55"/>
      <c r="AU333" s="55"/>
      <c r="AV333" s="55"/>
      <c r="AW333" s="55"/>
      <c r="AX333" s="60"/>
      <c r="AY333" s="56"/>
      <c r="AZ333" s="55"/>
      <c r="BA333" s="55"/>
      <c r="BB333" s="55"/>
      <c r="BC333" s="55"/>
      <c r="BD333" s="58"/>
      <c r="BE333" s="59" t="s">
        <v>69</v>
      </c>
      <c r="BF333" s="55"/>
      <c r="BG333" s="58">
        <v>1</v>
      </c>
      <c r="BH333" s="58" t="s">
        <v>70</v>
      </c>
      <c r="BI333" s="45" t="s">
        <v>71</v>
      </c>
      <c r="BJ333" s="60" t="s">
        <v>72</v>
      </c>
      <c r="BK333" s="61"/>
      <c r="BL333" s="61" t="str" cm="1">
        <f t="array" ref="BL333">IF(_xlfn.XLOOKUP(Estimates_final!C458,'Additional survey details'!$B$3:$B$489,_xlfn.XLOOKUP(Estimates_final!$BL$1,'Additional survey details'!$C$2:$BM$2,'Additional survey details'!$C$3:$BM$489))=0,"",_xlfn.XLOOKUP(Estimates_final!C458,'Additional survey details'!$B$3:$B$489,_xlfn.XLOOKUP(Estimates_final!$BL$1,'Additional survey details'!$C$2:$BM$2,'Additional survey details'!$C$3:$BM$489)))</f>
        <v/>
      </c>
    </row>
    <row r="334" spans="1:64" s="54" customFormat="1" ht="15" hidden="1" customHeight="1" x14ac:dyDescent="0.35">
      <c r="A334" s="54">
        <v>386</v>
      </c>
      <c r="B334" s="59" t="s">
        <v>630</v>
      </c>
      <c r="C334" s="78">
        <v>1597</v>
      </c>
      <c r="D334" s="79" t="s">
        <v>633</v>
      </c>
      <c r="E334" s="58" t="s">
        <v>632</v>
      </c>
      <c r="F334" s="10" t="s">
        <v>128</v>
      </c>
      <c r="G334" s="55">
        <v>2006</v>
      </c>
      <c r="H334" s="55">
        <v>2003</v>
      </c>
      <c r="I334" s="57"/>
      <c r="J334" s="62"/>
      <c r="K334" s="57"/>
      <c r="L334" s="57"/>
      <c r="M334" s="57"/>
      <c r="N334" s="62"/>
      <c r="O334" s="57" t="s">
        <v>104</v>
      </c>
      <c r="P334" s="57"/>
      <c r="Q334" s="77">
        <v>1857</v>
      </c>
      <c r="R334" s="77"/>
      <c r="S334" s="64"/>
      <c r="T334" s="64">
        <v>0.92568659127625197</v>
      </c>
      <c r="U334" s="55"/>
      <c r="V334" s="77">
        <v>1719</v>
      </c>
      <c r="W334" s="55"/>
      <c r="X334" s="55"/>
      <c r="Y334" s="55"/>
      <c r="Z334" s="55" t="s">
        <v>104</v>
      </c>
      <c r="AA334" s="55"/>
      <c r="AB334" s="55"/>
      <c r="AC334" s="55"/>
      <c r="AD334" s="55"/>
      <c r="AE334" s="55"/>
      <c r="AF334" s="55"/>
      <c r="AG334" s="55"/>
      <c r="AH334" s="55"/>
      <c r="AI334" s="55"/>
      <c r="AJ334" s="55"/>
      <c r="AK334" s="55"/>
      <c r="AL334" s="55"/>
      <c r="AM334" s="55"/>
      <c r="AN334" s="55"/>
      <c r="AO334" s="55"/>
      <c r="AP334" s="55"/>
      <c r="AQ334" s="55"/>
      <c r="AR334" s="55"/>
      <c r="AS334" s="55"/>
      <c r="AT334" s="55"/>
      <c r="AU334" s="55"/>
      <c r="AV334" s="55"/>
      <c r="AW334" s="55"/>
      <c r="AX334" s="60"/>
      <c r="AY334" s="56"/>
      <c r="AZ334" s="55"/>
      <c r="BA334" s="55"/>
      <c r="BB334" s="55"/>
      <c r="BC334" s="55"/>
      <c r="BD334" s="58"/>
      <c r="BE334" s="59" t="s">
        <v>69</v>
      </c>
      <c r="BF334" s="55"/>
      <c r="BG334" s="58">
        <v>1</v>
      </c>
      <c r="BH334" s="58" t="s">
        <v>70</v>
      </c>
      <c r="BI334" s="45" t="s">
        <v>71</v>
      </c>
      <c r="BJ334" s="60" t="s">
        <v>72</v>
      </c>
      <c r="BK334" s="61"/>
      <c r="BL334" s="61" t="str" cm="1">
        <f t="array" ref="BL334">IF(_xlfn.XLOOKUP(Estimates_final!C459,'Additional survey details'!$B$3:$B$489,_xlfn.XLOOKUP(Estimates_final!$BL$1,'Additional survey details'!$C$2:$BM$2,'Additional survey details'!$C$3:$BM$489))=0,"",_xlfn.XLOOKUP(Estimates_final!C459,'Additional survey details'!$B$3:$B$489,_xlfn.XLOOKUP(Estimates_final!$BL$1,'Additional survey details'!$C$2:$BM$2,'Additional survey details'!$C$3:$BM$489)))</f>
        <v/>
      </c>
    </row>
    <row r="335" spans="1:64" s="54" customFormat="1" ht="15" customHeight="1" x14ac:dyDescent="0.35">
      <c r="A335" s="54">
        <v>388</v>
      </c>
      <c r="B335" s="59" t="s">
        <v>630</v>
      </c>
      <c r="C335" s="55">
        <v>1630</v>
      </c>
      <c r="D335" s="55" t="s">
        <v>634</v>
      </c>
      <c r="E335" s="58" t="s">
        <v>632</v>
      </c>
      <c r="F335" s="10" t="s">
        <v>76</v>
      </c>
      <c r="G335" s="3">
        <v>2016</v>
      </c>
      <c r="H335" s="55">
        <v>2015</v>
      </c>
      <c r="I335" s="64">
        <v>9.9930658936500549E-2</v>
      </c>
      <c r="J335" s="62">
        <v>9.1834040358662605E-3</v>
      </c>
      <c r="K335" s="64">
        <v>8.1931188702583313E-2</v>
      </c>
      <c r="L335" s="64">
        <v>0.11793012917041779</v>
      </c>
      <c r="M335" s="64">
        <v>9.0961374342441559E-2</v>
      </c>
      <c r="N335" s="62">
        <v>9.7630200000000007E-3</v>
      </c>
      <c r="O335" s="64">
        <v>7.177733E-2</v>
      </c>
      <c r="P335" s="64">
        <v>0.11014541</v>
      </c>
      <c r="Q335" s="55">
        <v>1803</v>
      </c>
      <c r="R335" s="63">
        <v>1147.3751220703125</v>
      </c>
      <c r="S335" s="64">
        <v>0.97733217477798462</v>
      </c>
      <c r="T335" s="64">
        <v>0.96783137321472168</v>
      </c>
      <c r="U335" s="63">
        <v>1121</v>
      </c>
      <c r="V335" s="55">
        <v>1745</v>
      </c>
      <c r="W335" s="63">
        <v>1121</v>
      </c>
      <c r="X335" s="55">
        <v>1745</v>
      </c>
      <c r="Y335" s="64">
        <v>0.97733217477798462</v>
      </c>
      <c r="Z335" s="64">
        <v>0.96783137321472168</v>
      </c>
      <c r="AA335" s="55">
        <v>3500</v>
      </c>
      <c r="AB335" s="55">
        <v>111</v>
      </c>
      <c r="AC335" s="55">
        <v>3200</v>
      </c>
      <c r="AD335" s="55">
        <v>109</v>
      </c>
      <c r="AE335" s="55">
        <v>3000</v>
      </c>
      <c r="AF335" s="55">
        <v>89</v>
      </c>
      <c r="AG335" s="64">
        <v>5.7410236448049545E-2</v>
      </c>
      <c r="AH335" s="64">
        <v>0.15838411450386047</v>
      </c>
      <c r="AI335" s="64">
        <v>0.1102500706911087</v>
      </c>
      <c r="AJ335" s="64">
        <v>4.0533509105443954E-2</v>
      </c>
      <c r="AK335" s="64">
        <v>6.6478154622018337E-3</v>
      </c>
      <c r="AL335" s="64">
        <v>0</v>
      </c>
      <c r="AM335" s="55">
        <v>3500</v>
      </c>
      <c r="AN335" s="55">
        <v>111</v>
      </c>
      <c r="AO335" s="55">
        <v>3200</v>
      </c>
      <c r="AP335" s="55">
        <v>109</v>
      </c>
      <c r="AQ335" s="55">
        <v>3000</v>
      </c>
      <c r="AR335" s="55">
        <v>89</v>
      </c>
      <c r="AS335" s="64">
        <v>6.3610315322875977E-2</v>
      </c>
      <c r="AT335" s="64">
        <v>0.17707736790180206</v>
      </c>
      <c r="AU335" s="64">
        <v>0.10429799556732178</v>
      </c>
      <c r="AV335" s="64">
        <v>3.6103151738643646E-2</v>
      </c>
      <c r="AW335" s="64">
        <v>6.3037248328328133E-3</v>
      </c>
      <c r="AX335" s="68">
        <v>0</v>
      </c>
      <c r="AY335" s="56" t="str">
        <f>IF(Z335&gt;=0.3,"yes","no")</f>
        <v>yes</v>
      </c>
      <c r="AZ335" s="57" t="str">
        <f>IF(V335&gt;=200,"yes","no")</f>
        <v>yes</v>
      </c>
      <c r="BA335" s="57" t="str">
        <f>IF(AT335&lt;0.55,"yes","no")</f>
        <v>yes</v>
      </c>
      <c r="BB335" s="57" t="str">
        <f>IF(AW335+AX335&gt;=0.05,"no","yes")</f>
        <v>yes</v>
      </c>
      <c r="BC335" s="57" t="str">
        <f>IF(AV335&gt;=0.1,"no","yes")</f>
        <v>yes</v>
      </c>
      <c r="BD335" s="58">
        <f>COUNTIF(AY335:BC335,"no")</f>
        <v>0</v>
      </c>
      <c r="BE335" s="59" t="str">
        <f>IF(BD335=0,"included","excluded")</f>
        <v>included</v>
      </c>
      <c r="BF335" s="55" t="s">
        <v>77</v>
      </c>
      <c r="BG335" s="58">
        <v>5</v>
      </c>
      <c r="BH335" s="58" t="s">
        <v>78</v>
      </c>
      <c r="BI335" s="45" t="s">
        <v>96</v>
      </c>
      <c r="BJ335" s="67" t="s">
        <v>80</v>
      </c>
      <c r="BK335" s="61"/>
      <c r="BL335" s="61" t="str" cm="1">
        <f t="array" ref="BL335">IF(_xlfn.XLOOKUP(Estimates_final!C289,'Additional survey details'!$B$3:$B$489,_xlfn.XLOOKUP(Estimates_final!$BL$1,'Additional survey details'!$C$2:$BM$2,'Additional survey details'!$C$3:$BM$489))=0,"",_xlfn.XLOOKUP(Estimates_final!C289,'Additional survey details'!$B$3:$B$489,_xlfn.XLOOKUP(Estimates_final!$BL$1,'Additional survey details'!$C$2:$BM$2,'Additional survey details'!$C$3:$BM$489)))</f>
        <v/>
      </c>
    </row>
    <row r="336" spans="1:64" s="54" customFormat="1" ht="15" hidden="1" customHeight="1" x14ac:dyDescent="0.35">
      <c r="A336" s="54">
        <v>207</v>
      </c>
      <c r="B336" s="59" t="s">
        <v>635</v>
      </c>
      <c r="C336" s="55">
        <v>543</v>
      </c>
      <c r="D336" s="55" t="s">
        <v>636</v>
      </c>
      <c r="E336" s="58" t="s">
        <v>637</v>
      </c>
      <c r="F336" s="10" t="s">
        <v>67</v>
      </c>
      <c r="G336" s="3">
        <v>2000</v>
      </c>
      <c r="H336" s="55">
        <v>1998</v>
      </c>
      <c r="I336" s="90"/>
      <c r="J336" s="91"/>
      <c r="K336" s="90"/>
      <c r="L336" s="90"/>
      <c r="M336" s="90"/>
      <c r="N336" s="91"/>
      <c r="O336" s="90"/>
      <c r="P336" s="57"/>
      <c r="Q336" s="55">
        <v>13658</v>
      </c>
      <c r="R336" s="63"/>
      <c r="S336" s="64"/>
      <c r="T336" s="64">
        <v>0.68018746376037598</v>
      </c>
      <c r="U336" s="63"/>
      <c r="V336" s="55">
        <v>9290</v>
      </c>
      <c r="W336" s="63"/>
      <c r="X336" s="55"/>
      <c r="Y336" s="64"/>
      <c r="Z336" s="64"/>
      <c r="AA336" s="63"/>
      <c r="AB336" s="55"/>
      <c r="AC336" s="63"/>
      <c r="AD336" s="63"/>
      <c r="AE336" s="63"/>
      <c r="AF336" s="55"/>
      <c r="AG336" s="65"/>
      <c r="AH336" s="65"/>
      <c r="AI336" s="65"/>
      <c r="AJ336" s="65"/>
      <c r="AK336" s="65"/>
      <c r="AL336" s="65"/>
      <c r="AM336" s="55"/>
      <c r="AN336" s="55"/>
      <c r="AO336" s="55"/>
      <c r="AP336" s="55"/>
      <c r="AQ336" s="55"/>
      <c r="AR336" s="55"/>
      <c r="AS336" s="57"/>
      <c r="AT336" s="57"/>
      <c r="AU336" s="57"/>
      <c r="AV336" s="57"/>
      <c r="AW336" s="57"/>
      <c r="AX336" s="66"/>
      <c r="AY336" s="56"/>
      <c r="AZ336" s="57"/>
      <c r="BA336" s="57"/>
      <c r="BB336" s="57"/>
      <c r="BC336" s="57"/>
      <c r="BD336" s="58"/>
      <c r="BE336" s="59" t="s">
        <v>69</v>
      </c>
      <c r="BF336" s="55" t="s">
        <v>77</v>
      </c>
      <c r="BG336" s="58">
        <v>1</v>
      </c>
      <c r="BH336" s="58" t="s">
        <v>70</v>
      </c>
      <c r="BI336" s="45" t="s">
        <v>71</v>
      </c>
      <c r="BJ336" s="60" t="s">
        <v>72</v>
      </c>
      <c r="BK336" s="61" t="s">
        <v>232</v>
      </c>
      <c r="BL336" s="61" t="e" cm="1">
        <f t="array" ref="BL336">IF(_xlfn.XLOOKUP(Estimates_final!C464,'Additional survey details'!$B$3:$B$489,_xlfn.XLOOKUP(Estimates_final!$BL$1,'Additional survey details'!$C$2:$BM$2,'Additional survey details'!$C$3:$BM$489))=0,"",_xlfn.XLOOKUP(Estimates_final!C464,'Additional survey details'!$B$3:$B$489,_xlfn.XLOOKUP(Estimates_final!$BL$1,'Additional survey details'!$C$2:$BM$2,'Additional survey details'!$C$3:$BM$489)))</f>
        <v>#N/A</v>
      </c>
    </row>
    <row r="337" spans="1:64" s="54" customFormat="1" ht="15" customHeight="1" x14ac:dyDescent="0.35">
      <c r="A337" s="54">
        <v>208</v>
      </c>
      <c r="B337" s="59" t="s">
        <v>635</v>
      </c>
      <c r="C337" s="55">
        <v>545</v>
      </c>
      <c r="D337" s="55" t="s">
        <v>638</v>
      </c>
      <c r="E337" s="58" t="s">
        <v>637</v>
      </c>
      <c r="F337" s="10" t="s">
        <v>639</v>
      </c>
      <c r="G337" s="3" t="s">
        <v>175</v>
      </c>
      <c r="H337" s="55">
        <v>2005</v>
      </c>
      <c r="I337" s="64">
        <v>8.8617421686649323E-2</v>
      </c>
      <c r="J337" s="62">
        <v>3.8360690232366323E-3</v>
      </c>
      <c r="K337" s="64">
        <v>8.1098727881908417E-2</v>
      </c>
      <c r="L337" s="64">
        <v>9.6136122941970825E-2</v>
      </c>
      <c r="M337" s="64">
        <v>7.0885904133319855E-2</v>
      </c>
      <c r="N337" s="62">
        <v>3.9903675206005573E-3</v>
      </c>
      <c r="O337" s="64">
        <v>6.305791437625885E-2</v>
      </c>
      <c r="P337" s="64">
        <v>7.8713893890380859E-2</v>
      </c>
      <c r="Q337" s="55">
        <v>10419</v>
      </c>
      <c r="R337" s="63">
        <v>9968</v>
      </c>
      <c r="S337" s="64">
        <v>0.86385542154312134</v>
      </c>
      <c r="T337" s="64">
        <v>0.8562241792678833</v>
      </c>
      <c r="U337" s="63">
        <v>8611.0107421875</v>
      </c>
      <c r="V337" s="55">
        <v>8921</v>
      </c>
      <c r="W337" s="63">
        <v>8605.958984375</v>
      </c>
      <c r="X337" s="55">
        <v>8918</v>
      </c>
      <c r="Y337" s="64">
        <v>0.86335861682891846</v>
      </c>
      <c r="Z337" s="64">
        <v>0.85593628883361816</v>
      </c>
      <c r="AA337" s="55">
        <v>3000</v>
      </c>
      <c r="AB337" s="55">
        <v>877</v>
      </c>
      <c r="AC337" s="55">
        <v>3500</v>
      </c>
      <c r="AD337" s="55">
        <v>656</v>
      </c>
      <c r="AE337" s="55">
        <v>3200</v>
      </c>
      <c r="AF337" s="55">
        <v>516</v>
      </c>
      <c r="AG337" s="64">
        <v>9.0602144598960876E-2</v>
      </c>
      <c r="AH337" s="64">
        <v>0.21926525235176086</v>
      </c>
      <c r="AI337" s="64">
        <v>7.561146467924118E-2</v>
      </c>
      <c r="AJ337" s="64">
        <v>1.5480539761483669E-2</v>
      </c>
      <c r="AK337" s="64">
        <v>1.8245250685140491E-3</v>
      </c>
      <c r="AL337" s="64">
        <v>1.3890053378418088E-4</v>
      </c>
      <c r="AM337" s="55">
        <v>3000</v>
      </c>
      <c r="AN337" s="55">
        <v>877</v>
      </c>
      <c r="AO337" s="55">
        <v>3500</v>
      </c>
      <c r="AP337" s="55">
        <v>656</v>
      </c>
      <c r="AQ337" s="55">
        <v>3200</v>
      </c>
      <c r="AR337" s="55">
        <v>516</v>
      </c>
      <c r="AS337" s="64">
        <v>9.830736368894577E-2</v>
      </c>
      <c r="AT337" s="64">
        <v>0.22968277335166931</v>
      </c>
      <c r="AU337" s="64">
        <v>7.2637595236301422E-2</v>
      </c>
      <c r="AV337" s="64">
        <v>1.4908642508089542E-2</v>
      </c>
      <c r="AW337" s="64">
        <v>1.681425841525197E-3</v>
      </c>
      <c r="AX337" s="68">
        <v>2.2419010929297656E-4</v>
      </c>
      <c r="AY337" s="56" t="str">
        <f t="shared" ref="AY337:AY351" si="92">IF(Z337&gt;=0.3,"yes","no")</f>
        <v>yes</v>
      </c>
      <c r="AZ337" s="57" t="str">
        <f t="shared" ref="AZ337:AZ351" si="93">IF(V337&gt;=200,"yes","no")</f>
        <v>yes</v>
      </c>
      <c r="BA337" s="57" t="str">
        <f t="shared" ref="BA337:BA351" si="94">IF(AT337&lt;0.55,"yes","no")</f>
        <v>yes</v>
      </c>
      <c r="BB337" s="57" t="str">
        <f t="shared" ref="BB337:BB351" si="95">IF(AW337+AX337&gt;=0.05,"no","yes")</f>
        <v>yes</v>
      </c>
      <c r="BC337" s="57" t="str">
        <f t="shared" ref="BC337:BC351" si="96">IF(AV337&gt;=0.1,"no","yes")</f>
        <v>yes</v>
      </c>
      <c r="BD337" s="58">
        <f t="shared" ref="BD337:BD351" si="97">COUNTIF(AY337:BC337,"no")</f>
        <v>0</v>
      </c>
      <c r="BE337" s="59" t="str">
        <f t="shared" ref="BE337:BE351" si="98">IF(BD337=0,"included","excluded")</f>
        <v>included</v>
      </c>
      <c r="BF337" s="55" t="s">
        <v>77</v>
      </c>
      <c r="BG337" s="58">
        <v>5</v>
      </c>
      <c r="BH337" s="58" t="s">
        <v>78</v>
      </c>
      <c r="BI337" s="45" t="s">
        <v>96</v>
      </c>
      <c r="BJ337" s="67" t="s">
        <v>80</v>
      </c>
      <c r="BK337" s="61"/>
      <c r="BL337" s="61" t="str" cm="1">
        <f t="array" ref="BL337">IF(_xlfn.XLOOKUP(Estimates_final!C294,'Additional survey details'!$B$3:$B$489,_xlfn.XLOOKUP(Estimates_final!$BL$1,'Additional survey details'!$C$2:$BM$2,'Additional survey details'!$C$3:$BM$489))=0,"",_xlfn.XLOOKUP(Estimates_final!C294,'Additional survey details'!$B$3:$B$489,_xlfn.XLOOKUP(Estimates_final!$BL$1,'Additional survey details'!$C$2:$BM$2,'Additional survey details'!$C$3:$BM$489)))</f>
        <v>MICS6</v>
      </c>
    </row>
    <row r="338" spans="1:64" s="54" customFormat="1" ht="15" customHeight="1" x14ac:dyDescent="0.35">
      <c r="A338" s="54">
        <v>209</v>
      </c>
      <c r="B338" s="59" t="s">
        <v>635</v>
      </c>
      <c r="C338" s="55">
        <v>546</v>
      </c>
      <c r="D338" s="55" t="s">
        <v>640</v>
      </c>
      <c r="E338" s="58" t="s">
        <v>637</v>
      </c>
      <c r="F338" s="10" t="s">
        <v>639</v>
      </c>
      <c r="G338" s="3">
        <v>2009</v>
      </c>
      <c r="H338" s="55">
        <v>2007</v>
      </c>
      <c r="I338" s="64">
        <v>9.3960100000000005E-2</v>
      </c>
      <c r="J338" s="62">
        <v>3.8609999999999998E-3</v>
      </c>
      <c r="K338" s="64">
        <v>8.6392499999999997E-2</v>
      </c>
      <c r="L338" s="64">
        <v>0.1015276</v>
      </c>
      <c r="M338" s="64">
        <v>7.1417300000000003E-2</v>
      </c>
      <c r="N338" s="62">
        <v>3.9319100000000003E-3</v>
      </c>
      <c r="O338" s="64">
        <v>6.3702599999999998E-2</v>
      </c>
      <c r="P338" s="64">
        <v>7.9132019999999997E-2</v>
      </c>
      <c r="Q338" s="55">
        <v>10289</v>
      </c>
      <c r="R338" s="63">
        <v>9305</v>
      </c>
      <c r="S338" s="64">
        <v>0.89624506235122681</v>
      </c>
      <c r="T338" s="64">
        <v>0.87812227010726929</v>
      </c>
      <c r="U338" s="63">
        <v>8339.8203125</v>
      </c>
      <c r="V338" s="55">
        <v>9035</v>
      </c>
      <c r="W338" s="63">
        <v>8339.33203125</v>
      </c>
      <c r="X338" s="55">
        <v>9034</v>
      </c>
      <c r="Y338" s="64">
        <v>0.89622050523757935</v>
      </c>
      <c r="Z338" s="64">
        <v>0.87802505493164063</v>
      </c>
      <c r="AA338" s="55">
        <v>3000</v>
      </c>
      <c r="AB338" s="55">
        <v>820</v>
      </c>
      <c r="AC338" s="55">
        <v>3500</v>
      </c>
      <c r="AD338" s="55">
        <v>650</v>
      </c>
      <c r="AE338" s="55">
        <v>2800</v>
      </c>
      <c r="AF338" s="55">
        <v>533</v>
      </c>
      <c r="AG338" s="64">
        <v>7.9924851655960083E-2</v>
      </c>
      <c r="AH338" s="64">
        <v>0.20183810591697693</v>
      </c>
      <c r="AI338" s="64">
        <v>7.6546810567378998E-2</v>
      </c>
      <c r="AJ338" s="64">
        <v>1.8271634355187416E-2</v>
      </c>
      <c r="AK338" s="64">
        <v>1.7648022621870041E-3</v>
      </c>
      <c r="AL338" s="64">
        <v>6.0434635088313371E-5</v>
      </c>
      <c r="AM338" s="55">
        <v>3000</v>
      </c>
      <c r="AN338" s="55">
        <v>820</v>
      </c>
      <c r="AO338" s="55">
        <v>3500</v>
      </c>
      <c r="AP338" s="55">
        <v>650</v>
      </c>
      <c r="AQ338" s="55">
        <v>2800</v>
      </c>
      <c r="AR338" s="55">
        <v>533</v>
      </c>
      <c r="AS338" s="64">
        <v>9.0758159756660461E-2</v>
      </c>
      <c r="AT338" s="64">
        <v>0.22169341146945953</v>
      </c>
      <c r="AU338" s="64">
        <v>7.0835642516613007E-2</v>
      </c>
      <c r="AV338" s="64">
        <v>1.7266187816858292E-2</v>
      </c>
      <c r="AW338" s="64">
        <v>2.2136138286441565E-3</v>
      </c>
      <c r="AX338" s="68">
        <v>1.1068068852182478E-4</v>
      </c>
      <c r="AY338" s="56" t="str">
        <f t="shared" si="92"/>
        <v>yes</v>
      </c>
      <c r="AZ338" s="57" t="str">
        <f t="shared" si="93"/>
        <v>yes</v>
      </c>
      <c r="BA338" s="57" t="str">
        <f t="shared" si="94"/>
        <v>yes</v>
      </c>
      <c r="BB338" s="57" t="str">
        <f t="shared" si="95"/>
        <v>yes</v>
      </c>
      <c r="BC338" s="57" t="str">
        <f t="shared" si="96"/>
        <v>yes</v>
      </c>
      <c r="BD338" s="58">
        <f t="shared" si="97"/>
        <v>0</v>
      </c>
      <c r="BE338" s="59" t="str">
        <f t="shared" si="98"/>
        <v>included</v>
      </c>
      <c r="BF338" s="55" t="s">
        <v>77</v>
      </c>
      <c r="BG338" s="58">
        <v>5</v>
      </c>
      <c r="BH338" s="58" t="s">
        <v>78</v>
      </c>
      <c r="BI338" s="45" t="s">
        <v>84</v>
      </c>
      <c r="BJ338" s="67" t="s">
        <v>80</v>
      </c>
      <c r="BK338" s="61"/>
      <c r="BL338" s="61" t="str" cm="1">
        <f t="array" ref="BL338">IF(_xlfn.XLOOKUP(Estimates_final!C295,'Additional survey details'!$B$3:$B$489,_xlfn.XLOOKUP(Estimates_final!$BL$1,'Additional survey details'!$C$2:$BM$2,'Additional survey details'!$C$3:$BM$489))=0,"",_xlfn.XLOOKUP(Estimates_final!C295,'Additional survey details'!$B$3:$B$489,_xlfn.XLOOKUP(Estimates_final!$BL$1,'Additional survey details'!$C$2:$BM$2,'Additional survey details'!$C$3:$BM$489)))</f>
        <v/>
      </c>
    </row>
    <row r="339" spans="1:64" s="54" customFormat="1" ht="15" customHeight="1" x14ac:dyDescent="0.35">
      <c r="A339" s="54">
        <v>210</v>
      </c>
      <c r="B339" s="59" t="s">
        <v>635</v>
      </c>
      <c r="C339" s="55">
        <v>547</v>
      </c>
      <c r="D339" s="55" t="s">
        <v>641</v>
      </c>
      <c r="E339" s="58" t="s">
        <v>637</v>
      </c>
      <c r="F339" s="10" t="s">
        <v>639</v>
      </c>
      <c r="G339" s="3">
        <v>2010</v>
      </c>
      <c r="H339" s="55">
        <v>2008</v>
      </c>
      <c r="I339" s="64">
        <v>0.1005655</v>
      </c>
      <c r="J339" s="62">
        <v>4.1167E-3</v>
      </c>
      <c r="K339" s="64">
        <v>9.2496800000000004E-2</v>
      </c>
      <c r="L339" s="64">
        <v>0.1086342</v>
      </c>
      <c r="M339" s="64">
        <v>8.0527299999999996E-2</v>
      </c>
      <c r="N339" s="62">
        <v>4.2790099999999998E-3</v>
      </c>
      <c r="O339" s="64">
        <v>7.2131520000000005E-2</v>
      </c>
      <c r="P339" s="64">
        <v>8.892303E-2</v>
      </c>
      <c r="Q339" s="55">
        <v>9281</v>
      </c>
      <c r="R339" s="63">
        <v>8484</v>
      </c>
      <c r="S339" s="64">
        <v>0.90040016174316406</v>
      </c>
      <c r="T339" s="64">
        <v>0.89203751087188721</v>
      </c>
      <c r="U339" s="63">
        <v>7639.283203125</v>
      </c>
      <c r="V339" s="55">
        <v>8279</v>
      </c>
      <c r="W339" s="63">
        <v>7636.5537109375</v>
      </c>
      <c r="X339" s="55">
        <v>8277</v>
      </c>
      <c r="Y339" s="64">
        <v>0.90011239051818848</v>
      </c>
      <c r="Z339" s="64">
        <v>0.89182198047637939</v>
      </c>
      <c r="AA339" s="55">
        <v>3000</v>
      </c>
      <c r="AB339" s="55">
        <v>749</v>
      </c>
      <c r="AC339" s="55">
        <v>3500</v>
      </c>
      <c r="AD339" s="55">
        <v>613</v>
      </c>
      <c r="AE339" s="55">
        <v>2800</v>
      </c>
      <c r="AF339" s="55">
        <v>506</v>
      </c>
      <c r="AG339" s="64">
        <v>8.2321569323539734E-2</v>
      </c>
      <c r="AH339" s="64">
        <v>0.2094666063785553</v>
      </c>
      <c r="AI339" s="64">
        <v>7.2941213846206665E-2</v>
      </c>
      <c r="AJ339" s="64">
        <v>1.8667180091142654E-2</v>
      </c>
      <c r="AK339" s="64">
        <v>2.3228588979691267E-3</v>
      </c>
      <c r="AL339" s="64">
        <v>0</v>
      </c>
      <c r="AM339" s="55">
        <v>3000</v>
      </c>
      <c r="AN339" s="55">
        <v>749</v>
      </c>
      <c r="AO339" s="55">
        <v>3500</v>
      </c>
      <c r="AP339" s="55">
        <v>613</v>
      </c>
      <c r="AQ339" s="55">
        <v>2800</v>
      </c>
      <c r="AR339" s="55">
        <v>506</v>
      </c>
      <c r="AS339" s="64">
        <v>9.0469866991043091E-2</v>
      </c>
      <c r="AT339" s="64">
        <v>0.22563111782073975</v>
      </c>
      <c r="AU339" s="64">
        <v>7.2472520172595978E-2</v>
      </c>
      <c r="AV339" s="64">
        <v>1.8963642418384552E-2</v>
      </c>
      <c r="AW339" s="64">
        <v>2.5365382898598909E-3</v>
      </c>
      <c r="AX339" s="68">
        <v>0</v>
      </c>
      <c r="AY339" s="56" t="str">
        <f t="shared" si="92"/>
        <v>yes</v>
      </c>
      <c r="AZ339" s="57" t="str">
        <f t="shared" si="93"/>
        <v>yes</v>
      </c>
      <c r="BA339" s="57" t="str">
        <f t="shared" si="94"/>
        <v>yes</v>
      </c>
      <c r="BB339" s="57" t="str">
        <f t="shared" si="95"/>
        <v>yes</v>
      </c>
      <c r="BC339" s="57" t="str">
        <f t="shared" si="96"/>
        <v>yes</v>
      </c>
      <c r="BD339" s="58">
        <f t="shared" si="97"/>
        <v>0</v>
      </c>
      <c r="BE339" s="59" t="str">
        <f t="shared" si="98"/>
        <v>included</v>
      </c>
      <c r="BF339" s="55" t="s">
        <v>77</v>
      </c>
      <c r="BG339" s="58">
        <v>5</v>
      </c>
      <c r="BH339" s="58" t="s">
        <v>78</v>
      </c>
      <c r="BI339" s="45" t="s">
        <v>84</v>
      </c>
      <c r="BJ339" s="67" t="s">
        <v>80</v>
      </c>
      <c r="BK339" s="61"/>
      <c r="BL339" s="61" t="str" cm="1">
        <f t="array" ref="BL339">IF(_xlfn.XLOOKUP(Estimates_final!C296,'Additional survey details'!$B$3:$B$489,_xlfn.XLOOKUP(Estimates_final!$BL$1,'Additional survey details'!$C$2:$BM$2,'Additional survey details'!$C$3:$BM$489))=0,"",_xlfn.XLOOKUP(Estimates_final!C296,'Additional survey details'!$B$3:$B$489,_xlfn.XLOOKUP(Estimates_final!$BL$1,'Additional survey details'!$C$2:$BM$2,'Additional survey details'!$C$3:$BM$489)))</f>
        <v/>
      </c>
    </row>
    <row r="340" spans="1:64" s="54" customFormat="1" ht="15" customHeight="1" x14ac:dyDescent="0.35">
      <c r="A340" s="54">
        <v>211</v>
      </c>
      <c r="B340" s="69" t="s">
        <v>635</v>
      </c>
      <c r="C340" s="70">
        <v>548</v>
      </c>
      <c r="D340" s="70" t="s">
        <v>642</v>
      </c>
      <c r="E340" s="71" t="s">
        <v>637</v>
      </c>
      <c r="F340" s="43" t="s">
        <v>639</v>
      </c>
      <c r="G340" s="44">
        <v>2011</v>
      </c>
      <c r="H340" s="70">
        <v>2009</v>
      </c>
      <c r="I340" s="72">
        <v>8.7785299999999997E-2</v>
      </c>
      <c r="J340" s="73">
        <v>3.8344999999999998E-3</v>
      </c>
      <c r="K340" s="72">
        <v>8.0269800000000002E-2</v>
      </c>
      <c r="L340" s="72">
        <v>9.5300899999999994E-2</v>
      </c>
      <c r="M340" s="72">
        <v>7.0676699999999995E-2</v>
      </c>
      <c r="N340" s="73">
        <v>4.0537100000000003E-3</v>
      </c>
      <c r="O340" s="72">
        <v>6.272295E-2</v>
      </c>
      <c r="P340" s="72">
        <v>7.8630400000000003E-2</v>
      </c>
      <c r="Q340" s="55">
        <v>9146</v>
      </c>
      <c r="R340" s="63">
        <v>8426</v>
      </c>
      <c r="S340" s="64">
        <v>0.91346043348312378</v>
      </c>
      <c r="T340" s="64">
        <v>0.89667612314224243</v>
      </c>
      <c r="U340" s="63">
        <v>7696.39306640625</v>
      </c>
      <c r="V340" s="55">
        <v>8201</v>
      </c>
      <c r="W340" s="63">
        <v>7695.5859375</v>
      </c>
      <c r="X340" s="55">
        <v>8199</v>
      </c>
      <c r="Y340" s="64">
        <v>0.91331428289413452</v>
      </c>
      <c r="Z340" s="64">
        <v>0.8964574933052063</v>
      </c>
      <c r="AA340" s="55">
        <v>3000</v>
      </c>
      <c r="AB340" s="55">
        <v>754</v>
      </c>
      <c r="AC340" s="55">
        <v>3500</v>
      </c>
      <c r="AD340" s="55">
        <v>549</v>
      </c>
      <c r="AE340" s="55">
        <v>2800</v>
      </c>
      <c r="AF340" s="55">
        <v>450</v>
      </c>
      <c r="AG340" s="64">
        <v>8.2494147121906281E-2</v>
      </c>
      <c r="AH340" s="64">
        <v>0.19262208044528961</v>
      </c>
      <c r="AI340" s="64">
        <v>6.9643184542655945E-2</v>
      </c>
      <c r="AJ340" s="64">
        <v>1.351496484130621E-2</v>
      </c>
      <c r="AK340" s="64">
        <v>1.4948627213016152E-3</v>
      </c>
      <c r="AL340" s="64">
        <v>6.334895733743906E-4</v>
      </c>
      <c r="AM340" s="55">
        <v>3000</v>
      </c>
      <c r="AN340" s="55">
        <v>754</v>
      </c>
      <c r="AO340" s="55">
        <v>3500</v>
      </c>
      <c r="AP340" s="55">
        <v>549</v>
      </c>
      <c r="AQ340" s="55">
        <v>2800</v>
      </c>
      <c r="AR340" s="55">
        <v>450</v>
      </c>
      <c r="AS340" s="64">
        <v>9.1940008103847504E-2</v>
      </c>
      <c r="AT340" s="64">
        <v>0.21375441551208496</v>
      </c>
      <c r="AU340" s="64">
        <v>7.023533433675766E-2</v>
      </c>
      <c r="AV340" s="64">
        <v>1.4266552403569221E-2</v>
      </c>
      <c r="AW340" s="64">
        <v>1.8290452426299453E-3</v>
      </c>
      <c r="AX340" s="68">
        <v>3.6580904270522296E-4</v>
      </c>
      <c r="AY340" s="56" t="str">
        <f t="shared" si="92"/>
        <v>yes</v>
      </c>
      <c r="AZ340" s="74" t="str">
        <f t="shared" si="93"/>
        <v>yes</v>
      </c>
      <c r="BA340" s="74" t="str">
        <f t="shared" si="94"/>
        <v>yes</v>
      </c>
      <c r="BB340" s="74" t="str">
        <f t="shared" si="95"/>
        <v>yes</v>
      </c>
      <c r="BC340" s="74" t="str">
        <f t="shared" si="96"/>
        <v>yes</v>
      </c>
      <c r="BD340" s="71">
        <f t="shared" si="97"/>
        <v>0</v>
      </c>
      <c r="BE340" s="69" t="str">
        <f t="shared" si="98"/>
        <v>included</v>
      </c>
      <c r="BF340" s="70" t="s">
        <v>77</v>
      </c>
      <c r="BG340" s="71">
        <v>5</v>
      </c>
      <c r="BH340" s="58" t="s">
        <v>78</v>
      </c>
      <c r="BI340" s="45" t="s">
        <v>96</v>
      </c>
      <c r="BJ340" s="216" t="s">
        <v>80</v>
      </c>
      <c r="BK340" s="75"/>
      <c r="BL340" s="61" t="str" cm="1">
        <f t="array" ref="BL340">IF(_xlfn.XLOOKUP(Estimates_final!C297,'Additional survey details'!$B$3:$B$489,_xlfn.XLOOKUP(Estimates_final!$BL$1,'Additional survey details'!$C$2:$BM$2,'Additional survey details'!$C$3:$BM$489))=0,"",_xlfn.XLOOKUP(Estimates_final!C297,'Additional survey details'!$B$3:$B$489,_xlfn.XLOOKUP(Estimates_final!$BL$1,'Additional survey details'!$C$2:$BM$2,'Additional survey details'!$C$3:$BM$489)))</f>
        <v/>
      </c>
    </row>
    <row r="341" spans="1:64" s="54" customFormat="1" ht="15" customHeight="1" x14ac:dyDescent="0.35">
      <c r="A341" s="54">
        <v>212</v>
      </c>
      <c r="B341" s="59" t="s">
        <v>635</v>
      </c>
      <c r="C341" s="55">
        <v>549</v>
      </c>
      <c r="D341" s="55" t="s">
        <v>643</v>
      </c>
      <c r="E341" s="55" t="s">
        <v>637</v>
      </c>
      <c r="F341" s="10" t="s">
        <v>639</v>
      </c>
      <c r="G341" s="3">
        <v>2012</v>
      </c>
      <c r="H341" s="55">
        <v>2010</v>
      </c>
      <c r="I341" s="64">
        <v>9.2822399999999999E-2</v>
      </c>
      <c r="J341" s="62">
        <v>4.3873000000000002E-3</v>
      </c>
      <c r="K341" s="64">
        <v>8.4223199999999998E-2</v>
      </c>
      <c r="L341" s="64">
        <v>0.1014215</v>
      </c>
      <c r="M341" s="64">
        <v>7.3950199999999994E-2</v>
      </c>
      <c r="N341" s="62">
        <v>4.4117599999999998E-3</v>
      </c>
      <c r="O341" s="64">
        <v>6.5295820000000004E-2</v>
      </c>
      <c r="P341" s="64">
        <v>8.2604590000000006E-2</v>
      </c>
      <c r="Q341" s="55">
        <v>9620</v>
      </c>
      <c r="R341" s="63">
        <v>8804</v>
      </c>
      <c r="S341" s="64">
        <v>0.93093252182006836</v>
      </c>
      <c r="T341" s="64">
        <v>0.91985446214675903</v>
      </c>
      <c r="U341" s="63">
        <v>8195.8603515625</v>
      </c>
      <c r="V341" s="55">
        <v>8849</v>
      </c>
      <c r="W341" s="63">
        <v>8189.51708984375</v>
      </c>
      <c r="X341" s="55">
        <v>8843</v>
      </c>
      <c r="Y341" s="64">
        <v>0.93020409345626831</v>
      </c>
      <c r="Z341" s="64">
        <v>0.91923075914382935</v>
      </c>
      <c r="AA341" s="55">
        <v>3000</v>
      </c>
      <c r="AB341" s="55">
        <v>635</v>
      </c>
      <c r="AC341" s="55">
        <v>3500</v>
      </c>
      <c r="AD341" s="55">
        <v>596</v>
      </c>
      <c r="AE341" s="55">
        <v>2800</v>
      </c>
      <c r="AF341" s="55">
        <v>492</v>
      </c>
      <c r="AG341" s="64">
        <v>6.4131118357181549E-2</v>
      </c>
      <c r="AH341" s="64">
        <v>0.18663915991783142</v>
      </c>
      <c r="AI341" s="64">
        <v>7.830096036195755E-2</v>
      </c>
      <c r="AJ341" s="64">
        <v>1.908508688211441E-2</v>
      </c>
      <c r="AK341" s="64">
        <v>3.1908408273011446E-3</v>
      </c>
      <c r="AL341" s="64">
        <v>3.6114215617999434E-4</v>
      </c>
      <c r="AM341" s="55">
        <v>3000</v>
      </c>
      <c r="AN341" s="55">
        <v>635</v>
      </c>
      <c r="AO341" s="55">
        <v>3500</v>
      </c>
      <c r="AP341" s="55">
        <v>596</v>
      </c>
      <c r="AQ341" s="55">
        <v>2800</v>
      </c>
      <c r="AR341" s="55">
        <v>492</v>
      </c>
      <c r="AS341" s="64">
        <v>7.1759521961212158E-2</v>
      </c>
      <c r="AT341" s="64">
        <v>0.19471126794815063</v>
      </c>
      <c r="AU341" s="64">
        <v>7.4923716485500336E-2</v>
      </c>
      <c r="AV341" s="64">
        <v>1.7855124548077583E-2</v>
      </c>
      <c r="AW341" s="64">
        <v>2.8251779731363058E-3</v>
      </c>
      <c r="AX341" s="68">
        <v>2.2601423552259803E-4</v>
      </c>
      <c r="AY341" s="56" t="str">
        <f t="shared" si="92"/>
        <v>yes</v>
      </c>
      <c r="AZ341" s="57" t="str">
        <f t="shared" si="93"/>
        <v>yes</v>
      </c>
      <c r="BA341" s="57" t="str">
        <f t="shared" si="94"/>
        <v>yes</v>
      </c>
      <c r="BB341" s="57" t="str">
        <f t="shared" si="95"/>
        <v>yes</v>
      </c>
      <c r="BC341" s="57" t="str">
        <f t="shared" si="96"/>
        <v>yes</v>
      </c>
      <c r="BD341" s="55">
        <f t="shared" si="97"/>
        <v>0</v>
      </c>
      <c r="BE341" s="55" t="str">
        <f t="shared" si="98"/>
        <v>included</v>
      </c>
      <c r="BF341" s="55" t="s">
        <v>77</v>
      </c>
      <c r="BG341" s="55">
        <v>5</v>
      </c>
      <c r="BH341" s="58" t="s">
        <v>78</v>
      </c>
      <c r="BI341" s="45" t="s">
        <v>96</v>
      </c>
      <c r="BJ341" s="67" t="s">
        <v>80</v>
      </c>
      <c r="BK341" s="61"/>
      <c r="BL341" s="61" t="str" cm="1">
        <f t="array" ref="BL341">IF(_xlfn.XLOOKUP(Estimates_final!C298,'Additional survey details'!$B$3:$B$489,_xlfn.XLOOKUP(Estimates_final!$BL$1,'Additional survey details'!$C$2:$BM$2,'Additional survey details'!$C$3:$BM$489))=0,"",_xlfn.XLOOKUP(Estimates_final!C298,'Additional survey details'!$B$3:$B$489,_xlfn.XLOOKUP(Estimates_final!$BL$1,'Additional survey details'!$C$2:$BM$2,'Additional survey details'!$C$3:$BM$489)))</f>
        <v/>
      </c>
    </row>
    <row r="342" spans="1:64" s="54" customFormat="1" ht="15" customHeight="1" x14ac:dyDescent="0.35">
      <c r="A342" s="54">
        <v>213</v>
      </c>
      <c r="B342" s="93" t="s">
        <v>635</v>
      </c>
      <c r="C342" s="94">
        <v>551</v>
      </c>
      <c r="D342" s="94" t="s">
        <v>644</v>
      </c>
      <c r="E342" s="95" t="s">
        <v>637</v>
      </c>
      <c r="F342" s="96" t="s">
        <v>639</v>
      </c>
      <c r="G342" s="97">
        <v>2014</v>
      </c>
      <c r="H342" s="94">
        <v>2012</v>
      </c>
      <c r="I342" s="156">
        <v>7.6568745076656342E-2</v>
      </c>
      <c r="J342" s="107">
        <v>3.2402295619249344E-3</v>
      </c>
      <c r="K342" s="156">
        <v>7.0217892527580261E-2</v>
      </c>
      <c r="L342" s="156">
        <v>8.2919590175151825E-2</v>
      </c>
      <c r="M342" s="156">
        <v>6.3763990998268127E-2</v>
      </c>
      <c r="N342" s="107">
        <v>3.438456216827035E-3</v>
      </c>
      <c r="O342" s="156">
        <v>5.7019378989934921E-2</v>
      </c>
      <c r="P342" s="156">
        <v>7.0508606731891632E-2</v>
      </c>
      <c r="Q342" s="54">
        <v>9610</v>
      </c>
      <c r="R342" s="103">
        <v>8981</v>
      </c>
      <c r="S342" s="99">
        <v>0.93546360731124878</v>
      </c>
      <c r="T342" s="99">
        <v>0.92403745651245117</v>
      </c>
      <c r="U342" s="103">
        <v>8401.5322265625</v>
      </c>
      <c r="V342" s="54">
        <v>8880</v>
      </c>
      <c r="W342" s="103">
        <v>8397.6123046875</v>
      </c>
      <c r="X342" s="54">
        <v>8876</v>
      </c>
      <c r="Y342" s="99">
        <v>0.93504202365875244</v>
      </c>
      <c r="Z342" s="99">
        <v>0.92362123727798462</v>
      </c>
      <c r="AA342" s="55">
        <v>3000</v>
      </c>
      <c r="AB342" s="55">
        <v>527</v>
      </c>
      <c r="AC342" s="55">
        <v>3500</v>
      </c>
      <c r="AD342" s="55">
        <v>497</v>
      </c>
      <c r="AE342" s="55">
        <v>3200</v>
      </c>
      <c r="AF342" s="55">
        <v>457</v>
      </c>
      <c r="AG342" s="64">
        <v>5.2004441618919373E-2</v>
      </c>
      <c r="AH342" s="64">
        <v>0.15451598167419434</v>
      </c>
      <c r="AI342" s="64">
        <v>8.5020840167999268E-2</v>
      </c>
      <c r="AJ342" s="64">
        <v>1.84671301394701E-2</v>
      </c>
      <c r="AK342" s="64">
        <v>2.7428120374679565E-3</v>
      </c>
      <c r="AL342" s="64">
        <v>3.4819351276382804E-4</v>
      </c>
      <c r="AM342" s="55">
        <v>3000</v>
      </c>
      <c r="AN342" s="55">
        <v>527</v>
      </c>
      <c r="AO342" s="55">
        <v>3500</v>
      </c>
      <c r="AP342" s="55">
        <v>497</v>
      </c>
      <c r="AQ342" s="55">
        <v>3200</v>
      </c>
      <c r="AR342" s="55">
        <v>457</v>
      </c>
      <c r="AS342" s="64">
        <v>5.9346847236156464E-2</v>
      </c>
      <c r="AT342" s="64">
        <v>0.1667792797088623</v>
      </c>
      <c r="AU342" s="64">
        <v>7.7139638364315033E-2</v>
      </c>
      <c r="AV342" s="64">
        <v>1.7342342063784599E-2</v>
      </c>
      <c r="AW342" s="64">
        <v>2.5900900363922119E-3</v>
      </c>
      <c r="AX342" s="68">
        <v>2.2522523067891598E-4</v>
      </c>
      <c r="AY342" s="56" t="str">
        <f t="shared" si="92"/>
        <v>yes</v>
      </c>
      <c r="AZ342" s="101" t="str">
        <f t="shared" si="93"/>
        <v>yes</v>
      </c>
      <c r="BA342" s="101" t="str">
        <f t="shared" si="94"/>
        <v>yes</v>
      </c>
      <c r="BB342" s="101" t="str">
        <f t="shared" si="95"/>
        <v>yes</v>
      </c>
      <c r="BC342" s="101" t="str">
        <f t="shared" si="96"/>
        <v>yes</v>
      </c>
      <c r="BD342" s="95">
        <f t="shared" si="97"/>
        <v>0</v>
      </c>
      <c r="BE342" s="93" t="str">
        <f t="shared" si="98"/>
        <v>included</v>
      </c>
      <c r="BF342" s="94"/>
      <c r="BG342" s="95">
        <v>5</v>
      </c>
      <c r="BH342" s="58" t="s">
        <v>78</v>
      </c>
      <c r="BI342" s="45" t="s">
        <v>96</v>
      </c>
      <c r="BJ342" s="217" t="s">
        <v>80</v>
      </c>
      <c r="BK342" s="106"/>
      <c r="BL342" s="61" t="str" cm="1">
        <f t="array" ref="BL342">IF(_xlfn.XLOOKUP(Estimates_final!C299,'Additional survey details'!$B$3:$B$489,_xlfn.XLOOKUP(Estimates_final!$BL$1,'Additional survey details'!$C$2:$BM$2,'Additional survey details'!$C$3:$BM$489))=0,"",_xlfn.XLOOKUP(Estimates_final!C299,'Additional survey details'!$B$3:$B$489,_xlfn.XLOOKUP(Estimates_final!$BL$1,'Additional survey details'!$C$2:$BM$2,'Additional survey details'!$C$3:$BM$489)))</f>
        <v>MICS3</v>
      </c>
    </row>
    <row r="343" spans="1:64" s="54" customFormat="1" ht="15" customHeight="1" x14ac:dyDescent="0.35">
      <c r="A343" s="54">
        <v>321</v>
      </c>
      <c r="B343" s="59" t="s">
        <v>635</v>
      </c>
      <c r="C343" s="55">
        <v>880</v>
      </c>
      <c r="D343" s="55" t="s">
        <v>645</v>
      </c>
      <c r="E343" s="58" t="s">
        <v>637</v>
      </c>
      <c r="F343" s="10" t="s">
        <v>164</v>
      </c>
      <c r="G343" s="3">
        <v>2015</v>
      </c>
      <c r="H343" s="55">
        <v>2013</v>
      </c>
      <c r="I343" s="64">
        <v>8.6212210357189178E-2</v>
      </c>
      <c r="J343" s="62">
        <v>2.4487783666700125E-3</v>
      </c>
      <c r="K343" s="64">
        <v>8.1412605941295624E-2</v>
      </c>
      <c r="L343" s="64">
        <v>9.1011814773082733E-2</v>
      </c>
      <c r="M343" s="64">
        <v>7.6253630220890045E-2</v>
      </c>
      <c r="N343" s="62">
        <v>2.6645311154425144E-3</v>
      </c>
      <c r="O343" s="64">
        <v>7.1029245853424072E-2</v>
      </c>
      <c r="P343" s="64">
        <v>8.1478022038936615E-2</v>
      </c>
      <c r="Q343" s="55">
        <v>23821</v>
      </c>
      <c r="R343" s="63">
        <v>13112</v>
      </c>
      <c r="S343" s="64">
        <v>0.94693219661712646</v>
      </c>
      <c r="T343" s="64">
        <v>0.9481549859046936</v>
      </c>
      <c r="U343" s="63">
        <v>12416.48828125</v>
      </c>
      <c r="V343" s="55">
        <v>22586</v>
      </c>
      <c r="W343" s="63">
        <v>12408.46484375</v>
      </c>
      <c r="X343" s="55">
        <v>22573</v>
      </c>
      <c r="Y343" s="64">
        <v>0.94634419679641724</v>
      </c>
      <c r="Z343" s="64">
        <v>0.94760924577713013</v>
      </c>
      <c r="AA343" s="55">
        <v>3500</v>
      </c>
      <c r="AB343" s="55">
        <v>1172</v>
      </c>
      <c r="AC343" s="55">
        <v>3200</v>
      </c>
      <c r="AD343" s="55">
        <v>1077</v>
      </c>
      <c r="AE343" s="55">
        <v>3000</v>
      </c>
      <c r="AF343" s="55">
        <v>1076</v>
      </c>
      <c r="AG343" s="64">
        <v>5.0986949354410172E-2</v>
      </c>
      <c r="AH343" s="64">
        <v>0.14444632828235626</v>
      </c>
      <c r="AI343" s="64">
        <v>8.196432888507843E-2</v>
      </c>
      <c r="AJ343" s="64">
        <v>1.9637053832411766E-2</v>
      </c>
      <c r="AK343" s="64">
        <v>2.519313944503665E-3</v>
      </c>
      <c r="AL343" s="64">
        <v>4.0628307033330202E-4</v>
      </c>
      <c r="AM343" s="55">
        <v>3500</v>
      </c>
      <c r="AN343" s="55">
        <v>1172</v>
      </c>
      <c r="AO343" s="55">
        <v>3200</v>
      </c>
      <c r="AP343" s="55">
        <v>1077</v>
      </c>
      <c r="AQ343" s="55">
        <v>3000</v>
      </c>
      <c r="AR343" s="55">
        <v>1076</v>
      </c>
      <c r="AS343" s="64">
        <v>5.1890552043914795E-2</v>
      </c>
      <c r="AT343" s="64">
        <v>0.14721508324146271</v>
      </c>
      <c r="AU343" s="64">
        <v>7.8234307467937469E-2</v>
      </c>
      <c r="AV343" s="64">
        <v>1.8064288422465324E-2</v>
      </c>
      <c r="AW343" s="64">
        <v>2.3023111280053854E-3</v>
      </c>
      <c r="AX343" s="68">
        <v>2.213760744780302E-4</v>
      </c>
      <c r="AY343" s="56" t="str">
        <f t="shared" si="92"/>
        <v>yes</v>
      </c>
      <c r="AZ343" s="57" t="str">
        <f t="shared" si="93"/>
        <v>yes</v>
      </c>
      <c r="BA343" s="57" t="str">
        <f t="shared" si="94"/>
        <v>yes</v>
      </c>
      <c r="BB343" s="57" t="str">
        <f t="shared" si="95"/>
        <v>yes</v>
      </c>
      <c r="BC343" s="57" t="str">
        <f t="shared" si="96"/>
        <v>yes</v>
      </c>
      <c r="BD343" s="58">
        <f t="shared" si="97"/>
        <v>0</v>
      </c>
      <c r="BE343" s="59" t="str">
        <f t="shared" si="98"/>
        <v>included</v>
      </c>
      <c r="BF343" s="55"/>
      <c r="BG343" s="58">
        <v>5</v>
      </c>
      <c r="BH343" s="58" t="s">
        <v>78</v>
      </c>
      <c r="BI343" s="45" t="s">
        <v>96</v>
      </c>
      <c r="BJ343" s="67" t="s">
        <v>80</v>
      </c>
      <c r="BK343" s="61"/>
      <c r="BL343" s="61" t="str" cm="1">
        <f t="array" ref="BL343">IF(_xlfn.XLOOKUP(Estimates_final!C300,'Additional survey details'!$B$3:$B$489,_xlfn.XLOOKUP(Estimates_final!$BL$1,'Additional survey details'!$C$2:$BM$2,'Additional survey details'!$C$3:$BM$489))=0,"",_xlfn.XLOOKUP(Estimates_final!C300,'Additional survey details'!$B$3:$B$489,_xlfn.XLOOKUP(Estimates_final!$BL$1,'Additional survey details'!$C$2:$BM$2,'Additional survey details'!$C$3:$BM$489)))</f>
        <v/>
      </c>
    </row>
    <row r="344" spans="1:64" s="54" customFormat="1" ht="15" customHeight="1" x14ac:dyDescent="0.35">
      <c r="A344" s="54">
        <v>375</v>
      </c>
      <c r="B344" s="59" t="s">
        <v>635</v>
      </c>
      <c r="C344" s="55">
        <v>1384</v>
      </c>
      <c r="D344" s="55" t="s">
        <v>646</v>
      </c>
      <c r="E344" s="58" t="s">
        <v>637</v>
      </c>
      <c r="F344" s="10" t="s">
        <v>164</v>
      </c>
      <c r="G344" s="3">
        <v>2016</v>
      </c>
      <c r="H344" s="55">
        <v>2014</v>
      </c>
      <c r="I344" s="64">
        <v>8.1730537116527557E-2</v>
      </c>
      <c r="J344" s="62">
        <v>2.5170017033815384E-3</v>
      </c>
      <c r="K344" s="64">
        <v>7.6797217130661011E-2</v>
      </c>
      <c r="L344" s="64">
        <v>8.6663864552974701E-2</v>
      </c>
      <c r="M344" s="64">
        <v>7.0351175963878632E-2</v>
      </c>
      <c r="N344" s="62">
        <v>2.5381657760590315E-3</v>
      </c>
      <c r="O344" s="64">
        <v>6.5374553203582764E-2</v>
      </c>
      <c r="P344" s="64">
        <v>7.5327806174755096E-2</v>
      </c>
      <c r="Q344" s="55">
        <v>21175</v>
      </c>
      <c r="R344" s="63">
        <v>12201</v>
      </c>
      <c r="S344" s="64">
        <v>0.95203256607055664</v>
      </c>
      <c r="T344" s="64">
        <v>0.95135772228240967</v>
      </c>
      <c r="U344" s="63">
        <v>11615.5185546875</v>
      </c>
      <c r="V344" s="55">
        <v>20145</v>
      </c>
      <c r="W344" s="63">
        <v>11608.978515625</v>
      </c>
      <c r="X344" s="55">
        <v>20137</v>
      </c>
      <c r="Y344" s="64">
        <v>0.95147764682769775</v>
      </c>
      <c r="Z344" s="64">
        <v>0.95097994804382324</v>
      </c>
      <c r="AA344" s="55">
        <v>3500</v>
      </c>
      <c r="AB344" s="55">
        <v>976</v>
      </c>
      <c r="AC344" s="55">
        <v>3000</v>
      </c>
      <c r="AD344" s="55">
        <v>965</v>
      </c>
      <c r="AE344" s="55">
        <v>3200</v>
      </c>
      <c r="AF344" s="55">
        <v>892</v>
      </c>
      <c r="AG344" s="64">
        <v>4.87043596804142E-2</v>
      </c>
      <c r="AH344" s="64">
        <v>0.14335779845714569</v>
      </c>
      <c r="AI344" s="64">
        <v>7.3607467114925385E-2</v>
      </c>
      <c r="AJ344" s="64">
        <v>1.4844037592411041E-2</v>
      </c>
      <c r="AK344" s="64">
        <v>2.8102262876927853E-3</v>
      </c>
      <c r="AL344" s="64">
        <v>0</v>
      </c>
      <c r="AM344" s="55">
        <v>3500</v>
      </c>
      <c r="AN344" s="55">
        <v>976</v>
      </c>
      <c r="AO344" s="55">
        <v>3000</v>
      </c>
      <c r="AP344" s="55">
        <v>965</v>
      </c>
      <c r="AQ344" s="55">
        <v>3200</v>
      </c>
      <c r="AR344" s="55">
        <v>892</v>
      </c>
      <c r="AS344" s="64">
        <v>4.8448745161294937E-2</v>
      </c>
      <c r="AT344" s="64">
        <v>0.14063042402267456</v>
      </c>
      <c r="AU344" s="64">
        <v>7.3268800973892212E-2</v>
      </c>
      <c r="AV344" s="64">
        <v>1.5090593136847019E-2</v>
      </c>
      <c r="AW344" s="64">
        <v>2.0352443680167198E-3</v>
      </c>
      <c r="AX344" s="68">
        <v>0</v>
      </c>
      <c r="AY344" s="56" t="str">
        <f t="shared" si="92"/>
        <v>yes</v>
      </c>
      <c r="AZ344" s="57" t="str">
        <f t="shared" si="93"/>
        <v>yes</v>
      </c>
      <c r="BA344" s="57" t="str">
        <f t="shared" si="94"/>
        <v>yes</v>
      </c>
      <c r="BB344" s="57" t="str">
        <f t="shared" si="95"/>
        <v>yes</v>
      </c>
      <c r="BC344" s="57" t="str">
        <f t="shared" si="96"/>
        <v>yes</v>
      </c>
      <c r="BD344" s="58">
        <f t="shared" si="97"/>
        <v>0</v>
      </c>
      <c r="BE344" s="59" t="str">
        <f t="shared" si="98"/>
        <v>included</v>
      </c>
      <c r="BF344" s="55"/>
      <c r="BG344" s="58">
        <v>5</v>
      </c>
      <c r="BH344" s="58" t="s">
        <v>78</v>
      </c>
      <c r="BI344" s="45" t="s">
        <v>96</v>
      </c>
      <c r="BJ344" s="67" t="s">
        <v>80</v>
      </c>
      <c r="BK344" s="61"/>
      <c r="BL344" s="61" t="str" cm="1">
        <f t="array" ref="BL344">IF(_xlfn.XLOOKUP(Estimates_final!C301,'Additional survey details'!$B$3:$B$489,_xlfn.XLOOKUP(Estimates_final!$BL$1,'Additional survey details'!$C$2:$BM$2,'Additional survey details'!$C$3:$BM$489))=0,"",_xlfn.XLOOKUP(Estimates_final!C301,'Additional survey details'!$B$3:$B$489,_xlfn.XLOOKUP(Estimates_final!$BL$1,'Additional survey details'!$C$2:$BM$2,'Additional survey details'!$C$3:$BM$489)))</f>
        <v/>
      </c>
    </row>
    <row r="345" spans="1:64" s="54" customFormat="1" ht="15" customHeight="1" x14ac:dyDescent="0.35">
      <c r="A345" s="54">
        <v>405</v>
      </c>
      <c r="B345" s="59" t="s">
        <v>635</v>
      </c>
      <c r="C345" s="55">
        <v>1917</v>
      </c>
      <c r="D345" s="55" t="s">
        <v>647</v>
      </c>
      <c r="E345" s="58" t="s">
        <v>637</v>
      </c>
      <c r="F345" s="10" t="s">
        <v>639</v>
      </c>
      <c r="G345" s="3">
        <v>2005</v>
      </c>
      <c r="H345" s="55">
        <v>2002</v>
      </c>
      <c r="I345" s="64">
        <v>0.10056638717651367</v>
      </c>
      <c r="J345" s="62">
        <v>6.2083974480628967E-3</v>
      </c>
      <c r="K345" s="64">
        <v>8.8397935032844543E-2</v>
      </c>
      <c r="L345" s="64">
        <v>0.1127348467707634</v>
      </c>
      <c r="M345" s="64">
        <v>8.9079730212688446E-2</v>
      </c>
      <c r="N345" s="62">
        <v>6.3408622518181801E-3</v>
      </c>
      <c r="O345" s="64">
        <v>7.6624810695648193E-2</v>
      </c>
      <c r="P345" s="64">
        <v>0.1015346571803093</v>
      </c>
      <c r="Q345" s="55">
        <v>3443</v>
      </c>
      <c r="R345" s="63">
        <v>2908</v>
      </c>
      <c r="S345" s="64">
        <v>0.98503029346466064</v>
      </c>
      <c r="T345" s="64">
        <v>0.98547780513763428</v>
      </c>
      <c r="U345" s="63">
        <v>2864.35498046875</v>
      </c>
      <c r="V345" s="55">
        <v>3393</v>
      </c>
      <c r="W345" s="63">
        <v>2863.01318359375</v>
      </c>
      <c r="X345" s="55">
        <v>3392</v>
      </c>
      <c r="Y345" s="64">
        <v>0.98452997207641602</v>
      </c>
      <c r="Z345" s="64">
        <v>0.9851873517036438</v>
      </c>
      <c r="AA345" s="55">
        <v>3000</v>
      </c>
      <c r="AB345" s="55">
        <v>338</v>
      </c>
      <c r="AC345" s="55">
        <v>3500</v>
      </c>
      <c r="AD345" s="55">
        <v>269</v>
      </c>
      <c r="AE345" s="55">
        <v>2800</v>
      </c>
      <c r="AF345" s="55">
        <v>198</v>
      </c>
      <c r="AG345" s="64">
        <v>9.0438775718212128E-2</v>
      </c>
      <c r="AH345" s="64">
        <v>0.2200007438659668</v>
      </c>
      <c r="AI345" s="64">
        <v>7.7021420001983643E-2</v>
      </c>
      <c r="AJ345" s="64">
        <v>1.3759410008788109E-2</v>
      </c>
      <c r="AK345" s="64">
        <v>8.1485917326062918E-4</v>
      </c>
      <c r="AL345" s="64">
        <v>5.1843642722815275E-4</v>
      </c>
      <c r="AM345" s="55">
        <v>3000</v>
      </c>
      <c r="AN345" s="55">
        <v>338</v>
      </c>
      <c r="AO345" s="55">
        <v>3500</v>
      </c>
      <c r="AP345" s="55">
        <v>269</v>
      </c>
      <c r="AQ345" s="55">
        <v>2800</v>
      </c>
      <c r="AR345" s="55">
        <v>198</v>
      </c>
      <c r="AS345" s="64">
        <v>9.9616855382919312E-2</v>
      </c>
      <c r="AT345" s="64">
        <v>0.23725317418575287</v>
      </c>
      <c r="AU345" s="64">
        <v>7.9280875623226166E-2</v>
      </c>
      <c r="AV345" s="64">
        <v>1.4146773144602776E-2</v>
      </c>
      <c r="AW345" s="64">
        <v>1.1788976844400167E-3</v>
      </c>
      <c r="AX345" s="68">
        <v>5.8944884222000837E-4</v>
      </c>
      <c r="AY345" s="56" t="str">
        <f t="shared" si="92"/>
        <v>yes</v>
      </c>
      <c r="AZ345" s="57" t="str">
        <f t="shared" si="93"/>
        <v>yes</v>
      </c>
      <c r="BA345" s="57" t="str">
        <f t="shared" si="94"/>
        <v>yes</v>
      </c>
      <c r="BB345" s="57" t="str">
        <f t="shared" si="95"/>
        <v>yes</v>
      </c>
      <c r="BC345" s="57" t="str">
        <f t="shared" si="96"/>
        <v>yes</v>
      </c>
      <c r="BD345" s="58">
        <f t="shared" si="97"/>
        <v>0</v>
      </c>
      <c r="BE345" s="59" t="str">
        <f t="shared" si="98"/>
        <v>included</v>
      </c>
      <c r="BF345" s="55"/>
      <c r="BG345" s="58">
        <v>5</v>
      </c>
      <c r="BH345" s="58" t="s">
        <v>78</v>
      </c>
      <c r="BI345" s="45" t="s">
        <v>96</v>
      </c>
      <c r="BJ345" s="67" t="s">
        <v>80</v>
      </c>
      <c r="BK345" s="61"/>
      <c r="BL345" s="61" t="str" cm="1">
        <f t="array" ref="BL345">IF(_xlfn.XLOOKUP(Estimates_final!C291,'Additional survey details'!$B$3:$B$489,_xlfn.XLOOKUP(Estimates_final!$BL$1,'Additional survey details'!$C$2:$BM$2,'Additional survey details'!$C$3:$BM$489))=0,"",_xlfn.XLOOKUP(Estimates_final!C291,'Additional survey details'!$B$3:$B$489,_xlfn.XLOOKUP(Estimates_final!$BL$1,'Additional survey details'!$C$2:$BM$2,'Additional survey details'!$C$3:$BM$489)))</f>
        <v>MICS6</v>
      </c>
    </row>
    <row r="346" spans="1:64" s="54" customFormat="1" ht="15" customHeight="1" x14ac:dyDescent="0.35">
      <c r="A346" s="54">
        <v>406</v>
      </c>
      <c r="B346" s="59" t="s">
        <v>635</v>
      </c>
      <c r="C346" s="55">
        <v>1930</v>
      </c>
      <c r="D346" s="55" t="s">
        <v>648</v>
      </c>
      <c r="E346" s="58" t="s">
        <v>637</v>
      </c>
      <c r="F346" s="10" t="s">
        <v>639</v>
      </c>
      <c r="G346" s="3" t="s">
        <v>160</v>
      </c>
      <c r="H346" s="55">
        <v>2001</v>
      </c>
      <c r="I346" s="64">
        <v>0.1114545539021492</v>
      </c>
      <c r="J346" s="62">
        <v>9.1390851885080338E-3</v>
      </c>
      <c r="K346" s="64">
        <v>9.3541949987411499E-2</v>
      </c>
      <c r="L346" s="64">
        <v>0.1293671578168869</v>
      </c>
      <c r="M346" s="64">
        <v>9.6762023866176605E-2</v>
      </c>
      <c r="N346" s="62">
        <v>8.8219279423356056E-3</v>
      </c>
      <c r="O346" s="64">
        <v>7.939630001783371E-2</v>
      </c>
      <c r="P346" s="64">
        <v>0.1141277477145195</v>
      </c>
      <c r="Q346" s="55">
        <v>1692</v>
      </c>
      <c r="R346" s="63">
        <v>1510</v>
      </c>
      <c r="S346" s="64">
        <v>0.98542869091033936</v>
      </c>
      <c r="T346" s="64">
        <v>0.98522460460662842</v>
      </c>
      <c r="U346" s="63">
        <v>1487.593505859375</v>
      </c>
      <c r="V346" s="55">
        <v>1667</v>
      </c>
      <c r="W346" s="63">
        <v>1486.7283935546875</v>
      </c>
      <c r="X346" s="55">
        <v>1666</v>
      </c>
      <c r="Y346" s="64">
        <v>0.98458832502365112</v>
      </c>
      <c r="Z346" s="64">
        <v>0.98463356494903564</v>
      </c>
      <c r="AA346" s="55">
        <v>3000</v>
      </c>
      <c r="AB346" s="55">
        <v>141</v>
      </c>
      <c r="AC346" s="55">
        <v>3500</v>
      </c>
      <c r="AD346" s="55">
        <v>137</v>
      </c>
      <c r="AE346" s="55">
        <v>3200</v>
      </c>
      <c r="AF346" s="55">
        <v>103</v>
      </c>
      <c r="AG346" s="64">
        <v>7.0659182965755463E-2</v>
      </c>
      <c r="AH346" s="64">
        <v>0.2125333696603775</v>
      </c>
      <c r="AI346" s="64">
        <v>7.9877637326717377E-2</v>
      </c>
      <c r="AJ346" s="64">
        <v>1.4696653932332993E-2</v>
      </c>
      <c r="AK346" s="64">
        <v>1.2927214847877622E-3</v>
      </c>
      <c r="AL346" s="64">
        <v>0</v>
      </c>
      <c r="AM346" s="55">
        <v>3000</v>
      </c>
      <c r="AN346" s="55">
        <v>141</v>
      </c>
      <c r="AO346" s="55">
        <v>3500</v>
      </c>
      <c r="AP346" s="55">
        <v>137</v>
      </c>
      <c r="AQ346" s="55">
        <v>3200</v>
      </c>
      <c r="AR346" s="55">
        <v>103</v>
      </c>
      <c r="AS346" s="64">
        <v>8.4583081305027008E-2</v>
      </c>
      <c r="AT346" s="64">
        <v>0.22855429351329803</v>
      </c>
      <c r="AU346" s="64">
        <v>8.0983802676200867E-2</v>
      </c>
      <c r="AV346" s="64">
        <v>1.6196761280298233E-2</v>
      </c>
      <c r="AW346" s="64">
        <v>2.3995200172066689E-3</v>
      </c>
      <c r="AX346" s="68">
        <v>0</v>
      </c>
      <c r="AY346" s="56" t="str">
        <f t="shared" si="92"/>
        <v>yes</v>
      </c>
      <c r="AZ346" s="57" t="str">
        <f t="shared" si="93"/>
        <v>yes</v>
      </c>
      <c r="BA346" s="57" t="str">
        <f t="shared" si="94"/>
        <v>yes</v>
      </c>
      <c r="BB346" s="57" t="str">
        <f t="shared" si="95"/>
        <v>yes</v>
      </c>
      <c r="BC346" s="57" t="str">
        <f t="shared" si="96"/>
        <v>yes</v>
      </c>
      <c r="BD346" s="58">
        <f t="shared" si="97"/>
        <v>0</v>
      </c>
      <c r="BE346" s="59" t="str">
        <f t="shared" si="98"/>
        <v>included</v>
      </c>
      <c r="BF346" s="55" t="s">
        <v>77</v>
      </c>
      <c r="BG346" s="58">
        <v>5</v>
      </c>
      <c r="BH346" s="58" t="s">
        <v>78</v>
      </c>
      <c r="BI346" s="45" t="s">
        <v>96</v>
      </c>
      <c r="BJ346" s="67" t="s">
        <v>80</v>
      </c>
      <c r="BK346" s="61"/>
      <c r="BL346" s="61" t="str" cm="1">
        <f t="array" ref="BL346">IF(_xlfn.XLOOKUP(Estimates_final!C290,'Additional survey details'!$B$3:$B$489,_xlfn.XLOOKUP(Estimates_final!$BL$1,'Additional survey details'!$C$2:$BM$2,'Additional survey details'!$C$3:$BM$489))=0,"",_xlfn.XLOOKUP(Estimates_final!C290,'Additional survey details'!$B$3:$B$489,_xlfn.XLOOKUP(Estimates_final!$BL$1,'Additional survey details'!$C$2:$BM$2,'Additional survey details'!$C$3:$BM$489)))</f>
        <v/>
      </c>
    </row>
    <row r="347" spans="1:64" s="54" customFormat="1" ht="15" customHeight="1" x14ac:dyDescent="0.35">
      <c r="A347" s="54">
        <v>407</v>
      </c>
      <c r="B347" s="59" t="s">
        <v>635</v>
      </c>
      <c r="C347" s="55">
        <v>1931</v>
      </c>
      <c r="D347" s="55" t="s">
        <v>649</v>
      </c>
      <c r="E347" s="58" t="s">
        <v>637</v>
      </c>
      <c r="F347" s="10" t="s">
        <v>639</v>
      </c>
      <c r="G347" s="3">
        <v>2006</v>
      </c>
      <c r="H347" s="55">
        <v>2003</v>
      </c>
      <c r="I347" s="64">
        <v>9.1880820691585541E-2</v>
      </c>
      <c r="J347" s="62">
        <v>4.814250860363245E-3</v>
      </c>
      <c r="K347" s="64">
        <v>8.2444891333580017E-2</v>
      </c>
      <c r="L347" s="64">
        <v>0.10131675750017166</v>
      </c>
      <c r="M347" s="64">
        <v>7.8281097114086151E-2</v>
      </c>
      <c r="N347" s="62">
        <v>4.8504527658224106E-3</v>
      </c>
      <c r="O347" s="64">
        <v>6.8760596215724945E-2</v>
      </c>
      <c r="P347" s="64">
        <v>8.780159056186676E-2</v>
      </c>
      <c r="Q347" s="55">
        <v>5352</v>
      </c>
      <c r="R347" s="63">
        <v>4454</v>
      </c>
      <c r="S347" s="64">
        <v>0.98039549589157104</v>
      </c>
      <c r="T347" s="64">
        <v>0.9815022349357605</v>
      </c>
      <c r="U347" s="63">
        <v>4366.6767578125</v>
      </c>
      <c r="V347" s="55">
        <v>5253</v>
      </c>
      <c r="W347" s="63">
        <v>4365.3349609375</v>
      </c>
      <c r="X347" s="55">
        <v>5252</v>
      </c>
      <c r="Y347" s="64">
        <v>0.98009318113327026</v>
      </c>
      <c r="Z347" s="64">
        <v>0.98131537437438965</v>
      </c>
      <c r="AA347" s="55">
        <v>3000</v>
      </c>
      <c r="AB347" s="55">
        <v>554</v>
      </c>
      <c r="AC347" s="55">
        <v>3500</v>
      </c>
      <c r="AD347" s="55">
        <v>423</v>
      </c>
      <c r="AE347" s="55">
        <v>2800</v>
      </c>
      <c r="AF347" s="55">
        <v>314</v>
      </c>
      <c r="AG347" s="64">
        <v>9.5073767006397247E-2</v>
      </c>
      <c r="AH347" s="64">
        <v>0.22911238670349121</v>
      </c>
      <c r="AI347" s="64">
        <v>7.6832391321659088E-2</v>
      </c>
      <c r="AJ347" s="64">
        <v>1.3481407426297665E-2</v>
      </c>
      <c r="AK347" s="64">
        <v>1.3764409814029932E-3</v>
      </c>
      <c r="AL347" s="64">
        <v>3.4007235080935061E-4</v>
      </c>
      <c r="AM347" s="55">
        <v>3000</v>
      </c>
      <c r="AN347" s="55">
        <v>554</v>
      </c>
      <c r="AO347" s="55">
        <v>3500</v>
      </c>
      <c r="AP347" s="55">
        <v>423</v>
      </c>
      <c r="AQ347" s="55">
        <v>2800</v>
      </c>
      <c r="AR347" s="55">
        <v>314</v>
      </c>
      <c r="AS347" s="64">
        <v>0.10546354204416275</v>
      </c>
      <c r="AT347" s="64">
        <v>0.24576433002948761</v>
      </c>
      <c r="AU347" s="64">
        <v>7.4624024331569672E-2</v>
      </c>
      <c r="AV347" s="64">
        <v>1.3325718231499195E-2</v>
      </c>
      <c r="AW347" s="64">
        <v>1.3325718464329839E-3</v>
      </c>
      <c r="AX347" s="68">
        <v>3.8073482573963702E-4</v>
      </c>
      <c r="AY347" s="56" t="str">
        <f t="shared" si="92"/>
        <v>yes</v>
      </c>
      <c r="AZ347" s="57" t="str">
        <f t="shared" si="93"/>
        <v>yes</v>
      </c>
      <c r="BA347" s="57" t="str">
        <f t="shared" si="94"/>
        <v>yes</v>
      </c>
      <c r="BB347" s="57" t="str">
        <f t="shared" si="95"/>
        <v>yes</v>
      </c>
      <c r="BC347" s="57" t="str">
        <f t="shared" si="96"/>
        <v>yes</v>
      </c>
      <c r="BD347" s="58">
        <f t="shared" si="97"/>
        <v>0</v>
      </c>
      <c r="BE347" s="59" t="str">
        <f t="shared" si="98"/>
        <v>included</v>
      </c>
      <c r="BF347" s="55"/>
      <c r="BG347" s="58">
        <v>5</v>
      </c>
      <c r="BH347" s="58" t="s">
        <v>78</v>
      </c>
      <c r="BI347" s="45" t="s">
        <v>96</v>
      </c>
      <c r="BJ347" s="67" t="s">
        <v>80</v>
      </c>
      <c r="BK347" s="61"/>
      <c r="BL347" s="61" t="str" cm="1">
        <f t="array" ref="BL347">IF(_xlfn.XLOOKUP(Estimates_final!C292,'Additional survey details'!$B$3:$B$489,_xlfn.XLOOKUP(Estimates_final!$BL$1,'Additional survey details'!$C$2:$BM$2,'Additional survey details'!$C$3:$BM$489))=0,"",_xlfn.XLOOKUP(Estimates_final!C292,'Additional survey details'!$B$3:$B$489,_xlfn.XLOOKUP(Estimates_final!$BL$1,'Additional survey details'!$C$2:$BM$2,'Additional survey details'!$C$3:$BM$489)))</f>
        <v>MICS4</v>
      </c>
    </row>
    <row r="348" spans="1:64" s="193" customFormat="1" ht="15" customHeight="1" x14ac:dyDescent="0.35">
      <c r="A348" s="54">
        <v>408</v>
      </c>
      <c r="B348" s="59" t="s">
        <v>635</v>
      </c>
      <c r="C348" s="55">
        <v>1959</v>
      </c>
      <c r="D348" s="55" t="s">
        <v>650</v>
      </c>
      <c r="E348" s="58" t="s">
        <v>637</v>
      </c>
      <c r="F348" s="10" t="s">
        <v>639</v>
      </c>
      <c r="G348" s="3">
        <v>2007</v>
      </c>
      <c r="H348" s="55">
        <v>2004</v>
      </c>
      <c r="I348" s="64">
        <v>0.10056829452514648</v>
      </c>
      <c r="J348" s="62">
        <v>4.8376834020018578E-3</v>
      </c>
      <c r="K348" s="64">
        <v>9.1086439788341522E-2</v>
      </c>
      <c r="L348" s="64">
        <v>0.11005015671253204</v>
      </c>
      <c r="M348" s="64">
        <v>8.0362468957901001E-2</v>
      </c>
      <c r="N348" s="62">
        <v>4.2108003981411457E-3</v>
      </c>
      <c r="O348" s="64">
        <v>7.2100423276424408E-2</v>
      </c>
      <c r="P348" s="64">
        <v>8.8624507188796997E-2</v>
      </c>
      <c r="Q348" s="55">
        <v>8514</v>
      </c>
      <c r="R348" s="63">
        <v>6985</v>
      </c>
      <c r="S348" s="64">
        <v>0.8421328067779541</v>
      </c>
      <c r="T348" s="64">
        <v>0.83039700984954834</v>
      </c>
      <c r="U348" s="63">
        <v>5882.5615234375</v>
      </c>
      <c r="V348" s="55">
        <v>7070</v>
      </c>
      <c r="W348" s="63">
        <v>5879.0830078125</v>
      </c>
      <c r="X348" s="55">
        <v>7068</v>
      </c>
      <c r="Y348" s="64">
        <v>0.84167259931564331</v>
      </c>
      <c r="Z348" s="64">
        <v>0.83016210794448853</v>
      </c>
      <c r="AA348" s="55">
        <v>3000</v>
      </c>
      <c r="AB348" s="55">
        <v>740</v>
      </c>
      <c r="AC348" s="55">
        <v>3500</v>
      </c>
      <c r="AD348" s="55">
        <v>546</v>
      </c>
      <c r="AE348" s="55">
        <v>2800</v>
      </c>
      <c r="AF348" s="55">
        <v>425</v>
      </c>
      <c r="AG348" s="64">
        <v>9.2540748417377472E-2</v>
      </c>
      <c r="AH348" s="64">
        <v>0.22489215433597565</v>
      </c>
      <c r="AI348" s="64">
        <v>7.6923958957195282E-2</v>
      </c>
      <c r="AJ348" s="64">
        <v>1.4524186961352825E-2</v>
      </c>
      <c r="AK348" s="64">
        <v>1.6145189292728901E-3</v>
      </c>
      <c r="AL348" s="64">
        <v>2.6174294180236757E-4</v>
      </c>
      <c r="AM348" s="55">
        <v>3000</v>
      </c>
      <c r="AN348" s="55">
        <v>740</v>
      </c>
      <c r="AO348" s="55">
        <v>3500</v>
      </c>
      <c r="AP348" s="55">
        <v>546</v>
      </c>
      <c r="AQ348" s="55">
        <v>2800</v>
      </c>
      <c r="AR348" s="55">
        <v>425</v>
      </c>
      <c r="AS348" s="64">
        <v>0.10466761142015457</v>
      </c>
      <c r="AT348" s="64">
        <v>0.24200849235057831</v>
      </c>
      <c r="AU348" s="64">
        <v>7.3974542319774628E-2</v>
      </c>
      <c r="AV348" s="64">
        <v>1.3578500598669052E-2</v>
      </c>
      <c r="AW348" s="64">
        <v>1.2729844311252236E-3</v>
      </c>
      <c r="AX348" s="68">
        <v>2.8288541943766177E-4</v>
      </c>
      <c r="AY348" s="56" t="str">
        <f t="shared" si="92"/>
        <v>yes</v>
      </c>
      <c r="AZ348" s="57" t="str">
        <f t="shared" si="93"/>
        <v>yes</v>
      </c>
      <c r="BA348" s="57" t="str">
        <f t="shared" si="94"/>
        <v>yes</v>
      </c>
      <c r="BB348" s="57" t="str">
        <f t="shared" si="95"/>
        <v>yes</v>
      </c>
      <c r="BC348" s="57" t="str">
        <f t="shared" si="96"/>
        <v>yes</v>
      </c>
      <c r="BD348" s="58">
        <f t="shared" si="97"/>
        <v>0</v>
      </c>
      <c r="BE348" s="59" t="str">
        <f t="shared" si="98"/>
        <v>included</v>
      </c>
      <c r="BF348" s="55"/>
      <c r="BG348" s="58">
        <v>5</v>
      </c>
      <c r="BH348" s="58" t="s">
        <v>78</v>
      </c>
      <c r="BI348" s="45" t="s">
        <v>96</v>
      </c>
      <c r="BJ348" s="67" t="s">
        <v>80</v>
      </c>
      <c r="BK348" s="61"/>
      <c r="BL348" s="61" t="str" cm="1">
        <f t="array" ref="BL348">IF(_xlfn.XLOOKUP(Estimates_final!C293,'Additional survey details'!$B$3:$B$489,_xlfn.XLOOKUP(Estimates_final!$BL$1,'Additional survey details'!$C$2:$BM$2,'Additional survey details'!$C$3:$BM$489))=0,"",_xlfn.XLOOKUP(Estimates_final!C293,'Additional survey details'!$B$3:$B$489,_xlfn.XLOOKUP(Estimates_final!$BL$1,'Additional survey details'!$C$2:$BM$2,'Additional survey details'!$C$3:$BM$489)))</f>
        <v>MICS5</v>
      </c>
    </row>
    <row r="349" spans="1:64" s="54" customFormat="1" ht="15" customHeight="1" x14ac:dyDescent="0.35">
      <c r="A349" s="54">
        <v>409</v>
      </c>
      <c r="B349" s="59" t="s">
        <v>635</v>
      </c>
      <c r="C349" s="55">
        <v>1986</v>
      </c>
      <c r="D349" s="55" t="s">
        <v>651</v>
      </c>
      <c r="E349" s="58" t="s">
        <v>637</v>
      </c>
      <c r="F349" s="10" t="s">
        <v>164</v>
      </c>
      <c r="G349" s="3">
        <v>2017</v>
      </c>
      <c r="H349" s="55">
        <v>2015</v>
      </c>
      <c r="I349" s="64">
        <v>8.2557864487171173E-2</v>
      </c>
      <c r="J349" s="62">
        <v>3.0758718494325876E-3</v>
      </c>
      <c r="K349" s="64">
        <v>7.6529160141944885E-2</v>
      </c>
      <c r="L349" s="64">
        <v>8.8586576282978058E-2</v>
      </c>
      <c r="M349" s="64">
        <v>7.3245525360107422E-2</v>
      </c>
      <c r="N349" s="62">
        <v>3.1309868209064007E-3</v>
      </c>
      <c r="O349" s="64">
        <v>6.7106544971466064E-2</v>
      </c>
      <c r="P349" s="64">
        <v>7.9384505748748779E-2</v>
      </c>
      <c r="Q349" s="55">
        <v>21528</v>
      </c>
      <c r="R349" s="63">
        <v>11309</v>
      </c>
      <c r="S349" s="64">
        <v>0.95510584115982056</v>
      </c>
      <c r="T349" s="64">
        <v>0.95731139183044434</v>
      </c>
      <c r="U349" s="63">
        <v>10800.93359375</v>
      </c>
      <c r="V349" s="55">
        <v>20609</v>
      </c>
      <c r="W349" s="63">
        <v>10798.630859375</v>
      </c>
      <c r="X349" s="55">
        <v>20602</v>
      </c>
      <c r="Y349" s="64">
        <v>0.95487052202224731</v>
      </c>
      <c r="Z349" s="64">
        <v>0.95698624849319458</v>
      </c>
      <c r="AA349" s="55">
        <v>3500</v>
      </c>
      <c r="AB349" s="55">
        <v>969</v>
      </c>
      <c r="AC349" s="55">
        <v>3200</v>
      </c>
      <c r="AD349" s="55">
        <v>920</v>
      </c>
      <c r="AE349" s="55">
        <v>3000</v>
      </c>
      <c r="AF349" s="55">
        <v>917</v>
      </c>
      <c r="AG349" s="64">
        <v>4.8753060400485992E-2</v>
      </c>
      <c r="AH349" s="64">
        <v>0.13476507365703583</v>
      </c>
      <c r="AI349" s="64">
        <v>7.8600406646728516E-2</v>
      </c>
      <c r="AJ349" s="64">
        <v>1.8035117536783218E-2</v>
      </c>
      <c r="AK349" s="64">
        <v>2.7944960165768862E-3</v>
      </c>
      <c r="AL349" s="64">
        <v>1.2397102545946836E-3</v>
      </c>
      <c r="AM349" s="55">
        <v>3500</v>
      </c>
      <c r="AN349" s="55">
        <v>969</v>
      </c>
      <c r="AO349" s="55">
        <v>3200</v>
      </c>
      <c r="AP349" s="55">
        <v>920</v>
      </c>
      <c r="AQ349" s="55">
        <v>3000</v>
      </c>
      <c r="AR349" s="55">
        <v>917</v>
      </c>
      <c r="AS349" s="64">
        <v>4.7018293291330338E-2</v>
      </c>
      <c r="AT349" s="64">
        <v>0.13615410029888153</v>
      </c>
      <c r="AU349" s="64">
        <v>7.5743608176708221E-2</v>
      </c>
      <c r="AV349" s="64">
        <v>1.7176961526274681E-2</v>
      </c>
      <c r="AW349" s="64">
        <v>2.3290794342756271E-3</v>
      </c>
      <c r="AX349" s="68">
        <v>2.9113492928445339E-4</v>
      </c>
      <c r="AY349" s="56" t="str">
        <f t="shared" si="92"/>
        <v>yes</v>
      </c>
      <c r="AZ349" s="57" t="str">
        <f t="shared" si="93"/>
        <v>yes</v>
      </c>
      <c r="BA349" s="57" t="str">
        <f t="shared" si="94"/>
        <v>yes</v>
      </c>
      <c r="BB349" s="57" t="str">
        <f t="shared" si="95"/>
        <v>yes</v>
      </c>
      <c r="BC349" s="57" t="str">
        <f t="shared" si="96"/>
        <v>yes</v>
      </c>
      <c r="BD349" s="58">
        <f t="shared" si="97"/>
        <v>0</v>
      </c>
      <c r="BE349" s="59" t="str">
        <f t="shared" si="98"/>
        <v>included</v>
      </c>
      <c r="BF349" s="55"/>
      <c r="BG349" s="58">
        <v>5</v>
      </c>
      <c r="BH349" s="58" t="s">
        <v>78</v>
      </c>
      <c r="BI349" s="45" t="s">
        <v>96</v>
      </c>
      <c r="BJ349" s="67" t="s">
        <v>80</v>
      </c>
      <c r="BK349" s="61"/>
      <c r="BL349" s="61" t="str" cm="1">
        <f t="array" ref="BL349">IF(_xlfn.XLOOKUP(Estimates_final!C302,'Additional survey details'!$B$3:$B$489,_xlfn.XLOOKUP(Estimates_final!$BL$1,'Additional survey details'!$C$2:$BM$2,'Additional survey details'!$C$3:$BM$489))=0,"",_xlfn.XLOOKUP(Estimates_final!C302,'Additional survey details'!$B$3:$B$489,_xlfn.XLOOKUP(Estimates_final!$BL$1,'Additional survey details'!$C$2:$BM$2,'Additional survey details'!$C$3:$BM$489)))</f>
        <v/>
      </c>
    </row>
    <row r="350" spans="1:64" s="54" customFormat="1" ht="15" customHeight="1" x14ac:dyDescent="0.35">
      <c r="A350" s="54">
        <v>436</v>
      </c>
      <c r="B350" s="59" t="s">
        <v>635</v>
      </c>
      <c r="C350" s="55">
        <v>2593</v>
      </c>
      <c r="D350" s="55" t="s">
        <v>652</v>
      </c>
      <c r="E350" s="58" t="s">
        <v>637</v>
      </c>
      <c r="F350" s="10" t="s">
        <v>164</v>
      </c>
      <c r="G350" s="3">
        <v>2018</v>
      </c>
      <c r="H350" s="55">
        <v>2016</v>
      </c>
      <c r="I350" s="64">
        <v>8.4429644048213959E-2</v>
      </c>
      <c r="J350" s="62">
        <v>2.9166578315198421E-3</v>
      </c>
      <c r="K350" s="64">
        <v>7.8712992370128632E-2</v>
      </c>
      <c r="L350" s="64">
        <v>9.0146295726299286E-2</v>
      </c>
      <c r="M350" s="64">
        <v>7.3556810617446899E-2</v>
      </c>
      <c r="N350" s="62">
        <v>3.0802274122834206E-3</v>
      </c>
      <c r="O350" s="64">
        <v>6.7517414689064026E-2</v>
      </c>
      <c r="P350" s="64">
        <v>7.9596206545829773E-2</v>
      </c>
      <c r="Q350" s="55">
        <v>23089</v>
      </c>
      <c r="R350" s="63">
        <v>10694</v>
      </c>
      <c r="S350" s="64">
        <v>0.95980232954025269</v>
      </c>
      <c r="T350" s="64">
        <v>0.9617999792098999</v>
      </c>
      <c r="U350" s="63">
        <v>10263.6806640625</v>
      </c>
      <c r="V350" s="55">
        <v>22207</v>
      </c>
      <c r="W350" s="63">
        <v>10261.95703125</v>
      </c>
      <c r="X350" s="55">
        <v>22201</v>
      </c>
      <c r="Y350" s="64">
        <v>0.95959949493408203</v>
      </c>
      <c r="Z350" s="64">
        <v>0.9615401029586792</v>
      </c>
      <c r="AA350" s="55">
        <v>3500</v>
      </c>
      <c r="AB350" s="55">
        <v>1007</v>
      </c>
      <c r="AC350" s="55">
        <v>3000</v>
      </c>
      <c r="AD350" s="55">
        <v>969</v>
      </c>
      <c r="AE350" s="55">
        <v>3200</v>
      </c>
      <c r="AF350" s="55">
        <v>936</v>
      </c>
      <c r="AG350" s="64">
        <v>4.6754322946071625E-2</v>
      </c>
      <c r="AH350" s="64">
        <v>0.13046818971633911</v>
      </c>
      <c r="AI350" s="64">
        <v>7.2666451334953308E-2</v>
      </c>
      <c r="AJ350" s="64">
        <v>1.6526781022548676E-2</v>
      </c>
      <c r="AK350" s="64">
        <v>1.6690364573150873E-3</v>
      </c>
      <c r="AL350" s="64">
        <v>3.8646874600090086E-4</v>
      </c>
      <c r="AM350" s="55">
        <v>3500</v>
      </c>
      <c r="AN350" s="55">
        <v>1007</v>
      </c>
      <c r="AO350" s="55">
        <v>3000</v>
      </c>
      <c r="AP350" s="55">
        <v>969</v>
      </c>
      <c r="AQ350" s="55">
        <v>3200</v>
      </c>
      <c r="AR350" s="55">
        <v>936</v>
      </c>
      <c r="AS350" s="64">
        <v>4.5346062630414963E-2</v>
      </c>
      <c r="AT350" s="64">
        <v>0.13112983107566833</v>
      </c>
      <c r="AU350" s="64">
        <v>7.3265187442302704E-2</v>
      </c>
      <c r="AV350" s="64">
        <v>1.6571352258324623E-2</v>
      </c>
      <c r="AW350" s="64">
        <v>1.8462646985426545E-3</v>
      </c>
      <c r="AX350" s="68">
        <v>4.5030847104499117E-5</v>
      </c>
      <c r="AY350" s="56" t="str">
        <f t="shared" si="92"/>
        <v>yes</v>
      </c>
      <c r="AZ350" s="57" t="str">
        <f t="shared" si="93"/>
        <v>yes</v>
      </c>
      <c r="BA350" s="57" t="str">
        <f t="shared" si="94"/>
        <v>yes</v>
      </c>
      <c r="BB350" s="57" t="str">
        <f t="shared" si="95"/>
        <v>yes</v>
      </c>
      <c r="BC350" s="57" t="str">
        <f t="shared" si="96"/>
        <v>yes</v>
      </c>
      <c r="BD350" s="58">
        <f t="shared" si="97"/>
        <v>0</v>
      </c>
      <c r="BE350" s="59" t="str">
        <f t="shared" si="98"/>
        <v>included</v>
      </c>
      <c r="BF350" s="55"/>
      <c r="BG350" s="58">
        <v>5</v>
      </c>
      <c r="BH350" s="58" t="s">
        <v>78</v>
      </c>
      <c r="BI350" s="45" t="s">
        <v>96</v>
      </c>
      <c r="BJ350" s="67" t="s">
        <v>80</v>
      </c>
      <c r="BK350" s="61"/>
      <c r="BL350" s="61" t="str" cm="1">
        <f t="array" ref="BL350">IF(_xlfn.XLOOKUP(Estimates_final!C303,'Additional survey details'!$B$3:$B$489,_xlfn.XLOOKUP(Estimates_final!$BL$1,'Additional survey details'!$C$2:$BM$2,'Additional survey details'!$C$3:$BM$489))=0,"",_xlfn.XLOOKUP(Estimates_final!C303,'Additional survey details'!$B$3:$B$489,_xlfn.XLOOKUP(Estimates_final!$BL$1,'Additional survey details'!$C$2:$BM$2,'Additional survey details'!$C$3:$BM$489)))</f>
        <v/>
      </c>
    </row>
    <row r="351" spans="1:64" s="54" customFormat="1" ht="15" customHeight="1" x14ac:dyDescent="0.35">
      <c r="A351" s="54">
        <v>460</v>
      </c>
      <c r="B351" s="59" t="s">
        <v>635</v>
      </c>
      <c r="C351" s="55">
        <v>3625</v>
      </c>
      <c r="D351" s="55" t="s">
        <v>653</v>
      </c>
      <c r="E351" s="58" t="s">
        <v>637</v>
      </c>
      <c r="F351" s="10" t="s">
        <v>164</v>
      </c>
      <c r="G351" s="3">
        <v>2019</v>
      </c>
      <c r="H351" s="55">
        <v>2016</v>
      </c>
      <c r="I351" s="64">
        <v>7.55930095911026E-2</v>
      </c>
      <c r="J351" s="62">
        <v>2.6559929829090834E-3</v>
      </c>
      <c r="K351" s="64">
        <v>7.0387266576290131E-2</v>
      </c>
      <c r="L351" s="64">
        <v>8.0798760056495667E-2</v>
      </c>
      <c r="M351" s="64">
        <v>6.4898200333118439E-2</v>
      </c>
      <c r="N351" s="62">
        <v>2.4915284011512995E-3</v>
      </c>
      <c r="O351" s="64">
        <v>6.00130595266819E-2</v>
      </c>
      <c r="P351" s="64">
        <v>6.9783337414264679E-2</v>
      </c>
      <c r="Q351" s="55">
        <v>21154</v>
      </c>
      <c r="R351" s="63">
        <v>9753</v>
      </c>
      <c r="S351" s="64">
        <v>0.96350747346878052</v>
      </c>
      <c r="T351" s="64">
        <v>0.96700388193130493</v>
      </c>
      <c r="U351" s="63">
        <v>9396.7685546875</v>
      </c>
      <c r="V351" s="55">
        <v>20456</v>
      </c>
      <c r="W351" s="63">
        <v>9396.640625</v>
      </c>
      <c r="X351" s="55">
        <v>20455</v>
      </c>
      <c r="Y351" s="64">
        <v>0.96346157789230347</v>
      </c>
      <c r="Z351" s="64">
        <v>0.96695661544799805</v>
      </c>
      <c r="AA351" s="55">
        <v>3500</v>
      </c>
      <c r="AB351" s="55">
        <v>895</v>
      </c>
      <c r="AC351" s="55">
        <v>3200</v>
      </c>
      <c r="AD351" s="55">
        <v>826</v>
      </c>
      <c r="AE351" s="55">
        <v>3000</v>
      </c>
      <c r="AF351" s="55">
        <v>787</v>
      </c>
      <c r="AG351" s="64">
        <v>4.5240737497806549E-2</v>
      </c>
      <c r="AH351" s="64">
        <v>0.12624447047710419</v>
      </c>
      <c r="AI351" s="64">
        <v>7.3184683918952942E-2</v>
      </c>
      <c r="AJ351" s="64">
        <v>1.4874337241053581E-2</v>
      </c>
      <c r="AK351" s="64">
        <v>2.2962132934480906E-3</v>
      </c>
      <c r="AL351" s="64">
        <v>1.9187616999261081E-4</v>
      </c>
      <c r="AM351" s="55">
        <v>3500</v>
      </c>
      <c r="AN351" s="55">
        <v>895</v>
      </c>
      <c r="AO351" s="55">
        <v>3200</v>
      </c>
      <c r="AP351" s="55">
        <v>826</v>
      </c>
      <c r="AQ351" s="55">
        <v>3000</v>
      </c>
      <c r="AR351" s="55">
        <v>787</v>
      </c>
      <c r="AS351" s="64">
        <v>4.3752443045377731E-2</v>
      </c>
      <c r="AT351" s="64">
        <v>0.1226046159863472</v>
      </c>
      <c r="AU351" s="64">
        <v>7.1714900434017181E-2</v>
      </c>
      <c r="AV351" s="64">
        <v>1.4030113816261292E-2</v>
      </c>
      <c r="AW351" s="64">
        <v>1.319906092248857E-3</v>
      </c>
      <c r="AX351" s="68">
        <v>1.466562389396131E-4</v>
      </c>
      <c r="AY351" s="56" t="str">
        <f t="shared" si="92"/>
        <v>yes</v>
      </c>
      <c r="AZ351" s="57" t="str">
        <f t="shared" si="93"/>
        <v>yes</v>
      </c>
      <c r="BA351" s="57" t="str">
        <f t="shared" si="94"/>
        <v>yes</v>
      </c>
      <c r="BB351" s="57" t="str">
        <f t="shared" si="95"/>
        <v>yes</v>
      </c>
      <c r="BC351" s="57" t="str">
        <f t="shared" si="96"/>
        <v>yes</v>
      </c>
      <c r="BD351" s="58">
        <f t="shared" si="97"/>
        <v>0</v>
      </c>
      <c r="BE351" s="59" t="str">
        <f t="shared" si="98"/>
        <v>included</v>
      </c>
      <c r="BF351" s="55"/>
      <c r="BG351" s="58">
        <v>5</v>
      </c>
      <c r="BH351" s="58" t="s">
        <v>78</v>
      </c>
      <c r="BI351" s="45" t="s">
        <v>96</v>
      </c>
      <c r="BJ351" s="67" t="s">
        <v>80</v>
      </c>
      <c r="BK351" s="61"/>
      <c r="BL351" s="61" t="str" cm="1">
        <f t="array" ref="BL351">IF(_xlfn.XLOOKUP(Estimates_final!C304,'Additional survey details'!$B$3:$B$489,_xlfn.XLOOKUP(Estimates_final!$BL$1,'Additional survey details'!$C$2:$BM$2,'Additional survey details'!$C$3:$BM$489))=0,"",_xlfn.XLOOKUP(Estimates_final!C304,'Additional survey details'!$B$3:$B$489,_xlfn.XLOOKUP(Estimates_final!$BL$1,'Additional survey details'!$C$2:$BM$2,'Additional survey details'!$C$3:$BM$489)))</f>
        <v/>
      </c>
    </row>
    <row r="352" spans="1:64" s="54" customFormat="1" ht="15" hidden="1" customHeight="1" x14ac:dyDescent="0.35">
      <c r="A352" s="54">
        <v>475</v>
      </c>
      <c r="B352" s="59" t="s">
        <v>635</v>
      </c>
      <c r="C352" s="63">
        <v>4335</v>
      </c>
      <c r="D352" s="55" t="s">
        <v>654</v>
      </c>
      <c r="E352" s="58" t="s">
        <v>637</v>
      </c>
      <c r="F352" s="10" t="s">
        <v>128</v>
      </c>
      <c r="G352" s="3">
        <v>1998</v>
      </c>
      <c r="H352" s="55">
        <v>1995</v>
      </c>
      <c r="I352" s="57"/>
      <c r="J352" s="62"/>
      <c r="K352" s="57"/>
      <c r="L352" s="57"/>
      <c r="M352" s="57"/>
      <c r="N352" s="62"/>
      <c r="O352" s="57"/>
      <c r="P352" s="57"/>
      <c r="Q352" s="77">
        <v>1554</v>
      </c>
      <c r="R352" s="55"/>
      <c r="S352" s="64"/>
      <c r="T352" s="64">
        <f t="shared" ref="T352:T359" si="99">V352/Q352</f>
        <v>0.63063063063063063</v>
      </c>
      <c r="U352" s="55"/>
      <c r="V352" s="77">
        <v>980</v>
      </c>
      <c r="W352" s="55"/>
      <c r="X352" s="77"/>
      <c r="Y352" s="55"/>
      <c r="Z352" s="55"/>
      <c r="AA352" s="55"/>
      <c r="AB352" s="55"/>
      <c r="AC352" s="55"/>
      <c r="AD352" s="55"/>
      <c r="AE352" s="55"/>
      <c r="AF352" s="55"/>
      <c r="AG352" s="55"/>
      <c r="AH352" s="55"/>
      <c r="AI352" s="55"/>
      <c r="AJ352" s="55"/>
      <c r="AK352" s="55"/>
      <c r="AL352" s="55"/>
      <c r="AM352" s="55"/>
      <c r="AN352" s="55"/>
      <c r="AO352" s="55"/>
      <c r="AP352" s="55"/>
      <c r="AQ352" s="55"/>
      <c r="AR352" s="55"/>
      <c r="AS352" s="55"/>
      <c r="AT352" s="55"/>
      <c r="AU352" s="55"/>
      <c r="AV352" s="55"/>
      <c r="AW352" s="55"/>
      <c r="AX352" s="60"/>
      <c r="AY352" s="56"/>
      <c r="AZ352" s="55"/>
      <c r="BA352" s="55"/>
      <c r="BB352" s="55"/>
      <c r="BC352" s="55"/>
      <c r="BD352" s="58"/>
      <c r="BE352" s="59" t="s">
        <v>69</v>
      </c>
      <c r="BF352" s="55"/>
      <c r="BG352" s="58">
        <v>1</v>
      </c>
      <c r="BH352" s="58" t="s">
        <v>70</v>
      </c>
      <c r="BI352" s="45" t="s">
        <v>71</v>
      </c>
      <c r="BJ352" s="60" t="s">
        <v>72</v>
      </c>
      <c r="BK352" s="61"/>
      <c r="BL352" s="61" t="str" cm="1">
        <f t="array" ref="BL352">IF(_xlfn.XLOOKUP(Estimates_final!C460,'Additional survey details'!$B$3:$B$489,_xlfn.XLOOKUP(Estimates_final!$BL$1,'Additional survey details'!$C$2:$BM$2,'Additional survey details'!$C$3:$BM$489))=0,"",_xlfn.XLOOKUP(Estimates_final!C460,'Additional survey details'!$B$3:$B$489,_xlfn.XLOOKUP(Estimates_final!$BL$1,'Additional survey details'!$C$2:$BM$2,'Additional survey details'!$C$3:$BM$489)))</f>
        <v>MICS3</v>
      </c>
    </row>
    <row r="353" spans="1:64" s="54" customFormat="1" ht="15" hidden="1" customHeight="1" x14ac:dyDescent="0.35">
      <c r="A353" s="54">
        <v>476</v>
      </c>
      <c r="B353" s="59" t="s">
        <v>635</v>
      </c>
      <c r="C353" s="63">
        <v>4336</v>
      </c>
      <c r="D353" s="55" t="s">
        <v>655</v>
      </c>
      <c r="E353" s="58" t="s">
        <v>637</v>
      </c>
      <c r="F353" s="10" t="s">
        <v>128</v>
      </c>
      <c r="G353" s="3">
        <v>1999</v>
      </c>
      <c r="H353" s="55">
        <v>1996</v>
      </c>
      <c r="I353" s="57"/>
      <c r="J353" s="62"/>
      <c r="K353" s="57"/>
      <c r="L353" s="57"/>
      <c r="M353" s="57"/>
      <c r="N353" s="62"/>
      <c r="O353" s="57"/>
      <c r="P353" s="57"/>
      <c r="Q353" s="77">
        <v>1299</v>
      </c>
      <c r="R353" s="55"/>
      <c r="S353" s="64"/>
      <c r="T353" s="64">
        <f t="shared" si="99"/>
        <v>0.66512702078521935</v>
      </c>
      <c r="U353" s="55"/>
      <c r="V353" s="77">
        <v>864</v>
      </c>
      <c r="W353" s="55"/>
      <c r="X353" s="77"/>
      <c r="Y353" s="55"/>
      <c r="Z353" s="55"/>
      <c r="AA353" s="55"/>
      <c r="AB353" s="55"/>
      <c r="AC353" s="55"/>
      <c r="AD353" s="55"/>
      <c r="AE353" s="55"/>
      <c r="AF353" s="55"/>
      <c r="AG353" s="55"/>
      <c r="AH353" s="55"/>
      <c r="AI353" s="55"/>
      <c r="AJ353" s="55"/>
      <c r="AK353" s="55"/>
      <c r="AL353" s="55"/>
      <c r="AM353" s="55"/>
      <c r="AN353" s="55"/>
      <c r="AO353" s="55"/>
      <c r="AP353" s="55"/>
      <c r="AQ353" s="55"/>
      <c r="AR353" s="55"/>
      <c r="AS353" s="55"/>
      <c r="AT353" s="55"/>
      <c r="AU353" s="55"/>
      <c r="AV353" s="55"/>
      <c r="AW353" s="55"/>
      <c r="AX353" s="60"/>
      <c r="AY353" s="56"/>
      <c r="AZ353" s="55"/>
      <c r="BA353" s="55"/>
      <c r="BB353" s="55"/>
      <c r="BC353" s="55"/>
      <c r="BD353" s="58"/>
      <c r="BE353" s="59" t="s">
        <v>69</v>
      </c>
      <c r="BF353" s="55"/>
      <c r="BG353" s="58">
        <v>1</v>
      </c>
      <c r="BH353" s="58" t="s">
        <v>70</v>
      </c>
      <c r="BI353" s="45" t="s">
        <v>71</v>
      </c>
      <c r="BJ353" s="60" t="s">
        <v>72</v>
      </c>
      <c r="BK353" s="61"/>
      <c r="BL353" s="61" t="str" cm="1">
        <f t="array" ref="BL353">IF(_xlfn.XLOOKUP(Estimates_final!C461,'Additional survey details'!$B$3:$B$489,_xlfn.XLOOKUP(Estimates_final!$BL$1,'Additional survey details'!$C$2:$BM$2,'Additional survey details'!$C$3:$BM$489))=0,"",_xlfn.XLOOKUP(Estimates_final!C461,'Additional survey details'!$B$3:$B$489,_xlfn.XLOOKUP(Estimates_final!$BL$1,'Additional survey details'!$C$2:$BM$2,'Additional survey details'!$C$3:$BM$489)))</f>
        <v>MICS5</v>
      </c>
    </row>
    <row r="354" spans="1:64" s="54" customFormat="1" ht="15" hidden="1" customHeight="1" x14ac:dyDescent="0.35">
      <c r="A354" s="54">
        <v>477</v>
      </c>
      <c r="B354" s="59" t="s">
        <v>635</v>
      </c>
      <c r="C354" s="63">
        <v>4337</v>
      </c>
      <c r="D354" s="55" t="s">
        <v>656</v>
      </c>
      <c r="E354" s="58" t="s">
        <v>637</v>
      </c>
      <c r="F354" s="10" t="s">
        <v>128</v>
      </c>
      <c r="G354" s="3">
        <v>2000</v>
      </c>
      <c r="H354" s="55">
        <v>1997</v>
      </c>
      <c r="I354" s="57"/>
      <c r="J354" s="62"/>
      <c r="K354" s="57"/>
      <c r="L354" s="57"/>
      <c r="M354" s="57"/>
      <c r="N354" s="62"/>
      <c r="O354" s="57"/>
      <c r="P354" s="57"/>
      <c r="Q354" s="77">
        <v>1367</v>
      </c>
      <c r="R354" s="55"/>
      <c r="S354" s="64"/>
      <c r="T354" s="64">
        <f t="shared" si="99"/>
        <v>0.62399414776883688</v>
      </c>
      <c r="U354" s="55"/>
      <c r="V354" s="77">
        <v>853</v>
      </c>
      <c r="W354" s="55"/>
      <c r="X354" s="77"/>
      <c r="Y354" s="55"/>
      <c r="Z354" s="55"/>
      <c r="AA354" s="55"/>
      <c r="AB354" s="55"/>
      <c r="AC354" s="55"/>
      <c r="AD354" s="55"/>
      <c r="AE354" s="55"/>
      <c r="AF354" s="55"/>
      <c r="AG354" s="55"/>
      <c r="AH354" s="55"/>
      <c r="AI354" s="55"/>
      <c r="AJ354" s="55"/>
      <c r="AK354" s="55"/>
      <c r="AL354" s="55"/>
      <c r="AM354" s="55"/>
      <c r="AN354" s="55"/>
      <c r="AO354" s="55"/>
      <c r="AP354" s="55"/>
      <c r="AQ354" s="55"/>
      <c r="AR354" s="55"/>
      <c r="AS354" s="55"/>
      <c r="AT354" s="55"/>
      <c r="AU354" s="55"/>
      <c r="AV354" s="55"/>
      <c r="AW354" s="55"/>
      <c r="AX354" s="60"/>
      <c r="AY354" s="56"/>
      <c r="AZ354" s="55"/>
      <c r="BA354" s="55"/>
      <c r="BB354" s="55"/>
      <c r="BC354" s="55"/>
      <c r="BD354" s="58"/>
      <c r="BE354" s="59" t="s">
        <v>69</v>
      </c>
      <c r="BF354" s="55"/>
      <c r="BG354" s="58">
        <v>1</v>
      </c>
      <c r="BH354" s="58" t="s">
        <v>70</v>
      </c>
      <c r="BI354" s="45" t="s">
        <v>71</v>
      </c>
      <c r="BJ354" s="60" t="s">
        <v>72</v>
      </c>
      <c r="BK354" s="61"/>
      <c r="BL354" s="61" t="str" cm="1">
        <f t="array" ref="BL354">IF(_xlfn.XLOOKUP(Estimates_final!C462,'Additional survey details'!$B$3:$B$489,_xlfn.XLOOKUP(Estimates_final!$BL$1,'Additional survey details'!$C$2:$BM$2,'Additional survey details'!$C$3:$BM$489))=0,"",_xlfn.XLOOKUP(Estimates_final!C462,'Additional survey details'!$B$3:$B$489,_xlfn.XLOOKUP(Estimates_final!$BL$1,'Additional survey details'!$C$2:$BM$2,'Additional survey details'!$C$3:$BM$489)))</f>
        <v>MICS6</v>
      </c>
    </row>
    <row r="355" spans="1:64" s="54" customFormat="1" ht="15" hidden="1" customHeight="1" x14ac:dyDescent="0.35">
      <c r="A355" s="54">
        <v>478</v>
      </c>
      <c r="B355" s="59" t="s">
        <v>635</v>
      </c>
      <c r="C355" s="63">
        <v>4338</v>
      </c>
      <c r="D355" s="55" t="s">
        <v>657</v>
      </c>
      <c r="E355" s="58" t="s">
        <v>637</v>
      </c>
      <c r="F355" s="10" t="s">
        <v>128</v>
      </c>
      <c r="G355" s="3">
        <v>2001</v>
      </c>
      <c r="H355" s="55">
        <v>1998</v>
      </c>
      <c r="I355" s="57"/>
      <c r="J355" s="62"/>
      <c r="K355" s="57"/>
      <c r="L355" s="57"/>
      <c r="M355" s="57"/>
      <c r="N355" s="62"/>
      <c r="O355" s="57"/>
      <c r="P355" s="57"/>
      <c r="Q355" s="77">
        <v>1018</v>
      </c>
      <c r="R355" s="55"/>
      <c r="S355" s="64"/>
      <c r="T355" s="64">
        <f t="shared" si="99"/>
        <v>0.63948919449901764</v>
      </c>
      <c r="U355" s="55"/>
      <c r="V355" s="77">
        <v>651</v>
      </c>
      <c r="W355" s="55"/>
      <c r="X355" s="77"/>
      <c r="Y355" s="55"/>
      <c r="Z355" s="55"/>
      <c r="AA355" s="55"/>
      <c r="AB355" s="55"/>
      <c r="AC355" s="55"/>
      <c r="AD355" s="55"/>
      <c r="AE355" s="55"/>
      <c r="AF355" s="55"/>
      <c r="AG355" s="55"/>
      <c r="AH355" s="55"/>
      <c r="AI355" s="55"/>
      <c r="AJ355" s="55"/>
      <c r="AK355" s="55"/>
      <c r="AL355" s="55"/>
      <c r="AM355" s="55"/>
      <c r="AN355" s="55"/>
      <c r="AO355" s="55"/>
      <c r="AP355" s="55"/>
      <c r="AQ355" s="55"/>
      <c r="AR355" s="55"/>
      <c r="AS355" s="55"/>
      <c r="AT355" s="55"/>
      <c r="AU355" s="55"/>
      <c r="AV355" s="55"/>
      <c r="AW355" s="55"/>
      <c r="AX355" s="60"/>
      <c r="AY355" s="56"/>
      <c r="AZ355" s="55"/>
      <c r="BA355" s="55"/>
      <c r="BB355" s="55"/>
      <c r="BC355" s="55"/>
      <c r="BD355" s="58"/>
      <c r="BE355" s="59" t="s">
        <v>69</v>
      </c>
      <c r="BF355" s="55"/>
      <c r="BG355" s="58">
        <v>1</v>
      </c>
      <c r="BH355" s="58" t="s">
        <v>70</v>
      </c>
      <c r="BI355" s="45" t="s">
        <v>71</v>
      </c>
      <c r="BJ355" s="60" t="s">
        <v>72</v>
      </c>
      <c r="BK355" s="61"/>
      <c r="BL355" s="61" t="e" cm="1">
        <f t="array" ref="BL355">IF(_xlfn.XLOOKUP(Estimates_final!C463,'Additional survey details'!$B$3:$B$489,_xlfn.XLOOKUP(Estimates_final!$BL$1,'Additional survey details'!$C$2:$BM$2,'Additional survey details'!$C$3:$BM$489))=0,"",_xlfn.XLOOKUP(Estimates_final!C463,'Additional survey details'!$B$3:$B$489,_xlfn.XLOOKUP(Estimates_final!$BL$1,'Additional survey details'!$C$2:$BM$2,'Additional survey details'!$C$3:$BM$489)))</f>
        <v>#N/A</v>
      </c>
    </row>
    <row r="356" spans="1:64" s="54" customFormat="1" ht="15" hidden="1" customHeight="1" x14ac:dyDescent="0.35">
      <c r="A356" s="54">
        <v>479</v>
      </c>
      <c r="B356" s="59" t="s">
        <v>635</v>
      </c>
      <c r="C356" s="63">
        <v>4339</v>
      </c>
      <c r="D356" s="55" t="s">
        <v>658</v>
      </c>
      <c r="E356" s="58" t="s">
        <v>637</v>
      </c>
      <c r="F356" s="10" t="s">
        <v>128</v>
      </c>
      <c r="G356" s="3">
        <v>2002</v>
      </c>
      <c r="H356" s="55">
        <v>1999</v>
      </c>
      <c r="I356" s="57"/>
      <c r="J356" s="62"/>
      <c r="K356" s="57"/>
      <c r="L356" s="57"/>
      <c r="M356" s="57"/>
      <c r="N356" s="62"/>
      <c r="O356" s="57"/>
      <c r="P356" s="57"/>
      <c r="Q356" s="77">
        <v>3417</v>
      </c>
      <c r="R356" s="55"/>
      <c r="S356" s="64"/>
      <c r="T356" s="64">
        <f t="shared" si="99"/>
        <v>0.90869183494293237</v>
      </c>
      <c r="U356" s="55"/>
      <c r="V356" s="77">
        <v>3105</v>
      </c>
      <c r="W356" s="55"/>
      <c r="X356" s="77"/>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60"/>
      <c r="AY356" s="56"/>
      <c r="AZ356" s="55"/>
      <c r="BA356" s="55"/>
      <c r="BB356" s="55"/>
      <c r="BC356" s="55"/>
      <c r="BD356" s="58"/>
      <c r="BE356" s="59" t="s">
        <v>69</v>
      </c>
      <c r="BF356" s="55"/>
      <c r="BG356" s="58">
        <v>1</v>
      </c>
      <c r="BH356" s="58" t="s">
        <v>70</v>
      </c>
      <c r="BI356" s="45" t="s">
        <v>71</v>
      </c>
      <c r="BJ356" s="60" t="s">
        <v>72</v>
      </c>
      <c r="BK356" s="61"/>
      <c r="BL356" s="61" t="str" cm="1">
        <f t="array" ref="BL356">IF(_xlfn.XLOOKUP(Estimates_final!C465,'Additional survey details'!$B$3:$B$489,_xlfn.XLOOKUP(Estimates_final!$BL$1,'Additional survey details'!$C$2:$BM$2,'Additional survey details'!$C$3:$BM$489))=0,"",_xlfn.XLOOKUP(Estimates_final!C465,'Additional survey details'!$B$3:$B$489,_xlfn.XLOOKUP(Estimates_final!$BL$1,'Additional survey details'!$C$2:$BM$2,'Additional survey details'!$C$3:$BM$489)))</f>
        <v/>
      </c>
    </row>
    <row r="357" spans="1:64" s="54" customFormat="1" ht="15" hidden="1" customHeight="1" x14ac:dyDescent="0.35">
      <c r="A357" s="54">
        <v>480</v>
      </c>
      <c r="B357" s="59" t="s">
        <v>635</v>
      </c>
      <c r="C357" s="63">
        <v>4340</v>
      </c>
      <c r="D357" s="55" t="s">
        <v>659</v>
      </c>
      <c r="E357" s="58" t="s">
        <v>637</v>
      </c>
      <c r="F357" s="10" t="s">
        <v>128</v>
      </c>
      <c r="G357" s="3">
        <v>2003</v>
      </c>
      <c r="H357" s="55">
        <v>2000</v>
      </c>
      <c r="I357" s="57"/>
      <c r="J357" s="62"/>
      <c r="K357" s="57"/>
      <c r="L357" s="57"/>
      <c r="M357" s="57"/>
      <c r="N357" s="62"/>
      <c r="O357" s="57"/>
      <c r="P357" s="57"/>
      <c r="Q357" s="55">
        <v>762</v>
      </c>
      <c r="R357" s="55"/>
      <c r="S357" s="64"/>
      <c r="T357" s="64">
        <f t="shared" si="99"/>
        <v>0.86614173228346458</v>
      </c>
      <c r="U357" s="55"/>
      <c r="V357" s="55">
        <v>660</v>
      </c>
      <c r="W357" s="55"/>
      <c r="X357" s="77"/>
      <c r="Y357" s="55"/>
      <c r="Z357" s="55"/>
      <c r="AA357" s="55"/>
      <c r="AB357" s="55"/>
      <c r="AC357" s="55"/>
      <c r="AD357" s="55"/>
      <c r="AE357" s="55"/>
      <c r="AF357" s="55"/>
      <c r="AG357" s="55"/>
      <c r="AH357" s="55"/>
      <c r="AI357" s="55"/>
      <c r="AJ357" s="55"/>
      <c r="AK357" s="55"/>
      <c r="AL357" s="55"/>
      <c r="AM357" s="55"/>
      <c r="AN357" s="55"/>
      <c r="AO357" s="55"/>
      <c r="AP357" s="55"/>
      <c r="AQ357" s="55"/>
      <c r="AR357" s="55"/>
      <c r="AS357" s="55"/>
      <c r="AT357" s="55"/>
      <c r="AU357" s="55"/>
      <c r="AV357" s="55"/>
      <c r="AW357" s="55"/>
      <c r="AX357" s="60"/>
      <c r="AY357" s="56"/>
      <c r="AZ357" s="55"/>
      <c r="BA357" s="55"/>
      <c r="BB357" s="55"/>
      <c r="BC357" s="55"/>
      <c r="BD357" s="58"/>
      <c r="BE357" s="59" t="s">
        <v>69</v>
      </c>
      <c r="BF357" s="55"/>
      <c r="BG357" s="58">
        <v>1</v>
      </c>
      <c r="BH357" s="58" t="s">
        <v>70</v>
      </c>
      <c r="BI357" s="45" t="s">
        <v>71</v>
      </c>
      <c r="BJ357" s="60" t="s">
        <v>72</v>
      </c>
      <c r="BK357" s="61"/>
      <c r="BL357" s="61" t="str" cm="1">
        <f t="array" ref="BL357">IF(_xlfn.XLOOKUP(Estimates_final!C466,'Additional survey details'!$B$3:$B$489,_xlfn.XLOOKUP(Estimates_final!$BL$1,'Additional survey details'!$C$2:$BM$2,'Additional survey details'!$C$3:$BM$489))=0,"",_xlfn.XLOOKUP(Estimates_final!C466,'Additional survey details'!$B$3:$B$489,_xlfn.XLOOKUP(Estimates_final!$BL$1,'Additional survey details'!$C$2:$BM$2,'Additional survey details'!$C$3:$BM$489)))</f>
        <v/>
      </c>
    </row>
    <row r="358" spans="1:64" s="54" customFormat="1" ht="15" hidden="1" customHeight="1" x14ac:dyDescent="0.35">
      <c r="A358" s="54">
        <v>481</v>
      </c>
      <c r="B358" s="59" t="s">
        <v>635</v>
      </c>
      <c r="C358" s="63">
        <v>4341</v>
      </c>
      <c r="D358" s="55" t="s">
        <v>660</v>
      </c>
      <c r="E358" s="58" t="s">
        <v>637</v>
      </c>
      <c r="F358" s="10" t="s">
        <v>128</v>
      </c>
      <c r="G358" s="3">
        <v>2004</v>
      </c>
      <c r="H358" s="55">
        <v>2001</v>
      </c>
      <c r="I358" s="57"/>
      <c r="J358" s="62"/>
      <c r="K358" s="57"/>
      <c r="L358" s="57"/>
      <c r="M358" s="57"/>
      <c r="N358" s="62"/>
      <c r="O358" s="57"/>
      <c r="P358" s="57"/>
      <c r="Q358" s="55">
        <v>7421</v>
      </c>
      <c r="R358" s="55"/>
      <c r="S358" s="64"/>
      <c r="T358" s="64">
        <f t="shared" si="99"/>
        <v>0.8865382023985986</v>
      </c>
      <c r="U358" s="55"/>
      <c r="V358" s="77">
        <v>6579</v>
      </c>
      <c r="W358" s="77"/>
      <c r="X358" s="77"/>
      <c r="Y358" s="55"/>
      <c r="Z358" s="55"/>
      <c r="AA358" s="55"/>
      <c r="AB358" s="55"/>
      <c r="AC358" s="55"/>
      <c r="AD358" s="55"/>
      <c r="AE358" s="55"/>
      <c r="AF358" s="55"/>
      <c r="AG358" s="55"/>
      <c r="AH358" s="55"/>
      <c r="AI358" s="55"/>
      <c r="AJ358" s="55"/>
      <c r="AK358" s="55"/>
      <c r="AL358" s="55"/>
      <c r="AM358" s="55"/>
      <c r="AN358" s="55"/>
      <c r="AO358" s="55"/>
      <c r="AP358" s="55"/>
      <c r="AQ358" s="55"/>
      <c r="AR358" s="55"/>
      <c r="AS358" s="55"/>
      <c r="AT358" s="55"/>
      <c r="AU358" s="55"/>
      <c r="AV358" s="55"/>
      <c r="AW358" s="55"/>
      <c r="AX358" s="60"/>
      <c r="AY358" s="56"/>
      <c r="AZ358" s="55"/>
      <c r="BA358" s="55"/>
      <c r="BB358" s="55"/>
      <c r="BC358" s="55"/>
      <c r="BD358" s="58"/>
      <c r="BE358" s="59" t="s">
        <v>69</v>
      </c>
      <c r="BF358" s="55"/>
      <c r="BG358" s="58">
        <v>1</v>
      </c>
      <c r="BH358" s="58" t="s">
        <v>70</v>
      </c>
      <c r="BI358" s="45" t="s">
        <v>71</v>
      </c>
      <c r="BJ358" s="60" t="s">
        <v>72</v>
      </c>
      <c r="BK358" s="61"/>
      <c r="BL358" s="61" t="str" cm="1">
        <f t="array" ref="BL358">IF(_xlfn.XLOOKUP(Estimates_final!C467,'Additional survey details'!$B$3:$B$489,_xlfn.XLOOKUP(Estimates_final!$BL$1,'Additional survey details'!$C$2:$BM$2,'Additional survey details'!$C$3:$BM$489))=0,"",_xlfn.XLOOKUP(Estimates_final!C467,'Additional survey details'!$B$3:$B$489,_xlfn.XLOOKUP(Estimates_final!$BL$1,'Additional survey details'!$C$2:$BM$2,'Additional survey details'!$C$3:$BM$489)))</f>
        <v/>
      </c>
    </row>
    <row r="359" spans="1:64" s="54" customFormat="1" ht="15" hidden="1" customHeight="1" x14ac:dyDescent="0.35">
      <c r="A359" s="54">
        <v>482</v>
      </c>
      <c r="B359" s="59" t="s">
        <v>635</v>
      </c>
      <c r="C359" s="63">
        <v>4342</v>
      </c>
      <c r="D359" s="55" t="s">
        <v>661</v>
      </c>
      <c r="E359" s="58" t="s">
        <v>637</v>
      </c>
      <c r="F359" s="10" t="s">
        <v>128</v>
      </c>
      <c r="G359" s="3">
        <v>2006</v>
      </c>
      <c r="H359" s="55">
        <v>2003</v>
      </c>
      <c r="I359" s="57"/>
      <c r="J359" s="62"/>
      <c r="K359" s="57"/>
      <c r="L359" s="57"/>
      <c r="M359" s="57"/>
      <c r="N359" s="62"/>
      <c r="O359" s="57"/>
      <c r="P359" s="57"/>
      <c r="Q359" s="55">
        <v>9684</v>
      </c>
      <c r="R359" s="55"/>
      <c r="S359" s="64"/>
      <c r="T359" s="64">
        <f t="shared" si="99"/>
        <v>0.88228004956629491</v>
      </c>
      <c r="U359" s="55"/>
      <c r="V359" s="77">
        <v>8544</v>
      </c>
      <c r="W359" s="55"/>
      <c r="X359" s="77"/>
      <c r="Y359" s="55"/>
      <c r="Z359" s="55"/>
      <c r="AA359" s="55"/>
      <c r="AB359" s="55"/>
      <c r="AC359" s="55"/>
      <c r="AD359" s="55"/>
      <c r="AE359" s="55"/>
      <c r="AF359" s="55"/>
      <c r="AG359" s="55"/>
      <c r="AH359" s="55"/>
      <c r="AI359" s="55"/>
      <c r="AJ359" s="55"/>
      <c r="AK359" s="55"/>
      <c r="AL359" s="55"/>
      <c r="AM359" s="55"/>
      <c r="AN359" s="55"/>
      <c r="AO359" s="55"/>
      <c r="AP359" s="55"/>
      <c r="AQ359" s="55"/>
      <c r="AR359" s="55"/>
      <c r="AS359" s="55"/>
      <c r="AT359" s="55"/>
      <c r="AU359" s="55"/>
      <c r="AV359" s="55"/>
      <c r="AW359" s="55"/>
      <c r="AX359" s="60"/>
      <c r="AY359" s="56"/>
      <c r="AZ359" s="55"/>
      <c r="BA359" s="55"/>
      <c r="BB359" s="55"/>
      <c r="BC359" s="55"/>
      <c r="BD359" s="58"/>
      <c r="BE359" s="59" t="s">
        <v>69</v>
      </c>
      <c r="BF359" s="55"/>
      <c r="BG359" s="58">
        <v>1</v>
      </c>
      <c r="BH359" s="58" t="s">
        <v>70</v>
      </c>
      <c r="BI359" s="45" t="s">
        <v>71</v>
      </c>
      <c r="BJ359" s="60" t="s">
        <v>72</v>
      </c>
      <c r="BK359" s="61"/>
      <c r="BL359" s="61" t="str" cm="1">
        <f t="array" ref="BL359">IF(_xlfn.XLOOKUP(Estimates_final!C468,'Additional survey details'!$B$3:$B$489,_xlfn.XLOOKUP(Estimates_final!$BL$1,'Additional survey details'!$C$2:$BM$2,'Additional survey details'!$C$3:$BM$489))=0,"",_xlfn.XLOOKUP(Estimates_final!C468,'Additional survey details'!$B$3:$B$489,_xlfn.XLOOKUP(Estimates_final!$BL$1,'Additional survey details'!$C$2:$BM$2,'Additional survey details'!$C$3:$BM$489)))</f>
        <v/>
      </c>
    </row>
    <row r="360" spans="1:64" s="54" customFormat="1" ht="15" customHeight="1" x14ac:dyDescent="0.35">
      <c r="A360" s="54">
        <v>487</v>
      </c>
      <c r="B360" s="59" t="s">
        <v>635</v>
      </c>
      <c r="C360" s="55">
        <v>4589</v>
      </c>
      <c r="D360" s="55" t="s">
        <v>662</v>
      </c>
      <c r="E360" s="58" t="s">
        <v>637</v>
      </c>
      <c r="F360" s="10" t="s">
        <v>164</v>
      </c>
      <c r="G360" s="3" t="s">
        <v>663</v>
      </c>
      <c r="H360" s="55">
        <v>2018</v>
      </c>
      <c r="I360" s="64">
        <v>7.2908982634544373E-2</v>
      </c>
      <c r="J360" s="62">
        <v>2.7828258462250233E-3</v>
      </c>
      <c r="K360" s="64">
        <v>6.7454643547534943E-2</v>
      </c>
      <c r="L360" s="64">
        <v>7.8363321721553802E-2</v>
      </c>
      <c r="M360" s="64">
        <v>6.2539935111999512E-2</v>
      </c>
      <c r="N360" s="62">
        <v>2.6854004245251417E-3</v>
      </c>
      <c r="O360" s="64">
        <v>5.7274572551250458E-2</v>
      </c>
      <c r="P360" s="64">
        <v>6.7805305123329163E-2</v>
      </c>
      <c r="Q360" s="55">
        <v>15122</v>
      </c>
      <c r="R360" s="63">
        <v>8345</v>
      </c>
      <c r="S360" s="64">
        <v>0.95572167634963989</v>
      </c>
      <c r="T360" s="64">
        <v>0.96005821228027344</v>
      </c>
      <c r="U360" s="63">
        <v>7975.90380859375</v>
      </c>
      <c r="V360" s="55">
        <v>14518</v>
      </c>
      <c r="W360" s="63">
        <v>7973.34033203125</v>
      </c>
      <c r="X360" s="55">
        <v>14511</v>
      </c>
      <c r="Y360" s="64">
        <v>0.95546317100524902</v>
      </c>
      <c r="Z360" s="64">
        <v>0.95959526300430298</v>
      </c>
      <c r="AA360" s="55">
        <v>3500</v>
      </c>
      <c r="AB360" s="55">
        <v>730</v>
      </c>
      <c r="AC360" s="55">
        <v>3800</v>
      </c>
      <c r="AD360" s="55">
        <v>673</v>
      </c>
      <c r="AE360" s="55">
        <v>3200</v>
      </c>
      <c r="AF360" s="55">
        <v>665</v>
      </c>
      <c r="AG360" s="64">
        <v>5.2577503025531769E-2</v>
      </c>
      <c r="AH360" s="64">
        <v>0.14027595520019531</v>
      </c>
      <c r="AI360" s="64">
        <v>8.6358629167079926E-2</v>
      </c>
      <c r="AJ360" s="64">
        <v>1.7870787531137466E-2</v>
      </c>
      <c r="AK360" s="64">
        <v>2.1992593538016081E-3</v>
      </c>
      <c r="AL360" s="64">
        <v>4.315260230214335E-5</v>
      </c>
      <c r="AM360" s="55">
        <v>3500</v>
      </c>
      <c r="AN360" s="55">
        <v>730</v>
      </c>
      <c r="AO360" s="55">
        <v>3800</v>
      </c>
      <c r="AP360" s="55">
        <v>673</v>
      </c>
      <c r="AQ360" s="55">
        <v>3200</v>
      </c>
      <c r="AR360" s="55">
        <v>665</v>
      </c>
      <c r="AS360" s="64">
        <v>5.028240755200386E-2</v>
      </c>
      <c r="AT360" s="64">
        <v>0.14244386553764343</v>
      </c>
      <c r="AU360" s="64">
        <v>8.134729415178299E-2</v>
      </c>
      <c r="AV360" s="64">
        <v>1.8253203481435776E-2</v>
      </c>
      <c r="AW360" s="64">
        <v>2.1352802868932486E-3</v>
      </c>
      <c r="AX360" s="68">
        <v>6.8880013714078814E-5</v>
      </c>
      <c r="AY360" s="56" t="str">
        <f>IF(Z360&gt;=0.3,"yes","no")</f>
        <v>yes</v>
      </c>
      <c r="AZ360" s="57" t="str">
        <f>IF(V360&gt;=200,"yes","no")</f>
        <v>yes</v>
      </c>
      <c r="BA360" s="57" t="str">
        <f>IF(AT360&lt;0.55,"yes","no")</f>
        <v>yes</v>
      </c>
      <c r="BB360" s="57" t="str">
        <f>IF(AW360+AX360&gt;=0.05,"no","yes")</f>
        <v>yes</v>
      </c>
      <c r="BC360" s="57" t="str">
        <f>IF(AV360&gt;=0.1,"no","yes")</f>
        <v>yes</v>
      </c>
      <c r="BD360" s="58">
        <f>COUNTIF(AY360:BC360,"no")</f>
        <v>0</v>
      </c>
      <c r="BE360" s="59" t="str">
        <f>IF(BD360=0,"included","excluded")</f>
        <v>included</v>
      </c>
      <c r="BF360" s="55"/>
      <c r="BG360" s="58">
        <v>5</v>
      </c>
      <c r="BH360" s="58" t="s">
        <v>78</v>
      </c>
      <c r="BI360" s="45" t="s">
        <v>96</v>
      </c>
      <c r="BJ360" s="67" t="s">
        <v>80</v>
      </c>
      <c r="BK360" s="61"/>
      <c r="BL360" s="61" t="str" cm="1">
        <f t="array" ref="BL360">IF(_xlfn.XLOOKUP(Estimates_final!C305,'Additional survey details'!$B$3:$B$489,_xlfn.XLOOKUP(Estimates_final!$BL$1,'Additional survey details'!$C$2:$BM$2,'Additional survey details'!$C$3:$BM$489))=0,"",_xlfn.XLOOKUP(Estimates_final!C305,'Additional survey details'!$B$3:$B$489,_xlfn.XLOOKUP(Estimates_final!$BL$1,'Additional survey details'!$C$2:$BM$2,'Additional survey details'!$C$3:$BM$489)))</f>
        <v/>
      </c>
    </row>
    <row r="361" spans="1:64" s="54" customFormat="1" ht="15" customHeight="1" x14ac:dyDescent="0.35">
      <c r="A361" s="131">
        <v>500</v>
      </c>
      <c r="B361" s="142" t="s">
        <v>635</v>
      </c>
      <c r="C361" s="143">
        <v>5148</v>
      </c>
      <c r="D361" s="143" t="s">
        <v>664</v>
      </c>
      <c r="E361" s="144" t="s">
        <v>637</v>
      </c>
      <c r="F361" s="145" t="s">
        <v>164</v>
      </c>
      <c r="G361" s="143">
        <v>2021</v>
      </c>
      <c r="H361" s="143">
        <v>2019</v>
      </c>
      <c r="I361" s="98">
        <v>7.5792185962200165E-2</v>
      </c>
      <c r="J361" s="100">
        <v>2.5773383677005768E-3</v>
      </c>
      <c r="K361" s="98">
        <v>7.0740602910518646E-2</v>
      </c>
      <c r="L361" s="98">
        <v>8.0843769013881683E-2</v>
      </c>
      <c r="M361" s="98">
        <v>6.6847167909145355E-2</v>
      </c>
      <c r="N361" s="100">
        <v>2.7625064831227064E-3</v>
      </c>
      <c r="O361" s="98">
        <v>6.1430737376213074E-2</v>
      </c>
      <c r="P361" s="98">
        <v>7.2263605892658234E-2</v>
      </c>
      <c r="Q361" s="102">
        <v>22100</v>
      </c>
      <c r="R361" s="102">
        <v>9608</v>
      </c>
      <c r="S361" s="98">
        <v>0.97101134061813354</v>
      </c>
      <c r="T361" s="98">
        <v>0.96800905466079712</v>
      </c>
      <c r="U361" s="102">
        <v>9329.2783203125</v>
      </c>
      <c r="V361" s="102">
        <v>21393</v>
      </c>
      <c r="W361" s="102">
        <v>9328.8056640625</v>
      </c>
      <c r="X361" s="102">
        <v>21391</v>
      </c>
      <c r="Y361" s="98">
        <v>0.97094148397445679</v>
      </c>
      <c r="Z361" s="98">
        <v>0.96791857481002808</v>
      </c>
      <c r="AA361" s="102">
        <v>3200</v>
      </c>
      <c r="AB361" s="102">
        <v>918</v>
      </c>
      <c r="AC361" s="102">
        <v>3500</v>
      </c>
      <c r="AD361" s="102">
        <v>902</v>
      </c>
      <c r="AE361" s="102">
        <v>3000</v>
      </c>
      <c r="AF361" s="102">
        <v>828</v>
      </c>
      <c r="AG361" s="98">
        <v>4.4163823127746582E-2</v>
      </c>
      <c r="AH361" s="98">
        <v>0.12785369157791138</v>
      </c>
      <c r="AI361" s="98">
        <v>7.4110448360443115E-2</v>
      </c>
      <c r="AJ361" s="98">
        <v>1.4279888011515141E-2</v>
      </c>
      <c r="AK361" s="98">
        <v>9.7050360636785626E-4</v>
      </c>
      <c r="AL361" s="98">
        <v>2.6568144676275551E-4</v>
      </c>
      <c r="AM361" s="102">
        <v>3200</v>
      </c>
      <c r="AN361" s="102">
        <v>918</v>
      </c>
      <c r="AO361" s="102">
        <v>3500</v>
      </c>
      <c r="AP361" s="102">
        <v>902</v>
      </c>
      <c r="AQ361" s="102">
        <v>3000</v>
      </c>
      <c r="AR361" s="102">
        <v>828</v>
      </c>
      <c r="AS361" s="98">
        <v>4.2911231517791748E-2</v>
      </c>
      <c r="AT361" s="98">
        <v>0.1237788051366806</v>
      </c>
      <c r="AU361" s="98">
        <v>7.4136398732662201E-2</v>
      </c>
      <c r="AV361" s="98">
        <v>1.3275370001792908E-2</v>
      </c>
      <c r="AW361" s="98">
        <v>1.1686065699905157E-3</v>
      </c>
      <c r="AX361" s="104">
        <v>1.4023279072716832E-4</v>
      </c>
      <c r="AY361" s="56" t="str">
        <f>IF(Z361&gt;=0.3,"yes","no")</f>
        <v>yes</v>
      </c>
      <c r="AZ361" s="57" t="str">
        <f>IF(V361&gt;=200,"yes","no")</f>
        <v>yes</v>
      </c>
      <c r="BA361" s="57" t="str">
        <f>IF(AT361&lt;0.55,"yes","no")</f>
        <v>yes</v>
      </c>
      <c r="BB361" s="57" t="str">
        <f>IF(AW361+AX361&gt;=0.05,"no","yes")</f>
        <v>yes</v>
      </c>
      <c r="BC361" s="57" t="str">
        <f>IF(AV361&gt;=0.1,"no","yes")</f>
        <v>yes</v>
      </c>
      <c r="BD361" s="58">
        <f>COUNTIF(AY361:BC361,"no")</f>
        <v>0</v>
      </c>
      <c r="BE361" s="59" t="str">
        <f>IF(BD361=0,"included","excluded")</f>
        <v>included</v>
      </c>
      <c r="BF361" s="143"/>
      <c r="BG361" s="144">
        <v>5</v>
      </c>
      <c r="BH361" s="144" t="s">
        <v>78</v>
      </c>
      <c r="BI361" s="113" t="s">
        <v>96</v>
      </c>
      <c r="BJ361" s="67" t="s">
        <v>80</v>
      </c>
      <c r="BK361" s="153"/>
      <c r="BL361" s="153"/>
    </row>
    <row r="362" spans="1:64" s="54" customFormat="1" ht="15" hidden="1" customHeight="1" x14ac:dyDescent="0.35">
      <c r="A362" s="54">
        <v>351</v>
      </c>
      <c r="B362" s="59" t="s">
        <v>665</v>
      </c>
      <c r="C362" s="55">
        <v>1132</v>
      </c>
      <c r="D362" s="55" t="s">
        <v>666</v>
      </c>
      <c r="E362" s="58" t="s">
        <v>667</v>
      </c>
      <c r="F362" s="10" t="s">
        <v>67</v>
      </c>
      <c r="G362" s="3">
        <v>2013</v>
      </c>
      <c r="H362" s="55">
        <v>2010</v>
      </c>
      <c r="I362" s="90"/>
      <c r="J362" s="91"/>
      <c r="K362" s="90"/>
      <c r="L362" s="90"/>
      <c r="M362" s="90"/>
      <c r="N362" s="91"/>
      <c r="O362" s="90"/>
      <c r="P362" s="57"/>
      <c r="Q362" s="55">
        <v>7216</v>
      </c>
      <c r="R362" s="63"/>
      <c r="S362" s="64"/>
      <c r="T362" s="64">
        <v>0.77314299345016479</v>
      </c>
      <c r="U362" s="63"/>
      <c r="V362" s="55">
        <v>5579</v>
      </c>
      <c r="W362" s="63"/>
      <c r="X362" s="55"/>
      <c r="Y362" s="64"/>
      <c r="Z362" s="64"/>
      <c r="AA362" s="63"/>
      <c r="AB362" s="55"/>
      <c r="AC362" s="63"/>
      <c r="AD362" s="63"/>
      <c r="AE362" s="63"/>
      <c r="AF362" s="55"/>
      <c r="AG362" s="65"/>
      <c r="AH362" s="65"/>
      <c r="AI362" s="65"/>
      <c r="AJ362" s="65"/>
      <c r="AK362" s="65"/>
      <c r="AL362" s="65"/>
      <c r="AM362" s="55"/>
      <c r="AN362" s="55"/>
      <c r="AO362" s="55"/>
      <c r="AP362" s="55"/>
      <c r="AQ362" s="55"/>
      <c r="AR362" s="55"/>
      <c r="AS362" s="57"/>
      <c r="AT362" s="57"/>
      <c r="AU362" s="57"/>
      <c r="AV362" s="57"/>
      <c r="AW362" s="57"/>
      <c r="AX362" s="66"/>
      <c r="AY362" s="56"/>
      <c r="AZ362" s="57"/>
      <c r="BA362" s="57"/>
      <c r="BB362" s="57"/>
      <c r="BC362" s="57"/>
      <c r="BD362" s="58"/>
      <c r="BE362" s="59" t="s">
        <v>69</v>
      </c>
      <c r="BF362" s="55" t="s">
        <v>77</v>
      </c>
      <c r="BG362" s="58">
        <v>1</v>
      </c>
      <c r="BH362" s="58" t="s">
        <v>70</v>
      </c>
      <c r="BI362" s="45" t="s">
        <v>71</v>
      </c>
      <c r="BJ362" s="60" t="s">
        <v>72</v>
      </c>
      <c r="BK362" s="61" t="s">
        <v>232</v>
      </c>
      <c r="BL362" s="61" t="str" cm="1">
        <f t="array" ref="BL362">IF(_xlfn.XLOOKUP(Estimates_final!C469,'Additional survey details'!$B$3:$B$489,_xlfn.XLOOKUP(Estimates_final!$BL$1,'Additional survey details'!$C$2:$BM$2,'Additional survey details'!$C$3:$BM$489))=0,"",_xlfn.XLOOKUP(Estimates_final!C469,'Additional survey details'!$B$3:$B$489,_xlfn.XLOOKUP(Estimates_final!$BL$1,'Additional survey details'!$C$2:$BM$2,'Additional survey details'!$C$3:$BM$489)))</f>
        <v/>
      </c>
    </row>
    <row r="363" spans="1:64" s="54" customFormat="1" ht="15" customHeight="1" x14ac:dyDescent="0.35">
      <c r="A363" s="54">
        <v>352</v>
      </c>
      <c r="B363" s="59" t="s">
        <v>665</v>
      </c>
      <c r="C363" s="55">
        <v>1133</v>
      </c>
      <c r="D363" s="55" t="s">
        <v>668</v>
      </c>
      <c r="E363" s="58" t="s">
        <v>667</v>
      </c>
      <c r="F363" s="10" t="s">
        <v>67</v>
      </c>
      <c r="G363" s="3">
        <v>2008</v>
      </c>
      <c r="H363" s="55">
        <v>2005</v>
      </c>
      <c r="I363" s="64">
        <v>0.2188339</v>
      </c>
      <c r="J363" s="62">
        <v>6.0733000000000002E-3</v>
      </c>
      <c r="K363" s="64">
        <v>0.20693020000000001</v>
      </c>
      <c r="L363" s="64">
        <v>0.23073759999999999</v>
      </c>
      <c r="M363" s="64">
        <v>0.19608010000000001</v>
      </c>
      <c r="N363" s="62">
        <v>7.4273400000000002E-3</v>
      </c>
      <c r="O363" s="64">
        <v>0.18149931</v>
      </c>
      <c r="P363" s="64">
        <v>0.21066093999999999</v>
      </c>
      <c r="Q363" s="55">
        <v>6572</v>
      </c>
      <c r="R363" s="63">
        <v>6359</v>
      </c>
      <c r="S363" s="64">
        <v>0.72511625289916992</v>
      </c>
      <c r="T363" s="64">
        <v>0.70039564371109009</v>
      </c>
      <c r="U363" s="63">
        <v>4611.37646484375</v>
      </c>
      <c r="V363" s="55">
        <v>4603</v>
      </c>
      <c r="W363" s="63">
        <v>4607.1728515625</v>
      </c>
      <c r="X363" s="55">
        <v>4598</v>
      </c>
      <c r="Y363" s="64">
        <v>0.72451215982437134</v>
      </c>
      <c r="Z363" s="64">
        <v>0.69963479042053223</v>
      </c>
      <c r="AA363" s="55">
        <v>2721</v>
      </c>
      <c r="AB363" s="55">
        <v>497</v>
      </c>
      <c r="AC363" s="55">
        <v>3175</v>
      </c>
      <c r="AD363" s="55">
        <v>494</v>
      </c>
      <c r="AE363" s="55">
        <v>3628</v>
      </c>
      <c r="AF363" s="55">
        <v>315</v>
      </c>
      <c r="AG363" s="64">
        <v>0.11009176820516586</v>
      </c>
      <c r="AH363" s="64">
        <v>0.28420037031173706</v>
      </c>
      <c r="AI363" s="64">
        <v>5.9360165148973465E-2</v>
      </c>
      <c r="AJ363" s="64">
        <v>1.2650885619223118E-2</v>
      </c>
      <c r="AK363" s="64">
        <v>3.1003057956695557E-3</v>
      </c>
      <c r="AL363" s="64">
        <v>6.9598224945366383E-4</v>
      </c>
      <c r="AM363" s="55">
        <v>2721</v>
      </c>
      <c r="AN363" s="55">
        <v>497</v>
      </c>
      <c r="AO363" s="55">
        <v>3175</v>
      </c>
      <c r="AP363" s="55">
        <v>494</v>
      </c>
      <c r="AQ363" s="55">
        <v>3628</v>
      </c>
      <c r="AR363" s="55">
        <v>315</v>
      </c>
      <c r="AS363" s="64">
        <v>0.10797306150197983</v>
      </c>
      <c r="AT363" s="64">
        <v>0.28372800350189209</v>
      </c>
      <c r="AU363" s="64">
        <v>6.104714423418045E-2</v>
      </c>
      <c r="AV363" s="64">
        <v>1.3903975486755371E-2</v>
      </c>
      <c r="AW363" s="64">
        <v>3.2587442547082901E-3</v>
      </c>
      <c r="AX363" s="68">
        <v>6.5174885094165802E-4</v>
      </c>
      <c r="AY363" s="56" t="str">
        <f>IF(Z363&gt;=0.3,"yes","no")</f>
        <v>yes</v>
      </c>
      <c r="AZ363" s="57" t="str">
        <f>IF(V363&gt;=200,"yes","no")</f>
        <v>yes</v>
      </c>
      <c r="BA363" s="57" t="str">
        <f>IF(AT363&lt;0.55,"yes","no")</f>
        <v>yes</v>
      </c>
      <c r="BB363" s="57" t="str">
        <f>IF(AW363+AX363&gt;=0.05,"no","yes")</f>
        <v>yes</v>
      </c>
      <c r="BC363" s="57" t="str">
        <f>IF(AV363&gt;=0.1,"no","yes")</f>
        <v>yes</v>
      </c>
      <c r="BD363" s="58">
        <f>COUNTIF(AY363:BC363,"no")</f>
        <v>0</v>
      </c>
      <c r="BE363" s="59" t="str">
        <f>IF(BD363=0,"included","excluded")</f>
        <v>included</v>
      </c>
      <c r="BF363" s="55" t="s">
        <v>77</v>
      </c>
      <c r="BG363" s="58">
        <v>5</v>
      </c>
      <c r="BH363" s="58" t="s">
        <v>78</v>
      </c>
      <c r="BI363" s="45" t="s">
        <v>96</v>
      </c>
      <c r="BJ363" s="67" t="s">
        <v>80</v>
      </c>
      <c r="BK363" s="61"/>
      <c r="BL363" s="61" t="str" cm="1">
        <f t="array" ref="BL363">IF(_xlfn.XLOOKUP(Estimates_final!C308,'Additional survey details'!$B$3:$B$489,_xlfn.XLOOKUP(Estimates_final!$BL$1,'Additional survey details'!$C$2:$BM$2,'Additional survey details'!$C$3:$BM$489))=0,"",_xlfn.XLOOKUP(Estimates_final!C308,'Additional survey details'!$B$3:$B$489,_xlfn.XLOOKUP(Estimates_final!$BL$1,'Additional survey details'!$C$2:$BM$2,'Additional survey details'!$C$3:$BM$489)))</f>
        <v/>
      </c>
    </row>
    <row r="364" spans="1:64" s="54" customFormat="1" ht="15" customHeight="1" x14ac:dyDescent="0.35">
      <c r="A364" s="54">
        <v>353</v>
      </c>
      <c r="B364" s="59" t="s">
        <v>665</v>
      </c>
      <c r="C364" s="55">
        <v>1134</v>
      </c>
      <c r="D364" s="55" t="s">
        <v>669</v>
      </c>
      <c r="E364" s="58" t="s">
        <v>667</v>
      </c>
      <c r="F364" s="10" t="s">
        <v>67</v>
      </c>
      <c r="G364" s="3">
        <v>2003</v>
      </c>
      <c r="H364" s="55">
        <v>2001</v>
      </c>
      <c r="I364" s="64">
        <v>0.21209710000000001</v>
      </c>
      <c r="J364" s="62">
        <v>7.1019000000000004E-3</v>
      </c>
      <c r="K364" s="64">
        <v>0.1981773</v>
      </c>
      <c r="L364" s="64">
        <v>0.22601679999999999</v>
      </c>
      <c r="M364" s="64">
        <v>0.19231599999999999</v>
      </c>
      <c r="N364" s="62">
        <v>7.1245500000000003E-3</v>
      </c>
      <c r="O364" s="64">
        <v>0.1783305</v>
      </c>
      <c r="P364" s="64">
        <v>0.20630145999999999</v>
      </c>
      <c r="Q364" s="55">
        <v>7095</v>
      </c>
      <c r="R364" s="63">
        <v>6906</v>
      </c>
      <c r="S364" s="64">
        <v>0.68329310417175293</v>
      </c>
      <c r="T364" s="64">
        <v>0.66568005084991455</v>
      </c>
      <c r="U364" s="63">
        <v>4718.58544921875</v>
      </c>
      <c r="V364" s="55">
        <v>4723</v>
      </c>
      <c r="W364" s="63">
        <v>4717.13232421875</v>
      </c>
      <c r="X364" s="55">
        <v>4721</v>
      </c>
      <c r="Y364" s="64">
        <v>0.68304842710494995</v>
      </c>
      <c r="Z364" s="64">
        <v>0.66539818048477173</v>
      </c>
      <c r="AA364" s="55">
        <v>2721</v>
      </c>
      <c r="AB364" s="55">
        <v>628</v>
      </c>
      <c r="AC364" s="55">
        <v>3175</v>
      </c>
      <c r="AD364" s="55">
        <v>627</v>
      </c>
      <c r="AE364" s="55">
        <v>3628</v>
      </c>
      <c r="AF364" s="55">
        <v>373</v>
      </c>
      <c r="AG364" s="64">
        <v>0.13685126602649689</v>
      </c>
      <c r="AH364" s="64">
        <v>0.35354003310203552</v>
      </c>
      <c r="AI364" s="64">
        <v>7.0127435028553009E-2</v>
      </c>
      <c r="AJ364" s="64">
        <v>1.422065868973732E-2</v>
      </c>
      <c r="AK364" s="64">
        <v>1.2384775327518582E-3</v>
      </c>
      <c r="AL364" s="64">
        <v>1.2107527436455712E-4</v>
      </c>
      <c r="AM364" s="55">
        <v>2721</v>
      </c>
      <c r="AN364" s="55">
        <v>628</v>
      </c>
      <c r="AO364" s="55">
        <v>3175</v>
      </c>
      <c r="AP364" s="55">
        <v>627</v>
      </c>
      <c r="AQ364" s="55">
        <v>3628</v>
      </c>
      <c r="AR364" s="55">
        <v>373</v>
      </c>
      <c r="AS364" s="64">
        <v>0.13296633958816528</v>
      </c>
      <c r="AT364" s="64">
        <v>0.34469616413116455</v>
      </c>
      <c r="AU364" s="64">
        <v>7.0717766880989075E-2</v>
      </c>
      <c r="AV364" s="64">
        <v>1.4185898937284946E-2</v>
      </c>
      <c r="AW364" s="64">
        <v>1.4821088407188654E-3</v>
      </c>
      <c r="AX364" s="68">
        <v>2.1172982815187424E-4</v>
      </c>
      <c r="AY364" s="56" t="str">
        <f>IF(Z364&gt;=0.3,"yes","no")</f>
        <v>yes</v>
      </c>
      <c r="AZ364" s="57" t="str">
        <f>IF(V364&gt;=200,"yes","no")</f>
        <v>yes</v>
      </c>
      <c r="BA364" s="57" t="str">
        <f>IF(AT364&lt;0.55,"yes","no")</f>
        <v>yes</v>
      </c>
      <c r="BB364" s="57" t="str">
        <f>IF(AW364+AX364&gt;=0.05,"no","yes")</f>
        <v>yes</v>
      </c>
      <c r="BC364" s="57" t="str">
        <f>IF(AV364&gt;=0.1,"no","yes")</f>
        <v>yes</v>
      </c>
      <c r="BD364" s="58">
        <f>COUNTIF(AY364:BC364,"no")</f>
        <v>0</v>
      </c>
      <c r="BE364" s="59" t="str">
        <f>IF(BD364=0,"included","excluded")</f>
        <v>included</v>
      </c>
      <c r="BF364" s="55" t="s">
        <v>77</v>
      </c>
      <c r="BG364" s="58">
        <v>5</v>
      </c>
      <c r="BH364" s="58" t="s">
        <v>78</v>
      </c>
      <c r="BI364" s="45" t="s">
        <v>96</v>
      </c>
      <c r="BJ364" s="67" t="s">
        <v>80</v>
      </c>
      <c r="BK364" s="61"/>
      <c r="BL364" s="61" t="str" cm="1">
        <f t="array" ref="BL364">IF(_xlfn.XLOOKUP(Estimates_final!C307,'Additional survey details'!$B$3:$B$489,_xlfn.XLOOKUP(Estimates_final!$BL$1,'Additional survey details'!$C$2:$BM$2,'Additional survey details'!$C$3:$BM$489))=0,"",_xlfn.XLOOKUP(Estimates_final!C307,'Additional survey details'!$B$3:$B$489,_xlfn.XLOOKUP(Estimates_final!$BL$1,'Additional survey details'!$C$2:$BM$2,'Additional survey details'!$C$3:$BM$489)))</f>
        <v>MICS5</v>
      </c>
    </row>
    <row r="365" spans="1:64" s="54" customFormat="1" ht="15" customHeight="1" x14ac:dyDescent="0.35">
      <c r="A365" s="54">
        <v>354</v>
      </c>
      <c r="B365" s="59" t="s">
        <v>665</v>
      </c>
      <c r="C365" s="55">
        <v>1135</v>
      </c>
      <c r="D365" s="55" t="s">
        <v>670</v>
      </c>
      <c r="E365" s="58" t="s">
        <v>667</v>
      </c>
      <c r="F365" s="10" t="s">
        <v>67</v>
      </c>
      <c r="G365" s="3">
        <v>1998</v>
      </c>
      <c r="H365" s="55">
        <v>1995</v>
      </c>
      <c r="I365" s="64">
        <v>0.1895927</v>
      </c>
      <c r="J365" s="62">
        <v>5.3013000000000001E-3</v>
      </c>
      <c r="K365" s="64">
        <v>0.17920220000000001</v>
      </c>
      <c r="L365" s="64">
        <v>0.1999832</v>
      </c>
      <c r="M365" s="64">
        <v>0.16281190000000001</v>
      </c>
      <c r="N365" s="62">
        <v>7.2674200000000001E-3</v>
      </c>
      <c r="O365" s="64">
        <v>0.14854339999999999</v>
      </c>
      <c r="P365" s="64">
        <v>0.17708043000000001</v>
      </c>
      <c r="Q365" s="55">
        <v>8083</v>
      </c>
      <c r="R365" s="63">
        <v>7566</v>
      </c>
      <c r="S365" s="64">
        <v>0.59357964992523193</v>
      </c>
      <c r="T365" s="64">
        <v>0.53680562973022461</v>
      </c>
      <c r="U365" s="63">
        <v>4491.05322265625</v>
      </c>
      <c r="V365" s="55">
        <v>4339</v>
      </c>
      <c r="W365" s="63">
        <v>4462.75830078125</v>
      </c>
      <c r="X365" s="55">
        <v>4315</v>
      </c>
      <c r="Y365" s="64">
        <v>0.58984380960464478</v>
      </c>
      <c r="Z365" s="64">
        <v>0.53383642435073853</v>
      </c>
      <c r="AA365" s="55">
        <v>3175</v>
      </c>
      <c r="AB365" s="55">
        <v>624</v>
      </c>
      <c r="AC365" s="55">
        <v>2721</v>
      </c>
      <c r="AD365" s="55">
        <v>581</v>
      </c>
      <c r="AE365" s="55">
        <v>3628</v>
      </c>
      <c r="AF365" s="55">
        <v>436</v>
      </c>
      <c r="AG365" s="64">
        <v>0.14491479098796844</v>
      </c>
      <c r="AH365" s="64">
        <v>0.37557139992713928</v>
      </c>
      <c r="AI365" s="64">
        <v>0.11264460533857346</v>
      </c>
      <c r="AJ365" s="64">
        <v>4.6800605952739716E-2</v>
      </c>
      <c r="AK365" s="64">
        <v>1.7157746478915215E-2</v>
      </c>
      <c r="AL365" s="64">
        <v>0</v>
      </c>
      <c r="AM365" s="55">
        <v>3175</v>
      </c>
      <c r="AN365" s="55">
        <v>624</v>
      </c>
      <c r="AO365" s="55">
        <v>2721</v>
      </c>
      <c r="AP365" s="55">
        <v>581</v>
      </c>
      <c r="AQ365" s="55">
        <v>3628</v>
      </c>
      <c r="AR365" s="55">
        <v>436</v>
      </c>
      <c r="AS365" s="64">
        <v>0.14381194114685059</v>
      </c>
      <c r="AT365" s="64">
        <v>0.37819772958755493</v>
      </c>
      <c r="AU365" s="64">
        <v>0.11454252153635025</v>
      </c>
      <c r="AV365" s="64">
        <v>4.5863103121519089E-2</v>
      </c>
      <c r="AW365" s="64">
        <v>1.4289006590843201E-2</v>
      </c>
      <c r="AX365" s="68">
        <v>0</v>
      </c>
      <c r="AY365" s="56" t="str">
        <f>IF(Z365&gt;=0.3,"yes","no")</f>
        <v>yes</v>
      </c>
      <c r="AZ365" s="57" t="str">
        <f>IF(V365&gt;=200,"yes","no")</f>
        <v>yes</v>
      </c>
      <c r="BA365" s="57" t="str">
        <f>IF(AT365&lt;0.55,"yes","no")</f>
        <v>yes</v>
      </c>
      <c r="BB365" s="57" t="str">
        <f>IF(AW365+AX365&gt;=0.05,"no","yes")</f>
        <v>yes</v>
      </c>
      <c r="BC365" s="57" t="str">
        <f>IF(AV365&gt;=0.1,"no","yes")</f>
        <v>yes</v>
      </c>
      <c r="BD365" s="58">
        <f>COUNTIF(AY365:BC365,"no")</f>
        <v>0</v>
      </c>
      <c r="BE365" s="59" t="str">
        <f>IF(BD365=0,"included","excluded")</f>
        <v>included</v>
      </c>
      <c r="BF365" s="55" t="s">
        <v>77</v>
      </c>
      <c r="BG365" s="58">
        <v>5</v>
      </c>
      <c r="BH365" s="58" t="s">
        <v>78</v>
      </c>
      <c r="BI365" s="45" t="s">
        <v>96</v>
      </c>
      <c r="BJ365" s="67" t="s">
        <v>80</v>
      </c>
      <c r="BK365" s="61"/>
      <c r="BL365" s="61" t="str" cm="1">
        <f t="array" ref="BL365">IF(_xlfn.XLOOKUP(Estimates_final!C306,'Additional survey details'!$B$3:$B$489,_xlfn.XLOOKUP(Estimates_final!$BL$1,'Additional survey details'!$C$2:$BM$2,'Additional survey details'!$C$3:$BM$489))=0,"",_xlfn.XLOOKUP(Estimates_final!C306,'Additional survey details'!$B$3:$B$489,_xlfn.XLOOKUP(Estimates_final!$BL$1,'Additional survey details'!$C$2:$BM$2,'Additional survey details'!$C$3:$BM$489)))</f>
        <v/>
      </c>
    </row>
    <row r="366" spans="1:64" s="54" customFormat="1" ht="15" hidden="1" customHeight="1" x14ac:dyDescent="0.35">
      <c r="A366" s="54">
        <v>404</v>
      </c>
      <c r="B366" s="59" t="s">
        <v>665</v>
      </c>
      <c r="C366" s="78">
        <v>1895</v>
      </c>
      <c r="D366" s="79" t="s">
        <v>671</v>
      </c>
      <c r="E366" s="80" t="s">
        <v>667</v>
      </c>
      <c r="F366" s="10" t="s">
        <v>67</v>
      </c>
      <c r="G366" s="55">
        <v>2017</v>
      </c>
      <c r="H366" s="55">
        <v>2015</v>
      </c>
      <c r="I366" s="57"/>
      <c r="J366" s="62"/>
      <c r="K366" s="57"/>
      <c r="L366" s="57"/>
      <c r="M366" s="57"/>
      <c r="N366" s="62"/>
      <c r="O366" s="57"/>
      <c r="P366" s="57"/>
      <c r="Q366" s="63">
        <v>10551</v>
      </c>
      <c r="R366" s="77"/>
      <c r="S366" s="64"/>
      <c r="T366" s="64">
        <v>0.8154677152633667</v>
      </c>
      <c r="U366" s="55"/>
      <c r="V366" s="63">
        <v>8604</v>
      </c>
      <c r="W366" s="55"/>
      <c r="X366" s="55"/>
      <c r="Y366" s="55"/>
      <c r="Z366" s="55"/>
      <c r="AA366" s="55"/>
      <c r="AB366" s="55"/>
      <c r="AC366" s="55"/>
      <c r="AD366" s="55"/>
      <c r="AE366" s="55"/>
      <c r="AF366" s="55"/>
      <c r="AG366" s="55"/>
      <c r="AH366" s="55"/>
      <c r="AI366" s="55"/>
      <c r="AJ366" s="55"/>
      <c r="AK366" s="55"/>
      <c r="AL366" s="55"/>
      <c r="AM366" s="55"/>
      <c r="AN366" s="55"/>
      <c r="AO366" s="55"/>
      <c r="AP366" s="55"/>
      <c r="AQ366" s="55"/>
      <c r="AR366" s="55"/>
      <c r="AS366" s="55"/>
      <c r="AT366" s="55"/>
      <c r="AU366" s="55"/>
      <c r="AV366" s="55"/>
      <c r="AW366" s="55"/>
      <c r="AX366" s="60"/>
      <c r="AY366" s="56"/>
      <c r="AZ366" s="55"/>
      <c r="BA366" s="55"/>
      <c r="BB366" s="55"/>
      <c r="BC366" s="55"/>
      <c r="BD366" s="58"/>
      <c r="BE366" s="59" t="s">
        <v>69</v>
      </c>
      <c r="BF366" s="55"/>
      <c r="BG366" s="58">
        <v>1</v>
      </c>
      <c r="BH366" s="58" t="s">
        <v>70</v>
      </c>
      <c r="BI366" s="45" t="s">
        <v>71</v>
      </c>
      <c r="BJ366" s="60" t="s">
        <v>72</v>
      </c>
      <c r="BK366" s="61"/>
      <c r="BL366" s="61" t="e" cm="1">
        <f t="array" ref="BL366">IF(_xlfn.XLOOKUP(Estimates_final!C470,'Additional survey details'!$B$3:$B$489,_xlfn.XLOOKUP(Estimates_final!$BL$1,'Additional survey details'!$C$2:$BM$2,'Additional survey details'!$C$3:$BM$489))=0,"",_xlfn.XLOOKUP(Estimates_final!C470,'Additional survey details'!$B$3:$B$489,_xlfn.XLOOKUP(Estimates_final!$BL$1,'Additional survey details'!$C$2:$BM$2,'Additional survey details'!$C$3:$BM$489)))</f>
        <v>#N/A</v>
      </c>
    </row>
    <row r="367" spans="1:64" s="54" customFormat="1" ht="15" customHeight="1" x14ac:dyDescent="0.35">
      <c r="A367" s="54">
        <v>214</v>
      </c>
      <c r="B367" s="59" t="s">
        <v>672</v>
      </c>
      <c r="C367" s="55">
        <v>564</v>
      </c>
      <c r="D367" s="55" t="s">
        <v>673</v>
      </c>
      <c r="E367" s="58" t="s">
        <v>674</v>
      </c>
      <c r="F367" s="10" t="s">
        <v>67</v>
      </c>
      <c r="G367" s="3">
        <v>2005</v>
      </c>
      <c r="H367" s="55">
        <v>2003</v>
      </c>
      <c r="I367" s="64">
        <v>6.4621210098266602E-2</v>
      </c>
      <c r="J367" s="62">
        <v>6.3729570247232914E-3</v>
      </c>
      <c r="K367" s="64">
        <v>5.2130211144685745E-2</v>
      </c>
      <c r="L367" s="64">
        <v>7.7112205326557159E-2</v>
      </c>
      <c r="M367" s="64">
        <v>5.5328477174043655E-2</v>
      </c>
      <c r="N367" s="62">
        <v>6.4625097438693047E-3</v>
      </c>
      <c r="O367" s="64">
        <v>4.2622245848178864E-2</v>
      </c>
      <c r="P367" s="64">
        <v>6.8034708499908447E-2</v>
      </c>
      <c r="Q367" s="55">
        <v>1552</v>
      </c>
      <c r="R367" s="63">
        <v>1591</v>
      </c>
      <c r="S367" s="64">
        <v>0.99167776107788086</v>
      </c>
      <c r="T367" s="64">
        <v>0.99162369966506958</v>
      </c>
      <c r="U367" s="63">
        <v>1577.8179931640625</v>
      </c>
      <c r="V367" s="55">
        <v>1539</v>
      </c>
      <c r="W367" s="63">
        <v>1577.8179931640625</v>
      </c>
      <c r="X367" s="55">
        <v>1539</v>
      </c>
      <c r="Y367" s="64">
        <v>0.99171465635299683</v>
      </c>
      <c r="Z367" s="64">
        <v>0.99162369966506958</v>
      </c>
      <c r="AA367" s="55">
        <v>3200</v>
      </c>
      <c r="AB367" s="55">
        <v>134</v>
      </c>
      <c r="AC367" s="55">
        <v>3500</v>
      </c>
      <c r="AD367" s="55">
        <v>113</v>
      </c>
      <c r="AE367" s="55">
        <v>3600</v>
      </c>
      <c r="AF367" s="55">
        <v>95</v>
      </c>
      <c r="AG367" s="64">
        <v>8.7195843458175659E-2</v>
      </c>
      <c r="AH367" s="64">
        <v>0.22177211940288544</v>
      </c>
      <c r="AI367" s="64">
        <v>8.903270959854126E-2</v>
      </c>
      <c r="AJ367" s="64">
        <v>1.4831837266683578E-2</v>
      </c>
      <c r="AK367" s="64">
        <v>1.0587855940684676E-3</v>
      </c>
      <c r="AL367" s="64">
        <v>0</v>
      </c>
      <c r="AM367" s="55">
        <v>3200</v>
      </c>
      <c r="AN367" s="55">
        <v>134</v>
      </c>
      <c r="AO367" s="55">
        <v>3500</v>
      </c>
      <c r="AP367" s="55">
        <v>113</v>
      </c>
      <c r="AQ367" s="55">
        <v>3600</v>
      </c>
      <c r="AR367" s="55">
        <v>95</v>
      </c>
      <c r="AS367" s="64">
        <v>8.7069526314735413E-2</v>
      </c>
      <c r="AT367" s="64">
        <v>0.2222222238779068</v>
      </c>
      <c r="AU367" s="64">
        <v>8.8369071483612061E-2</v>
      </c>
      <c r="AV367" s="64">
        <v>1.4944769442081451E-2</v>
      </c>
      <c r="AW367" s="64">
        <v>1.2995451688766479E-3</v>
      </c>
      <c r="AX367" s="68">
        <v>0</v>
      </c>
      <c r="AY367" s="56" t="str">
        <f t="shared" ref="AY367:AY373" si="100">IF(Z367&gt;=0.3,"yes","no")</f>
        <v>yes</v>
      </c>
      <c r="AZ367" s="57" t="str">
        <f t="shared" ref="AZ367:AZ373" si="101">IF(V367&gt;=200,"yes","no")</f>
        <v>yes</v>
      </c>
      <c r="BA367" s="57" t="str">
        <f t="shared" ref="BA367:BA373" si="102">IF(AT367&lt;0.55,"yes","no")</f>
        <v>yes</v>
      </c>
      <c r="BB367" s="57" t="str">
        <f t="shared" ref="BB367:BB373" si="103">IF(AW367+AX367&gt;=0.05,"no","yes")</f>
        <v>yes</v>
      </c>
      <c r="BC367" s="57" t="str">
        <f t="shared" ref="BC367:BC373" si="104">IF(AV367&gt;=0.1,"no","yes")</f>
        <v>yes</v>
      </c>
      <c r="BD367" s="58">
        <f t="shared" ref="BD367:BD373" si="105">COUNTIF(AY367:BC367,"no")</f>
        <v>0</v>
      </c>
      <c r="BE367" s="59" t="str">
        <f t="shared" ref="BE367:BE373" si="106">IF(BD367=0,"included","excluded")</f>
        <v>included</v>
      </c>
      <c r="BF367" s="55" t="s">
        <v>77</v>
      </c>
      <c r="BG367" s="58">
        <v>5</v>
      </c>
      <c r="BH367" s="58" t="s">
        <v>78</v>
      </c>
      <c r="BI367" s="45" t="s">
        <v>84</v>
      </c>
      <c r="BJ367" s="67" t="s">
        <v>80</v>
      </c>
      <c r="BK367" s="61"/>
      <c r="BL367" s="61" t="str" cm="1">
        <f t="array" ref="BL367">IF(_xlfn.XLOOKUP(Estimates_final!C309,'Additional survey details'!$B$3:$B$489,_xlfn.XLOOKUP(Estimates_final!$BL$1,'Additional survey details'!$C$2:$BM$2,'Additional survey details'!$C$3:$BM$489))=0,"",_xlfn.XLOOKUP(Estimates_final!C309,'Additional survey details'!$B$3:$B$489,_xlfn.XLOOKUP(Estimates_final!$BL$1,'Additional survey details'!$C$2:$BM$2,'Additional survey details'!$C$3:$BM$489)))</f>
        <v>MICS6</v>
      </c>
    </row>
    <row r="368" spans="1:64" s="54" customFormat="1" ht="15" customHeight="1" x14ac:dyDescent="0.35">
      <c r="A368" s="54">
        <v>215</v>
      </c>
      <c r="B368" s="59" t="s">
        <v>672</v>
      </c>
      <c r="C368" s="55">
        <v>565</v>
      </c>
      <c r="D368" s="55" t="s">
        <v>675</v>
      </c>
      <c r="E368" s="58" t="s">
        <v>674</v>
      </c>
      <c r="F368" s="10" t="s">
        <v>76</v>
      </c>
      <c r="G368" s="3">
        <v>2012</v>
      </c>
      <c r="H368" s="55">
        <v>2011</v>
      </c>
      <c r="I368" s="64">
        <v>5.8465354144573212E-2</v>
      </c>
      <c r="J368" s="62">
        <v>9.0222163125872612E-3</v>
      </c>
      <c r="K368" s="64">
        <v>4.0781810879707336E-2</v>
      </c>
      <c r="L368" s="64">
        <v>7.6148897409439087E-2</v>
      </c>
      <c r="M368" s="64">
        <v>5.4184813052415848E-2</v>
      </c>
      <c r="N368" s="62">
        <v>9.6366088837385178E-3</v>
      </c>
      <c r="O368" s="64">
        <v>3.5231109708547592E-2</v>
      </c>
      <c r="P368" s="64">
        <v>7.3138520121574402E-2</v>
      </c>
      <c r="Q368" s="55">
        <v>723</v>
      </c>
      <c r="R368" s="63">
        <v>750.33074951171875</v>
      </c>
      <c r="S368" s="64">
        <v>0.99199998378753662</v>
      </c>
      <c r="T368" s="64">
        <v>0.9930843710899353</v>
      </c>
      <c r="U368" s="63">
        <v>744</v>
      </c>
      <c r="V368" s="55">
        <v>718</v>
      </c>
      <c r="W368" s="63">
        <v>744</v>
      </c>
      <c r="X368" s="55">
        <v>718</v>
      </c>
      <c r="Y368" s="64">
        <v>0.99199998378753662</v>
      </c>
      <c r="Z368" s="64">
        <v>0.9930843710899353</v>
      </c>
      <c r="AA368" s="55">
        <v>3500</v>
      </c>
      <c r="AB368" s="55">
        <v>43</v>
      </c>
      <c r="AC368" s="55">
        <v>3200</v>
      </c>
      <c r="AD368" s="55">
        <v>37</v>
      </c>
      <c r="AE368" s="55">
        <v>3600</v>
      </c>
      <c r="AF368" s="55">
        <v>35</v>
      </c>
      <c r="AG368" s="64">
        <v>5.7462308555841446E-2</v>
      </c>
      <c r="AH368" s="64">
        <v>0.14664715528488159</v>
      </c>
      <c r="AI368" s="64">
        <v>9.769168496131897E-2</v>
      </c>
      <c r="AJ368" s="64">
        <v>9.0546365827322006E-3</v>
      </c>
      <c r="AK368" s="64">
        <v>8.0774672096595168E-4</v>
      </c>
      <c r="AL368" s="64">
        <v>0</v>
      </c>
      <c r="AM368" s="55">
        <v>3500</v>
      </c>
      <c r="AN368" s="55">
        <v>43</v>
      </c>
      <c r="AO368" s="55">
        <v>3200</v>
      </c>
      <c r="AP368" s="55">
        <v>37</v>
      </c>
      <c r="AQ368" s="55">
        <v>3600</v>
      </c>
      <c r="AR368" s="55">
        <v>35</v>
      </c>
      <c r="AS368" s="64">
        <v>5.9888578951358795E-2</v>
      </c>
      <c r="AT368" s="64">
        <v>0.16016712784767151</v>
      </c>
      <c r="AU368" s="64">
        <v>9.4707518815994263E-2</v>
      </c>
      <c r="AV368" s="64">
        <v>9.7493035718798637E-3</v>
      </c>
      <c r="AW368" s="64">
        <v>1.3927576364949346E-3</v>
      </c>
      <c r="AX368" s="68">
        <v>0</v>
      </c>
      <c r="AY368" s="56" t="str">
        <f t="shared" si="100"/>
        <v>yes</v>
      </c>
      <c r="AZ368" s="57" t="str">
        <f t="shared" si="101"/>
        <v>yes</v>
      </c>
      <c r="BA368" s="57" t="str">
        <f t="shared" si="102"/>
        <v>yes</v>
      </c>
      <c r="BB368" s="57" t="str">
        <f t="shared" si="103"/>
        <v>yes</v>
      </c>
      <c r="BC368" s="57" t="str">
        <f t="shared" si="104"/>
        <v>yes</v>
      </c>
      <c r="BD368" s="58">
        <f t="shared" si="105"/>
        <v>0</v>
      </c>
      <c r="BE368" s="59" t="str">
        <f t="shared" si="106"/>
        <v>included</v>
      </c>
      <c r="BF368" s="55" t="s">
        <v>77</v>
      </c>
      <c r="BG368" s="58">
        <v>5</v>
      </c>
      <c r="BH368" s="58" t="s">
        <v>78</v>
      </c>
      <c r="BI368" s="45" t="s">
        <v>79</v>
      </c>
      <c r="BJ368" s="67" t="s">
        <v>80</v>
      </c>
      <c r="BK368" s="61"/>
      <c r="BL368" s="61" t="str" cm="1">
        <f t="array" ref="BL368">IF(_xlfn.XLOOKUP(Estimates_final!C310,'Additional survey details'!$B$3:$B$489,_xlfn.XLOOKUP(Estimates_final!$BL$1,'Additional survey details'!$C$2:$BM$2,'Additional survey details'!$C$3:$BM$489))=0,"",_xlfn.XLOOKUP(Estimates_final!C310,'Additional survey details'!$B$3:$B$489,_xlfn.XLOOKUP(Estimates_final!$BL$1,'Additional survey details'!$C$2:$BM$2,'Additional survey details'!$C$3:$BM$489)))</f>
        <v/>
      </c>
    </row>
    <row r="369" spans="1:64" s="54" customFormat="1" ht="15" customHeight="1" x14ac:dyDescent="0.35">
      <c r="A369" s="54">
        <v>216</v>
      </c>
      <c r="B369" s="59" t="s">
        <v>676</v>
      </c>
      <c r="C369" s="55">
        <v>573</v>
      </c>
      <c r="D369" s="55" t="s">
        <v>677</v>
      </c>
      <c r="E369" s="58" t="s">
        <v>678</v>
      </c>
      <c r="F369" s="10" t="s">
        <v>67</v>
      </c>
      <c r="G369" s="3">
        <v>2000</v>
      </c>
      <c r="H369" s="55">
        <v>1998</v>
      </c>
      <c r="I369" s="64">
        <v>0.11362037062644958</v>
      </c>
      <c r="J369" s="62">
        <v>1.0192164219915867E-2</v>
      </c>
      <c r="K369" s="64">
        <v>9.3643724918365479E-2</v>
      </c>
      <c r="L369" s="64">
        <v>0.13359701633453369</v>
      </c>
      <c r="M369" s="64">
        <v>8.2969069480895996E-2</v>
      </c>
      <c r="N369" s="62">
        <v>6.7661874927580357E-3</v>
      </c>
      <c r="O369" s="64">
        <v>6.9664649665355682E-2</v>
      </c>
      <c r="P369" s="64">
        <v>9.6273496747016907E-2</v>
      </c>
      <c r="Q369" s="55">
        <v>7880</v>
      </c>
      <c r="R369" s="63">
        <v>8142</v>
      </c>
      <c r="S369" s="64">
        <v>0.26816123723983765</v>
      </c>
      <c r="T369" s="64">
        <v>0.31408628821372986</v>
      </c>
      <c r="U369" s="63">
        <v>2183.3515625</v>
      </c>
      <c r="V369" s="55">
        <v>2475</v>
      </c>
      <c r="W369" s="63">
        <v>2183.010986328125</v>
      </c>
      <c r="X369" s="55">
        <v>2474</v>
      </c>
      <c r="Y369" s="64">
        <v>0.2681172788143158</v>
      </c>
      <c r="Z369" s="64">
        <v>0.31395938992500305</v>
      </c>
      <c r="AA369" s="55">
        <v>3000</v>
      </c>
      <c r="AB369" s="55">
        <v>315</v>
      </c>
      <c r="AC369" s="55">
        <v>3500</v>
      </c>
      <c r="AD369" s="55">
        <v>270</v>
      </c>
      <c r="AE369" s="55">
        <v>4000</v>
      </c>
      <c r="AF369" s="55">
        <v>211</v>
      </c>
      <c r="AG369" s="64">
        <v>0.13355804979801178</v>
      </c>
      <c r="AH369" s="64">
        <v>0.32446813583374023</v>
      </c>
      <c r="AI369" s="64">
        <v>0.19636215269565582</v>
      </c>
      <c r="AJ369" s="64">
        <v>6.2667444348335266E-2</v>
      </c>
      <c r="AK369" s="64">
        <v>2.4992521852254868E-2</v>
      </c>
      <c r="AL369" s="64">
        <v>0</v>
      </c>
      <c r="AM369" s="55">
        <v>3000</v>
      </c>
      <c r="AN369" s="55">
        <v>315</v>
      </c>
      <c r="AO369" s="55">
        <v>3500</v>
      </c>
      <c r="AP369" s="55">
        <v>270</v>
      </c>
      <c r="AQ369" s="55">
        <v>4000</v>
      </c>
      <c r="AR369" s="55">
        <v>211</v>
      </c>
      <c r="AS369" s="64">
        <v>0.12727272510528564</v>
      </c>
      <c r="AT369" s="64">
        <v>0.32161617279052734</v>
      </c>
      <c r="AU369" s="64">
        <v>0.19595959782600403</v>
      </c>
      <c r="AV369" s="64">
        <v>6.1818182468414307E-2</v>
      </c>
      <c r="AW369" s="64">
        <v>2.3838384076952934E-2</v>
      </c>
      <c r="AX369" s="68">
        <v>0</v>
      </c>
      <c r="AY369" s="56" t="str">
        <f t="shared" si="100"/>
        <v>yes</v>
      </c>
      <c r="AZ369" s="57" t="str">
        <f t="shared" si="101"/>
        <v>yes</v>
      </c>
      <c r="BA369" s="57" t="str">
        <f t="shared" si="102"/>
        <v>yes</v>
      </c>
      <c r="BB369" s="57" t="str">
        <f t="shared" si="103"/>
        <v>yes</v>
      </c>
      <c r="BC369" s="57" t="str">
        <f t="shared" si="104"/>
        <v>yes</v>
      </c>
      <c r="BD369" s="58">
        <f t="shared" si="105"/>
        <v>0</v>
      </c>
      <c r="BE369" s="59" t="str">
        <f t="shared" si="106"/>
        <v>included</v>
      </c>
      <c r="BF369" s="55" t="s">
        <v>69</v>
      </c>
      <c r="BG369" s="58">
        <v>5</v>
      </c>
      <c r="BH369" s="58" t="s">
        <v>78</v>
      </c>
      <c r="BI369" s="45" t="s">
        <v>96</v>
      </c>
      <c r="BJ369" s="67" t="s">
        <v>80</v>
      </c>
      <c r="BK369" s="61" t="s">
        <v>141</v>
      </c>
      <c r="BL369" s="61" t="str" cm="1">
        <f t="array" ref="BL369">IF(_xlfn.XLOOKUP(Estimates_final!C311,'Additional survey details'!$B$3:$B$489,_xlfn.XLOOKUP(Estimates_final!$BL$1,'Additional survey details'!$C$2:$BM$2,'Additional survey details'!$C$3:$BM$489))=0,"",_xlfn.XLOOKUP(Estimates_final!C311,'Additional survey details'!$B$3:$B$489,_xlfn.XLOOKUP(Estimates_final!$BL$1,'Additional survey details'!$C$2:$BM$2,'Additional survey details'!$C$3:$BM$489)))</f>
        <v/>
      </c>
    </row>
    <row r="370" spans="1:64" s="54" customFormat="1" ht="15" customHeight="1" x14ac:dyDescent="0.35">
      <c r="A370" s="54">
        <v>217</v>
      </c>
      <c r="B370" s="59" t="s">
        <v>676</v>
      </c>
      <c r="C370" s="55">
        <v>574</v>
      </c>
      <c r="D370" s="55" t="s">
        <v>679</v>
      </c>
      <c r="E370" s="58" t="s">
        <v>678</v>
      </c>
      <c r="F370" s="10" t="s">
        <v>67</v>
      </c>
      <c r="G370" s="3">
        <v>2005</v>
      </c>
      <c r="H370" s="55">
        <v>2002</v>
      </c>
      <c r="I370" s="64">
        <v>8.2097053527832031E-2</v>
      </c>
      <c r="J370" s="62">
        <v>4.3587661348283291E-3</v>
      </c>
      <c r="K370" s="64">
        <v>7.3553875088691711E-2</v>
      </c>
      <c r="L370" s="64">
        <v>9.0640239417552948E-2</v>
      </c>
      <c r="M370" s="64">
        <v>5.5694267153739929E-2</v>
      </c>
      <c r="N370" s="62">
        <v>5.7732509449124336E-3</v>
      </c>
      <c r="O370" s="64">
        <v>4.4347185641527176E-2</v>
      </c>
      <c r="P370" s="64">
        <v>6.7041352391242981E-2</v>
      </c>
      <c r="Q370" s="55">
        <v>8649</v>
      </c>
      <c r="R370" s="63">
        <v>8715</v>
      </c>
      <c r="S370" s="64">
        <v>0.30195519328117371</v>
      </c>
      <c r="T370" s="64">
        <v>0.31679964065551758</v>
      </c>
      <c r="U370" s="63">
        <v>2631.4833984375</v>
      </c>
      <c r="V370" s="55">
        <v>2740</v>
      </c>
      <c r="W370" s="63">
        <v>2614.474609375</v>
      </c>
      <c r="X370" s="55">
        <v>2724</v>
      </c>
      <c r="Y370" s="64">
        <v>0.29999709129333496</v>
      </c>
      <c r="Z370" s="64">
        <v>0.31494969129562378</v>
      </c>
      <c r="AA370" s="55">
        <v>3000</v>
      </c>
      <c r="AB370" s="55">
        <v>304</v>
      </c>
      <c r="AC370" s="55">
        <v>3500</v>
      </c>
      <c r="AD370" s="55">
        <v>291</v>
      </c>
      <c r="AE370" s="55">
        <v>4000</v>
      </c>
      <c r="AF370" s="55">
        <v>259</v>
      </c>
      <c r="AG370" s="64">
        <v>0.11184760183095932</v>
      </c>
      <c r="AH370" s="64">
        <v>0.31521749496459961</v>
      </c>
      <c r="AI370" s="64">
        <v>0.2382453978061676</v>
      </c>
      <c r="AJ370" s="64">
        <v>8.1491962075233459E-2</v>
      </c>
      <c r="AK370" s="64">
        <v>3.4311626106500626E-2</v>
      </c>
      <c r="AL370" s="64">
        <v>0</v>
      </c>
      <c r="AM370" s="55">
        <v>3000</v>
      </c>
      <c r="AN370" s="55">
        <v>304</v>
      </c>
      <c r="AO370" s="55">
        <v>3500</v>
      </c>
      <c r="AP370" s="55">
        <v>291</v>
      </c>
      <c r="AQ370" s="55">
        <v>4000</v>
      </c>
      <c r="AR370" s="55">
        <v>259</v>
      </c>
      <c r="AS370" s="64">
        <v>0.11094890534877777</v>
      </c>
      <c r="AT370" s="64">
        <v>0.31167882680892944</v>
      </c>
      <c r="AU370" s="64">
        <v>0.23941606283187866</v>
      </c>
      <c r="AV370" s="64">
        <v>8.5036493837833405E-2</v>
      </c>
      <c r="AW370" s="64">
        <v>3.3211678266525269E-2</v>
      </c>
      <c r="AX370" s="68">
        <v>0</v>
      </c>
      <c r="AY370" s="56" t="str">
        <f t="shared" si="100"/>
        <v>yes</v>
      </c>
      <c r="AZ370" s="57" t="str">
        <f t="shared" si="101"/>
        <v>yes</v>
      </c>
      <c r="BA370" s="57" t="str">
        <f t="shared" si="102"/>
        <v>yes</v>
      </c>
      <c r="BB370" s="57" t="str">
        <f t="shared" si="103"/>
        <v>yes</v>
      </c>
      <c r="BC370" s="57" t="str">
        <f t="shared" si="104"/>
        <v>yes</v>
      </c>
      <c r="BD370" s="58">
        <f t="shared" si="105"/>
        <v>0</v>
      </c>
      <c r="BE370" s="59" t="str">
        <f t="shared" si="106"/>
        <v>included</v>
      </c>
      <c r="BF370" s="55" t="s">
        <v>77</v>
      </c>
      <c r="BG370" s="58">
        <v>5</v>
      </c>
      <c r="BH370" s="58" t="s">
        <v>78</v>
      </c>
      <c r="BI370" s="45" t="s">
        <v>84</v>
      </c>
      <c r="BJ370" s="67" t="s">
        <v>80</v>
      </c>
      <c r="BK370" s="61"/>
      <c r="BL370" s="61" t="str" cm="1">
        <f t="array" ref="BL370">IF(_xlfn.XLOOKUP(Estimates_final!C313,'Additional survey details'!$B$3:$B$489,_xlfn.XLOOKUP(Estimates_final!$BL$1,'Additional survey details'!$C$2:$BM$2,'Additional survey details'!$C$3:$BM$489))=0,"",_xlfn.XLOOKUP(Estimates_final!C313,'Additional survey details'!$B$3:$B$489,_xlfn.XLOOKUP(Estimates_final!$BL$1,'Additional survey details'!$C$2:$BM$2,'Additional survey details'!$C$3:$BM$489)))</f>
        <v>MICS2</v>
      </c>
    </row>
    <row r="371" spans="1:64" s="54" customFormat="1" ht="15" customHeight="1" x14ac:dyDescent="0.35">
      <c r="A371" s="54">
        <v>218</v>
      </c>
      <c r="B371" s="59" t="s">
        <v>676</v>
      </c>
      <c r="C371" s="55">
        <v>575</v>
      </c>
      <c r="D371" s="55" t="s">
        <v>680</v>
      </c>
      <c r="E371" s="58" t="s">
        <v>678</v>
      </c>
      <c r="F371" s="10" t="s">
        <v>67</v>
      </c>
      <c r="G371" s="3" t="s">
        <v>192</v>
      </c>
      <c r="H371" s="55">
        <v>2008</v>
      </c>
      <c r="I371" s="64">
        <v>8.7486300000000003E-2</v>
      </c>
      <c r="J371" s="62">
        <v>3.7496000000000001E-3</v>
      </c>
      <c r="K371" s="64">
        <v>8.0137E-2</v>
      </c>
      <c r="L371" s="64">
        <v>9.4835500000000003E-2</v>
      </c>
      <c r="M371" s="64">
        <v>6.2473399999999998E-2</v>
      </c>
      <c r="N371" s="62">
        <v>3.4010099999999999E-3</v>
      </c>
      <c r="O371" s="64">
        <v>5.579112E-2</v>
      </c>
      <c r="P371" s="64">
        <v>6.915578E-2</v>
      </c>
      <c r="Q371" s="55">
        <v>9002</v>
      </c>
      <c r="R371" s="63">
        <v>9137</v>
      </c>
      <c r="S371" s="64">
        <v>0.67813628911972046</v>
      </c>
      <c r="T371" s="64">
        <v>0.67973780632019043</v>
      </c>
      <c r="U371" s="63">
        <v>6196.0908203125</v>
      </c>
      <c r="V371" s="55">
        <v>6119</v>
      </c>
      <c r="W371" s="63">
        <v>6175.09228515625</v>
      </c>
      <c r="X371" s="55">
        <v>6098</v>
      </c>
      <c r="Y371" s="64">
        <v>0.67583370208740234</v>
      </c>
      <c r="Z371" s="64">
        <v>0.67740499973297119</v>
      </c>
      <c r="AA371" s="55">
        <v>3000</v>
      </c>
      <c r="AB371" s="55">
        <v>890</v>
      </c>
      <c r="AC371" s="55">
        <v>3500</v>
      </c>
      <c r="AD371" s="55">
        <v>599</v>
      </c>
      <c r="AE371" s="55">
        <v>4000</v>
      </c>
      <c r="AF371" s="55">
        <v>534</v>
      </c>
      <c r="AG371" s="64">
        <v>0.14476983249187469</v>
      </c>
      <c r="AH371" s="64">
        <v>0.33187291026115417</v>
      </c>
      <c r="AI371" s="64">
        <v>0.22873510420322418</v>
      </c>
      <c r="AJ371" s="64">
        <v>9.2933103442192078E-2</v>
      </c>
      <c r="AK371" s="64">
        <v>3.6048334091901779E-2</v>
      </c>
      <c r="AL371" s="64">
        <v>3.5981443943455815E-4</v>
      </c>
      <c r="AM371" s="55">
        <v>3000</v>
      </c>
      <c r="AN371" s="55">
        <v>890</v>
      </c>
      <c r="AO371" s="55">
        <v>3500</v>
      </c>
      <c r="AP371" s="55">
        <v>599</v>
      </c>
      <c r="AQ371" s="55">
        <v>4000</v>
      </c>
      <c r="AR371" s="55">
        <v>534</v>
      </c>
      <c r="AS371" s="64">
        <v>0.14544859528541565</v>
      </c>
      <c r="AT371" s="64">
        <v>0.33060958981513977</v>
      </c>
      <c r="AU371" s="64">
        <v>0.22487334907054901</v>
      </c>
      <c r="AV371" s="64">
        <v>8.9720539748668671E-2</v>
      </c>
      <c r="AW371" s="64">
        <v>3.6117013543844223E-2</v>
      </c>
      <c r="AX371" s="68">
        <v>3.2685080077499151E-4</v>
      </c>
      <c r="AY371" s="56" t="str">
        <f t="shared" si="100"/>
        <v>yes</v>
      </c>
      <c r="AZ371" s="57" t="str">
        <f t="shared" si="101"/>
        <v>yes</v>
      </c>
      <c r="BA371" s="57" t="str">
        <f t="shared" si="102"/>
        <v>yes</v>
      </c>
      <c r="BB371" s="57" t="str">
        <f t="shared" si="103"/>
        <v>yes</v>
      </c>
      <c r="BC371" s="57" t="str">
        <f t="shared" si="104"/>
        <v>yes</v>
      </c>
      <c r="BD371" s="58">
        <f t="shared" si="105"/>
        <v>0</v>
      </c>
      <c r="BE371" s="59" t="str">
        <f t="shared" si="106"/>
        <v>included</v>
      </c>
      <c r="BF371" s="55" t="s">
        <v>77</v>
      </c>
      <c r="BG371" s="58">
        <v>5</v>
      </c>
      <c r="BH371" s="58" t="s">
        <v>78</v>
      </c>
      <c r="BI371" s="113" t="s">
        <v>84</v>
      </c>
      <c r="BJ371" s="67" t="s">
        <v>80</v>
      </c>
      <c r="BK371" s="61"/>
      <c r="BL371" s="61" t="str" cm="1">
        <f t="array" ref="BL371">IF(_xlfn.XLOOKUP(Estimates_final!C314,'Additional survey details'!$B$3:$B$489,_xlfn.XLOOKUP(Estimates_final!$BL$1,'Additional survey details'!$C$2:$BM$2,'Additional survey details'!$C$3:$BM$489))=0,"",_xlfn.XLOOKUP(Estimates_final!C314,'Additional survey details'!$B$3:$B$489,_xlfn.XLOOKUP(Estimates_final!$BL$1,'Additional survey details'!$C$2:$BM$2,'Additional survey details'!$C$3:$BM$489)))</f>
        <v/>
      </c>
    </row>
    <row r="372" spans="1:64" s="54" customFormat="1" ht="15" customHeight="1" x14ac:dyDescent="0.35">
      <c r="A372" s="54">
        <v>219</v>
      </c>
      <c r="B372" s="59" t="s">
        <v>676</v>
      </c>
      <c r="C372" s="55">
        <v>576</v>
      </c>
      <c r="D372" s="55" t="s">
        <v>681</v>
      </c>
      <c r="E372" s="58" t="s">
        <v>678</v>
      </c>
      <c r="F372" s="10" t="s">
        <v>67</v>
      </c>
      <c r="G372" s="3" t="s">
        <v>224</v>
      </c>
      <c r="H372" s="55">
        <v>2012</v>
      </c>
      <c r="I372" s="64">
        <v>8.8990055024623871E-2</v>
      </c>
      <c r="J372" s="62">
        <v>3.7542253267019987E-3</v>
      </c>
      <c r="K372" s="64">
        <v>8.1631772220134735E-2</v>
      </c>
      <c r="L372" s="64">
        <v>9.6348337829113007E-2</v>
      </c>
      <c r="M372" s="64">
        <v>6.305212527513504E-2</v>
      </c>
      <c r="N372" s="62">
        <v>3.6312129814177752E-3</v>
      </c>
      <c r="O372" s="64">
        <v>5.5917490273714066E-2</v>
      </c>
      <c r="P372" s="64">
        <v>7.0186756551265717E-2</v>
      </c>
      <c r="Q372" s="55">
        <v>7848</v>
      </c>
      <c r="R372" s="63">
        <v>7993</v>
      </c>
      <c r="S372" s="64">
        <v>0.92349666357040405</v>
      </c>
      <c r="T372" s="64">
        <v>0.92749744653701782</v>
      </c>
      <c r="U372" s="63">
        <v>7381.615234375</v>
      </c>
      <c r="V372" s="55">
        <v>7279</v>
      </c>
      <c r="W372" s="63">
        <v>7358.13720703125</v>
      </c>
      <c r="X372" s="55">
        <v>7257</v>
      </c>
      <c r="Y372" s="64">
        <v>0.92057263851165771</v>
      </c>
      <c r="Z372" s="64">
        <v>0.92469418048858643</v>
      </c>
      <c r="AA372" s="55">
        <v>3000</v>
      </c>
      <c r="AB372" s="55">
        <v>997</v>
      </c>
      <c r="AC372" s="55">
        <v>3500</v>
      </c>
      <c r="AD372" s="55">
        <v>716</v>
      </c>
      <c r="AE372" s="55">
        <v>3200</v>
      </c>
      <c r="AF372" s="55">
        <v>547</v>
      </c>
      <c r="AG372" s="64">
        <v>0.13760033249855042</v>
      </c>
      <c r="AH372" s="64">
        <v>0.3128674328327179</v>
      </c>
      <c r="AI372" s="64">
        <v>0.18676899373531342</v>
      </c>
      <c r="AJ372" s="64">
        <v>6.876557320356369E-2</v>
      </c>
      <c r="AK372" s="64">
        <v>2.2191336378455162E-2</v>
      </c>
      <c r="AL372" s="64">
        <v>0</v>
      </c>
      <c r="AM372" s="55">
        <v>3000</v>
      </c>
      <c r="AN372" s="55">
        <v>997</v>
      </c>
      <c r="AO372" s="55">
        <v>3500</v>
      </c>
      <c r="AP372" s="55">
        <v>716</v>
      </c>
      <c r="AQ372" s="55">
        <v>3200</v>
      </c>
      <c r="AR372" s="55">
        <v>547</v>
      </c>
      <c r="AS372" s="64">
        <v>0.13696935772895813</v>
      </c>
      <c r="AT372" s="64">
        <v>0.3104822039604187</v>
      </c>
      <c r="AU372" s="64">
        <v>0.18258002400398254</v>
      </c>
      <c r="AV372" s="64">
        <v>6.6767409443855286E-2</v>
      </c>
      <c r="AW372" s="64">
        <v>2.1019371226429939E-2</v>
      </c>
      <c r="AX372" s="68">
        <v>0</v>
      </c>
      <c r="AY372" s="56" t="str">
        <f t="shared" si="100"/>
        <v>yes</v>
      </c>
      <c r="AZ372" s="57" t="str">
        <f t="shared" si="101"/>
        <v>yes</v>
      </c>
      <c r="BA372" s="57" t="str">
        <f t="shared" si="102"/>
        <v>yes</v>
      </c>
      <c r="BB372" s="57" t="str">
        <f t="shared" si="103"/>
        <v>yes</v>
      </c>
      <c r="BC372" s="57" t="str">
        <f t="shared" si="104"/>
        <v>yes</v>
      </c>
      <c r="BD372" s="58">
        <f t="shared" si="105"/>
        <v>0</v>
      </c>
      <c r="BE372" s="59" t="str">
        <f t="shared" si="106"/>
        <v>included</v>
      </c>
      <c r="BF372" s="55" t="s">
        <v>77</v>
      </c>
      <c r="BG372" s="58">
        <v>5</v>
      </c>
      <c r="BH372" s="58" t="s">
        <v>78</v>
      </c>
      <c r="BI372" s="113" t="s">
        <v>84</v>
      </c>
      <c r="BJ372" s="67" t="s">
        <v>80</v>
      </c>
      <c r="BK372" s="61"/>
      <c r="BL372" s="61" t="e" cm="1">
        <f t="array" ref="BL372">IF(_xlfn.XLOOKUP(Estimates_final!C315,'Additional survey details'!$B$3:$B$489,_xlfn.XLOOKUP(Estimates_final!$BL$1,'Additional survey details'!$C$2:$BM$2,'Additional survey details'!$C$3:$BM$489))=0,"",_xlfn.XLOOKUP(Estimates_final!C315,'Additional survey details'!$B$3:$B$489,_xlfn.XLOOKUP(Estimates_final!$BL$1,'Additional survey details'!$C$2:$BM$2,'Additional survey details'!$C$3:$BM$489)))</f>
        <v>#N/A</v>
      </c>
    </row>
    <row r="373" spans="1:64" s="54" customFormat="1" ht="15" customHeight="1" x14ac:dyDescent="0.35">
      <c r="A373" s="54">
        <v>314</v>
      </c>
      <c r="B373" s="59" t="s">
        <v>676</v>
      </c>
      <c r="C373" s="55">
        <v>859</v>
      </c>
      <c r="D373" s="55" t="s">
        <v>682</v>
      </c>
      <c r="E373" s="58" t="s">
        <v>678</v>
      </c>
      <c r="F373" s="10" t="s">
        <v>76</v>
      </c>
      <c r="G373" s="3">
        <v>2000</v>
      </c>
      <c r="H373" s="55">
        <v>1999</v>
      </c>
      <c r="I373" s="64">
        <v>8.2334443926811218E-2</v>
      </c>
      <c r="J373" s="62">
        <v>1.6725381836295128E-2</v>
      </c>
      <c r="K373" s="64">
        <v>4.9552690237760544E-2</v>
      </c>
      <c r="L373" s="64">
        <v>0.11511619389057159</v>
      </c>
      <c r="M373" s="64">
        <v>4.716106504201889E-2</v>
      </c>
      <c r="N373" s="62">
        <v>1.6066370531916618E-2</v>
      </c>
      <c r="O373" s="64">
        <v>1.5408363193273544E-2</v>
      </c>
      <c r="P373" s="64">
        <v>7.8913763165473938E-2</v>
      </c>
      <c r="Q373" s="55">
        <v>746</v>
      </c>
      <c r="R373" s="63">
        <v>737</v>
      </c>
      <c r="S373" s="64">
        <v>0.2761116623878479</v>
      </c>
      <c r="T373" s="64">
        <v>0.33109918236732483</v>
      </c>
      <c r="U373" s="63">
        <v>204</v>
      </c>
      <c r="V373" s="55">
        <v>247</v>
      </c>
      <c r="W373" s="63">
        <v>204</v>
      </c>
      <c r="X373" s="55">
        <v>247</v>
      </c>
      <c r="Y373" s="64">
        <v>0.2762393057346344</v>
      </c>
      <c r="Z373" s="64">
        <v>0.33109918236732483</v>
      </c>
      <c r="AA373" s="55">
        <v>3000</v>
      </c>
      <c r="AB373" s="55">
        <v>45</v>
      </c>
      <c r="AC373" s="55">
        <v>3500</v>
      </c>
      <c r="AD373" s="55">
        <v>26</v>
      </c>
      <c r="AE373" s="55">
        <v>4000</v>
      </c>
      <c r="AF373" s="55">
        <v>21</v>
      </c>
      <c r="AG373" s="64">
        <v>0.18797193467617035</v>
      </c>
      <c r="AH373" s="64">
        <v>0.3716697096824646</v>
      </c>
      <c r="AI373" s="64">
        <v>0.18949849903583527</v>
      </c>
      <c r="AJ373" s="64">
        <v>4.8061184585094452E-2</v>
      </c>
      <c r="AK373" s="64">
        <v>0</v>
      </c>
      <c r="AL373" s="64">
        <v>0</v>
      </c>
      <c r="AM373" s="55">
        <v>3000</v>
      </c>
      <c r="AN373" s="55">
        <v>45</v>
      </c>
      <c r="AO373" s="55">
        <v>3500</v>
      </c>
      <c r="AP373" s="55">
        <v>26</v>
      </c>
      <c r="AQ373" s="55">
        <v>4000</v>
      </c>
      <c r="AR373" s="55">
        <v>21</v>
      </c>
      <c r="AS373" s="64">
        <v>0.18218623101711273</v>
      </c>
      <c r="AT373" s="64">
        <v>0.37246963381767273</v>
      </c>
      <c r="AU373" s="64">
        <v>0.19028340280056</v>
      </c>
      <c r="AV373" s="64">
        <v>4.8582997173070908E-2</v>
      </c>
      <c r="AW373" s="64">
        <v>0</v>
      </c>
      <c r="AX373" s="68">
        <v>0</v>
      </c>
      <c r="AY373" s="56" t="str">
        <f t="shared" si="100"/>
        <v>yes</v>
      </c>
      <c r="AZ373" s="57" t="str">
        <f t="shared" si="101"/>
        <v>yes</v>
      </c>
      <c r="BA373" s="57" t="str">
        <f t="shared" si="102"/>
        <v>yes</v>
      </c>
      <c r="BB373" s="57" t="str">
        <f t="shared" si="103"/>
        <v>yes</v>
      </c>
      <c r="BC373" s="57" t="str">
        <f t="shared" si="104"/>
        <v>yes</v>
      </c>
      <c r="BD373" s="58">
        <f t="shared" si="105"/>
        <v>0</v>
      </c>
      <c r="BE373" s="59" t="str">
        <f t="shared" si="106"/>
        <v>included</v>
      </c>
      <c r="BF373" s="55" t="s">
        <v>69</v>
      </c>
      <c r="BG373" s="58">
        <v>5</v>
      </c>
      <c r="BH373" s="58" t="s">
        <v>78</v>
      </c>
      <c r="BI373" s="45" t="s">
        <v>79</v>
      </c>
      <c r="BJ373" s="67" t="s">
        <v>80</v>
      </c>
      <c r="BK373" s="61" t="s">
        <v>141</v>
      </c>
      <c r="BL373" s="61" t="str" cm="1">
        <f t="array" ref="BL373">IF(_xlfn.XLOOKUP(Estimates_final!C312,'Additional survey details'!$B$3:$B$489,_xlfn.XLOOKUP(Estimates_final!$BL$1,'Additional survey details'!$C$2:$BM$2,'Additional survey details'!$C$3:$BM$489))=0,"",_xlfn.XLOOKUP(Estimates_final!C312,'Additional survey details'!$B$3:$B$489,_xlfn.XLOOKUP(Estimates_final!$BL$1,'Additional survey details'!$C$2:$BM$2,'Additional survey details'!$C$3:$BM$489)))</f>
        <v/>
      </c>
    </row>
    <row r="374" spans="1:64" s="54" customFormat="1" ht="15" hidden="1" customHeight="1" x14ac:dyDescent="0.35">
      <c r="A374" s="54">
        <v>350</v>
      </c>
      <c r="B374" s="59" t="s">
        <v>676</v>
      </c>
      <c r="C374" s="63">
        <v>1119</v>
      </c>
      <c r="D374" s="55" t="s">
        <v>683</v>
      </c>
      <c r="E374" s="58" t="s">
        <v>678</v>
      </c>
      <c r="F374" s="10" t="s">
        <v>684</v>
      </c>
      <c r="G374" s="3">
        <v>2015</v>
      </c>
      <c r="H374" s="55">
        <v>2012</v>
      </c>
      <c r="I374" s="57"/>
      <c r="J374" s="62"/>
      <c r="K374" s="57"/>
      <c r="L374" s="57"/>
      <c r="M374" s="57"/>
      <c r="N374" s="62"/>
      <c r="O374" s="57"/>
      <c r="P374" s="57"/>
      <c r="Q374" s="77">
        <v>4053</v>
      </c>
      <c r="R374" s="55"/>
      <c r="S374" s="64"/>
      <c r="T374" s="64">
        <f>V374/Q374</f>
        <v>0.92005921539600299</v>
      </c>
      <c r="U374" s="55"/>
      <c r="V374" s="77">
        <v>3729</v>
      </c>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c r="AS374" s="55"/>
      <c r="AT374" s="55"/>
      <c r="AU374" s="55"/>
      <c r="AV374" s="55"/>
      <c r="AW374" s="55"/>
      <c r="AX374" s="60"/>
      <c r="AY374" s="56"/>
      <c r="AZ374" s="55"/>
      <c r="BA374" s="55"/>
      <c r="BB374" s="55"/>
      <c r="BC374" s="55"/>
      <c r="BD374" s="58"/>
      <c r="BE374" s="59" t="s">
        <v>69</v>
      </c>
      <c r="BF374" s="55"/>
      <c r="BG374" s="58">
        <v>1</v>
      </c>
      <c r="BH374" s="58" t="s">
        <v>70</v>
      </c>
      <c r="BI374" s="45" t="s">
        <v>71</v>
      </c>
      <c r="BJ374" s="60" t="s">
        <v>72</v>
      </c>
      <c r="BK374" s="61"/>
      <c r="BL374" s="61" t="str" cm="1">
        <f t="array" ref="BL374">IF(_xlfn.XLOOKUP(Estimates_final!C471,'Additional survey details'!$B$3:$B$489,_xlfn.XLOOKUP(Estimates_final!$BL$1,'Additional survey details'!$C$2:$BM$2,'Additional survey details'!$C$3:$BM$489))=0,"",_xlfn.XLOOKUP(Estimates_final!C471,'Additional survey details'!$B$3:$B$489,_xlfn.XLOOKUP(Estimates_final!$BL$1,'Additional survey details'!$C$2:$BM$2,'Additional survey details'!$C$3:$BM$489)))</f>
        <v/>
      </c>
    </row>
    <row r="375" spans="1:64" s="54" customFormat="1" ht="15" hidden="1" customHeight="1" x14ac:dyDescent="0.35">
      <c r="A375" s="54">
        <v>472</v>
      </c>
      <c r="B375" s="59" t="s">
        <v>676</v>
      </c>
      <c r="C375" s="63">
        <v>4251</v>
      </c>
      <c r="D375" s="55" t="s">
        <v>685</v>
      </c>
      <c r="E375" s="58" t="s">
        <v>678</v>
      </c>
      <c r="F375" s="10" t="s">
        <v>684</v>
      </c>
      <c r="G375" s="3">
        <v>2018</v>
      </c>
      <c r="H375" s="55">
        <v>2015</v>
      </c>
      <c r="I375" s="57"/>
      <c r="J375" s="62"/>
      <c r="K375" s="57"/>
      <c r="L375" s="57"/>
      <c r="M375" s="57"/>
      <c r="N375" s="62"/>
      <c r="O375" s="57"/>
      <c r="P375" s="57"/>
      <c r="Q375" s="77">
        <v>6736</v>
      </c>
      <c r="R375" s="55"/>
      <c r="S375" s="64"/>
      <c r="T375" s="64">
        <f>V375/Q375</f>
        <v>0.87321852731591454</v>
      </c>
      <c r="U375" s="55"/>
      <c r="V375" s="77">
        <v>5882</v>
      </c>
      <c r="W375" s="55"/>
      <c r="X375" s="55"/>
      <c r="Y375" s="55"/>
      <c r="Z375" s="55"/>
      <c r="AA375" s="55"/>
      <c r="AB375" s="55"/>
      <c r="AC375" s="55"/>
      <c r="AD375" s="55"/>
      <c r="AE375" s="55"/>
      <c r="AF375" s="55"/>
      <c r="AG375" s="55"/>
      <c r="AH375" s="55"/>
      <c r="AI375" s="55"/>
      <c r="AJ375" s="55"/>
      <c r="AK375" s="55"/>
      <c r="AL375" s="55"/>
      <c r="AM375" s="55"/>
      <c r="AN375" s="55"/>
      <c r="AO375" s="55"/>
      <c r="AP375" s="55"/>
      <c r="AQ375" s="55"/>
      <c r="AR375" s="55"/>
      <c r="AS375" s="55"/>
      <c r="AT375" s="55"/>
      <c r="AU375" s="55"/>
      <c r="AV375" s="55"/>
      <c r="AW375" s="55"/>
      <c r="AX375" s="60"/>
      <c r="AY375" s="56"/>
      <c r="AZ375" s="55"/>
      <c r="BA375" s="55"/>
      <c r="BB375" s="55"/>
      <c r="BC375" s="55"/>
      <c r="BD375" s="58"/>
      <c r="BE375" s="59" t="s">
        <v>69</v>
      </c>
      <c r="BF375" s="55"/>
      <c r="BG375" s="58">
        <v>1</v>
      </c>
      <c r="BH375" s="58" t="s">
        <v>70</v>
      </c>
      <c r="BI375" s="45" t="s">
        <v>71</v>
      </c>
      <c r="BJ375" s="60" t="s">
        <v>72</v>
      </c>
      <c r="BK375" s="61"/>
      <c r="BL375" s="61" t="str" cm="1">
        <f t="array" ref="BL375">IF(_xlfn.XLOOKUP(Estimates_final!C472,'Additional survey details'!$B$3:$B$489,_xlfn.XLOOKUP(Estimates_final!$BL$1,'Additional survey details'!$C$2:$BM$2,'Additional survey details'!$C$3:$BM$489))=0,"",_xlfn.XLOOKUP(Estimates_final!C472,'Additional survey details'!$B$3:$B$489,_xlfn.XLOOKUP(Estimates_final!$BL$1,'Additional survey details'!$C$2:$BM$2,'Additional survey details'!$C$3:$BM$489)))</f>
        <v>MICS4</v>
      </c>
    </row>
    <row r="376" spans="1:64" s="54" customFormat="1" ht="15" customHeight="1" x14ac:dyDescent="0.35">
      <c r="A376" s="54">
        <v>484</v>
      </c>
      <c r="B376" s="213" t="s">
        <v>676</v>
      </c>
      <c r="C376" s="220">
        <v>4427</v>
      </c>
      <c r="D376" s="214" t="s">
        <v>686</v>
      </c>
      <c r="E376" s="174" t="s">
        <v>678</v>
      </c>
      <c r="F376" s="215" t="s">
        <v>67</v>
      </c>
      <c r="G376" s="214" t="s">
        <v>344</v>
      </c>
      <c r="H376" s="220">
        <v>2017</v>
      </c>
      <c r="I376" s="224">
        <v>9.8973177373409271E-2</v>
      </c>
      <c r="J376" s="227">
        <v>3.7683798000216484E-3</v>
      </c>
      <c r="K376" s="224">
        <v>9.1587156057357788E-2</v>
      </c>
      <c r="L376" s="224">
        <v>0.10635920614004135</v>
      </c>
      <c r="M376" s="224">
        <v>6.9212786853313446E-2</v>
      </c>
      <c r="N376" s="227">
        <v>3.706702496856451E-3</v>
      </c>
      <c r="O376" s="224">
        <v>6.1930116266012192E-2</v>
      </c>
      <c r="P376" s="224">
        <v>7.6495453715324402E-2</v>
      </c>
      <c r="Q376" s="233">
        <v>8092</v>
      </c>
      <c r="R376" s="233">
        <v>8324</v>
      </c>
      <c r="S376" s="224">
        <v>0.94647377729415894</v>
      </c>
      <c r="T376" s="224">
        <v>0.94649034738540649</v>
      </c>
      <c r="U376" s="233">
        <v>7878.6083984375</v>
      </c>
      <c r="V376" s="233">
        <v>7659</v>
      </c>
      <c r="W376" s="233">
        <v>7858.447265625</v>
      </c>
      <c r="X376" s="233">
        <v>7639</v>
      </c>
      <c r="Y376" s="224">
        <v>0.94407105445861816</v>
      </c>
      <c r="Z376" s="224">
        <v>0.94401878118515015</v>
      </c>
      <c r="AA376" s="233">
        <v>3000</v>
      </c>
      <c r="AB376" s="233">
        <v>1001</v>
      </c>
      <c r="AC376" s="233">
        <v>3500</v>
      </c>
      <c r="AD376" s="233">
        <v>757</v>
      </c>
      <c r="AE376" s="233">
        <v>3200</v>
      </c>
      <c r="AF376" s="233">
        <v>647</v>
      </c>
      <c r="AG376" s="224">
        <v>0.12893019616603851</v>
      </c>
      <c r="AH376" s="224">
        <v>0.31327912211418152</v>
      </c>
      <c r="AI376" s="224">
        <v>0.13375371694564819</v>
      </c>
      <c r="AJ376" s="224">
        <v>4.9338739365339279E-2</v>
      </c>
      <c r="AK376" s="224">
        <v>1.758129894733429E-2</v>
      </c>
      <c r="AL376" s="224">
        <v>0</v>
      </c>
      <c r="AM376" s="233">
        <v>3000</v>
      </c>
      <c r="AN376" s="233">
        <v>1001</v>
      </c>
      <c r="AO376" s="233">
        <v>3500</v>
      </c>
      <c r="AP376" s="233">
        <v>757</v>
      </c>
      <c r="AQ376" s="233">
        <v>3200</v>
      </c>
      <c r="AR376" s="233">
        <v>647</v>
      </c>
      <c r="AS376" s="224">
        <v>0.13069590926170349</v>
      </c>
      <c r="AT376" s="224">
        <v>0.31400966644287109</v>
      </c>
      <c r="AU376" s="224">
        <v>0.1304347813129425</v>
      </c>
      <c r="AV376" s="224">
        <v>4.778691753745079E-2</v>
      </c>
      <c r="AW376" s="224">
        <v>1.6451233997941017E-2</v>
      </c>
      <c r="AX376" s="234">
        <v>0</v>
      </c>
      <c r="AY376" s="175" t="str">
        <f t="shared" ref="AY376:AY388" si="107">IF(Z376&gt;=0.3,"yes","no")</f>
        <v>yes</v>
      </c>
      <c r="AZ376" s="176" t="str">
        <f t="shared" ref="AZ376:AZ388" si="108">IF(V376&gt;=200,"yes","no")</f>
        <v>yes</v>
      </c>
      <c r="BA376" s="176" t="str">
        <f t="shared" ref="BA376:BA388" si="109">IF(AT376&lt;0.55,"yes","no")</f>
        <v>yes</v>
      </c>
      <c r="BB376" s="176" t="str">
        <f t="shared" ref="BB376:BB388" si="110">IF(AW376+AX376&gt;=0.05,"no","yes")</f>
        <v>yes</v>
      </c>
      <c r="BC376" s="176" t="str">
        <f t="shared" ref="BC376:BC388" si="111">IF(AV376&gt;=0.1,"no","yes")</f>
        <v>yes</v>
      </c>
      <c r="BD376" s="174">
        <f t="shared" ref="BD376:BD388" si="112">COUNTIF(AY376:BC376,"no")</f>
        <v>0</v>
      </c>
      <c r="BE376" s="213" t="s">
        <v>77</v>
      </c>
      <c r="BF376" s="220"/>
      <c r="BG376" s="174">
        <v>5</v>
      </c>
      <c r="BH376" s="174" t="s">
        <v>78</v>
      </c>
      <c r="BI376" s="177" t="s">
        <v>84</v>
      </c>
      <c r="BJ376" s="218" t="s">
        <v>80</v>
      </c>
      <c r="BK376" s="241"/>
      <c r="BL376" s="241"/>
    </row>
    <row r="377" spans="1:64" s="54" customFormat="1" ht="15" hidden="1" customHeight="1" x14ac:dyDescent="0.35">
      <c r="A377" s="54">
        <v>220</v>
      </c>
      <c r="B377" s="59" t="s">
        <v>687</v>
      </c>
      <c r="C377" s="55">
        <v>577</v>
      </c>
      <c r="D377" s="55" t="s">
        <v>688</v>
      </c>
      <c r="E377" s="58" t="s">
        <v>689</v>
      </c>
      <c r="F377" s="10" t="s">
        <v>76</v>
      </c>
      <c r="G377" s="3">
        <v>2012</v>
      </c>
      <c r="H377" s="55">
        <v>2011</v>
      </c>
      <c r="I377" s="64"/>
      <c r="J377" s="62"/>
      <c r="K377" s="64"/>
      <c r="L377" s="64"/>
      <c r="M377" s="64"/>
      <c r="N377" s="62"/>
      <c r="O377" s="64"/>
      <c r="P377" s="64"/>
      <c r="Q377" s="55">
        <v>98</v>
      </c>
      <c r="R377" s="63">
        <v>100.67129516601563</v>
      </c>
      <c r="S377" s="64">
        <v>0.98019802570343018</v>
      </c>
      <c r="T377" s="64">
        <v>0.98979592323303223</v>
      </c>
      <c r="U377" s="63">
        <v>99</v>
      </c>
      <c r="V377" s="55">
        <v>97</v>
      </c>
      <c r="W377" s="63">
        <v>99</v>
      </c>
      <c r="X377" s="55">
        <v>97</v>
      </c>
      <c r="Y377" s="64">
        <v>0.98019802570343018</v>
      </c>
      <c r="Z377" s="64">
        <v>0.98979592323303223</v>
      </c>
      <c r="AA377" s="55">
        <v>2722</v>
      </c>
      <c r="AB377" s="55">
        <v>6</v>
      </c>
      <c r="AC377" s="55">
        <v>3202</v>
      </c>
      <c r="AD377" s="55">
        <v>3</v>
      </c>
      <c r="AE377" s="55">
        <v>2268</v>
      </c>
      <c r="AF377" s="55">
        <v>3</v>
      </c>
      <c r="AG377" s="64">
        <v>0.10860193520784378</v>
      </c>
      <c r="AH377" s="64">
        <v>0.19312582910060883</v>
      </c>
      <c r="AI377" s="64">
        <v>0.13509298861026764</v>
      </c>
      <c r="AJ377" s="64">
        <v>1.6805211082100868E-2</v>
      </c>
      <c r="AK377" s="64">
        <v>1.2389015406370163E-2</v>
      </c>
      <c r="AL377" s="64">
        <v>0</v>
      </c>
      <c r="AM377" s="55">
        <v>2722</v>
      </c>
      <c r="AN377" s="55">
        <v>6</v>
      </c>
      <c r="AO377" s="55">
        <v>2268</v>
      </c>
      <c r="AP377" s="55">
        <v>3</v>
      </c>
      <c r="AQ377" s="55">
        <v>3202</v>
      </c>
      <c r="AR377" s="55">
        <v>3</v>
      </c>
      <c r="AS377" s="64">
        <v>0.12371134012937546</v>
      </c>
      <c r="AT377" s="64">
        <v>0.18556700646877289</v>
      </c>
      <c r="AU377" s="64">
        <v>0.12371134012937546</v>
      </c>
      <c r="AV377" s="64">
        <v>2.0618556067347527E-2</v>
      </c>
      <c r="AW377" s="64">
        <v>1.0309278033673763E-2</v>
      </c>
      <c r="AX377" s="68">
        <v>0</v>
      </c>
      <c r="AY377" s="56" t="str">
        <f t="shared" si="107"/>
        <v>yes</v>
      </c>
      <c r="AZ377" s="57" t="str">
        <f t="shared" si="108"/>
        <v>no</v>
      </c>
      <c r="BA377" s="57" t="str">
        <f t="shared" si="109"/>
        <v>yes</v>
      </c>
      <c r="BB377" s="57" t="str">
        <f t="shared" si="110"/>
        <v>yes</v>
      </c>
      <c r="BC377" s="57" t="str">
        <f t="shared" si="111"/>
        <v>yes</v>
      </c>
      <c r="BD377" s="58">
        <f t="shared" si="112"/>
        <v>1</v>
      </c>
      <c r="BE377" s="59" t="str">
        <f>IF(BD377=0,"included","excluded")</f>
        <v>excluded</v>
      </c>
      <c r="BF377" s="55" t="s">
        <v>69</v>
      </c>
      <c r="BG377" s="58">
        <v>6</v>
      </c>
      <c r="BH377" s="88" t="s">
        <v>70</v>
      </c>
      <c r="BI377" s="45" t="s">
        <v>71</v>
      </c>
      <c r="BJ377" s="67" t="s">
        <v>72</v>
      </c>
      <c r="BK377" s="61"/>
      <c r="BL377" s="61" t="str" cm="1">
        <f t="array" ref="BL377">IF(_xlfn.XLOOKUP(Estimates_final!C316,'Additional survey details'!$B$3:$B$489,_xlfn.XLOOKUP(Estimates_final!$BL$1,'Additional survey details'!$C$2:$BM$2,'Additional survey details'!$C$3:$BM$489))=0,"",_xlfn.XLOOKUP(Estimates_final!C316,'Additional survey details'!$B$3:$B$489,_xlfn.XLOOKUP(Estimates_final!$BL$1,'Additional survey details'!$C$2:$BM$2,'Additional survey details'!$C$3:$BM$489)))</f>
        <v/>
      </c>
    </row>
    <row r="378" spans="1:64" s="54" customFormat="1" ht="15" hidden="1" customHeight="1" x14ac:dyDescent="0.35">
      <c r="A378" s="131">
        <v>491</v>
      </c>
      <c r="B378" s="142" t="s">
        <v>690</v>
      </c>
      <c r="C378" s="143">
        <v>3201</v>
      </c>
      <c r="D378" s="143" t="s">
        <v>691</v>
      </c>
      <c r="E378" s="144" t="s">
        <v>692</v>
      </c>
      <c r="F378" s="145" t="s">
        <v>76</v>
      </c>
      <c r="G378" s="143" t="s">
        <v>344</v>
      </c>
      <c r="H378" s="143">
        <v>2018</v>
      </c>
      <c r="I378" s="143"/>
      <c r="J378" s="143"/>
      <c r="K378" s="143"/>
      <c r="L378" s="143"/>
      <c r="M378" s="98">
        <v>0.1572507917881012</v>
      </c>
      <c r="N378" s="100">
        <v>2.300603874027729E-2</v>
      </c>
      <c r="O378" s="98">
        <v>0.11183063685894012</v>
      </c>
      <c r="P378" s="98">
        <v>0.20267094671726227</v>
      </c>
      <c r="Q378" s="102">
        <v>991</v>
      </c>
      <c r="R378" s="102">
        <v>1031.7392578125</v>
      </c>
      <c r="S378" s="98">
        <v>0.47286820411682129</v>
      </c>
      <c r="T378" s="98">
        <v>0.48536831140518188</v>
      </c>
      <c r="U378" s="102">
        <v>488</v>
      </c>
      <c r="V378" s="102">
        <v>481</v>
      </c>
      <c r="W378" s="102">
        <v>471</v>
      </c>
      <c r="X378" s="102">
        <v>465</v>
      </c>
      <c r="Y378" s="98">
        <v>0.45639535784721375</v>
      </c>
      <c r="Z378" s="98">
        <v>0.46922299265861511</v>
      </c>
      <c r="AA378" s="102">
        <v>3500</v>
      </c>
      <c r="AB378" s="102">
        <v>28</v>
      </c>
      <c r="AC378" s="102">
        <v>3000</v>
      </c>
      <c r="AD378" s="102">
        <v>25</v>
      </c>
      <c r="AE378" s="102">
        <v>4000</v>
      </c>
      <c r="AF378" s="102">
        <v>23</v>
      </c>
      <c r="AG378" s="98">
        <v>5.7190015912055969E-2</v>
      </c>
      <c r="AH378" s="98">
        <v>0.16093522310256958</v>
      </c>
      <c r="AI378" s="98">
        <v>0.2156665027141571</v>
      </c>
      <c r="AJ378" s="98">
        <v>7.3238208889961243E-2</v>
      </c>
      <c r="AK378" s="98">
        <v>5.3585413843393326E-2</v>
      </c>
      <c r="AL378" s="98">
        <v>3.6975136026740074E-3</v>
      </c>
      <c r="AM378" s="102">
        <v>3500</v>
      </c>
      <c r="AN378" s="102">
        <v>28</v>
      </c>
      <c r="AO378" s="102">
        <v>3000</v>
      </c>
      <c r="AP378" s="102">
        <v>25</v>
      </c>
      <c r="AQ378" s="102">
        <v>4000</v>
      </c>
      <c r="AR378" s="102">
        <v>23</v>
      </c>
      <c r="AS378" s="98">
        <v>5.8212056756019592E-2</v>
      </c>
      <c r="AT378" s="98">
        <v>0.15800416469573975</v>
      </c>
      <c r="AU378" s="98">
        <v>0.20790021121501923</v>
      </c>
      <c r="AV378" s="98">
        <v>7.4844077229499817E-2</v>
      </c>
      <c r="AW378" s="98">
        <v>5.1975052803754807E-2</v>
      </c>
      <c r="AX378" s="104">
        <v>4.1580041870474815E-3</v>
      </c>
      <c r="AY378" s="56" t="str">
        <f t="shared" si="107"/>
        <v>yes</v>
      </c>
      <c r="AZ378" s="57" t="str">
        <f t="shared" si="108"/>
        <v>yes</v>
      </c>
      <c r="BA378" s="57" t="str">
        <f t="shared" si="109"/>
        <v>yes</v>
      </c>
      <c r="BB378" s="57" t="str">
        <f t="shared" si="110"/>
        <v>no</v>
      </c>
      <c r="BC378" s="57" t="str">
        <f t="shared" si="111"/>
        <v>yes</v>
      </c>
      <c r="BD378" s="58">
        <f t="shared" si="112"/>
        <v>1</v>
      </c>
      <c r="BE378" s="142" t="s">
        <v>69</v>
      </c>
      <c r="BF378" s="143"/>
      <c r="BG378" s="144">
        <v>3</v>
      </c>
      <c r="BH378" s="144" t="s">
        <v>70</v>
      </c>
      <c r="BI378" s="143"/>
      <c r="BJ378" s="239"/>
      <c r="BK378" s="153"/>
      <c r="BL378" s="153" t="s">
        <v>329</v>
      </c>
    </row>
    <row r="379" spans="1:64" s="54" customFormat="1" ht="15" hidden="1" customHeight="1" x14ac:dyDescent="0.35">
      <c r="A379" s="54">
        <v>221</v>
      </c>
      <c r="B379" s="59" t="s">
        <v>693</v>
      </c>
      <c r="C379" s="55">
        <v>580</v>
      </c>
      <c r="D379" s="55" t="s">
        <v>694</v>
      </c>
      <c r="E379" s="58" t="s">
        <v>695</v>
      </c>
      <c r="F379" s="10" t="s">
        <v>76</v>
      </c>
      <c r="G379" s="3">
        <v>2000</v>
      </c>
      <c r="H379" s="55">
        <v>1999</v>
      </c>
      <c r="I379" s="64"/>
      <c r="J379" s="62"/>
      <c r="K379" s="64"/>
      <c r="L379" s="64"/>
      <c r="M379" s="64"/>
      <c r="N379" s="62"/>
      <c r="O379" s="64"/>
      <c r="P379" s="64"/>
      <c r="Q379" s="55">
        <v>65</v>
      </c>
      <c r="R379" s="63">
        <v>67</v>
      </c>
      <c r="S379" s="64">
        <v>0.80256134271621704</v>
      </c>
      <c r="T379" s="64">
        <v>0.80000001192092896</v>
      </c>
      <c r="U379" s="63">
        <v>54</v>
      </c>
      <c r="V379" s="55">
        <v>52</v>
      </c>
      <c r="W379" s="63">
        <v>54</v>
      </c>
      <c r="X379" s="55">
        <v>52</v>
      </c>
      <c r="Y379" s="64">
        <v>0.80445671081542969</v>
      </c>
      <c r="Z379" s="64">
        <v>0.80000001192092896</v>
      </c>
      <c r="AA379" s="55">
        <v>3500</v>
      </c>
      <c r="AB379" s="55">
        <v>6</v>
      </c>
      <c r="AC379" s="55">
        <v>2950</v>
      </c>
      <c r="AD379" s="55">
        <v>4</v>
      </c>
      <c r="AE379" s="55">
        <v>2100</v>
      </c>
      <c r="AF379" s="55">
        <v>4</v>
      </c>
      <c r="AG379" s="64">
        <v>0.11527927964925766</v>
      </c>
      <c r="AH379" s="64">
        <v>0.2711159884929657</v>
      </c>
      <c r="AI379" s="64">
        <v>1.7541049048304558E-2</v>
      </c>
      <c r="AJ379" s="64">
        <v>1.7541049048304558E-2</v>
      </c>
      <c r="AK379" s="64">
        <v>0</v>
      </c>
      <c r="AL379" s="64">
        <v>0</v>
      </c>
      <c r="AM379" s="55">
        <v>3500</v>
      </c>
      <c r="AN379" s="55">
        <v>6</v>
      </c>
      <c r="AO379" s="55">
        <v>2950</v>
      </c>
      <c r="AP379" s="55">
        <v>4</v>
      </c>
      <c r="AQ379" s="55">
        <v>2100</v>
      </c>
      <c r="AR379" s="55">
        <v>4</v>
      </c>
      <c r="AS379" s="64">
        <v>0.11538461595773697</v>
      </c>
      <c r="AT379" s="64">
        <v>0.26923078298568726</v>
      </c>
      <c r="AU379" s="64">
        <v>1.9230769947171211E-2</v>
      </c>
      <c r="AV379" s="64">
        <v>1.9230769947171211E-2</v>
      </c>
      <c r="AW379" s="64">
        <v>0</v>
      </c>
      <c r="AX379" s="68">
        <v>0</v>
      </c>
      <c r="AY379" s="56" t="str">
        <f t="shared" si="107"/>
        <v>yes</v>
      </c>
      <c r="AZ379" s="57" t="str">
        <f t="shared" si="108"/>
        <v>no</v>
      </c>
      <c r="BA379" s="57" t="str">
        <f t="shared" si="109"/>
        <v>yes</v>
      </c>
      <c r="BB379" s="57" t="str">
        <f t="shared" si="110"/>
        <v>yes</v>
      </c>
      <c r="BC379" s="57" t="str">
        <f t="shared" si="111"/>
        <v>yes</v>
      </c>
      <c r="BD379" s="58">
        <f t="shared" si="112"/>
        <v>1</v>
      </c>
      <c r="BE379" s="59" t="str">
        <f t="shared" ref="BE379:BE388" si="113">IF(BD379=0,"included","excluded")</f>
        <v>excluded</v>
      </c>
      <c r="BF379" s="55" t="s">
        <v>69</v>
      </c>
      <c r="BG379" s="58">
        <v>6</v>
      </c>
      <c r="BH379" s="88" t="s">
        <v>70</v>
      </c>
      <c r="BI379" s="45" t="s">
        <v>71</v>
      </c>
      <c r="BJ379" s="67" t="s">
        <v>72</v>
      </c>
      <c r="BK379" s="61"/>
      <c r="BL379" s="61" t="str" cm="1">
        <f t="array" ref="BL379">IF(_xlfn.XLOOKUP(Estimates_final!C317,'Additional survey details'!$B$3:$B$489,_xlfn.XLOOKUP(Estimates_final!$BL$1,'Additional survey details'!$C$2:$BM$2,'Additional survey details'!$C$3:$BM$489))=0,"",_xlfn.XLOOKUP(Estimates_final!C317,'Additional survey details'!$B$3:$B$489,_xlfn.XLOOKUP(Estimates_final!$BL$1,'Additional survey details'!$C$2:$BM$2,'Additional survey details'!$C$3:$BM$489)))</f>
        <v>MICS3</v>
      </c>
    </row>
    <row r="380" spans="1:64" s="54" customFormat="1" ht="15" customHeight="1" x14ac:dyDescent="0.35">
      <c r="A380" s="54">
        <v>222</v>
      </c>
      <c r="B380" s="59" t="s">
        <v>693</v>
      </c>
      <c r="C380" s="55">
        <v>582</v>
      </c>
      <c r="D380" s="55" t="s">
        <v>696</v>
      </c>
      <c r="E380" s="58" t="s">
        <v>695</v>
      </c>
      <c r="F380" s="10" t="s">
        <v>67</v>
      </c>
      <c r="G380" s="3" t="s">
        <v>83</v>
      </c>
      <c r="H380" s="55">
        <v>2006</v>
      </c>
      <c r="I380" s="64">
        <v>8.8068099999999996E-2</v>
      </c>
      <c r="J380" s="62">
        <v>7.8670093789696693E-3</v>
      </c>
      <c r="K380" s="64">
        <v>7.2649456560611725E-2</v>
      </c>
      <c r="L380" s="64">
        <v>0.10348813235759735</v>
      </c>
      <c r="M380" s="64">
        <v>8.4910489618778229E-2</v>
      </c>
      <c r="N380" s="62">
        <v>9.3697598204016685E-3</v>
      </c>
      <c r="O380" s="64">
        <v>6.6327787935733795E-2</v>
      </c>
      <c r="P380" s="64">
        <v>0.10349319875240326</v>
      </c>
      <c r="Q380" s="55">
        <v>1931</v>
      </c>
      <c r="R380" s="63">
        <v>1834</v>
      </c>
      <c r="S380" s="64">
        <v>0.82072824239730835</v>
      </c>
      <c r="T380" s="64">
        <v>0.80476438999176025</v>
      </c>
      <c r="U380" s="63">
        <v>1505.0374755859375</v>
      </c>
      <c r="V380" s="55">
        <v>1554</v>
      </c>
      <c r="W380" s="63">
        <v>1504.4345703125</v>
      </c>
      <c r="X380" s="55">
        <v>1553</v>
      </c>
      <c r="Y380" s="64">
        <v>0.82030236721038818</v>
      </c>
      <c r="Z380" s="64">
        <v>0.80424648523330688</v>
      </c>
      <c r="AA380" s="55">
        <v>3000</v>
      </c>
      <c r="AB380" s="55">
        <v>105</v>
      </c>
      <c r="AC380" s="55">
        <v>3200</v>
      </c>
      <c r="AD380" s="55">
        <v>89</v>
      </c>
      <c r="AE380" s="55">
        <v>3100</v>
      </c>
      <c r="AF380" s="55">
        <v>70</v>
      </c>
      <c r="AG380" s="64">
        <v>5.6393474340438843E-2</v>
      </c>
      <c r="AH380" s="64">
        <v>0.14948302507400513</v>
      </c>
      <c r="AI380" s="64">
        <v>5.1410581916570663E-2</v>
      </c>
      <c r="AJ380" s="64">
        <v>8.1198057159781456E-3</v>
      </c>
      <c r="AK380" s="64">
        <v>1.1841711821034551E-3</v>
      </c>
      <c r="AL380" s="64">
        <v>0</v>
      </c>
      <c r="AM380" s="55">
        <v>3000</v>
      </c>
      <c r="AN380" s="55">
        <v>105</v>
      </c>
      <c r="AO380" s="55">
        <v>3200</v>
      </c>
      <c r="AP380" s="55">
        <v>89</v>
      </c>
      <c r="AQ380" s="55">
        <v>3100</v>
      </c>
      <c r="AR380" s="55">
        <v>70</v>
      </c>
      <c r="AS380" s="64">
        <v>6.756756454706192E-2</v>
      </c>
      <c r="AT380" s="64">
        <v>0.16988417506217957</v>
      </c>
      <c r="AU380" s="64">
        <v>5.3410552442073822E-2</v>
      </c>
      <c r="AV380" s="64">
        <v>9.6525093540549278E-3</v>
      </c>
      <c r="AW380" s="64">
        <v>1.9305018940940499E-3</v>
      </c>
      <c r="AX380" s="68">
        <v>0</v>
      </c>
      <c r="AY380" s="56" t="str">
        <f t="shared" si="107"/>
        <v>yes</v>
      </c>
      <c r="AZ380" s="57" t="str">
        <f t="shared" si="108"/>
        <v>yes</v>
      </c>
      <c r="BA380" s="57" t="str">
        <f t="shared" si="109"/>
        <v>yes</v>
      </c>
      <c r="BB380" s="57" t="str">
        <f t="shared" si="110"/>
        <v>yes</v>
      </c>
      <c r="BC380" s="57" t="str">
        <f t="shared" si="111"/>
        <v>yes</v>
      </c>
      <c r="BD380" s="58">
        <f t="shared" si="112"/>
        <v>0</v>
      </c>
      <c r="BE380" s="59" t="str">
        <f t="shared" si="113"/>
        <v>included</v>
      </c>
      <c r="BF380" s="55" t="s">
        <v>77</v>
      </c>
      <c r="BG380" s="58">
        <v>5</v>
      </c>
      <c r="BH380" s="58" t="s">
        <v>78</v>
      </c>
      <c r="BI380" s="45" t="s">
        <v>84</v>
      </c>
      <c r="BJ380" s="67" t="s">
        <v>80</v>
      </c>
      <c r="BK380" s="61"/>
      <c r="BL380" s="61" t="str" cm="1">
        <f t="array" ref="BL380">IF(_xlfn.XLOOKUP(Estimates_final!C318,'Additional survey details'!$B$3:$B$489,_xlfn.XLOOKUP(Estimates_final!$BL$1,'Additional survey details'!$C$2:$BM$2,'Additional survey details'!$C$3:$BM$489))=0,"",_xlfn.XLOOKUP(Estimates_final!C318,'Additional survey details'!$B$3:$B$489,_xlfn.XLOOKUP(Estimates_final!$BL$1,'Additional survey details'!$C$2:$BM$2,'Additional survey details'!$C$3:$BM$489)))</f>
        <v/>
      </c>
    </row>
    <row r="381" spans="1:64" s="54" customFormat="1" ht="15" customHeight="1" x14ac:dyDescent="0.35">
      <c r="A381" s="54">
        <v>223</v>
      </c>
      <c r="B381" s="59" t="s">
        <v>693</v>
      </c>
      <c r="C381" s="55">
        <v>583</v>
      </c>
      <c r="D381" s="55" t="s">
        <v>697</v>
      </c>
      <c r="E381" s="58" t="s">
        <v>695</v>
      </c>
      <c r="F381" s="10" t="s">
        <v>76</v>
      </c>
      <c r="G381" s="3">
        <v>2014</v>
      </c>
      <c r="H381" s="55">
        <v>2013</v>
      </c>
      <c r="I381" s="64">
        <v>8.6415916681289673E-2</v>
      </c>
      <c r="J381" s="62">
        <v>1.0477376170456409E-2</v>
      </c>
      <c r="K381" s="64">
        <v>6.5880253911018372E-2</v>
      </c>
      <c r="L381" s="64">
        <v>0.10695157200098038</v>
      </c>
      <c r="M381" s="64">
        <v>8.0013155937194824E-2</v>
      </c>
      <c r="N381" s="62">
        <v>1.2427909299731255E-2</v>
      </c>
      <c r="O381" s="64">
        <v>5.542423203587532E-2</v>
      </c>
      <c r="P381" s="64">
        <v>0.10460207611322403</v>
      </c>
      <c r="Q381" s="55">
        <v>758</v>
      </c>
      <c r="R381" s="63">
        <v>755.6236572265625</v>
      </c>
      <c r="S381" s="64">
        <v>0.92989420890808105</v>
      </c>
      <c r="T381" s="64">
        <v>0.91820579767227173</v>
      </c>
      <c r="U381" s="63">
        <v>703</v>
      </c>
      <c r="V381" s="55">
        <v>696</v>
      </c>
      <c r="W381" s="63">
        <v>703</v>
      </c>
      <c r="X381" s="55">
        <v>696</v>
      </c>
      <c r="Y381" s="64">
        <v>0.92989420890808105</v>
      </c>
      <c r="Z381" s="64">
        <v>0.91820579767227173</v>
      </c>
      <c r="AA381" s="55">
        <v>3200</v>
      </c>
      <c r="AB381" s="55">
        <v>30</v>
      </c>
      <c r="AC381" s="55">
        <v>3400</v>
      </c>
      <c r="AD381" s="55">
        <v>30</v>
      </c>
      <c r="AE381" s="55">
        <v>3500</v>
      </c>
      <c r="AF381" s="55">
        <v>30</v>
      </c>
      <c r="AG381" s="64">
        <v>5.3052715957164764E-2</v>
      </c>
      <c r="AH381" s="64">
        <v>0.22045175731182098</v>
      </c>
      <c r="AI381" s="64">
        <v>5.4453503340482712E-2</v>
      </c>
      <c r="AJ381" s="64">
        <v>1.5105647966265678E-2</v>
      </c>
      <c r="AK381" s="64">
        <v>3.2038637436926365E-3</v>
      </c>
      <c r="AL381" s="64">
        <v>1.9543550442904234E-3</v>
      </c>
      <c r="AM381" s="55">
        <v>3200</v>
      </c>
      <c r="AN381" s="55">
        <v>30</v>
      </c>
      <c r="AO381" s="55">
        <v>3400</v>
      </c>
      <c r="AP381" s="55">
        <v>30</v>
      </c>
      <c r="AQ381" s="55">
        <v>3500</v>
      </c>
      <c r="AR381" s="55">
        <v>30</v>
      </c>
      <c r="AS381" s="64">
        <v>5.6034483015537262E-2</v>
      </c>
      <c r="AT381" s="64">
        <v>0.23132184147834778</v>
      </c>
      <c r="AU381" s="64">
        <v>5.3160920739173889E-2</v>
      </c>
      <c r="AV381" s="64">
        <v>1.4367816038429737E-2</v>
      </c>
      <c r="AW381" s="64">
        <v>2.8735632076859474E-3</v>
      </c>
      <c r="AX381" s="68">
        <v>1.4367816038429737E-3</v>
      </c>
      <c r="AY381" s="56" t="str">
        <f t="shared" si="107"/>
        <v>yes</v>
      </c>
      <c r="AZ381" s="57" t="str">
        <f t="shared" si="108"/>
        <v>yes</v>
      </c>
      <c r="BA381" s="57" t="str">
        <f t="shared" si="109"/>
        <v>yes</v>
      </c>
      <c r="BB381" s="57" t="str">
        <f t="shared" si="110"/>
        <v>yes</v>
      </c>
      <c r="BC381" s="57" t="str">
        <f t="shared" si="111"/>
        <v>yes</v>
      </c>
      <c r="BD381" s="58">
        <f t="shared" si="112"/>
        <v>0</v>
      </c>
      <c r="BE381" s="59" t="str">
        <f t="shared" si="113"/>
        <v>included</v>
      </c>
      <c r="BF381" s="55" t="s">
        <v>77</v>
      </c>
      <c r="BG381" s="58">
        <v>5</v>
      </c>
      <c r="BH381" s="58" t="s">
        <v>78</v>
      </c>
      <c r="BI381" s="45" t="s">
        <v>79</v>
      </c>
      <c r="BJ381" s="67" t="s">
        <v>80</v>
      </c>
      <c r="BK381" s="61"/>
      <c r="BL381" s="61" t="str" cm="1">
        <f t="array" ref="BL381">IF(_xlfn.XLOOKUP(Estimates_final!C319,'Additional survey details'!$B$3:$B$489,_xlfn.XLOOKUP(Estimates_final!$BL$1,'Additional survey details'!$C$2:$BM$2,'Additional survey details'!$C$3:$BM$489))=0,"",_xlfn.XLOOKUP(Estimates_final!C319,'Additional survey details'!$B$3:$B$489,_xlfn.XLOOKUP(Estimates_final!$BL$1,'Additional survey details'!$C$2:$BM$2,'Additional survey details'!$C$3:$BM$489)))</f>
        <v>MICS4</v>
      </c>
    </row>
    <row r="382" spans="1:64" s="54" customFormat="1" ht="15" customHeight="1" x14ac:dyDescent="0.35">
      <c r="A382" s="54">
        <v>442</v>
      </c>
      <c r="B382" s="59" t="s">
        <v>693</v>
      </c>
      <c r="C382" s="55">
        <v>2629</v>
      </c>
      <c r="D382" s="55" t="s">
        <v>698</v>
      </c>
      <c r="E382" s="58" t="s">
        <v>695</v>
      </c>
      <c r="F382" s="10" t="s">
        <v>76</v>
      </c>
      <c r="G382" s="3">
        <v>2019</v>
      </c>
      <c r="H382" s="55">
        <v>2018</v>
      </c>
      <c r="I382" s="64">
        <v>0.12683114409446716</v>
      </c>
      <c r="J382" s="62">
        <v>1.2257148511707783E-2</v>
      </c>
      <c r="K382" s="64">
        <v>0.10280758142471313</v>
      </c>
      <c r="L382" s="64">
        <v>0.15085472166538239</v>
      </c>
      <c r="M382" s="64">
        <v>0.12182489782571793</v>
      </c>
      <c r="N382" s="62">
        <v>1.3481736183166504E-2</v>
      </c>
      <c r="O382" s="64">
        <v>9.5142871141433716E-2</v>
      </c>
      <c r="P382" s="64">
        <v>0.14850692451000214</v>
      </c>
      <c r="Q382" s="55">
        <v>685</v>
      </c>
      <c r="R382" s="63">
        <v>664</v>
      </c>
      <c r="S382" s="64">
        <v>0.97138553857803345</v>
      </c>
      <c r="T382" s="64">
        <v>0.97226279973983765</v>
      </c>
      <c r="U382" s="63">
        <v>645</v>
      </c>
      <c r="V382" s="55">
        <v>666</v>
      </c>
      <c r="W382" s="63">
        <v>645</v>
      </c>
      <c r="X382" s="55">
        <v>666</v>
      </c>
      <c r="Y382" s="64">
        <v>0.97138553857803345</v>
      </c>
      <c r="Z382" s="64">
        <v>0.97226279973983765</v>
      </c>
      <c r="AA382" s="55">
        <v>3000</v>
      </c>
      <c r="AB382" s="55">
        <v>127</v>
      </c>
      <c r="AC382" s="55">
        <v>3500</v>
      </c>
      <c r="AD382" s="55">
        <v>42</v>
      </c>
      <c r="AE382" s="55">
        <v>3200</v>
      </c>
      <c r="AF382" s="55">
        <v>29</v>
      </c>
      <c r="AG382" s="64">
        <v>0.19193537533283234</v>
      </c>
      <c r="AH382" s="64">
        <v>0.29845806956291199</v>
      </c>
      <c r="AI382" s="64">
        <v>5.6647684425115585E-2</v>
      </c>
      <c r="AJ382" s="64">
        <v>1.6208764165639877E-2</v>
      </c>
      <c r="AK382" s="64">
        <v>2.2457654122263193E-3</v>
      </c>
      <c r="AL382" s="64">
        <v>0</v>
      </c>
      <c r="AM382" s="55">
        <v>3000</v>
      </c>
      <c r="AN382" s="55">
        <v>127</v>
      </c>
      <c r="AO382" s="55">
        <v>3500</v>
      </c>
      <c r="AP382" s="55">
        <v>42</v>
      </c>
      <c r="AQ382" s="55">
        <v>3200</v>
      </c>
      <c r="AR382" s="55">
        <v>29</v>
      </c>
      <c r="AS382" s="64">
        <v>0.19069069623947144</v>
      </c>
      <c r="AT382" s="64">
        <v>0.29729729890823364</v>
      </c>
      <c r="AU382" s="64">
        <v>5.55555559694767E-2</v>
      </c>
      <c r="AV382" s="64">
        <v>1.6516515985131264E-2</v>
      </c>
      <c r="AW382" s="64">
        <v>3.0030030757188797E-3</v>
      </c>
      <c r="AX382" s="68">
        <v>0</v>
      </c>
      <c r="AY382" s="56" t="str">
        <f t="shared" si="107"/>
        <v>yes</v>
      </c>
      <c r="AZ382" s="57" t="str">
        <f t="shared" si="108"/>
        <v>yes</v>
      </c>
      <c r="BA382" s="57" t="str">
        <f t="shared" si="109"/>
        <v>yes</v>
      </c>
      <c r="BB382" s="57" t="str">
        <f t="shared" si="110"/>
        <v>yes</v>
      </c>
      <c r="BC382" s="57" t="str">
        <f t="shared" si="111"/>
        <v>yes</v>
      </c>
      <c r="BD382" s="58">
        <f t="shared" si="112"/>
        <v>0</v>
      </c>
      <c r="BE382" s="59" t="str">
        <f t="shared" si="113"/>
        <v>included</v>
      </c>
      <c r="BF382" s="55"/>
      <c r="BG382" s="58">
        <v>5</v>
      </c>
      <c r="BH382" s="58" t="s">
        <v>78</v>
      </c>
      <c r="BI382" s="45" t="s">
        <v>87</v>
      </c>
      <c r="BJ382" s="67" t="s">
        <v>88</v>
      </c>
      <c r="BK382" s="61" t="s">
        <v>699</v>
      </c>
      <c r="BL382" s="61" t="str" cm="1">
        <f t="array" ref="BL382">IF(_xlfn.XLOOKUP(Estimates_final!C320,'Additional survey details'!$B$3:$B$489,_xlfn.XLOOKUP(Estimates_final!$BL$1,'Additional survey details'!$C$2:$BM$2,'Additional survey details'!$C$3:$BM$489))=0,"",_xlfn.XLOOKUP(Estimates_final!C320,'Additional survey details'!$B$3:$B$489,_xlfn.XLOOKUP(Estimates_final!$BL$1,'Additional survey details'!$C$2:$BM$2,'Additional survey details'!$C$3:$BM$489)))</f>
        <v/>
      </c>
    </row>
    <row r="383" spans="1:64" s="54" customFormat="1" ht="15" hidden="1" customHeight="1" x14ac:dyDescent="0.35">
      <c r="A383" s="54">
        <v>224</v>
      </c>
      <c r="B383" s="59" t="s">
        <v>700</v>
      </c>
      <c r="C383" s="55">
        <v>590</v>
      </c>
      <c r="D383" s="55" t="s">
        <v>701</v>
      </c>
      <c r="E383" s="58" t="s">
        <v>702</v>
      </c>
      <c r="F383" s="10" t="s">
        <v>76</v>
      </c>
      <c r="G383" s="3">
        <v>2000</v>
      </c>
      <c r="H383" s="55">
        <v>1999</v>
      </c>
      <c r="I383" s="64"/>
      <c r="J383" s="62"/>
      <c r="K383" s="64"/>
      <c r="L383" s="64"/>
      <c r="M383" s="64"/>
      <c r="N383" s="62"/>
      <c r="O383" s="64"/>
      <c r="P383" s="64"/>
      <c r="Q383" s="55">
        <v>2111</v>
      </c>
      <c r="R383" s="63">
        <v>303847</v>
      </c>
      <c r="S383" s="64">
        <v>0.44529999999999997</v>
      </c>
      <c r="T383" s="64">
        <v>0.28754144906997681</v>
      </c>
      <c r="U383" s="63">
        <v>97513.90625</v>
      </c>
      <c r="V383" s="55">
        <v>607</v>
      </c>
      <c r="W383" s="63">
        <v>97513.90625</v>
      </c>
      <c r="X383" s="55">
        <v>607</v>
      </c>
      <c r="Y383" s="64">
        <v>0.32062387466430664</v>
      </c>
      <c r="Z383" s="64">
        <v>0.28754144906997681</v>
      </c>
      <c r="AA383" s="55">
        <v>3000</v>
      </c>
      <c r="AB383" s="55">
        <v>97</v>
      </c>
      <c r="AC383" s="55">
        <v>3500</v>
      </c>
      <c r="AD383" s="55">
        <v>68</v>
      </c>
      <c r="AE383" s="55">
        <v>2500</v>
      </c>
      <c r="AF383" s="55">
        <v>54</v>
      </c>
      <c r="AG383" s="64">
        <v>0.14163848757743835</v>
      </c>
      <c r="AH383" s="64">
        <v>0.34776294231414795</v>
      </c>
      <c r="AI383" s="64">
        <v>8.1551022827625275E-2</v>
      </c>
      <c r="AJ383" s="64">
        <v>3.6309156566858292E-2</v>
      </c>
      <c r="AK383" s="64">
        <v>0</v>
      </c>
      <c r="AL383" s="64">
        <v>2.4148155935108662E-3</v>
      </c>
      <c r="AM383" s="55">
        <v>3000</v>
      </c>
      <c r="AN383" s="55">
        <v>97</v>
      </c>
      <c r="AO383" s="55">
        <v>3500</v>
      </c>
      <c r="AP383" s="55">
        <v>68</v>
      </c>
      <c r="AQ383" s="55">
        <v>2500</v>
      </c>
      <c r="AR383" s="55">
        <v>54</v>
      </c>
      <c r="AS383" s="64">
        <v>0.15980230271816254</v>
      </c>
      <c r="AT383" s="64">
        <v>0.36079078912734985</v>
      </c>
      <c r="AU383" s="64">
        <v>9.2257000505924225E-2</v>
      </c>
      <c r="AV383" s="64">
        <v>4.2833607643842697E-2</v>
      </c>
      <c r="AW383" s="64">
        <v>0</v>
      </c>
      <c r="AX383" s="68">
        <v>3.2948928419500589E-3</v>
      </c>
      <c r="AY383" s="56" t="str">
        <f t="shared" si="107"/>
        <v>no</v>
      </c>
      <c r="AZ383" s="57" t="str">
        <f t="shared" si="108"/>
        <v>yes</v>
      </c>
      <c r="BA383" s="57" t="str">
        <f t="shared" si="109"/>
        <v>yes</v>
      </c>
      <c r="BB383" s="57" t="str">
        <f t="shared" si="110"/>
        <v>yes</v>
      </c>
      <c r="BC383" s="57" t="str">
        <f t="shared" si="111"/>
        <v>yes</v>
      </c>
      <c r="BD383" s="58">
        <f t="shared" si="112"/>
        <v>1</v>
      </c>
      <c r="BE383" s="59" t="str">
        <f t="shared" si="113"/>
        <v>excluded</v>
      </c>
      <c r="BF383" s="55" t="s">
        <v>77</v>
      </c>
      <c r="BG383" s="58">
        <v>2</v>
      </c>
      <c r="BH383" s="58" t="s">
        <v>70</v>
      </c>
      <c r="BI383" s="45" t="s">
        <v>71</v>
      </c>
      <c r="BJ383" s="67" t="s">
        <v>72</v>
      </c>
      <c r="BK383" s="61" t="s">
        <v>703</v>
      </c>
      <c r="BL383" s="61" t="str" cm="1">
        <f t="array" ref="BL383">IF(_xlfn.XLOOKUP(Estimates_final!C321,'Additional survey details'!$B$3:$B$489,_xlfn.XLOOKUP(Estimates_final!$BL$1,'Additional survey details'!$C$2:$BM$2,'Additional survey details'!$C$3:$BM$489))=0,"",_xlfn.XLOOKUP(Estimates_final!C321,'Additional survey details'!$B$3:$B$489,_xlfn.XLOOKUP(Estimates_final!$BL$1,'Additional survey details'!$C$2:$BM$2,'Additional survey details'!$C$3:$BM$489)))</f>
        <v/>
      </c>
    </row>
    <row r="384" spans="1:64" s="54" customFormat="1" ht="15" customHeight="1" x14ac:dyDescent="0.35">
      <c r="A384" s="54">
        <v>225</v>
      </c>
      <c r="B384" s="59" t="s">
        <v>700</v>
      </c>
      <c r="C384" s="55">
        <v>591</v>
      </c>
      <c r="D384" s="55" t="s">
        <v>704</v>
      </c>
      <c r="E384" s="58" t="s">
        <v>702</v>
      </c>
      <c r="F384" s="10" t="s">
        <v>67</v>
      </c>
      <c r="G384" s="3">
        <v>2005</v>
      </c>
      <c r="H384" s="55">
        <v>2002</v>
      </c>
      <c r="I384" s="64">
        <v>0.2294301</v>
      </c>
      <c r="J384" s="62">
        <v>8.6478000000000006E-3</v>
      </c>
      <c r="K384" s="64">
        <v>0.21248040000000001</v>
      </c>
      <c r="L384" s="64">
        <v>0.24637980000000001</v>
      </c>
      <c r="M384" s="64">
        <v>0.1369042</v>
      </c>
      <c r="N384" s="62">
        <v>7.0728199999999996E-3</v>
      </c>
      <c r="O384" s="64">
        <v>0.12299599</v>
      </c>
      <c r="P384" s="64">
        <v>0.15081240000000001</v>
      </c>
      <c r="Q384" s="55">
        <v>10887</v>
      </c>
      <c r="R384" s="63">
        <v>10457</v>
      </c>
      <c r="S384" s="64">
        <v>0.46582496166229248</v>
      </c>
      <c r="T384" s="64">
        <v>0.43648388981819153</v>
      </c>
      <c r="U384" s="63">
        <v>4871.1611328125</v>
      </c>
      <c r="V384" s="55">
        <v>4752</v>
      </c>
      <c r="W384" s="63">
        <v>4848.16064453125</v>
      </c>
      <c r="X384" s="55">
        <v>4732</v>
      </c>
      <c r="Y384" s="64">
        <v>0.46362826228141785</v>
      </c>
      <c r="Z384" s="64">
        <v>0.43464681506156921</v>
      </c>
      <c r="AA384" s="55">
        <v>3000</v>
      </c>
      <c r="AB384" s="55">
        <v>870</v>
      </c>
      <c r="AC384" s="55">
        <v>3500</v>
      </c>
      <c r="AD384" s="55">
        <v>452</v>
      </c>
      <c r="AE384" s="55">
        <v>2500</v>
      </c>
      <c r="AF384" s="55">
        <v>428</v>
      </c>
      <c r="AG384" s="64">
        <v>0.16967591643333435</v>
      </c>
      <c r="AH384" s="64">
        <v>0.35895323753356934</v>
      </c>
      <c r="AI384" s="64">
        <v>0.13360953330993652</v>
      </c>
      <c r="AJ384" s="64">
        <v>5.5168945342302322E-2</v>
      </c>
      <c r="AK384" s="64">
        <v>2.9567010700702667E-2</v>
      </c>
      <c r="AL384" s="64">
        <v>7.4163899989798665E-4</v>
      </c>
      <c r="AM384" s="55">
        <v>3000</v>
      </c>
      <c r="AN384" s="55">
        <v>870</v>
      </c>
      <c r="AO384" s="55">
        <v>3500</v>
      </c>
      <c r="AP384" s="55">
        <v>452</v>
      </c>
      <c r="AQ384" s="55">
        <v>2500</v>
      </c>
      <c r="AR384" s="55">
        <v>428</v>
      </c>
      <c r="AS384" s="64">
        <v>0.18308080732822418</v>
      </c>
      <c r="AT384" s="64">
        <v>0.36826598644256592</v>
      </c>
      <c r="AU384" s="64">
        <v>0.13510100543498993</v>
      </c>
      <c r="AV384" s="64">
        <v>5.4292928427457809E-2</v>
      </c>
      <c r="AW384" s="64">
        <v>3.0092593282461166E-2</v>
      </c>
      <c r="AX384" s="68">
        <v>1.0521885706111789E-3</v>
      </c>
      <c r="AY384" s="56" t="str">
        <f t="shared" si="107"/>
        <v>yes</v>
      </c>
      <c r="AZ384" s="57" t="str">
        <f t="shared" si="108"/>
        <v>yes</v>
      </c>
      <c r="BA384" s="57" t="str">
        <f t="shared" si="109"/>
        <v>yes</v>
      </c>
      <c r="BB384" s="57" t="str">
        <f t="shared" si="110"/>
        <v>yes</v>
      </c>
      <c r="BC384" s="57" t="str">
        <f t="shared" si="111"/>
        <v>yes</v>
      </c>
      <c r="BD384" s="58">
        <f t="shared" si="112"/>
        <v>0</v>
      </c>
      <c r="BE384" s="59" t="str">
        <f t="shared" si="113"/>
        <v>included</v>
      </c>
      <c r="BF384" s="55" t="s">
        <v>77</v>
      </c>
      <c r="BG384" s="58">
        <v>5</v>
      </c>
      <c r="BH384" s="58" t="s">
        <v>78</v>
      </c>
      <c r="BI384" s="45" t="s">
        <v>84</v>
      </c>
      <c r="BJ384" s="67" t="s">
        <v>80</v>
      </c>
      <c r="BK384" s="61"/>
      <c r="BL384" s="61" t="str" cm="1">
        <f t="array" ref="BL384">IF(_xlfn.XLOOKUP(Estimates_final!C322,'Additional survey details'!$B$3:$B$489,_xlfn.XLOOKUP(Estimates_final!$BL$1,'Additional survey details'!$C$2:$BM$2,'Additional survey details'!$C$3:$BM$489))=0,"",_xlfn.XLOOKUP(Estimates_final!C322,'Additional survey details'!$B$3:$B$489,_xlfn.XLOOKUP(Estimates_final!$BL$1,'Additional survey details'!$C$2:$BM$2,'Additional survey details'!$C$3:$BM$489)))</f>
        <v>MICS5</v>
      </c>
    </row>
    <row r="385" spans="1:64" s="54" customFormat="1" ht="15" customHeight="1" x14ac:dyDescent="0.35">
      <c r="A385" s="54">
        <v>226</v>
      </c>
      <c r="B385" s="59" t="s">
        <v>700</v>
      </c>
      <c r="C385" s="55">
        <v>592</v>
      </c>
      <c r="D385" s="55" t="s">
        <v>705</v>
      </c>
      <c r="E385" s="58" t="s">
        <v>702</v>
      </c>
      <c r="F385" s="10" t="s">
        <v>488</v>
      </c>
      <c r="G385" s="3" t="s">
        <v>192</v>
      </c>
      <c r="H385" s="55">
        <v>2008</v>
      </c>
      <c r="I385" s="64">
        <v>0.21972910000000001</v>
      </c>
      <c r="J385" s="62">
        <v>1.0248E-2</v>
      </c>
      <c r="K385" s="64">
        <v>0.19964299999999999</v>
      </c>
      <c r="L385" s="64">
        <v>0.2398151</v>
      </c>
      <c r="M385" s="64">
        <v>0.15975639999999999</v>
      </c>
      <c r="N385" s="62">
        <v>8.8112699999999995E-3</v>
      </c>
      <c r="O385" s="64">
        <v>0.14243159999999999</v>
      </c>
      <c r="P385" s="64">
        <v>0.17708119</v>
      </c>
      <c r="Q385" s="55">
        <v>12326</v>
      </c>
      <c r="R385" s="63">
        <v>11479</v>
      </c>
      <c r="S385" s="64">
        <v>0.60665792226791382</v>
      </c>
      <c r="T385" s="64">
        <v>0.53107255697250366</v>
      </c>
      <c r="U385" s="63">
        <v>6963.93603515625</v>
      </c>
      <c r="V385" s="55">
        <v>6546</v>
      </c>
      <c r="W385" s="63">
        <v>6909.48095703125</v>
      </c>
      <c r="X385" s="55">
        <v>6494</v>
      </c>
      <c r="Y385" s="64">
        <v>0.60192358493804932</v>
      </c>
      <c r="Z385" s="64">
        <v>0.52685379981994629</v>
      </c>
      <c r="AA385" s="55">
        <v>3000</v>
      </c>
      <c r="AB385" s="55">
        <v>1362</v>
      </c>
      <c r="AC385" s="55">
        <v>3500</v>
      </c>
      <c r="AD385" s="55">
        <v>661</v>
      </c>
      <c r="AE385" s="55">
        <v>2500</v>
      </c>
      <c r="AF385" s="55">
        <v>574</v>
      </c>
      <c r="AG385" s="64">
        <v>0.19905412197113037</v>
      </c>
      <c r="AH385" s="64">
        <v>0.37605232000350952</v>
      </c>
      <c r="AI385" s="64">
        <v>0.11890521645545959</v>
      </c>
      <c r="AJ385" s="64">
        <v>5.1161017268896103E-2</v>
      </c>
      <c r="AK385" s="64">
        <v>3.3716745674610138E-2</v>
      </c>
      <c r="AL385" s="64">
        <v>5.6863445788621902E-3</v>
      </c>
      <c r="AM385" s="55">
        <v>3000</v>
      </c>
      <c r="AN385" s="55">
        <v>1362</v>
      </c>
      <c r="AO385" s="55">
        <v>3500</v>
      </c>
      <c r="AP385" s="55">
        <v>661</v>
      </c>
      <c r="AQ385" s="55">
        <v>2500</v>
      </c>
      <c r="AR385" s="55">
        <v>574</v>
      </c>
      <c r="AS385" s="64">
        <v>0.20806600153446198</v>
      </c>
      <c r="AT385" s="64">
        <v>0.39673084020614624</v>
      </c>
      <c r="AU385" s="64">
        <v>0.1353498250246048</v>
      </c>
      <c r="AV385" s="64">
        <v>5.8814544230699539E-2</v>
      </c>
      <c r="AW385" s="64">
        <v>3.8802322000265121E-2</v>
      </c>
      <c r="AX385" s="68">
        <v>3.0553010292351246E-3</v>
      </c>
      <c r="AY385" s="56" t="str">
        <f t="shared" si="107"/>
        <v>yes</v>
      </c>
      <c r="AZ385" s="57" t="str">
        <f t="shared" si="108"/>
        <v>yes</v>
      </c>
      <c r="BA385" s="57" t="str">
        <f t="shared" si="109"/>
        <v>yes</v>
      </c>
      <c r="BB385" s="57" t="str">
        <f t="shared" si="110"/>
        <v>yes</v>
      </c>
      <c r="BC385" s="57" t="str">
        <f t="shared" si="111"/>
        <v>yes</v>
      </c>
      <c r="BD385" s="58">
        <f t="shared" si="112"/>
        <v>0</v>
      </c>
      <c r="BE385" s="59" t="str">
        <f t="shared" si="113"/>
        <v>included</v>
      </c>
      <c r="BF385" s="55" t="s">
        <v>77</v>
      </c>
      <c r="BG385" s="58">
        <v>5</v>
      </c>
      <c r="BH385" s="58" t="s">
        <v>78</v>
      </c>
      <c r="BI385" s="45" t="s">
        <v>96</v>
      </c>
      <c r="BJ385" s="67" t="s">
        <v>80</v>
      </c>
      <c r="BK385" s="61"/>
      <c r="BL385" s="61" t="str" cm="1">
        <f t="array" ref="BL385">IF(_xlfn.XLOOKUP(Estimates_final!C323,'Additional survey details'!$B$3:$B$489,_xlfn.XLOOKUP(Estimates_final!$BL$1,'Additional survey details'!$C$2:$BM$2,'Additional survey details'!$C$3:$BM$489))=0,"",_xlfn.XLOOKUP(Estimates_final!C323,'Additional survey details'!$B$3:$B$489,_xlfn.XLOOKUP(Estimates_final!$BL$1,'Additional survey details'!$C$2:$BM$2,'Additional survey details'!$C$3:$BM$489)))</f>
        <v/>
      </c>
    </row>
    <row r="386" spans="1:64" s="54" customFormat="1" ht="15" customHeight="1" x14ac:dyDescent="0.35">
      <c r="A386" s="54">
        <v>227</v>
      </c>
      <c r="B386" s="59" t="s">
        <v>700</v>
      </c>
      <c r="C386" s="55">
        <v>594</v>
      </c>
      <c r="D386" s="55" t="s">
        <v>706</v>
      </c>
      <c r="E386" s="58" t="s">
        <v>702</v>
      </c>
      <c r="F386" s="10" t="s">
        <v>639</v>
      </c>
      <c r="G386" s="3" t="s">
        <v>101</v>
      </c>
      <c r="H386" s="55">
        <v>2010</v>
      </c>
      <c r="I386" s="64">
        <v>0.20601649999999999</v>
      </c>
      <c r="J386" s="62">
        <v>1.5757299999999998E-2</v>
      </c>
      <c r="K386" s="64">
        <v>0.17513219999999999</v>
      </c>
      <c r="L386" s="64">
        <v>0.2369009</v>
      </c>
      <c r="M386" s="64">
        <v>0.14066339999999999</v>
      </c>
      <c r="N386" s="62">
        <v>8.6323300000000006E-3</v>
      </c>
      <c r="O386" s="64">
        <v>0.12364077</v>
      </c>
      <c r="P386" s="64">
        <v>0.15768594999999999</v>
      </c>
      <c r="Q386" s="55">
        <v>6862</v>
      </c>
      <c r="R386" s="63">
        <v>6391</v>
      </c>
      <c r="S386" s="64">
        <v>0.53633725643157959</v>
      </c>
      <c r="T386" s="64">
        <v>0.49635675549507141</v>
      </c>
      <c r="U386" s="63">
        <v>3427.912353515625</v>
      </c>
      <c r="V386" s="55">
        <v>3406</v>
      </c>
      <c r="W386" s="63">
        <v>3407.52001953125</v>
      </c>
      <c r="X386" s="55">
        <v>3382</v>
      </c>
      <c r="Y386" s="64">
        <v>0.53317475318908691</v>
      </c>
      <c r="Z386" s="64">
        <v>0.49285921454429626</v>
      </c>
      <c r="AA386" s="55">
        <v>3000</v>
      </c>
      <c r="AB386" s="55">
        <v>719</v>
      </c>
      <c r="AC386" s="55">
        <v>3500</v>
      </c>
      <c r="AD386" s="55">
        <v>330</v>
      </c>
      <c r="AE386" s="55">
        <v>2500</v>
      </c>
      <c r="AF386" s="55">
        <v>263</v>
      </c>
      <c r="AG386" s="64">
        <v>0.20727340877056122</v>
      </c>
      <c r="AH386" s="64">
        <v>0.37678596377372742</v>
      </c>
      <c r="AI386" s="64">
        <v>0.10479380190372467</v>
      </c>
      <c r="AJ386" s="64">
        <v>4.0559545159339905E-2</v>
      </c>
      <c r="AK386" s="64">
        <v>2.3263068869709969E-2</v>
      </c>
      <c r="AL386" s="64">
        <v>1.1149817873956636E-4</v>
      </c>
      <c r="AM386" s="55">
        <v>3000</v>
      </c>
      <c r="AN386" s="55">
        <v>719</v>
      </c>
      <c r="AO386" s="55">
        <v>3500</v>
      </c>
      <c r="AP386" s="55">
        <v>330</v>
      </c>
      <c r="AQ386" s="55">
        <v>2500</v>
      </c>
      <c r="AR386" s="55">
        <v>263</v>
      </c>
      <c r="AS386" s="64">
        <v>0.21109806001186371</v>
      </c>
      <c r="AT386" s="64">
        <v>0.38520258665084839</v>
      </c>
      <c r="AU386" s="64">
        <v>0.1265413910150528</v>
      </c>
      <c r="AV386" s="64">
        <v>4.5801527798175812E-2</v>
      </c>
      <c r="AW386" s="64">
        <v>2.6717556640505791E-2</v>
      </c>
      <c r="AX386" s="68">
        <v>2.9359952895902097E-4</v>
      </c>
      <c r="AY386" s="56" t="str">
        <f t="shared" si="107"/>
        <v>yes</v>
      </c>
      <c r="AZ386" s="57" t="str">
        <f t="shared" si="108"/>
        <v>yes</v>
      </c>
      <c r="BA386" s="57" t="str">
        <f t="shared" si="109"/>
        <v>yes</v>
      </c>
      <c r="BB386" s="57" t="str">
        <f t="shared" si="110"/>
        <v>yes</v>
      </c>
      <c r="BC386" s="57" t="str">
        <f t="shared" si="111"/>
        <v>yes</v>
      </c>
      <c r="BD386" s="58">
        <f t="shared" si="112"/>
        <v>0</v>
      </c>
      <c r="BE386" s="59" t="str">
        <f t="shared" si="113"/>
        <v>included</v>
      </c>
      <c r="BF386" s="55" t="s">
        <v>77</v>
      </c>
      <c r="BG386" s="58">
        <v>5</v>
      </c>
      <c r="BH386" s="58" t="s">
        <v>78</v>
      </c>
      <c r="BI386" s="45" t="s">
        <v>96</v>
      </c>
      <c r="BJ386" s="67" t="s">
        <v>80</v>
      </c>
      <c r="BK386" s="61"/>
      <c r="BL386" s="61" t="str" cm="1">
        <f t="array" ref="BL386">IF(_xlfn.XLOOKUP(Estimates_final!C324,'Additional survey details'!$B$3:$B$489,_xlfn.XLOOKUP(Estimates_final!$BL$1,'Additional survey details'!$C$2:$BM$2,'Additional survey details'!$C$3:$BM$489))=0,"",_xlfn.XLOOKUP(Estimates_final!C324,'Additional survey details'!$B$3:$B$489,_xlfn.XLOOKUP(Estimates_final!$BL$1,'Additional survey details'!$C$2:$BM$2,'Additional survey details'!$C$3:$BM$489)))</f>
        <v/>
      </c>
    </row>
    <row r="387" spans="1:64" s="54" customFormat="1" ht="15" customHeight="1" x14ac:dyDescent="0.35">
      <c r="A387" s="54">
        <v>228</v>
      </c>
      <c r="B387" s="59" t="s">
        <v>700</v>
      </c>
      <c r="C387" s="55">
        <v>595</v>
      </c>
      <c r="D387" s="55" t="s">
        <v>707</v>
      </c>
      <c r="E387" s="58" t="s">
        <v>702</v>
      </c>
      <c r="F387" s="10" t="s">
        <v>639</v>
      </c>
      <c r="G387" s="3">
        <v>2014</v>
      </c>
      <c r="H387" s="55">
        <v>2011</v>
      </c>
      <c r="I387" s="64">
        <v>0.1942624</v>
      </c>
      <c r="J387" s="62">
        <v>1.043E-2</v>
      </c>
      <c r="K387" s="64">
        <v>0.17381959999999999</v>
      </c>
      <c r="L387" s="64">
        <v>0.21470529999999999</v>
      </c>
      <c r="M387" s="64">
        <v>0.1328491</v>
      </c>
      <c r="N387" s="62">
        <v>1.018253E-2</v>
      </c>
      <c r="O387" s="64">
        <v>0.11276644</v>
      </c>
      <c r="P387" s="64">
        <v>0.15293176999999999</v>
      </c>
      <c r="Q387" s="55">
        <v>6842</v>
      </c>
      <c r="R387" s="63">
        <v>6187</v>
      </c>
      <c r="S387" s="64">
        <v>0.522513687610626</v>
      </c>
      <c r="T387" s="64">
        <v>0.45133000612258911</v>
      </c>
      <c r="U387" s="63">
        <v>3232.734619140625</v>
      </c>
      <c r="V387" s="55">
        <v>3088</v>
      </c>
      <c r="W387" s="63">
        <v>3220.712646484375</v>
      </c>
      <c r="X387" s="55">
        <v>3073</v>
      </c>
      <c r="Y387" s="64">
        <v>0.52056127786636353</v>
      </c>
      <c r="Z387" s="64">
        <v>0.44913768768310547</v>
      </c>
      <c r="AA387" s="55">
        <v>3000</v>
      </c>
      <c r="AB387" s="55">
        <v>665</v>
      </c>
      <c r="AC387" s="55">
        <v>3500</v>
      </c>
      <c r="AD387" s="55">
        <v>226</v>
      </c>
      <c r="AE387" s="55">
        <v>2500</v>
      </c>
      <c r="AF387" s="55">
        <v>212</v>
      </c>
      <c r="AG387" s="64">
        <v>0.19667783379554749</v>
      </c>
      <c r="AH387" s="64">
        <v>0.33630168437957764</v>
      </c>
      <c r="AI387" s="64">
        <v>0.1074618324637413</v>
      </c>
      <c r="AJ387" s="64">
        <v>3.2341267913579941E-2</v>
      </c>
      <c r="AK387" s="64">
        <v>2.0398948341608047E-2</v>
      </c>
      <c r="AL387" s="64">
        <v>2.3337204474955797E-3</v>
      </c>
      <c r="AM387" s="55">
        <v>3000</v>
      </c>
      <c r="AN387" s="55">
        <v>665</v>
      </c>
      <c r="AO387" s="55">
        <v>3500</v>
      </c>
      <c r="AP387" s="55">
        <v>226</v>
      </c>
      <c r="AQ387" s="55">
        <v>2500</v>
      </c>
      <c r="AR387" s="55">
        <v>212</v>
      </c>
      <c r="AS387" s="64">
        <v>0.21534973382949829</v>
      </c>
      <c r="AT387" s="64">
        <v>0.3571891188621521</v>
      </c>
      <c r="AU387" s="64">
        <v>0.11722797900438309</v>
      </c>
      <c r="AV387" s="64">
        <v>3.659326583147049E-2</v>
      </c>
      <c r="AW387" s="64">
        <v>2.3963730782270432E-2</v>
      </c>
      <c r="AX387" s="68">
        <v>1.9430051324889064E-3</v>
      </c>
      <c r="AY387" s="56" t="str">
        <f t="shared" si="107"/>
        <v>yes</v>
      </c>
      <c r="AZ387" s="57" t="str">
        <f t="shared" si="108"/>
        <v>yes</v>
      </c>
      <c r="BA387" s="57" t="str">
        <f t="shared" si="109"/>
        <v>yes</v>
      </c>
      <c r="BB387" s="57" t="str">
        <f t="shared" si="110"/>
        <v>yes</v>
      </c>
      <c r="BC387" s="57" t="str">
        <f t="shared" si="111"/>
        <v>yes</v>
      </c>
      <c r="BD387" s="58">
        <f t="shared" si="112"/>
        <v>0</v>
      </c>
      <c r="BE387" s="59" t="str">
        <f t="shared" si="113"/>
        <v>included</v>
      </c>
      <c r="BF387" s="55" t="s">
        <v>77</v>
      </c>
      <c r="BG387" s="58">
        <v>5</v>
      </c>
      <c r="BH387" s="58" t="s">
        <v>78</v>
      </c>
      <c r="BI387" s="45" t="s">
        <v>96</v>
      </c>
      <c r="BJ387" s="67" t="s">
        <v>80</v>
      </c>
      <c r="BK387" s="61"/>
      <c r="BL387" s="61" t="str" cm="1">
        <f t="array" ref="BL387">IF(_xlfn.XLOOKUP(Estimates_final!C325,'Additional survey details'!$B$3:$B$489,_xlfn.XLOOKUP(Estimates_final!$BL$1,'Additional survey details'!$C$2:$BM$2,'Additional survey details'!$C$3:$BM$489))=0,"",_xlfn.XLOOKUP(Estimates_final!C325,'Additional survey details'!$B$3:$B$489,_xlfn.XLOOKUP(Estimates_final!$BL$1,'Additional survey details'!$C$2:$BM$2,'Additional survey details'!$C$3:$BM$489)))</f>
        <v>MICS3</v>
      </c>
    </row>
    <row r="388" spans="1:64" s="54" customFormat="1" ht="15" customHeight="1" x14ac:dyDescent="0.35">
      <c r="A388" s="54">
        <v>303</v>
      </c>
      <c r="B388" s="59" t="s">
        <v>700</v>
      </c>
      <c r="C388" s="55">
        <v>823</v>
      </c>
      <c r="D388" s="55" t="s">
        <v>708</v>
      </c>
      <c r="E388" s="58" t="s">
        <v>702</v>
      </c>
      <c r="F388" s="10" t="s">
        <v>639</v>
      </c>
      <c r="G388" s="3">
        <v>2015</v>
      </c>
      <c r="H388" s="55">
        <v>2012</v>
      </c>
      <c r="I388" s="64">
        <v>0.18644845485687256</v>
      </c>
      <c r="J388" s="62">
        <v>1.0746721178293228E-2</v>
      </c>
      <c r="K388" s="64">
        <v>0.16538487374782562</v>
      </c>
      <c r="L388" s="64">
        <v>0.2075120210647583</v>
      </c>
      <c r="M388" s="64">
        <v>0.12584717571735382</v>
      </c>
      <c r="N388" s="62">
        <v>9.9227399999999993E-3</v>
      </c>
      <c r="O388" s="64">
        <v>0.10628678</v>
      </c>
      <c r="P388" s="64">
        <v>0.14540757000000001</v>
      </c>
      <c r="Q388" s="55">
        <v>6725</v>
      </c>
      <c r="R388" s="63">
        <v>6073</v>
      </c>
      <c r="S388" s="64">
        <v>0.5325278639793396</v>
      </c>
      <c r="T388" s="64">
        <v>0.4686988890171051</v>
      </c>
      <c r="U388" s="63">
        <v>3233.89208984375</v>
      </c>
      <c r="V388" s="55">
        <v>3152</v>
      </c>
      <c r="W388" s="63">
        <v>3221.82958984375</v>
      </c>
      <c r="X388" s="55">
        <v>3139</v>
      </c>
      <c r="Y388" s="64">
        <v>0.53051698207855225</v>
      </c>
      <c r="Z388" s="64">
        <v>0.46676579117774963</v>
      </c>
      <c r="AA388" s="55">
        <v>3000</v>
      </c>
      <c r="AB388" s="55">
        <v>674</v>
      </c>
      <c r="AC388" s="55">
        <v>3500</v>
      </c>
      <c r="AD388" s="55">
        <v>258</v>
      </c>
      <c r="AE388" s="55">
        <v>2500</v>
      </c>
      <c r="AF388" s="55">
        <v>211</v>
      </c>
      <c r="AG388" s="64">
        <v>0.1978076696395874</v>
      </c>
      <c r="AH388" s="64">
        <v>0.33216965198516846</v>
      </c>
      <c r="AI388" s="64">
        <v>9.1538950800895691E-2</v>
      </c>
      <c r="AJ388" s="64">
        <v>3.236939013004303E-2</v>
      </c>
      <c r="AK388" s="64">
        <v>1.9860239699482918E-2</v>
      </c>
      <c r="AL388" s="64">
        <v>2.6734164566732943E-4</v>
      </c>
      <c r="AM388" s="55">
        <v>3000</v>
      </c>
      <c r="AN388" s="55">
        <v>674</v>
      </c>
      <c r="AO388" s="55">
        <v>3500</v>
      </c>
      <c r="AP388" s="55">
        <v>258</v>
      </c>
      <c r="AQ388" s="55">
        <v>2500</v>
      </c>
      <c r="AR388" s="55">
        <v>211</v>
      </c>
      <c r="AS388" s="64">
        <v>0.21383248269557953</v>
      </c>
      <c r="AT388" s="64">
        <v>0.36262691020965576</v>
      </c>
      <c r="AU388" s="64">
        <v>0.1107233539223671</v>
      </c>
      <c r="AV388" s="64">
        <v>3.9340101182460785E-2</v>
      </c>
      <c r="AW388" s="64">
        <v>2.6015227660536766E-2</v>
      </c>
      <c r="AX388" s="68">
        <v>6.3451775349676609E-4</v>
      </c>
      <c r="AY388" s="56" t="str">
        <f t="shared" si="107"/>
        <v>yes</v>
      </c>
      <c r="AZ388" s="57" t="str">
        <f t="shared" si="108"/>
        <v>yes</v>
      </c>
      <c r="BA388" s="57" t="str">
        <f t="shared" si="109"/>
        <v>yes</v>
      </c>
      <c r="BB388" s="57" t="str">
        <f t="shared" si="110"/>
        <v>yes</v>
      </c>
      <c r="BC388" s="57" t="str">
        <f t="shared" si="111"/>
        <v>yes</v>
      </c>
      <c r="BD388" s="58">
        <f t="shared" si="112"/>
        <v>0</v>
      </c>
      <c r="BE388" s="59" t="str">
        <f t="shared" si="113"/>
        <v>included</v>
      </c>
      <c r="BF388" s="55" t="s">
        <v>77</v>
      </c>
      <c r="BG388" s="58">
        <v>5</v>
      </c>
      <c r="BH388" s="58" t="s">
        <v>78</v>
      </c>
      <c r="BI388" s="45" t="s">
        <v>96</v>
      </c>
      <c r="BJ388" s="67" t="s">
        <v>80</v>
      </c>
      <c r="BK388" s="61"/>
      <c r="BL388" s="61" t="str" cm="1">
        <f t="array" ref="BL388">IF(_xlfn.XLOOKUP(Estimates_final!C326,'Additional survey details'!$B$3:$B$489,_xlfn.XLOOKUP(Estimates_final!$BL$1,'Additional survey details'!$C$2:$BM$2,'Additional survey details'!$C$3:$BM$489))=0,"",_xlfn.XLOOKUP(Estimates_final!C326,'Additional survey details'!$B$3:$B$489,_xlfn.XLOOKUP(Estimates_final!$BL$1,'Additional survey details'!$C$2:$BM$2,'Additional survey details'!$C$3:$BM$489)))</f>
        <v>MICS4</v>
      </c>
    </row>
    <row r="389" spans="1:64" s="54" customFormat="1" ht="15" hidden="1" customHeight="1" x14ac:dyDescent="0.35">
      <c r="A389" s="54">
        <v>349</v>
      </c>
      <c r="B389" s="59" t="s">
        <v>700</v>
      </c>
      <c r="C389" s="55">
        <v>1113</v>
      </c>
      <c r="D389" s="55" t="s">
        <v>709</v>
      </c>
      <c r="E389" s="58" t="s">
        <v>702</v>
      </c>
      <c r="F389" s="10" t="s">
        <v>67</v>
      </c>
      <c r="G389" s="3">
        <v>1997</v>
      </c>
      <c r="H389" s="55">
        <v>1994</v>
      </c>
      <c r="I389" s="92"/>
      <c r="J389" s="91"/>
      <c r="K389" s="92"/>
      <c r="L389" s="92"/>
      <c r="M389" s="92"/>
      <c r="N389" s="91"/>
      <c r="O389" s="92"/>
      <c r="P389" s="64"/>
      <c r="Q389" s="55">
        <v>7341</v>
      </c>
      <c r="R389" s="63"/>
      <c r="S389" s="64"/>
      <c r="T389" s="64">
        <v>0.30499932169914246</v>
      </c>
      <c r="U389" s="63"/>
      <c r="V389" s="55">
        <v>2239</v>
      </c>
      <c r="W389" s="63"/>
      <c r="X389" s="55"/>
      <c r="Y389" s="64"/>
      <c r="Z389" s="64"/>
      <c r="AA389" s="55"/>
      <c r="AB389" s="55"/>
      <c r="AC389" s="55"/>
      <c r="AD389" s="55"/>
      <c r="AE389" s="55"/>
      <c r="AF389" s="55"/>
      <c r="AG389" s="64"/>
      <c r="AH389" s="64"/>
      <c r="AI389" s="64"/>
      <c r="AJ389" s="64"/>
      <c r="AK389" s="64"/>
      <c r="AL389" s="64"/>
      <c r="AM389" s="55"/>
      <c r="AN389" s="55"/>
      <c r="AO389" s="55"/>
      <c r="AP389" s="55"/>
      <c r="AQ389" s="55"/>
      <c r="AR389" s="55"/>
      <c r="AS389" s="64"/>
      <c r="AT389" s="64"/>
      <c r="AU389" s="64"/>
      <c r="AV389" s="64"/>
      <c r="AW389" s="64"/>
      <c r="AX389" s="68"/>
      <c r="AY389" s="56"/>
      <c r="AZ389" s="57"/>
      <c r="BA389" s="57"/>
      <c r="BB389" s="57"/>
      <c r="BC389" s="57"/>
      <c r="BD389" s="58"/>
      <c r="BE389" s="59" t="s">
        <v>69</v>
      </c>
      <c r="BF389" s="55" t="s">
        <v>77</v>
      </c>
      <c r="BG389" s="58">
        <v>1</v>
      </c>
      <c r="BH389" s="58" t="s">
        <v>70</v>
      </c>
      <c r="BI389" s="45" t="s">
        <v>71</v>
      </c>
      <c r="BJ389" s="60" t="s">
        <v>72</v>
      </c>
      <c r="BK389" s="61" t="s">
        <v>232</v>
      </c>
      <c r="BL389" s="61" t="str" cm="1">
        <f t="array" ref="BL389">IF(_xlfn.XLOOKUP(Estimates_final!C473,'Additional survey details'!$B$3:$B$489,_xlfn.XLOOKUP(Estimates_final!$BL$1,'Additional survey details'!$C$2:$BM$2,'Additional survey details'!$C$3:$BM$489))=0,"",_xlfn.XLOOKUP(Estimates_final!C473,'Additional survey details'!$B$3:$B$489,_xlfn.XLOOKUP(Estimates_final!$BL$1,'Additional survey details'!$C$2:$BM$2,'Additional survey details'!$C$3:$BM$489)))</f>
        <v>MICS3</v>
      </c>
    </row>
    <row r="390" spans="1:64" s="54" customFormat="1" ht="15" customHeight="1" x14ac:dyDescent="0.35">
      <c r="A390" s="54">
        <v>380</v>
      </c>
      <c r="B390" s="59" t="s">
        <v>700</v>
      </c>
      <c r="C390" s="55">
        <v>1547</v>
      </c>
      <c r="D390" s="55" t="s">
        <v>710</v>
      </c>
      <c r="E390" s="58" t="s">
        <v>702</v>
      </c>
      <c r="F390" s="10" t="s">
        <v>639</v>
      </c>
      <c r="G390" s="3">
        <v>2016</v>
      </c>
      <c r="H390" s="55">
        <v>2013</v>
      </c>
      <c r="I390" s="64">
        <v>0.16749806702136993</v>
      </c>
      <c r="J390" s="62">
        <v>8.7925810366868973E-3</v>
      </c>
      <c r="K390" s="64">
        <v>0.15026460587978363</v>
      </c>
      <c r="L390" s="64">
        <v>0.18473152816295624</v>
      </c>
      <c r="M390" s="64">
        <v>0.11668277531862259</v>
      </c>
      <c r="N390" s="62">
        <v>9.4414400000000006E-3</v>
      </c>
      <c r="O390" s="64">
        <v>9.8070630000000006E-2</v>
      </c>
      <c r="P390" s="64">
        <v>0.13529492000000001</v>
      </c>
      <c r="Q390" s="55">
        <v>6725</v>
      </c>
      <c r="R390" s="63">
        <v>6073</v>
      </c>
      <c r="S390" s="64">
        <v>0.5325278639793396</v>
      </c>
      <c r="T390" s="64">
        <v>0.4686988890171051</v>
      </c>
      <c r="U390" s="63">
        <v>3233.89208984375</v>
      </c>
      <c r="V390" s="55">
        <v>3152</v>
      </c>
      <c r="W390" s="63">
        <v>3221.82958984375</v>
      </c>
      <c r="X390" s="55">
        <v>3139</v>
      </c>
      <c r="Y390" s="64">
        <v>0.53051698207855225</v>
      </c>
      <c r="Z390" s="64">
        <v>0.46676579117774963</v>
      </c>
      <c r="AA390" s="55">
        <v>3000</v>
      </c>
      <c r="AB390" s="55">
        <v>674</v>
      </c>
      <c r="AC390" s="55">
        <v>3500</v>
      </c>
      <c r="AD390" s="55">
        <v>258</v>
      </c>
      <c r="AE390" s="55">
        <v>2500</v>
      </c>
      <c r="AF390" s="55">
        <v>211</v>
      </c>
      <c r="AG390" s="64">
        <v>0.1978076696395874</v>
      </c>
      <c r="AH390" s="64">
        <v>0.33216965198516846</v>
      </c>
      <c r="AI390" s="64">
        <v>9.1538950800895691E-2</v>
      </c>
      <c r="AJ390" s="64">
        <v>3.236939013004303E-2</v>
      </c>
      <c r="AK390" s="64">
        <v>1.9860239699482918E-2</v>
      </c>
      <c r="AL390" s="64">
        <v>2.6734164566732943E-4</v>
      </c>
      <c r="AM390" s="55">
        <v>3000</v>
      </c>
      <c r="AN390" s="55">
        <v>674</v>
      </c>
      <c r="AO390" s="55">
        <v>3500</v>
      </c>
      <c r="AP390" s="55">
        <v>258</v>
      </c>
      <c r="AQ390" s="55">
        <v>2500</v>
      </c>
      <c r="AR390" s="55">
        <v>211</v>
      </c>
      <c r="AS390" s="64">
        <v>0.21383248269557953</v>
      </c>
      <c r="AT390" s="64">
        <v>0.36262691020965576</v>
      </c>
      <c r="AU390" s="64">
        <v>0.1107233539223671</v>
      </c>
      <c r="AV390" s="64">
        <v>3.9340101182460785E-2</v>
      </c>
      <c r="AW390" s="64">
        <v>2.6015227660536766E-2</v>
      </c>
      <c r="AX390" s="68">
        <v>6.3451775349676609E-4</v>
      </c>
      <c r="AY390" s="56" t="str">
        <f t="shared" ref="AY390:AY406" si="114">IF(Z390&gt;=0.3,"yes","no")</f>
        <v>yes</v>
      </c>
      <c r="AZ390" s="57" t="str">
        <f t="shared" ref="AZ390:AZ406" si="115">IF(V390&gt;=200,"yes","no")</f>
        <v>yes</v>
      </c>
      <c r="BA390" s="57" t="str">
        <f t="shared" ref="BA390:BA406" si="116">IF(AT390&lt;0.55,"yes","no")</f>
        <v>yes</v>
      </c>
      <c r="BB390" s="57" t="str">
        <f t="shared" ref="BB390:BB406" si="117">IF(AW390+AX390&gt;=0.05,"no","yes")</f>
        <v>yes</v>
      </c>
      <c r="BC390" s="57" t="str">
        <f t="shared" ref="BC390:BC406" si="118">IF(AV390&gt;=0.1,"no","yes")</f>
        <v>yes</v>
      </c>
      <c r="BD390" s="58">
        <f t="shared" ref="BD390:BD406" si="119">COUNTIF(AY390:BC390,"no")</f>
        <v>0</v>
      </c>
      <c r="BE390" s="59" t="str">
        <f t="shared" ref="BE390:BE406" si="120">IF(BD390=0,"included","excluded")</f>
        <v>included</v>
      </c>
      <c r="BF390" s="55"/>
      <c r="BG390" s="58">
        <v>5</v>
      </c>
      <c r="BH390" s="58" t="s">
        <v>78</v>
      </c>
      <c r="BI390" s="45" t="s">
        <v>96</v>
      </c>
      <c r="BJ390" s="67" t="s">
        <v>80</v>
      </c>
      <c r="BK390" s="61"/>
      <c r="BL390" s="61" t="str" cm="1">
        <f t="array" ref="BL390">IF(_xlfn.XLOOKUP(Estimates_final!C327,'Additional survey details'!$B$3:$B$489,_xlfn.XLOOKUP(Estimates_final!$BL$1,'Additional survey details'!$C$2:$BM$2,'Additional survey details'!$C$3:$BM$489))=0,"",_xlfn.XLOOKUP(Estimates_final!C327,'Additional survey details'!$B$3:$B$489,_xlfn.XLOOKUP(Estimates_final!$BL$1,'Additional survey details'!$C$2:$BM$2,'Additional survey details'!$C$3:$BM$489)))</f>
        <v/>
      </c>
    </row>
    <row r="391" spans="1:64" s="54" customFormat="1" ht="15" customHeight="1" x14ac:dyDescent="0.35">
      <c r="A391" s="54">
        <v>419</v>
      </c>
      <c r="B391" s="59" t="s">
        <v>700</v>
      </c>
      <c r="C391" s="55">
        <v>2240</v>
      </c>
      <c r="D391" s="55" t="s">
        <v>711</v>
      </c>
      <c r="E391" s="58" t="s">
        <v>702</v>
      </c>
      <c r="F391" s="10" t="s">
        <v>639</v>
      </c>
      <c r="G391" s="3">
        <v>2017</v>
      </c>
      <c r="H391" s="55">
        <v>2015</v>
      </c>
      <c r="I391" s="64">
        <v>0.18061758577823639</v>
      </c>
      <c r="J391" s="62">
        <v>1.128596905618906E-2</v>
      </c>
      <c r="K391" s="64">
        <v>0.15849708020687103</v>
      </c>
      <c r="L391" s="64">
        <v>0.20273807644844055</v>
      </c>
      <c r="M391" s="64">
        <v>0.12349659204483032</v>
      </c>
      <c r="N391" s="62">
        <v>5.9224073775112629E-3</v>
      </c>
      <c r="O391" s="64">
        <v>0.1118532121181488</v>
      </c>
      <c r="P391" s="64">
        <v>0.13513997197151184</v>
      </c>
      <c r="Q391" s="55">
        <v>12185</v>
      </c>
      <c r="R391" s="63">
        <v>11280</v>
      </c>
      <c r="S391" s="64">
        <v>0.59763354063034058</v>
      </c>
      <c r="T391" s="64">
        <v>0.54255229234695435</v>
      </c>
      <c r="U391" s="63">
        <v>6741.29638671875</v>
      </c>
      <c r="V391" s="55">
        <v>6611</v>
      </c>
      <c r="W391" s="63">
        <v>6715.958984375</v>
      </c>
      <c r="X391" s="55">
        <v>6582</v>
      </c>
      <c r="Y391" s="64">
        <v>0.59538644552230835</v>
      </c>
      <c r="Z391" s="64">
        <v>0.54017233848571777</v>
      </c>
      <c r="AA391" s="55">
        <v>3000</v>
      </c>
      <c r="AB391" s="55">
        <v>1368</v>
      </c>
      <c r="AC391" s="55">
        <v>3500</v>
      </c>
      <c r="AD391" s="55">
        <v>515</v>
      </c>
      <c r="AE391" s="55">
        <v>2500</v>
      </c>
      <c r="AF391" s="55">
        <v>460</v>
      </c>
      <c r="AG391" s="64">
        <v>0.18116496503353119</v>
      </c>
      <c r="AH391" s="64">
        <v>0.32312604784965515</v>
      </c>
      <c r="AI391" s="64">
        <v>9.8308555781841278E-2</v>
      </c>
      <c r="AJ391" s="64">
        <v>3.4080442041158676E-2</v>
      </c>
      <c r="AK391" s="64">
        <v>1.9863557070493698E-2</v>
      </c>
      <c r="AL391" s="64">
        <v>9.7916414961218834E-4</v>
      </c>
      <c r="AM391" s="55">
        <v>3000</v>
      </c>
      <c r="AN391" s="55">
        <v>1368</v>
      </c>
      <c r="AO391" s="55">
        <v>3500</v>
      </c>
      <c r="AP391" s="55">
        <v>515</v>
      </c>
      <c r="AQ391" s="55">
        <v>3000</v>
      </c>
      <c r="AR391" s="55">
        <v>1368</v>
      </c>
      <c r="AS391" s="64">
        <v>0.20692785084247589</v>
      </c>
      <c r="AT391" s="64">
        <v>0.35440930724143982</v>
      </c>
      <c r="AU391" s="64">
        <v>0.11148086190223694</v>
      </c>
      <c r="AV391" s="64">
        <v>4.1446074843406677E-2</v>
      </c>
      <c r="AW391" s="64">
        <v>2.6017244905233383E-2</v>
      </c>
      <c r="AX391" s="68">
        <v>1.2101043248549104E-3</v>
      </c>
      <c r="AY391" s="56" t="str">
        <f t="shared" si="114"/>
        <v>yes</v>
      </c>
      <c r="AZ391" s="57" t="str">
        <f t="shared" si="115"/>
        <v>yes</v>
      </c>
      <c r="BA391" s="57" t="str">
        <f t="shared" si="116"/>
        <v>yes</v>
      </c>
      <c r="BB391" s="57" t="str">
        <f t="shared" si="117"/>
        <v>yes</v>
      </c>
      <c r="BC391" s="57" t="str">
        <f t="shared" si="118"/>
        <v>yes</v>
      </c>
      <c r="BD391" s="58">
        <f t="shared" si="119"/>
        <v>0</v>
      </c>
      <c r="BE391" s="59" t="str">
        <f t="shared" si="120"/>
        <v>included</v>
      </c>
      <c r="BF391" s="55"/>
      <c r="BG391" s="58">
        <v>5</v>
      </c>
      <c r="BH391" s="58" t="s">
        <v>78</v>
      </c>
      <c r="BI391" s="45" t="s">
        <v>96</v>
      </c>
      <c r="BJ391" s="67" t="s">
        <v>80</v>
      </c>
      <c r="BK391" s="61"/>
      <c r="BL391" s="61" t="str" cm="1">
        <f t="array" ref="BL391">IF(_xlfn.XLOOKUP(Estimates_final!C328,'Additional survey details'!$B$3:$B$489,_xlfn.XLOOKUP(Estimates_final!$BL$1,'Additional survey details'!$C$2:$BM$2,'Additional survey details'!$C$3:$BM$489))=0,"",_xlfn.XLOOKUP(Estimates_final!C328,'Additional survey details'!$B$3:$B$489,_xlfn.XLOOKUP(Estimates_final!$BL$1,'Additional survey details'!$C$2:$BM$2,'Additional survey details'!$C$3:$BM$489)))</f>
        <v/>
      </c>
    </row>
    <row r="392" spans="1:64" s="54" customFormat="1" ht="15" customHeight="1" x14ac:dyDescent="0.35">
      <c r="A392" s="54">
        <v>464</v>
      </c>
      <c r="B392" s="59" t="s">
        <v>700</v>
      </c>
      <c r="C392" s="55">
        <v>3748</v>
      </c>
      <c r="D392" s="55" t="s">
        <v>712</v>
      </c>
      <c r="E392" s="58" t="s">
        <v>702</v>
      </c>
      <c r="F392" s="10" t="s">
        <v>639</v>
      </c>
      <c r="G392" s="3">
        <v>2018</v>
      </c>
      <c r="H392" s="55">
        <v>2016</v>
      </c>
      <c r="I392" s="64">
        <v>0.17310249805450439</v>
      </c>
      <c r="J392" s="62">
        <v>1.1674214154481888E-2</v>
      </c>
      <c r="K392" s="64">
        <v>0.15022103488445282</v>
      </c>
      <c r="L392" s="64">
        <v>0.19598396122455597</v>
      </c>
      <c r="M392" s="64">
        <v>0.11803947389125824</v>
      </c>
      <c r="N392" s="62">
        <v>7.1692895144224167E-3</v>
      </c>
      <c r="O392" s="64">
        <v>0.10390762239694595</v>
      </c>
      <c r="P392" s="64">
        <v>0.13217131793498993</v>
      </c>
      <c r="Q392" s="55">
        <v>6719</v>
      </c>
      <c r="R392" s="63">
        <v>6064</v>
      </c>
      <c r="S392" s="64">
        <v>0.63074344396591187</v>
      </c>
      <c r="T392" s="64">
        <v>0.57672274112701416</v>
      </c>
      <c r="U392" s="63">
        <v>3824.849365234375</v>
      </c>
      <c r="V392" s="55">
        <v>3875</v>
      </c>
      <c r="W392" s="63">
        <v>3818.9677734375</v>
      </c>
      <c r="X392" s="55">
        <v>3865</v>
      </c>
      <c r="Y392" s="64">
        <v>0.62977701425552368</v>
      </c>
      <c r="Z392" s="64">
        <v>0.57523441314697266</v>
      </c>
      <c r="AA392" s="55">
        <v>3000</v>
      </c>
      <c r="AB392" s="55">
        <v>731</v>
      </c>
      <c r="AC392" s="55">
        <v>3500</v>
      </c>
      <c r="AD392" s="55">
        <v>271</v>
      </c>
      <c r="AE392" s="55">
        <v>2500</v>
      </c>
      <c r="AF392" s="55">
        <v>259</v>
      </c>
      <c r="AG392" s="64">
        <v>0.17824743688106537</v>
      </c>
      <c r="AH392" s="64">
        <v>0.31256628036499023</v>
      </c>
      <c r="AI392" s="64">
        <v>8.8652811944484711E-2</v>
      </c>
      <c r="AJ392" s="64">
        <v>2.7538347989320755E-2</v>
      </c>
      <c r="AK392" s="64">
        <v>1.3788829557597637E-2</v>
      </c>
      <c r="AL392" s="64">
        <v>1.0167616419494152E-3</v>
      </c>
      <c r="AM392" s="55">
        <v>3000</v>
      </c>
      <c r="AN392" s="55">
        <v>731</v>
      </c>
      <c r="AO392" s="55">
        <v>3500</v>
      </c>
      <c r="AP392" s="55">
        <v>271</v>
      </c>
      <c r="AQ392" s="55">
        <v>3000</v>
      </c>
      <c r="AR392" s="55">
        <v>731</v>
      </c>
      <c r="AS392" s="64">
        <v>0.18864515423774719</v>
      </c>
      <c r="AT392" s="64">
        <v>0.32541936635971069</v>
      </c>
      <c r="AU392" s="64">
        <v>0.10529032349586487</v>
      </c>
      <c r="AV392" s="64">
        <v>3.6645162850618362E-2</v>
      </c>
      <c r="AW392" s="64">
        <v>2.1677419543266296E-2</v>
      </c>
      <c r="AX392" s="68">
        <v>7.7419355511665344E-4</v>
      </c>
      <c r="AY392" s="56" t="str">
        <f t="shared" si="114"/>
        <v>yes</v>
      </c>
      <c r="AZ392" s="57" t="str">
        <f t="shared" si="115"/>
        <v>yes</v>
      </c>
      <c r="BA392" s="57" t="str">
        <f t="shared" si="116"/>
        <v>yes</v>
      </c>
      <c r="BB392" s="57" t="str">
        <f t="shared" si="117"/>
        <v>yes</v>
      </c>
      <c r="BC392" s="57" t="str">
        <f t="shared" si="118"/>
        <v>yes</v>
      </c>
      <c r="BD392" s="58">
        <f t="shared" si="119"/>
        <v>0</v>
      </c>
      <c r="BE392" s="59" t="str">
        <f t="shared" si="120"/>
        <v>included</v>
      </c>
      <c r="BF392" s="55"/>
      <c r="BG392" s="58">
        <v>5</v>
      </c>
      <c r="BH392" s="58" t="s">
        <v>78</v>
      </c>
      <c r="BI392" s="45" t="s">
        <v>96</v>
      </c>
      <c r="BJ392" s="67" t="s">
        <v>80</v>
      </c>
      <c r="BK392" s="61"/>
      <c r="BL392" s="61" t="str" cm="1">
        <f t="array" ref="BL392">IF(_xlfn.XLOOKUP(Estimates_final!C329,'Additional survey details'!$B$3:$B$489,_xlfn.XLOOKUP(Estimates_final!$BL$1,'Additional survey details'!$C$2:$BM$2,'Additional survey details'!$C$3:$BM$489))=0,"",_xlfn.XLOOKUP(Estimates_final!C329,'Additional survey details'!$B$3:$B$489,_xlfn.XLOOKUP(Estimates_final!$BL$1,'Additional survey details'!$C$2:$BM$2,'Additional survey details'!$C$3:$BM$489)))</f>
        <v/>
      </c>
    </row>
    <row r="393" spans="1:64" s="54" customFormat="1" ht="15" customHeight="1" x14ac:dyDescent="0.35">
      <c r="A393" s="54">
        <v>483</v>
      </c>
      <c r="B393" s="59" t="s">
        <v>700</v>
      </c>
      <c r="C393" s="55">
        <v>4404</v>
      </c>
      <c r="D393" s="55" t="s">
        <v>713</v>
      </c>
      <c r="E393" s="58" t="s">
        <v>702</v>
      </c>
      <c r="F393" s="10" t="s">
        <v>639</v>
      </c>
      <c r="G393" s="3">
        <v>2019</v>
      </c>
      <c r="H393" s="55">
        <v>2017</v>
      </c>
      <c r="I393" s="64">
        <v>0.17850632965564728</v>
      </c>
      <c r="J393" s="62">
        <v>9.3237888067960739E-3</v>
      </c>
      <c r="K393" s="64">
        <v>0.16023170948028564</v>
      </c>
      <c r="L393" s="64">
        <v>0.1967809647321701</v>
      </c>
      <c r="M393" s="64">
        <v>0.11334401369094849</v>
      </c>
      <c r="N393" s="62">
        <v>6.5231751650571823E-3</v>
      </c>
      <c r="O393" s="64">
        <v>0.10048506408929825</v>
      </c>
      <c r="P393" s="64">
        <v>0.12620295584201813</v>
      </c>
      <c r="Q393" s="55">
        <v>6125</v>
      </c>
      <c r="R393" s="63">
        <v>5618</v>
      </c>
      <c r="S393" s="64">
        <v>0.64641988277435303</v>
      </c>
      <c r="T393" s="64">
        <v>0.61289793252944946</v>
      </c>
      <c r="U393" s="63">
        <v>3631.863525390625</v>
      </c>
      <c r="V393" s="55">
        <v>3754</v>
      </c>
      <c r="W393" s="63">
        <v>3622.1953125</v>
      </c>
      <c r="X393" s="55">
        <v>3744</v>
      </c>
      <c r="Y393" s="64">
        <v>0.64474821090698242</v>
      </c>
      <c r="Z393" s="64">
        <v>0.61126530170440674</v>
      </c>
      <c r="AA393" s="55">
        <v>3000</v>
      </c>
      <c r="AB393" s="55">
        <v>764</v>
      </c>
      <c r="AC393" s="55">
        <v>2500</v>
      </c>
      <c r="AD393" s="55">
        <v>272</v>
      </c>
      <c r="AE393" s="55">
        <v>3500</v>
      </c>
      <c r="AF393" s="55">
        <v>238</v>
      </c>
      <c r="AG393" s="64">
        <v>0.20122866332530975</v>
      </c>
      <c r="AH393" s="64">
        <v>0.33599165081977844</v>
      </c>
      <c r="AI393" s="64">
        <v>7.1005284786224365E-2</v>
      </c>
      <c r="AJ393" s="64">
        <v>2.3271260783076286E-2</v>
      </c>
      <c r="AK393" s="64">
        <v>1.1157101951539516E-2</v>
      </c>
      <c r="AL393" s="64">
        <v>1.3278312981128693E-3</v>
      </c>
      <c r="AM393" s="55">
        <v>3000</v>
      </c>
      <c r="AN393" s="55">
        <v>764</v>
      </c>
      <c r="AO393" s="55">
        <v>2500</v>
      </c>
      <c r="AP393" s="55">
        <v>272</v>
      </c>
      <c r="AQ393" s="55">
        <v>3000</v>
      </c>
      <c r="AR393" s="55">
        <v>764</v>
      </c>
      <c r="AS393" s="64">
        <v>0.20351624488830566</v>
      </c>
      <c r="AT393" s="64">
        <v>0.33937132358551025</v>
      </c>
      <c r="AU393" s="64">
        <v>8.0713905394077301E-2</v>
      </c>
      <c r="AV393" s="64">
        <v>2.5306340306997299E-2</v>
      </c>
      <c r="AW393" s="64">
        <v>1.4651038683950901E-2</v>
      </c>
      <c r="AX393" s="68">
        <v>1.8646776443347335E-3</v>
      </c>
      <c r="AY393" s="56" t="str">
        <f t="shared" si="114"/>
        <v>yes</v>
      </c>
      <c r="AZ393" s="57" t="str">
        <f t="shared" si="115"/>
        <v>yes</v>
      </c>
      <c r="BA393" s="57" t="str">
        <f t="shared" si="116"/>
        <v>yes</v>
      </c>
      <c r="BB393" s="57" t="str">
        <f t="shared" si="117"/>
        <v>yes</v>
      </c>
      <c r="BC393" s="57" t="str">
        <f t="shared" si="118"/>
        <v>yes</v>
      </c>
      <c r="BD393" s="58">
        <f t="shared" si="119"/>
        <v>0</v>
      </c>
      <c r="BE393" s="59" t="str">
        <f t="shared" si="120"/>
        <v>included</v>
      </c>
      <c r="BF393" s="55"/>
      <c r="BG393" s="58">
        <v>5</v>
      </c>
      <c r="BH393" s="58" t="s">
        <v>78</v>
      </c>
      <c r="BI393" s="45" t="s">
        <v>96</v>
      </c>
      <c r="BJ393" s="67" t="s">
        <v>80</v>
      </c>
      <c r="BK393" s="61"/>
      <c r="BL393" s="61" t="str" cm="1">
        <f t="array" ref="BL393">IF(_xlfn.XLOOKUP(Estimates_final!C330,'Additional survey details'!$B$3:$B$489,_xlfn.XLOOKUP(Estimates_final!$BL$1,'Additional survey details'!$C$2:$BM$2,'Additional survey details'!$C$3:$BM$489))=0,"",_xlfn.XLOOKUP(Estimates_final!C330,'Additional survey details'!$B$3:$B$489,_xlfn.XLOOKUP(Estimates_final!$BL$1,'Additional survey details'!$C$2:$BM$2,'Additional survey details'!$C$3:$BM$489)))</f>
        <v/>
      </c>
    </row>
    <row r="394" spans="1:64" s="54" customFormat="1" ht="15" customHeight="1" x14ac:dyDescent="0.35">
      <c r="A394" s="54">
        <v>229</v>
      </c>
      <c r="B394" s="59" t="s">
        <v>714</v>
      </c>
      <c r="C394" s="55">
        <v>596</v>
      </c>
      <c r="D394" s="55" t="s">
        <v>715</v>
      </c>
      <c r="E394" s="58" t="s">
        <v>716</v>
      </c>
      <c r="F394" s="10" t="s">
        <v>76</v>
      </c>
      <c r="G394" s="3" t="s">
        <v>199</v>
      </c>
      <c r="H394" s="55">
        <v>2004</v>
      </c>
      <c r="I394" s="64">
        <v>4.9133400000000001E-2</v>
      </c>
      <c r="J394" s="62">
        <v>6.3759999999999997E-3</v>
      </c>
      <c r="K394" s="64">
        <v>3.6636299999999997E-2</v>
      </c>
      <c r="L394" s="64">
        <v>6.1630400000000002E-2</v>
      </c>
      <c r="M394" s="64">
        <v>4.7074900000000003E-2</v>
      </c>
      <c r="N394" s="62">
        <v>7.3334300000000002E-3</v>
      </c>
      <c r="O394" s="64">
        <v>3.2661259999999998E-2</v>
      </c>
      <c r="P394" s="64">
        <v>6.1488519999999998E-2</v>
      </c>
      <c r="Q394" s="55">
        <v>1445</v>
      </c>
      <c r="R394" s="63">
        <v>662</v>
      </c>
      <c r="S394" s="64">
        <v>0.97885197401046753</v>
      </c>
      <c r="T394" s="64">
        <v>0.95709341764450073</v>
      </c>
      <c r="U394" s="63">
        <v>648</v>
      </c>
      <c r="V394" s="55">
        <v>1383</v>
      </c>
      <c r="W394" s="63">
        <v>647</v>
      </c>
      <c r="X394" s="55">
        <v>1382</v>
      </c>
      <c r="Y394" s="64">
        <v>0.9773414134979248</v>
      </c>
      <c r="Z394" s="64">
        <v>0.95640140771865845</v>
      </c>
      <c r="AA394" s="55">
        <v>3200</v>
      </c>
      <c r="AB394" s="55">
        <v>69</v>
      </c>
      <c r="AC394" s="55">
        <v>3500</v>
      </c>
      <c r="AD394" s="55">
        <v>66</v>
      </c>
      <c r="AE394" s="55">
        <v>3000</v>
      </c>
      <c r="AF394" s="55">
        <v>56</v>
      </c>
      <c r="AG394" s="64">
        <v>4.9144115298986435E-2</v>
      </c>
      <c r="AH394" s="64">
        <v>0.13320425152778625</v>
      </c>
      <c r="AI394" s="64">
        <v>0.10793168842792511</v>
      </c>
      <c r="AJ394" s="64">
        <v>2.3803515359759331E-2</v>
      </c>
      <c r="AK394" s="64">
        <v>4.8578879795968533E-3</v>
      </c>
      <c r="AL394" s="64">
        <v>0</v>
      </c>
      <c r="AM394" s="55">
        <v>3200</v>
      </c>
      <c r="AN394" s="55">
        <v>69</v>
      </c>
      <c r="AO394" s="55">
        <v>3500</v>
      </c>
      <c r="AP394" s="55">
        <v>66</v>
      </c>
      <c r="AQ394" s="55">
        <v>3000</v>
      </c>
      <c r="AR394" s="55">
        <v>56</v>
      </c>
      <c r="AS394" s="64">
        <v>4.9891538918018341E-2</v>
      </c>
      <c r="AT394" s="64">
        <v>0.13810557126998901</v>
      </c>
      <c r="AU394" s="64">
        <v>8.6767897009849548E-2</v>
      </c>
      <c r="AV394" s="64">
        <v>1.9522776827216148E-2</v>
      </c>
      <c r="AW394" s="64">
        <v>3.6153290420770645E-3</v>
      </c>
      <c r="AX394" s="68">
        <v>0</v>
      </c>
      <c r="AY394" s="56" t="str">
        <f t="shared" si="114"/>
        <v>yes</v>
      </c>
      <c r="AZ394" s="57" t="str">
        <f t="shared" si="115"/>
        <v>yes</v>
      </c>
      <c r="BA394" s="57" t="str">
        <f t="shared" si="116"/>
        <v>yes</v>
      </c>
      <c r="BB394" s="57" t="str">
        <f t="shared" si="117"/>
        <v>yes</v>
      </c>
      <c r="BC394" s="57" t="str">
        <f t="shared" si="118"/>
        <v>yes</v>
      </c>
      <c r="BD394" s="58">
        <f t="shared" si="119"/>
        <v>0</v>
      </c>
      <c r="BE394" s="59" t="str">
        <f t="shared" si="120"/>
        <v>included</v>
      </c>
      <c r="BF394" s="55" t="s">
        <v>77</v>
      </c>
      <c r="BG394" s="58">
        <v>5</v>
      </c>
      <c r="BH394" s="58" t="s">
        <v>78</v>
      </c>
      <c r="BI394" s="45" t="s">
        <v>79</v>
      </c>
      <c r="BJ394" s="67" t="s">
        <v>80</v>
      </c>
      <c r="BK394" s="61"/>
      <c r="BL394" s="61" t="str" cm="1">
        <f t="array" ref="BL394">IF(_xlfn.XLOOKUP(Estimates_final!C331,'Additional survey details'!$B$3:$B$489,_xlfn.XLOOKUP(Estimates_final!$BL$1,'Additional survey details'!$C$2:$BM$2,'Additional survey details'!$C$3:$BM$489))=0,"",_xlfn.XLOOKUP(Estimates_final!C331,'Additional survey details'!$B$3:$B$489,_xlfn.XLOOKUP(Estimates_final!$BL$1,'Additional survey details'!$C$2:$BM$2,'Additional survey details'!$C$3:$BM$489)))</f>
        <v>MICS5</v>
      </c>
    </row>
    <row r="395" spans="1:64" s="54" customFormat="1" ht="15" customHeight="1" x14ac:dyDescent="0.35">
      <c r="A395" s="54">
        <v>230</v>
      </c>
      <c r="B395" s="59" t="s">
        <v>714</v>
      </c>
      <c r="C395" s="55">
        <v>597</v>
      </c>
      <c r="D395" s="55" t="s">
        <v>717</v>
      </c>
      <c r="E395" s="58" t="s">
        <v>716</v>
      </c>
      <c r="F395" s="10" t="s">
        <v>76</v>
      </c>
      <c r="G395" s="3">
        <v>2010</v>
      </c>
      <c r="H395" s="55">
        <v>2009</v>
      </c>
      <c r="I395" s="64">
        <v>5.8745199999999997E-2</v>
      </c>
      <c r="J395" s="62">
        <v>1.13308E-2</v>
      </c>
      <c r="K395" s="64">
        <v>3.6536899999999997E-2</v>
      </c>
      <c r="L395" s="64">
        <v>8.0953499999999998E-2</v>
      </c>
      <c r="M395" s="64">
        <v>4.34914E-2</v>
      </c>
      <c r="N395" s="62">
        <v>9.4729399999999991E-3</v>
      </c>
      <c r="O395" s="64">
        <v>2.4863639999999999E-2</v>
      </c>
      <c r="P395" s="64">
        <v>6.2119090000000002E-2</v>
      </c>
      <c r="Q395" s="55">
        <v>1187</v>
      </c>
      <c r="R395" s="63">
        <v>543.22265625</v>
      </c>
      <c r="S395" s="64">
        <v>0.99631673097610474</v>
      </c>
      <c r="T395" s="64">
        <v>0.99410277605056763</v>
      </c>
      <c r="U395" s="63">
        <v>541</v>
      </c>
      <c r="V395" s="55">
        <v>1180</v>
      </c>
      <c r="W395" s="63">
        <v>541</v>
      </c>
      <c r="X395" s="55">
        <v>1180</v>
      </c>
      <c r="Y395" s="64">
        <v>0.99631673097610474</v>
      </c>
      <c r="Z395" s="64">
        <v>0.99410277605056763</v>
      </c>
      <c r="AA395" s="55">
        <v>3450</v>
      </c>
      <c r="AB395" s="55">
        <v>55</v>
      </c>
      <c r="AC395" s="55">
        <v>3400</v>
      </c>
      <c r="AD395" s="55">
        <v>47</v>
      </c>
      <c r="AE395" s="55">
        <v>3250</v>
      </c>
      <c r="AF395" s="55">
        <v>47</v>
      </c>
      <c r="AG395" s="64">
        <v>5.3731679916381836E-2</v>
      </c>
      <c r="AH395" s="64">
        <v>0.19139072299003601</v>
      </c>
      <c r="AI395" s="64">
        <v>8.4338411688804626E-2</v>
      </c>
      <c r="AJ395" s="64">
        <v>1.9691957160830498E-2</v>
      </c>
      <c r="AK395" s="64">
        <v>5.4319098126143217E-4</v>
      </c>
      <c r="AL395" s="64">
        <v>0</v>
      </c>
      <c r="AM395" s="55">
        <v>3450</v>
      </c>
      <c r="AN395" s="55">
        <v>55</v>
      </c>
      <c r="AO395" s="55">
        <v>3400</v>
      </c>
      <c r="AP395" s="55">
        <v>47</v>
      </c>
      <c r="AQ395" s="55">
        <v>3250</v>
      </c>
      <c r="AR395" s="55">
        <v>47</v>
      </c>
      <c r="AS395" s="64">
        <v>5.2542373538017273E-2</v>
      </c>
      <c r="AT395" s="64">
        <v>0.17881356179714203</v>
      </c>
      <c r="AU395" s="64">
        <v>9.3220338225364685E-2</v>
      </c>
      <c r="AV395" s="64">
        <v>1.6101695597171783E-2</v>
      </c>
      <c r="AW395" s="64">
        <v>8.4745761705562472E-4</v>
      </c>
      <c r="AX395" s="68">
        <v>0</v>
      </c>
      <c r="AY395" s="56" t="str">
        <f t="shared" si="114"/>
        <v>yes</v>
      </c>
      <c r="AZ395" s="57" t="str">
        <f t="shared" si="115"/>
        <v>yes</v>
      </c>
      <c r="BA395" s="57" t="str">
        <f t="shared" si="116"/>
        <v>yes</v>
      </c>
      <c r="BB395" s="57" t="str">
        <f t="shared" si="117"/>
        <v>yes</v>
      </c>
      <c r="BC395" s="57" t="str">
        <f t="shared" si="118"/>
        <v>yes</v>
      </c>
      <c r="BD395" s="58">
        <f t="shared" si="119"/>
        <v>0</v>
      </c>
      <c r="BE395" s="59" t="str">
        <f t="shared" si="120"/>
        <v>included</v>
      </c>
      <c r="BF395" s="55" t="s">
        <v>77</v>
      </c>
      <c r="BG395" s="58">
        <v>5</v>
      </c>
      <c r="BH395" s="58" t="s">
        <v>78</v>
      </c>
      <c r="BI395" s="45" t="s">
        <v>79</v>
      </c>
      <c r="BJ395" s="67" t="s">
        <v>80</v>
      </c>
      <c r="BK395" s="61"/>
      <c r="BL395" s="61" t="str" cm="1">
        <f t="array" ref="BL395">IF(_xlfn.XLOOKUP(Estimates_final!C332,'Additional survey details'!$B$3:$B$489,_xlfn.XLOOKUP(Estimates_final!$BL$1,'Additional survey details'!$C$2:$BM$2,'Additional survey details'!$C$3:$BM$489))=0,"",_xlfn.XLOOKUP(Estimates_final!C332,'Additional survey details'!$B$3:$B$489,_xlfn.XLOOKUP(Estimates_final!$BL$1,'Additional survey details'!$C$2:$BM$2,'Additional survey details'!$C$3:$BM$489)))</f>
        <v/>
      </c>
    </row>
    <row r="396" spans="1:64" s="54" customFormat="1" ht="15" customHeight="1" x14ac:dyDescent="0.35">
      <c r="A396" s="54">
        <v>231</v>
      </c>
      <c r="B396" s="59" t="s">
        <v>714</v>
      </c>
      <c r="C396" s="55">
        <v>598</v>
      </c>
      <c r="D396" s="55" t="s">
        <v>718</v>
      </c>
      <c r="E396" s="58" t="s">
        <v>716</v>
      </c>
      <c r="F396" s="10" t="s">
        <v>76</v>
      </c>
      <c r="G396" s="3">
        <v>2014</v>
      </c>
      <c r="H396" s="55">
        <v>2013</v>
      </c>
      <c r="I396" s="64">
        <v>5.2049100000000001E-2</v>
      </c>
      <c r="J396" s="62">
        <v>1.6320899999999999E-2</v>
      </c>
      <c r="K396" s="64">
        <v>2.0060100000000001E-2</v>
      </c>
      <c r="L396" s="64">
        <v>8.4038100000000004E-2</v>
      </c>
      <c r="M396" s="64">
        <v>4.9875500000000003E-2</v>
      </c>
      <c r="N396" s="62">
        <v>1.4659139999999999E-2</v>
      </c>
      <c r="O396" s="64">
        <v>2.1041529999999999E-2</v>
      </c>
      <c r="P396" s="64">
        <v>7.8709570000000006E-2</v>
      </c>
      <c r="Q396" s="55">
        <v>959</v>
      </c>
      <c r="R396" s="63">
        <v>384.1611328125</v>
      </c>
      <c r="S396" s="64">
        <v>0.984375</v>
      </c>
      <c r="T396" s="64">
        <v>0.98957246541976929</v>
      </c>
      <c r="U396" s="63">
        <v>378</v>
      </c>
      <c r="V396" s="55">
        <v>949</v>
      </c>
      <c r="W396" s="63">
        <v>378</v>
      </c>
      <c r="X396" s="55">
        <v>948</v>
      </c>
      <c r="Y396" s="64">
        <v>0.984375</v>
      </c>
      <c r="Z396" s="64">
        <v>0.9885297417640686</v>
      </c>
      <c r="AA396" s="55">
        <v>3350</v>
      </c>
      <c r="AB396" s="55">
        <v>39</v>
      </c>
      <c r="AC396" s="55">
        <v>3300</v>
      </c>
      <c r="AD396" s="55">
        <v>39</v>
      </c>
      <c r="AE396" s="55">
        <v>3250</v>
      </c>
      <c r="AF396" s="55">
        <v>39</v>
      </c>
      <c r="AG396" s="64">
        <v>5.0810009241104126E-2</v>
      </c>
      <c r="AH396" s="64">
        <v>0.1584223210811615</v>
      </c>
      <c r="AI396" s="64">
        <v>0.10535677522420883</v>
      </c>
      <c r="AJ396" s="64">
        <v>1.9952850416302681E-2</v>
      </c>
      <c r="AK396" s="64">
        <v>1.226377091370523E-3</v>
      </c>
      <c r="AL396" s="64">
        <v>0</v>
      </c>
      <c r="AM396" s="55">
        <v>3350</v>
      </c>
      <c r="AN396" s="55">
        <v>39</v>
      </c>
      <c r="AO396" s="55">
        <v>3300</v>
      </c>
      <c r="AP396" s="55">
        <v>39</v>
      </c>
      <c r="AQ396" s="55">
        <v>3250</v>
      </c>
      <c r="AR396" s="55">
        <v>39</v>
      </c>
      <c r="AS396" s="64">
        <v>5.0579559057950974E-2</v>
      </c>
      <c r="AT396" s="64">
        <v>0.17386722564697266</v>
      </c>
      <c r="AU396" s="64">
        <v>0.10642781853675842</v>
      </c>
      <c r="AV396" s="64">
        <v>1.6859851777553558E-2</v>
      </c>
      <c r="AW396" s="64">
        <v>2.1074814721941948E-3</v>
      </c>
      <c r="AX396" s="68">
        <v>0</v>
      </c>
      <c r="AY396" s="56" t="str">
        <f t="shared" si="114"/>
        <v>yes</v>
      </c>
      <c r="AZ396" s="57" t="str">
        <f t="shared" si="115"/>
        <v>yes</v>
      </c>
      <c r="BA396" s="57" t="str">
        <f t="shared" si="116"/>
        <v>yes</v>
      </c>
      <c r="BB396" s="57" t="str">
        <f t="shared" si="117"/>
        <v>yes</v>
      </c>
      <c r="BC396" s="57" t="str">
        <f t="shared" si="118"/>
        <v>yes</v>
      </c>
      <c r="BD396" s="58">
        <f t="shared" si="119"/>
        <v>0</v>
      </c>
      <c r="BE396" s="59" t="str">
        <f t="shared" si="120"/>
        <v>included</v>
      </c>
      <c r="BF396" s="55" t="s">
        <v>77</v>
      </c>
      <c r="BG396" s="58">
        <v>5</v>
      </c>
      <c r="BH396" s="58" t="s">
        <v>78</v>
      </c>
      <c r="BI396" s="45" t="s">
        <v>79</v>
      </c>
      <c r="BJ396" s="67" t="s">
        <v>80</v>
      </c>
      <c r="BK396" s="61"/>
      <c r="BL396" s="61" t="str" cm="1">
        <f t="array" ref="BL396">IF(_xlfn.XLOOKUP(Estimates_final!C333,'Additional survey details'!$B$3:$B$489,_xlfn.XLOOKUP(Estimates_final!$BL$1,'Additional survey details'!$C$2:$BM$2,'Additional survey details'!$C$3:$BM$489))=0,"",_xlfn.XLOOKUP(Estimates_final!C333,'Additional survey details'!$B$3:$B$489,_xlfn.XLOOKUP(Estimates_final!$BL$1,'Additional survey details'!$C$2:$BM$2,'Additional survey details'!$C$3:$BM$489)))</f>
        <v/>
      </c>
    </row>
    <row r="397" spans="1:64" s="54" customFormat="1" ht="15" customHeight="1" x14ac:dyDescent="0.35">
      <c r="A397" s="54">
        <v>432</v>
      </c>
      <c r="B397" s="59" t="s">
        <v>714</v>
      </c>
      <c r="C397" s="55">
        <v>2497</v>
      </c>
      <c r="D397" s="55" t="s">
        <v>719</v>
      </c>
      <c r="E397" s="58" t="s">
        <v>716</v>
      </c>
      <c r="F397" s="10" t="s">
        <v>76</v>
      </c>
      <c r="G397" s="3">
        <v>2019</v>
      </c>
      <c r="H397" s="55">
        <v>2018</v>
      </c>
      <c r="I397" s="64">
        <v>4.7406800091266632E-2</v>
      </c>
      <c r="J397" s="62">
        <v>9.0471990406513214E-3</v>
      </c>
      <c r="K397" s="64">
        <v>2.9674289748072624E-2</v>
      </c>
      <c r="L397" s="64">
        <v>6.5139308571815491E-2</v>
      </c>
      <c r="M397" s="64">
        <v>5.6481286883354187E-2</v>
      </c>
      <c r="N397" s="62">
        <v>1.1947100982069969E-2</v>
      </c>
      <c r="O397" s="64">
        <v>3.2970551401376724E-2</v>
      </c>
      <c r="P397" s="64">
        <v>7.9992026090621948E-2</v>
      </c>
      <c r="Q397" s="55">
        <v>660</v>
      </c>
      <c r="R397" s="63">
        <v>331.207275390625</v>
      </c>
      <c r="S397" s="64">
        <v>1</v>
      </c>
      <c r="T397" s="64">
        <v>0.99696969985961914</v>
      </c>
      <c r="U397" s="63">
        <v>331</v>
      </c>
      <c r="V397" s="55">
        <v>658</v>
      </c>
      <c r="W397" s="63">
        <v>331</v>
      </c>
      <c r="X397" s="55">
        <v>658</v>
      </c>
      <c r="Y397" s="64">
        <v>1</v>
      </c>
      <c r="Z397" s="64">
        <v>0.99696969985961914</v>
      </c>
      <c r="AA397" s="55">
        <v>3650</v>
      </c>
      <c r="AB397" s="55">
        <v>24</v>
      </c>
      <c r="AC397" s="55">
        <v>3400</v>
      </c>
      <c r="AD397" s="55">
        <v>23</v>
      </c>
      <c r="AE397" s="55">
        <v>3100</v>
      </c>
      <c r="AF397" s="55">
        <v>23</v>
      </c>
      <c r="AG397" s="64">
        <v>5.22163026034832E-2</v>
      </c>
      <c r="AH397" s="64">
        <v>0.14968939125537872</v>
      </c>
      <c r="AI397" s="64">
        <v>6.3329622149467468E-2</v>
      </c>
      <c r="AJ397" s="64">
        <v>6.232761312276125E-3</v>
      </c>
      <c r="AK397" s="64">
        <v>0</v>
      </c>
      <c r="AL397" s="64">
        <v>0</v>
      </c>
      <c r="AM397" s="55">
        <v>3650</v>
      </c>
      <c r="AN397" s="55">
        <v>24</v>
      </c>
      <c r="AO397" s="55">
        <v>3400</v>
      </c>
      <c r="AP397" s="55">
        <v>23</v>
      </c>
      <c r="AQ397" s="55">
        <v>3100</v>
      </c>
      <c r="AR397" s="55">
        <v>23</v>
      </c>
      <c r="AS397" s="64">
        <v>4.5592706650495529E-2</v>
      </c>
      <c r="AT397" s="64">
        <v>0.15197569131851196</v>
      </c>
      <c r="AU397" s="64">
        <v>7.1428574621677399E-2</v>
      </c>
      <c r="AV397" s="64">
        <v>1.0638297535479069E-2</v>
      </c>
      <c r="AW397" s="64">
        <v>0</v>
      </c>
      <c r="AX397" s="68">
        <v>0</v>
      </c>
      <c r="AY397" s="56" t="str">
        <f t="shared" si="114"/>
        <v>yes</v>
      </c>
      <c r="AZ397" s="57" t="str">
        <f t="shared" si="115"/>
        <v>yes</v>
      </c>
      <c r="BA397" s="57" t="str">
        <f t="shared" si="116"/>
        <v>yes</v>
      </c>
      <c r="BB397" s="57" t="str">
        <f t="shared" si="117"/>
        <v>yes</v>
      </c>
      <c r="BC397" s="57" t="str">
        <f t="shared" si="118"/>
        <v>yes</v>
      </c>
      <c r="BD397" s="58">
        <f t="shared" si="119"/>
        <v>0</v>
      </c>
      <c r="BE397" s="59" t="str">
        <f t="shared" si="120"/>
        <v>included</v>
      </c>
      <c r="BF397" s="55"/>
      <c r="BG397" s="58">
        <v>5</v>
      </c>
      <c r="BH397" s="58" t="s">
        <v>78</v>
      </c>
      <c r="BI397" s="45" t="s">
        <v>96</v>
      </c>
      <c r="BJ397" s="67" t="s">
        <v>80</v>
      </c>
      <c r="BK397" s="61"/>
      <c r="BL397" s="61" t="str" cm="1">
        <f t="array" ref="BL397">IF(_xlfn.XLOOKUP(Estimates_final!C334,'Additional survey details'!$B$3:$B$489,_xlfn.XLOOKUP(Estimates_final!$BL$1,'Additional survey details'!$C$2:$BM$2,'Additional survey details'!$C$3:$BM$489))=0,"",_xlfn.XLOOKUP(Estimates_final!C334,'Additional survey details'!$B$3:$B$489,_xlfn.XLOOKUP(Estimates_final!$BL$1,'Additional survey details'!$C$2:$BM$2,'Additional survey details'!$C$3:$BM$489)))</f>
        <v/>
      </c>
    </row>
    <row r="398" spans="1:64" s="54" customFormat="1" ht="15" hidden="1" customHeight="1" x14ac:dyDescent="0.35">
      <c r="A398" s="54">
        <v>232</v>
      </c>
      <c r="B398" s="59" t="s">
        <v>720</v>
      </c>
      <c r="C398" s="55">
        <v>603</v>
      </c>
      <c r="D398" s="55" t="s">
        <v>721</v>
      </c>
      <c r="E398" s="58" t="s">
        <v>722</v>
      </c>
      <c r="F398" s="10" t="s">
        <v>76</v>
      </c>
      <c r="G398" s="3">
        <v>2000</v>
      </c>
      <c r="H398" s="55">
        <v>1999</v>
      </c>
      <c r="I398" s="64"/>
      <c r="J398" s="62"/>
      <c r="K398" s="64"/>
      <c r="L398" s="64"/>
      <c r="M398" s="64"/>
      <c r="N398" s="62"/>
      <c r="O398" s="64"/>
      <c r="P398" s="64"/>
      <c r="Q398" s="55">
        <v>911</v>
      </c>
      <c r="R398" s="63">
        <v>966</v>
      </c>
      <c r="S398" s="64">
        <v>6.0733430087566376E-2</v>
      </c>
      <c r="T398" s="64">
        <v>7.3545552790164948E-2</v>
      </c>
      <c r="U398" s="63">
        <v>59</v>
      </c>
      <c r="V398" s="55">
        <v>67</v>
      </c>
      <c r="W398" s="63">
        <v>59</v>
      </c>
      <c r="X398" s="55">
        <v>67</v>
      </c>
      <c r="Y398" s="64">
        <v>6.0724064707756042E-2</v>
      </c>
      <c r="Z398" s="64">
        <v>7.3545552790164948E-2</v>
      </c>
      <c r="AA398" s="55">
        <v>4500</v>
      </c>
      <c r="AB398" s="55">
        <v>4</v>
      </c>
      <c r="AC398" s="55">
        <v>500</v>
      </c>
      <c r="AD398" s="55">
        <v>4</v>
      </c>
      <c r="AE398" s="55">
        <v>2800</v>
      </c>
      <c r="AF398" s="55">
        <v>4</v>
      </c>
      <c r="AG398" s="64">
        <v>9.5111705362796783E-2</v>
      </c>
      <c r="AH398" s="64">
        <v>0.26944839954376221</v>
      </c>
      <c r="AI398" s="64">
        <v>0.23588176071643829</v>
      </c>
      <c r="AJ398" s="64">
        <v>0.11516729742288589</v>
      </c>
      <c r="AK398" s="64">
        <v>0</v>
      </c>
      <c r="AL398" s="64">
        <v>5.3980022668838501E-2</v>
      </c>
      <c r="AM398" s="55">
        <v>500</v>
      </c>
      <c r="AN398" s="55">
        <v>4</v>
      </c>
      <c r="AO398" s="55">
        <v>4500</v>
      </c>
      <c r="AP398" s="55">
        <v>4</v>
      </c>
      <c r="AQ398" s="55">
        <v>2800</v>
      </c>
      <c r="AR398" s="55">
        <v>4</v>
      </c>
      <c r="AS398" s="64">
        <v>8.9552238583564758E-2</v>
      </c>
      <c r="AT398" s="64">
        <v>0.26865673065185547</v>
      </c>
      <c r="AU398" s="64">
        <v>0.23880596458911896</v>
      </c>
      <c r="AV398" s="64">
        <v>0.11940298229455948</v>
      </c>
      <c r="AW398" s="64">
        <v>0</v>
      </c>
      <c r="AX398" s="68">
        <v>5.9701491147279739E-2</v>
      </c>
      <c r="AY398" s="56" t="str">
        <f t="shared" si="114"/>
        <v>no</v>
      </c>
      <c r="AZ398" s="57" t="str">
        <f t="shared" si="115"/>
        <v>no</v>
      </c>
      <c r="BA398" s="57" t="str">
        <f t="shared" si="116"/>
        <v>yes</v>
      </c>
      <c r="BB398" s="57" t="str">
        <f t="shared" si="117"/>
        <v>no</v>
      </c>
      <c r="BC398" s="57" t="str">
        <f t="shared" si="118"/>
        <v>no</v>
      </c>
      <c r="BD398" s="58">
        <f t="shared" si="119"/>
        <v>4</v>
      </c>
      <c r="BE398" s="59" t="str">
        <f t="shared" si="120"/>
        <v>excluded</v>
      </c>
      <c r="BF398" s="55" t="s">
        <v>69</v>
      </c>
      <c r="BG398" s="58">
        <v>2</v>
      </c>
      <c r="BH398" s="58" t="s">
        <v>70</v>
      </c>
      <c r="BI398" s="45" t="s">
        <v>71</v>
      </c>
      <c r="BJ398" s="67" t="s">
        <v>72</v>
      </c>
      <c r="BK398" s="61"/>
      <c r="BL398" s="61" t="str" cm="1">
        <f t="array" ref="BL398">IF(_xlfn.XLOOKUP(Estimates_final!C335,'Additional survey details'!$B$3:$B$489,_xlfn.XLOOKUP(Estimates_final!$BL$1,'Additional survey details'!$C$2:$BM$2,'Additional survey details'!$C$3:$BM$489))=0,"",_xlfn.XLOOKUP(Estimates_final!C335,'Additional survey details'!$B$3:$B$489,_xlfn.XLOOKUP(Estimates_final!$BL$1,'Additional survey details'!$C$2:$BM$2,'Additional survey details'!$C$3:$BM$489)))</f>
        <v>MICS5</v>
      </c>
    </row>
    <row r="399" spans="1:64" s="54" customFormat="1" ht="15" hidden="1" customHeight="1" x14ac:dyDescent="0.35">
      <c r="A399" s="54">
        <v>233</v>
      </c>
      <c r="B399" s="59" t="s">
        <v>720</v>
      </c>
      <c r="C399" s="55">
        <v>604</v>
      </c>
      <c r="D399" s="55" t="s">
        <v>723</v>
      </c>
      <c r="E399" s="58" t="s">
        <v>722</v>
      </c>
      <c r="F399" s="10" t="s">
        <v>76</v>
      </c>
      <c r="G399" s="3">
        <v>2005</v>
      </c>
      <c r="H399" s="55">
        <v>2003</v>
      </c>
      <c r="I399" s="64"/>
      <c r="J399" s="62"/>
      <c r="K399" s="64"/>
      <c r="L399" s="64"/>
      <c r="M399" s="64"/>
      <c r="N399" s="62"/>
      <c r="O399" s="64"/>
      <c r="P399" s="64"/>
      <c r="Q399" s="55">
        <v>2356</v>
      </c>
      <c r="R399" s="63">
        <v>2377</v>
      </c>
      <c r="S399" s="64">
        <v>0.29406815767288208</v>
      </c>
      <c r="T399" s="64">
        <v>0.29286926984786987</v>
      </c>
      <c r="U399" s="63">
        <v>699</v>
      </c>
      <c r="V399" s="55">
        <v>690</v>
      </c>
      <c r="W399" s="63">
        <v>685</v>
      </c>
      <c r="X399" s="55">
        <v>678</v>
      </c>
      <c r="Y399" s="64">
        <v>0.28817838430404663</v>
      </c>
      <c r="Z399" s="64">
        <v>0.28777590394020081</v>
      </c>
      <c r="AA399" s="55">
        <v>2500</v>
      </c>
      <c r="AB399" s="55">
        <v>81</v>
      </c>
      <c r="AC399" s="55">
        <v>3000</v>
      </c>
      <c r="AD399" s="55">
        <v>60</v>
      </c>
      <c r="AE399" s="55">
        <v>3200</v>
      </c>
      <c r="AF399" s="55">
        <v>48</v>
      </c>
      <c r="AG399" s="64">
        <v>0.11918385326862335</v>
      </c>
      <c r="AH399" s="64">
        <v>0.27490642666816711</v>
      </c>
      <c r="AI399" s="64">
        <v>0.14930263161659241</v>
      </c>
      <c r="AJ399" s="64">
        <v>7.4773266911506653E-2</v>
      </c>
      <c r="AK399" s="64">
        <v>3.693559393286705E-2</v>
      </c>
      <c r="AL399" s="64">
        <v>9.912833571434021E-3</v>
      </c>
      <c r="AM399" s="55">
        <v>2500</v>
      </c>
      <c r="AN399" s="55">
        <v>81</v>
      </c>
      <c r="AO399" s="55">
        <v>3000</v>
      </c>
      <c r="AP399" s="55">
        <v>60</v>
      </c>
      <c r="AQ399" s="55">
        <v>3200</v>
      </c>
      <c r="AR399" s="55">
        <v>48</v>
      </c>
      <c r="AS399" s="64">
        <v>0.11739130318164825</v>
      </c>
      <c r="AT399" s="64">
        <v>0.27391305565834045</v>
      </c>
      <c r="AU399" s="64">
        <v>0.14637681841850281</v>
      </c>
      <c r="AV399" s="64">
        <v>7.2463765740394592E-2</v>
      </c>
      <c r="AW399" s="64">
        <v>3.4782607108354568E-2</v>
      </c>
      <c r="AX399" s="68">
        <v>1.014492753893137E-2</v>
      </c>
      <c r="AY399" s="56" t="str">
        <f t="shared" si="114"/>
        <v>no</v>
      </c>
      <c r="AZ399" s="57" t="str">
        <f t="shared" si="115"/>
        <v>yes</v>
      </c>
      <c r="BA399" s="57" t="str">
        <f t="shared" si="116"/>
        <v>yes</v>
      </c>
      <c r="BB399" s="57" t="str">
        <f t="shared" si="117"/>
        <v>yes</v>
      </c>
      <c r="BC399" s="57" t="str">
        <f t="shared" si="118"/>
        <v>yes</v>
      </c>
      <c r="BD399" s="58">
        <f t="shared" si="119"/>
        <v>1</v>
      </c>
      <c r="BE399" s="59" t="str">
        <f t="shared" si="120"/>
        <v>excluded</v>
      </c>
      <c r="BF399" s="55" t="s">
        <v>69</v>
      </c>
      <c r="BG399" s="58">
        <v>2</v>
      </c>
      <c r="BH399" s="58" t="s">
        <v>70</v>
      </c>
      <c r="BI399" s="45" t="s">
        <v>71</v>
      </c>
      <c r="BJ399" s="67" t="s">
        <v>72</v>
      </c>
      <c r="BK399" s="61"/>
      <c r="BL399" s="61" t="str" cm="1">
        <f t="array" ref="BL399">IF(_xlfn.XLOOKUP(Estimates_final!C336,'Additional survey details'!$B$3:$B$489,_xlfn.XLOOKUP(Estimates_final!$BL$1,'Additional survey details'!$C$2:$BM$2,'Additional survey details'!$C$3:$BM$489))=0,"",_xlfn.XLOOKUP(Estimates_final!C336,'Additional survey details'!$B$3:$B$489,_xlfn.XLOOKUP(Estimates_final!$BL$1,'Additional survey details'!$C$2:$BM$2,'Additional survey details'!$C$3:$BM$489)))</f>
        <v/>
      </c>
    </row>
    <row r="400" spans="1:64" s="54" customFormat="1" ht="15" hidden="1" customHeight="1" x14ac:dyDescent="0.35">
      <c r="A400" s="54">
        <v>234</v>
      </c>
      <c r="B400" s="59" t="s">
        <v>720</v>
      </c>
      <c r="C400" s="55">
        <v>605</v>
      </c>
      <c r="D400" s="55" t="s">
        <v>724</v>
      </c>
      <c r="E400" s="58" t="s">
        <v>722</v>
      </c>
      <c r="F400" s="10" t="s">
        <v>67</v>
      </c>
      <c r="G400" s="3">
        <v>2008</v>
      </c>
      <c r="H400" s="55">
        <v>2007</v>
      </c>
      <c r="I400" s="64"/>
      <c r="J400" s="62"/>
      <c r="K400" s="64"/>
      <c r="L400" s="64"/>
      <c r="M400" s="64"/>
      <c r="N400" s="62"/>
      <c r="O400" s="64"/>
      <c r="P400" s="64"/>
      <c r="Q400" s="55">
        <v>5631</v>
      </c>
      <c r="R400" s="63">
        <v>5811</v>
      </c>
      <c r="S400" s="64">
        <v>0.3289225697517395</v>
      </c>
      <c r="T400" s="64">
        <v>0.36014917492866516</v>
      </c>
      <c r="U400" s="63">
        <v>1911.405517578125</v>
      </c>
      <c r="V400" s="55">
        <v>2028</v>
      </c>
      <c r="W400" s="63">
        <v>1870.072998046875</v>
      </c>
      <c r="X400" s="55">
        <v>1983</v>
      </c>
      <c r="Y400" s="64">
        <v>0.32181602716445923</v>
      </c>
      <c r="Z400" s="64">
        <v>0.35215771198272705</v>
      </c>
      <c r="AA400" s="55">
        <v>3000</v>
      </c>
      <c r="AB400" s="55">
        <v>253</v>
      </c>
      <c r="AC400" s="55">
        <v>3500</v>
      </c>
      <c r="AD400" s="55">
        <v>186</v>
      </c>
      <c r="AE400" s="55">
        <v>2500</v>
      </c>
      <c r="AF400" s="55">
        <v>141</v>
      </c>
      <c r="AG400" s="64">
        <v>0.12409376353025436</v>
      </c>
      <c r="AH400" s="64">
        <v>0.28578874468803406</v>
      </c>
      <c r="AI400" s="64">
        <v>0.17783580720424652</v>
      </c>
      <c r="AJ400" s="64">
        <v>8.66265669465065E-2</v>
      </c>
      <c r="AK400" s="64">
        <v>5.2419133484363556E-2</v>
      </c>
      <c r="AL400" s="64">
        <v>1.4924996066838503E-3</v>
      </c>
      <c r="AM400" s="55">
        <v>3000</v>
      </c>
      <c r="AN400" s="55">
        <v>253</v>
      </c>
      <c r="AO400" s="55">
        <v>3500</v>
      </c>
      <c r="AP400" s="55">
        <v>186</v>
      </c>
      <c r="AQ400" s="55">
        <v>2500</v>
      </c>
      <c r="AR400" s="55">
        <v>141</v>
      </c>
      <c r="AS400" s="64">
        <v>0.12475345283746719</v>
      </c>
      <c r="AT400" s="64">
        <v>0.28599604964256287</v>
      </c>
      <c r="AU400" s="64">
        <v>0.18096646666526794</v>
      </c>
      <c r="AV400" s="64">
        <v>8.7771199643611908E-2</v>
      </c>
      <c r="AW400" s="64">
        <v>5.2268244326114655E-2</v>
      </c>
      <c r="AX400" s="68">
        <v>1.479289960116148E-3</v>
      </c>
      <c r="AY400" s="56" t="str">
        <f t="shared" si="114"/>
        <v>yes</v>
      </c>
      <c r="AZ400" s="57" t="str">
        <f t="shared" si="115"/>
        <v>yes</v>
      </c>
      <c r="BA400" s="57" t="str">
        <f t="shared" si="116"/>
        <v>yes</v>
      </c>
      <c r="BB400" s="57" t="str">
        <f t="shared" si="117"/>
        <v>no</v>
      </c>
      <c r="BC400" s="57" t="str">
        <f t="shared" si="118"/>
        <v>yes</v>
      </c>
      <c r="BD400" s="58">
        <f t="shared" si="119"/>
        <v>1</v>
      </c>
      <c r="BE400" s="59" t="str">
        <f t="shared" si="120"/>
        <v>excluded</v>
      </c>
      <c r="BF400" s="55" t="s">
        <v>77</v>
      </c>
      <c r="BG400" s="58">
        <v>3</v>
      </c>
      <c r="BH400" s="58" t="s">
        <v>70</v>
      </c>
      <c r="BI400" s="45" t="s">
        <v>71</v>
      </c>
      <c r="BJ400" s="67" t="s">
        <v>72</v>
      </c>
      <c r="BK400" s="61" t="s">
        <v>125</v>
      </c>
      <c r="BL400" s="61" t="str" cm="1">
        <f t="array" ref="BL400">IF(_xlfn.XLOOKUP(Estimates_final!C337,'Additional survey details'!$B$3:$B$489,_xlfn.XLOOKUP(Estimates_final!$BL$1,'Additional survey details'!$C$2:$BM$2,'Additional survey details'!$C$3:$BM$489))=0,"",_xlfn.XLOOKUP(Estimates_final!C337,'Additional survey details'!$B$3:$B$489,_xlfn.XLOOKUP(Estimates_final!$BL$1,'Additional survey details'!$C$2:$BM$2,'Additional survey details'!$C$3:$BM$489)))</f>
        <v/>
      </c>
    </row>
    <row r="401" spans="1:64" s="54" customFormat="1" ht="15" customHeight="1" x14ac:dyDescent="0.35">
      <c r="A401" s="54">
        <v>235</v>
      </c>
      <c r="B401" s="59" t="s">
        <v>720</v>
      </c>
      <c r="C401" s="55">
        <v>606</v>
      </c>
      <c r="D401" s="55" t="s">
        <v>725</v>
      </c>
      <c r="E401" s="58" t="s">
        <v>722</v>
      </c>
      <c r="F401" s="10" t="s">
        <v>76</v>
      </c>
      <c r="G401" s="3">
        <v>2010</v>
      </c>
      <c r="H401" s="55">
        <v>2009</v>
      </c>
      <c r="I401" s="64">
        <v>0.1428152</v>
      </c>
      <c r="J401" s="62">
        <v>1.00587E-2</v>
      </c>
      <c r="K401" s="64">
        <v>0.1231001</v>
      </c>
      <c r="L401" s="64">
        <v>0.16253029999999999</v>
      </c>
      <c r="M401" s="64">
        <v>8.7889700000000001E-2</v>
      </c>
      <c r="N401" s="62">
        <v>1.000205E-2</v>
      </c>
      <c r="O401" s="64">
        <v>6.8228819999999996E-2</v>
      </c>
      <c r="P401" s="64">
        <v>0.10755054999999999</v>
      </c>
      <c r="Q401" s="55">
        <v>3415</v>
      </c>
      <c r="R401" s="63">
        <v>3461.804443359375</v>
      </c>
      <c r="S401" s="64">
        <v>0.39861351251602173</v>
      </c>
      <c r="T401" s="64">
        <v>0.40761345624923706</v>
      </c>
      <c r="U401" s="63">
        <v>1380</v>
      </c>
      <c r="V401" s="55">
        <v>1392</v>
      </c>
      <c r="W401" s="63">
        <v>1363</v>
      </c>
      <c r="X401" s="55">
        <v>1378</v>
      </c>
      <c r="Y401" s="64">
        <v>0.39370307326316833</v>
      </c>
      <c r="Z401" s="64">
        <v>0.40351390838623047</v>
      </c>
      <c r="AA401" s="55">
        <v>3000</v>
      </c>
      <c r="AB401" s="55">
        <v>226</v>
      </c>
      <c r="AC401" s="55">
        <v>3500</v>
      </c>
      <c r="AD401" s="55">
        <v>145</v>
      </c>
      <c r="AE401" s="55">
        <v>3200</v>
      </c>
      <c r="AF401" s="55">
        <v>109</v>
      </c>
      <c r="AG401" s="64">
        <v>0.17677047848701477</v>
      </c>
      <c r="AH401" s="64">
        <v>0.34518712759017944</v>
      </c>
      <c r="AI401" s="64">
        <v>0.129855677485466</v>
      </c>
      <c r="AJ401" s="64">
        <v>6.2671422958374023E-2</v>
      </c>
      <c r="AK401" s="64">
        <v>2.8535632416605949E-2</v>
      </c>
      <c r="AL401" s="64">
        <v>8.7402021745219827E-4</v>
      </c>
      <c r="AM401" s="55">
        <v>3000</v>
      </c>
      <c r="AN401" s="55">
        <v>226</v>
      </c>
      <c r="AO401" s="55">
        <v>3500</v>
      </c>
      <c r="AP401" s="55">
        <v>145</v>
      </c>
      <c r="AQ401" s="55">
        <v>3200</v>
      </c>
      <c r="AR401" s="55">
        <v>109</v>
      </c>
      <c r="AS401" s="64">
        <v>0.16235631704330444</v>
      </c>
      <c r="AT401" s="64">
        <v>0.34482759237289429</v>
      </c>
      <c r="AU401" s="64">
        <v>0.1257183849811554</v>
      </c>
      <c r="AV401" s="64">
        <v>5.8189656585454941E-2</v>
      </c>
      <c r="AW401" s="64">
        <v>2.5862069800496101E-2</v>
      </c>
      <c r="AX401" s="68">
        <v>7.1839080192148685E-4</v>
      </c>
      <c r="AY401" s="56" t="str">
        <f t="shared" si="114"/>
        <v>yes</v>
      </c>
      <c r="AZ401" s="57" t="str">
        <f t="shared" si="115"/>
        <v>yes</v>
      </c>
      <c r="BA401" s="57" t="str">
        <f t="shared" si="116"/>
        <v>yes</v>
      </c>
      <c r="BB401" s="57" t="str">
        <f t="shared" si="117"/>
        <v>yes</v>
      </c>
      <c r="BC401" s="57" t="str">
        <f t="shared" si="118"/>
        <v>yes</v>
      </c>
      <c r="BD401" s="58">
        <f t="shared" si="119"/>
        <v>0</v>
      </c>
      <c r="BE401" s="59" t="str">
        <f t="shared" si="120"/>
        <v>included</v>
      </c>
      <c r="BF401" s="55" t="s">
        <v>77</v>
      </c>
      <c r="BG401" s="58">
        <v>5</v>
      </c>
      <c r="BH401" s="58" t="s">
        <v>78</v>
      </c>
      <c r="BI401" s="45" t="s">
        <v>79</v>
      </c>
      <c r="BJ401" s="67" t="s">
        <v>80</v>
      </c>
      <c r="BK401" s="61"/>
      <c r="BL401" s="61" t="str" cm="1">
        <f t="array" ref="BL401">IF(_xlfn.XLOOKUP(Estimates_final!C338,'Additional survey details'!$B$3:$B$489,_xlfn.XLOOKUP(Estimates_final!$BL$1,'Additional survey details'!$C$2:$BM$2,'Additional survey details'!$C$3:$BM$489))=0,"",_xlfn.XLOOKUP(Estimates_final!C338,'Additional survey details'!$B$3:$B$489,_xlfn.XLOOKUP(Estimates_final!$BL$1,'Additional survey details'!$C$2:$BM$2,'Additional survey details'!$C$3:$BM$489)))</f>
        <v/>
      </c>
    </row>
    <row r="402" spans="1:64" s="54" customFormat="1" ht="15" customHeight="1" x14ac:dyDescent="0.35">
      <c r="A402" s="54">
        <v>236</v>
      </c>
      <c r="B402" s="59" t="s">
        <v>720</v>
      </c>
      <c r="C402" s="55">
        <v>607</v>
      </c>
      <c r="D402" s="55" t="s">
        <v>726</v>
      </c>
      <c r="E402" s="58" t="s">
        <v>722</v>
      </c>
      <c r="F402" s="10" t="s">
        <v>67</v>
      </c>
      <c r="G402" s="3">
        <v>2013</v>
      </c>
      <c r="H402" s="55">
        <v>2010</v>
      </c>
      <c r="I402" s="64">
        <v>0.1351572573184967</v>
      </c>
      <c r="J402" s="62">
        <v>7.5668026693165302E-3</v>
      </c>
      <c r="K402" s="64">
        <v>0.12032631784677505</v>
      </c>
      <c r="L402" s="64">
        <v>0.14998818933963776</v>
      </c>
      <c r="M402" s="64">
        <v>7.0962339639663696E-2</v>
      </c>
      <c r="N402" s="62">
        <v>6.2270378693938255E-3</v>
      </c>
      <c r="O402" s="64">
        <v>5.8722954243421555E-2</v>
      </c>
      <c r="P402" s="64">
        <v>8.3201713860034943E-2</v>
      </c>
      <c r="Q402" s="55">
        <v>11938</v>
      </c>
      <c r="R402" s="63">
        <v>12198</v>
      </c>
      <c r="S402" s="64">
        <v>0.47613677382469177</v>
      </c>
      <c r="T402" s="64">
        <v>0.49003183841705322</v>
      </c>
      <c r="U402" s="63">
        <v>5808.04833984375</v>
      </c>
      <c r="V402" s="55">
        <v>5850</v>
      </c>
      <c r="W402" s="63">
        <v>5740.14208984375</v>
      </c>
      <c r="X402" s="55">
        <v>5777</v>
      </c>
      <c r="Y402" s="64">
        <v>0.47058060765266418</v>
      </c>
      <c r="Z402" s="64">
        <v>0.48391690850257874</v>
      </c>
      <c r="AA402" s="55">
        <v>3000</v>
      </c>
      <c r="AB402" s="55">
        <v>1138</v>
      </c>
      <c r="AC402" s="55">
        <v>3500</v>
      </c>
      <c r="AD402" s="55">
        <v>717</v>
      </c>
      <c r="AE402" s="55">
        <v>3200</v>
      </c>
      <c r="AF402" s="55">
        <v>655</v>
      </c>
      <c r="AG402" s="64">
        <v>0.19639946520328522</v>
      </c>
      <c r="AH402" s="64">
        <v>0.43038788437843323</v>
      </c>
      <c r="AI402" s="64">
        <v>9.9689379334449768E-2</v>
      </c>
      <c r="AJ402" s="64">
        <v>4.4969473034143448E-2</v>
      </c>
      <c r="AK402" s="64">
        <v>2.1578704938292503E-2</v>
      </c>
      <c r="AL402" s="64">
        <v>1.4159886632114649E-3</v>
      </c>
      <c r="AM402" s="55">
        <v>3000</v>
      </c>
      <c r="AN402" s="55">
        <v>1138</v>
      </c>
      <c r="AO402" s="55">
        <v>3500</v>
      </c>
      <c r="AP402" s="55">
        <v>717</v>
      </c>
      <c r="AQ402" s="55">
        <v>3200</v>
      </c>
      <c r="AR402" s="55">
        <v>655</v>
      </c>
      <c r="AS402" s="64">
        <v>0.19452992081642151</v>
      </c>
      <c r="AT402" s="64">
        <v>0.42905983328819275</v>
      </c>
      <c r="AU402" s="64">
        <v>0.10752137005329132</v>
      </c>
      <c r="AV402" s="64">
        <v>4.6495728194713593E-2</v>
      </c>
      <c r="AW402" s="64">
        <v>2.3076923564076424E-2</v>
      </c>
      <c r="AX402" s="68">
        <v>1.025640987791121E-3</v>
      </c>
      <c r="AY402" s="56" t="str">
        <f t="shared" si="114"/>
        <v>yes</v>
      </c>
      <c r="AZ402" s="57" t="str">
        <f t="shared" si="115"/>
        <v>yes</v>
      </c>
      <c r="BA402" s="57" t="str">
        <f t="shared" si="116"/>
        <v>yes</v>
      </c>
      <c r="BB402" s="57" t="str">
        <f t="shared" si="117"/>
        <v>yes</v>
      </c>
      <c r="BC402" s="57" t="str">
        <f t="shared" si="118"/>
        <v>yes</v>
      </c>
      <c r="BD402" s="58">
        <f t="shared" si="119"/>
        <v>0</v>
      </c>
      <c r="BE402" s="59" t="str">
        <f t="shared" si="120"/>
        <v>included</v>
      </c>
      <c r="BF402" s="55" t="s">
        <v>77</v>
      </c>
      <c r="BG402" s="58">
        <v>5</v>
      </c>
      <c r="BH402" s="58" t="s">
        <v>78</v>
      </c>
      <c r="BI402" s="45" t="s">
        <v>84</v>
      </c>
      <c r="BJ402" s="67" t="s">
        <v>80</v>
      </c>
      <c r="BK402" s="61"/>
      <c r="BL402" s="61" t="str" cm="1">
        <f t="array" ref="BL402">IF(_xlfn.XLOOKUP(Estimates_final!C339,'Additional survey details'!$B$3:$B$489,_xlfn.XLOOKUP(Estimates_final!$BL$1,'Additional survey details'!$C$2:$BM$2,'Additional survey details'!$C$3:$BM$489))=0,"",_xlfn.XLOOKUP(Estimates_final!C339,'Additional survey details'!$B$3:$B$489,_xlfn.XLOOKUP(Estimates_final!$BL$1,'Additional survey details'!$C$2:$BM$2,'Additional survey details'!$C$3:$BM$489)))</f>
        <v/>
      </c>
    </row>
    <row r="403" spans="1:64" s="54" customFormat="1" ht="15" customHeight="1" x14ac:dyDescent="0.35">
      <c r="A403" s="54">
        <v>413</v>
      </c>
      <c r="B403" s="59" t="s">
        <v>720</v>
      </c>
      <c r="C403" s="55">
        <v>2136</v>
      </c>
      <c r="D403" s="55" t="s">
        <v>727</v>
      </c>
      <c r="E403" s="58" t="s">
        <v>722</v>
      </c>
      <c r="F403" s="10" t="s">
        <v>76</v>
      </c>
      <c r="G403" s="3">
        <v>2017</v>
      </c>
      <c r="H403" s="55">
        <v>2016</v>
      </c>
      <c r="I403" s="64">
        <v>9.8525054752826691E-2</v>
      </c>
      <c r="J403" s="62">
        <v>1.0435893200337887E-2</v>
      </c>
      <c r="K403" s="64">
        <v>7.8070707619190216E-2</v>
      </c>
      <c r="L403" s="64">
        <v>0.11897940933704376</v>
      </c>
      <c r="M403" s="64">
        <v>5.652063712477684E-2</v>
      </c>
      <c r="N403" s="62">
        <v>4.6314205974340439E-3</v>
      </c>
      <c r="O403" s="64">
        <v>4.7424685209989548E-2</v>
      </c>
      <c r="P403" s="64">
        <v>6.5616585314273834E-2</v>
      </c>
      <c r="Q403" s="55">
        <v>8722</v>
      </c>
      <c r="R403" s="63">
        <v>8380.5576171875</v>
      </c>
      <c r="S403" s="64">
        <v>0.5957522988319397</v>
      </c>
      <c r="T403" s="64">
        <v>0.60421919822692871</v>
      </c>
      <c r="U403" s="63">
        <v>4993</v>
      </c>
      <c r="V403" s="55">
        <v>5270</v>
      </c>
      <c r="W403" s="63">
        <v>4977</v>
      </c>
      <c r="X403" s="55">
        <v>5254</v>
      </c>
      <c r="Y403" s="64">
        <v>0.59384322166442871</v>
      </c>
      <c r="Z403" s="64">
        <v>0.60238474607467651</v>
      </c>
      <c r="AA403" s="55">
        <v>3000</v>
      </c>
      <c r="AB403" s="55">
        <v>1024</v>
      </c>
      <c r="AC403" s="55">
        <v>3500</v>
      </c>
      <c r="AD403" s="55">
        <v>699</v>
      </c>
      <c r="AE403" s="55">
        <v>3200</v>
      </c>
      <c r="AF403" s="55">
        <v>536</v>
      </c>
      <c r="AG403" s="64">
        <v>0.19547456502914429</v>
      </c>
      <c r="AH403" s="64">
        <v>0.42825829982757568</v>
      </c>
      <c r="AI403" s="64">
        <v>8.7891079485416412E-2</v>
      </c>
      <c r="AJ403" s="64">
        <v>2.5200488045811653E-2</v>
      </c>
      <c r="AK403" s="64">
        <v>9.850124828517437E-3</v>
      </c>
      <c r="AL403" s="64">
        <v>0</v>
      </c>
      <c r="AM403" s="55">
        <v>3000</v>
      </c>
      <c r="AN403" s="55">
        <v>1024</v>
      </c>
      <c r="AO403" s="55">
        <v>3500</v>
      </c>
      <c r="AP403" s="55">
        <v>699</v>
      </c>
      <c r="AQ403" s="55">
        <v>3200</v>
      </c>
      <c r="AR403" s="55">
        <v>536</v>
      </c>
      <c r="AS403" s="64">
        <v>0.19430740177631378</v>
      </c>
      <c r="AT403" s="64">
        <v>0.42865276336669922</v>
      </c>
      <c r="AU403" s="64">
        <v>8.5199244320392609E-2</v>
      </c>
      <c r="AV403" s="64">
        <v>2.3719165474176407E-2</v>
      </c>
      <c r="AW403" s="64">
        <v>8.7286531925201416E-3</v>
      </c>
      <c r="AX403" s="68">
        <v>0</v>
      </c>
      <c r="AY403" s="56" t="str">
        <f t="shared" si="114"/>
        <v>yes</v>
      </c>
      <c r="AZ403" s="57" t="str">
        <f t="shared" si="115"/>
        <v>yes</v>
      </c>
      <c r="BA403" s="57" t="str">
        <f t="shared" si="116"/>
        <v>yes</v>
      </c>
      <c r="BB403" s="57" t="str">
        <f t="shared" si="117"/>
        <v>yes</v>
      </c>
      <c r="BC403" s="57" t="str">
        <f t="shared" si="118"/>
        <v>yes</v>
      </c>
      <c r="BD403" s="58">
        <f t="shared" si="119"/>
        <v>0</v>
      </c>
      <c r="BE403" s="59" t="str">
        <f t="shared" si="120"/>
        <v>included</v>
      </c>
      <c r="BF403" s="55"/>
      <c r="BG403" s="58">
        <v>5</v>
      </c>
      <c r="BH403" s="58" t="s">
        <v>78</v>
      </c>
      <c r="BI403" s="45" t="s">
        <v>96</v>
      </c>
      <c r="BJ403" s="67" t="s">
        <v>80</v>
      </c>
      <c r="BK403" s="61"/>
      <c r="BL403" s="61" t="str" cm="1">
        <f t="array" ref="BL403">IF(_xlfn.XLOOKUP(Estimates_final!C340,'Additional survey details'!$B$3:$B$489,_xlfn.XLOOKUP(Estimates_final!$BL$1,'Additional survey details'!$C$2:$BM$2,'Additional survey details'!$C$3:$BM$489))=0,"",_xlfn.XLOOKUP(Estimates_final!C340,'Additional survey details'!$B$3:$B$489,_xlfn.XLOOKUP(Estimates_final!$BL$1,'Additional survey details'!$C$2:$BM$2,'Additional survey details'!$C$3:$BM$489)))</f>
        <v/>
      </c>
    </row>
    <row r="404" spans="1:64" s="54" customFormat="1" ht="15" customHeight="1" x14ac:dyDescent="0.35">
      <c r="A404" s="54">
        <v>461</v>
      </c>
      <c r="B404" s="59" t="s">
        <v>720</v>
      </c>
      <c r="C404" s="55">
        <v>3685</v>
      </c>
      <c r="D404" s="55" t="s">
        <v>728</v>
      </c>
      <c r="E404" s="58" t="s">
        <v>722</v>
      </c>
      <c r="F404" s="10" t="s">
        <v>67</v>
      </c>
      <c r="G404" s="3">
        <v>2019</v>
      </c>
      <c r="H404" s="55">
        <v>2017</v>
      </c>
      <c r="I404" s="64">
        <v>9.069177508354187E-2</v>
      </c>
      <c r="J404" s="62">
        <v>3.4498721361160278E-3</v>
      </c>
      <c r="K404" s="64">
        <v>8.3930030465126038E-2</v>
      </c>
      <c r="L404" s="64">
        <v>9.74535271525383E-2</v>
      </c>
      <c r="M404" s="64">
        <v>4.9686603248119354E-2</v>
      </c>
      <c r="N404" s="62">
        <v>3.588520223274827E-3</v>
      </c>
      <c r="O404" s="64">
        <v>4.2638290673494339E-2</v>
      </c>
      <c r="P404" s="64">
        <v>5.6734912097454071E-2</v>
      </c>
      <c r="Q404" s="55">
        <v>9899</v>
      </c>
      <c r="R404" s="63">
        <v>9771</v>
      </c>
      <c r="S404" s="64">
        <v>0.64648008346557617</v>
      </c>
      <c r="T404" s="64">
        <v>0.65087383985519409</v>
      </c>
      <c r="U404" s="63">
        <v>6316.9970703125</v>
      </c>
      <c r="V404" s="55">
        <v>6443</v>
      </c>
      <c r="W404" s="63">
        <v>6309.75634765625</v>
      </c>
      <c r="X404" s="55">
        <v>6436</v>
      </c>
      <c r="Y404" s="64">
        <v>0.64576363563537598</v>
      </c>
      <c r="Z404" s="64">
        <v>0.65016669034957886</v>
      </c>
      <c r="AA404" s="55">
        <v>3000</v>
      </c>
      <c r="AB404" s="55">
        <v>1411</v>
      </c>
      <c r="AC404" s="55">
        <v>3500</v>
      </c>
      <c r="AD404" s="55">
        <v>682</v>
      </c>
      <c r="AE404" s="55">
        <v>3200</v>
      </c>
      <c r="AF404" s="55">
        <v>651</v>
      </c>
      <c r="AG404" s="64">
        <v>0.23251256346702576</v>
      </c>
      <c r="AH404" s="64">
        <v>0.43902593851089478</v>
      </c>
      <c r="AI404" s="64">
        <v>7.5110703706741333E-2</v>
      </c>
      <c r="AJ404" s="64">
        <v>1.6231397166848183E-2</v>
      </c>
      <c r="AK404" s="64">
        <v>5.4695149883627892E-3</v>
      </c>
      <c r="AL404" s="64">
        <v>2.7193760615773499E-4</v>
      </c>
      <c r="AM404" s="55">
        <v>3000</v>
      </c>
      <c r="AN404" s="55">
        <v>1411</v>
      </c>
      <c r="AO404" s="55">
        <v>3500</v>
      </c>
      <c r="AP404" s="55">
        <v>682</v>
      </c>
      <c r="AQ404" s="55">
        <v>3200</v>
      </c>
      <c r="AR404" s="55">
        <v>651</v>
      </c>
      <c r="AS404" s="64">
        <v>0.21899735927581787</v>
      </c>
      <c r="AT404" s="64">
        <v>0.42588856816291809</v>
      </c>
      <c r="AU404" s="64">
        <v>7.7758811414241791E-2</v>
      </c>
      <c r="AV404" s="64">
        <v>1.5675926581025124E-2</v>
      </c>
      <c r="AW404" s="64">
        <v>4.5010088942945004E-3</v>
      </c>
      <c r="AX404" s="68">
        <v>3.1041441252455115E-4</v>
      </c>
      <c r="AY404" s="56" t="str">
        <f t="shared" si="114"/>
        <v>yes</v>
      </c>
      <c r="AZ404" s="57" t="str">
        <f t="shared" si="115"/>
        <v>yes</v>
      </c>
      <c r="BA404" s="57" t="str">
        <f t="shared" si="116"/>
        <v>yes</v>
      </c>
      <c r="BB404" s="57" t="str">
        <f t="shared" si="117"/>
        <v>yes</v>
      </c>
      <c r="BC404" s="57" t="str">
        <f t="shared" si="118"/>
        <v>yes</v>
      </c>
      <c r="BD404" s="58">
        <f t="shared" si="119"/>
        <v>0</v>
      </c>
      <c r="BE404" s="59" t="str">
        <f t="shared" si="120"/>
        <v>included</v>
      </c>
      <c r="BF404" s="55"/>
      <c r="BG404" s="58">
        <v>5</v>
      </c>
      <c r="BH404" s="58" t="s">
        <v>78</v>
      </c>
      <c r="BI404" s="45" t="s">
        <v>84</v>
      </c>
      <c r="BJ404" s="67" t="s">
        <v>80</v>
      </c>
      <c r="BK404" s="61"/>
      <c r="BL404" s="61" t="str" cm="1">
        <f t="array" ref="BL404">IF(_xlfn.XLOOKUP(Estimates_final!C341,'Additional survey details'!$B$3:$B$489,_xlfn.XLOOKUP(Estimates_final!$BL$1,'Additional survey details'!$C$2:$BM$2,'Additional survey details'!$C$3:$BM$489))=0,"",_xlfn.XLOOKUP(Estimates_final!C341,'Additional survey details'!$B$3:$B$489,_xlfn.XLOOKUP(Estimates_final!$BL$1,'Additional survey details'!$C$2:$BM$2,'Additional survey details'!$C$3:$BM$489)))</f>
        <v/>
      </c>
    </row>
    <row r="405" spans="1:64" s="54" customFormat="1" ht="15" customHeight="1" x14ac:dyDescent="0.35">
      <c r="A405" s="54">
        <v>377</v>
      </c>
      <c r="B405" s="69" t="s">
        <v>729</v>
      </c>
      <c r="C405" s="70">
        <v>1392</v>
      </c>
      <c r="D405" s="70" t="s">
        <v>730</v>
      </c>
      <c r="E405" s="71" t="s">
        <v>731</v>
      </c>
      <c r="F405" s="10" t="s">
        <v>164</v>
      </c>
      <c r="G405" s="3">
        <v>2015</v>
      </c>
      <c r="H405" s="55">
        <v>2012</v>
      </c>
      <c r="I405" s="64">
        <v>0.1315511018037796</v>
      </c>
      <c r="J405" s="62">
        <v>6.6180378198623657E-3</v>
      </c>
      <c r="K405" s="64">
        <v>0.11857975274324417</v>
      </c>
      <c r="L405" s="64">
        <v>0.14452245831489563</v>
      </c>
      <c r="M405" s="64">
        <v>0.10212020576000214</v>
      </c>
      <c r="N405" s="73">
        <v>6.3407672569155693E-3</v>
      </c>
      <c r="O405" s="72">
        <v>8.9620493352413177E-2</v>
      </c>
      <c r="P405" s="72">
        <v>0.11461991816759109</v>
      </c>
      <c r="Q405" s="55">
        <v>3878</v>
      </c>
      <c r="R405" s="63">
        <v>4119</v>
      </c>
      <c r="S405" s="64">
        <v>0.85815668106079102</v>
      </c>
      <c r="T405" s="64">
        <v>0.87493550777435303</v>
      </c>
      <c r="U405" s="63">
        <v>3534.935546875</v>
      </c>
      <c r="V405" s="55">
        <v>3393</v>
      </c>
      <c r="W405" s="63">
        <v>3529.343017578125</v>
      </c>
      <c r="X405" s="55">
        <v>3389</v>
      </c>
      <c r="Y405" s="64">
        <v>0.85684460401535034</v>
      </c>
      <c r="Z405" s="64">
        <v>0.87390404939651489</v>
      </c>
      <c r="AA405" s="55">
        <v>3000</v>
      </c>
      <c r="AB405" s="55">
        <v>307</v>
      </c>
      <c r="AC405" s="55">
        <v>3200</v>
      </c>
      <c r="AD405" s="55">
        <v>237</v>
      </c>
      <c r="AE405" s="55">
        <v>2900</v>
      </c>
      <c r="AF405" s="55">
        <v>185</v>
      </c>
      <c r="AG405" s="64">
        <v>9.4561770558357239E-2</v>
      </c>
      <c r="AH405" s="64">
        <v>0.21621666848659515</v>
      </c>
      <c r="AI405" s="64">
        <v>4.5293658971786499E-2</v>
      </c>
      <c r="AJ405" s="64">
        <v>1.1281494051218033E-2</v>
      </c>
      <c r="AK405" s="64">
        <v>4.1972859762609005E-3</v>
      </c>
      <c r="AL405" s="64">
        <v>3.2823739456944168E-4</v>
      </c>
      <c r="AM405" s="55">
        <v>3000</v>
      </c>
      <c r="AN405" s="55">
        <v>307</v>
      </c>
      <c r="AO405" s="55">
        <v>3200</v>
      </c>
      <c r="AP405" s="55">
        <v>237</v>
      </c>
      <c r="AQ405" s="55">
        <v>2900</v>
      </c>
      <c r="AR405" s="55">
        <v>185</v>
      </c>
      <c r="AS405" s="64">
        <v>9.0480402112007141E-2</v>
      </c>
      <c r="AT405" s="64">
        <v>0.21485410630702972</v>
      </c>
      <c r="AU405" s="64">
        <v>4.3324492871761322E-2</v>
      </c>
      <c r="AV405" s="64">
        <v>1.0904803872108459E-2</v>
      </c>
      <c r="AW405" s="64">
        <v>3.2419688068330288E-3</v>
      </c>
      <c r="AX405" s="68">
        <v>2.9472442111000419E-4</v>
      </c>
      <c r="AY405" s="56" t="str">
        <f t="shared" si="114"/>
        <v>yes</v>
      </c>
      <c r="AZ405" s="57" t="str">
        <f t="shared" si="115"/>
        <v>yes</v>
      </c>
      <c r="BA405" s="57" t="str">
        <f t="shared" si="116"/>
        <v>yes</v>
      </c>
      <c r="BB405" s="57" t="str">
        <f t="shared" si="117"/>
        <v>yes</v>
      </c>
      <c r="BC405" s="57" t="str">
        <f t="shared" si="118"/>
        <v>yes</v>
      </c>
      <c r="BD405" s="58">
        <f t="shared" si="119"/>
        <v>0</v>
      </c>
      <c r="BE405" s="59" t="str">
        <f t="shared" si="120"/>
        <v>included</v>
      </c>
      <c r="BF405" s="55"/>
      <c r="BG405" s="58">
        <v>5</v>
      </c>
      <c r="BH405" s="58" t="s">
        <v>78</v>
      </c>
      <c r="BI405" s="45" t="s">
        <v>84</v>
      </c>
      <c r="BJ405" s="67" t="s">
        <v>80</v>
      </c>
      <c r="BK405" s="61"/>
      <c r="BL405" s="61" t="str" cm="1">
        <f t="array" ref="BL405">IF(_xlfn.XLOOKUP(Estimates_final!C342,'Additional survey details'!$B$3:$B$489,_xlfn.XLOOKUP(Estimates_final!$BL$1,'Additional survey details'!$C$2:$BM$2,'Additional survey details'!$C$3:$BM$489))=0,"",_xlfn.XLOOKUP(Estimates_final!C342,'Additional survey details'!$B$3:$B$489,_xlfn.XLOOKUP(Estimates_final!$BL$1,'Additional survey details'!$C$2:$BM$2,'Additional survey details'!$C$3:$BM$489)))</f>
        <v/>
      </c>
    </row>
    <row r="406" spans="1:64" s="54" customFormat="1" ht="15" hidden="1" customHeight="1" x14ac:dyDescent="0.35">
      <c r="A406" s="54">
        <v>237</v>
      </c>
      <c r="B406" s="59" t="s">
        <v>732</v>
      </c>
      <c r="C406" s="55">
        <v>612</v>
      </c>
      <c r="D406" s="55" t="s">
        <v>733</v>
      </c>
      <c r="E406" s="58" t="s">
        <v>734</v>
      </c>
      <c r="F406" s="10" t="s">
        <v>76</v>
      </c>
      <c r="G406" s="3">
        <v>2006</v>
      </c>
      <c r="H406" s="55">
        <v>2005</v>
      </c>
      <c r="I406" s="57"/>
      <c r="J406" s="62"/>
      <c r="K406" s="57"/>
      <c r="L406" s="57"/>
      <c r="M406" s="57"/>
      <c r="N406" s="73"/>
      <c r="O406" s="74"/>
      <c r="P406" s="74"/>
      <c r="Q406" s="55">
        <v>2326</v>
      </c>
      <c r="R406" s="63">
        <v>2325</v>
      </c>
      <c r="S406" s="64">
        <v>4.516129195690155E-2</v>
      </c>
      <c r="T406" s="64">
        <v>4.4282030314207077E-2</v>
      </c>
      <c r="U406" s="63">
        <v>105</v>
      </c>
      <c r="V406" s="55">
        <v>103</v>
      </c>
      <c r="W406" s="63">
        <v>102</v>
      </c>
      <c r="X406" s="55">
        <v>99</v>
      </c>
      <c r="Y406" s="64">
        <v>4.3870966881513596E-2</v>
      </c>
      <c r="Z406" s="64">
        <v>4.2562339454889297E-2</v>
      </c>
      <c r="AA406" s="55">
        <v>4000</v>
      </c>
      <c r="AB406" s="55">
        <v>25</v>
      </c>
      <c r="AC406" s="55">
        <v>3500</v>
      </c>
      <c r="AD406" s="55">
        <v>18</v>
      </c>
      <c r="AE406" s="55">
        <v>3000</v>
      </c>
      <c r="AF406" s="55">
        <v>12</v>
      </c>
      <c r="AG406" s="64">
        <v>0.25385081768035889</v>
      </c>
      <c r="AH406" s="64">
        <v>0.53687125444412231</v>
      </c>
      <c r="AI406" s="64">
        <v>0.49051257967948914</v>
      </c>
      <c r="AJ406" s="64">
        <v>0.21346242725849152</v>
      </c>
      <c r="AK406" s="64">
        <v>0.13020509481430054</v>
      </c>
      <c r="AL406" s="64">
        <v>0</v>
      </c>
      <c r="AM406" s="55">
        <v>4000</v>
      </c>
      <c r="AN406" s="55">
        <v>25</v>
      </c>
      <c r="AO406" s="55">
        <v>3500</v>
      </c>
      <c r="AP406" s="55">
        <v>18</v>
      </c>
      <c r="AQ406" s="55">
        <v>3000</v>
      </c>
      <c r="AR406" s="55">
        <v>12</v>
      </c>
      <c r="AS406" s="64">
        <v>0.24271844327449799</v>
      </c>
      <c r="AT406" s="64">
        <v>0.5339806079864502</v>
      </c>
      <c r="AU406" s="64">
        <v>0.48543688654899597</v>
      </c>
      <c r="AV406" s="64">
        <v>0.22330096364021301</v>
      </c>
      <c r="AW406" s="64">
        <v>0.14563107490539551</v>
      </c>
      <c r="AX406" s="68">
        <v>0</v>
      </c>
      <c r="AY406" s="56" t="str">
        <f t="shared" si="114"/>
        <v>no</v>
      </c>
      <c r="AZ406" s="57" t="str">
        <f t="shared" si="115"/>
        <v>no</v>
      </c>
      <c r="BA406" s="57" t="str">
        <f t="shared" si="116"/>
        <v>yes</v>
      </c>
      <c r="BB406" s="57" t="str">
        <f t="shared" si="117"/>
        <v>no</v>
      </c>
      <c r="BC406" s="57" t="str">
        <f t="shared" si="118"/>
        <v>no</v>
      </c>
      <c r="BD406" s="58">
        <f t="shared" si="119"/>
        <v>4</v>
      </c>
      <c r="BE406" s="59" t="str">
        <f t="shared" si="120"/>
        <v>excluded</v>
      </c>
      <c r="BF406" s="55" t="s">
        <v>69</v>
      </c>
      <c r="BG406" s="58">
        <v>2</v>
      </c>
      <c r="BH406" s="58" t="s">
        <v>70</v>
      </c>
      <c r="BI406" s="45" t="s">
        <v>71</v>
      </c>
      <c r="BJ406" s="60" t="s">
        <v>72</v>
      </c>
      <c r="BK406" s="61"/>
      <c r="BL406" s="61" t="str" cm="1">
        <f t="array" ref="BL406">IF(_xlfn.XLOOKUP(Estimates_final!C343,'Additional survey details'!$B$3:$B$489,_xlfn.XLOOKUP(Estimates_final!$BL$1,'Additional survey details'!$C$2:$BM$2,'Additional survey details'!$C$3:$BM$489))=0,"",_xlfn.XLOOKUP(Estimates_final!C343,'Additional survey details'!$B$3:$B$489,_xlfn.XLOOKUP(Estimates_final!$BL$1,'Additional survey details'!$C$2:$BM$2,'Additional survey details'!$C$3:$BM$489)))</f>
        <v/>
      </c>
    </row>
    <row r="407" spans="1:64" s="54" customFormat="1" ht="15" hidden="1" customHeight="1" x14ac:dyDescent="0.35">
      <c r="A407" s="54">
        <v>457</v>
      </c>
      <c r="B407" s="59" t="s">
        <v>732</v>
      </c>
      <c r="C407" s="63">
        <v>3525</v>
      </c>
      <c r="D407" s="55" t="s">
        <v>735</v>
      </c>
      <c r="E407" s="58" t="s">
        <v>734</v>
      </c>
      <c r="F407" s="10" t="s">
        <v>128</v>
      </c>
      <c r="G407" s="3" t="s">
        <v>103</v>
      </c>
      <c r="H407" s="55">
        <v>2016</v>
      </c>
      <c r="I407" s="57"/>
      <c r="J407" s="62"/>
      <c r="K407" s="57"/>
      <c r="L407" s="57"/>
      <c r="M407" s="57"/>
      <c r="N407" s="73"/>
      <c r="O407" s="74"/>
      <c r="P407" s="74"/>
      <c r="Q407" s="77">
        <v>1947</v>
      </c>
      <c r="R407" s="55"/>
      <c r="S407" s="64"/>
      <c r="T407" s="64">
        <f>V407/Q407</f>
        <v>0.21828454031843864</v>
      </c>
      <c r="U407" s="55"/>
      <c r="V407" s="55">
        <v>425</v>
      </c>
      <c r="W407" s="55"/>
      <c r="X407" s="55"/>
      <c r="Y407" s="55"/>
      <c r="Z407" s="55"/>
      <c r="AA407" s="55"/>
      <c r="AB407" s="55"/>
      <c r="AC407" s="55"/>
      <c r="AD407" s="55"/>
      <c r="AE407" s="55"/>
      <c r="AF407" s="55"/>
      <c r="AG407" s="55"/>
      <c r="AH407" s="55"/>
      <c r="AI407" s="55"/>
      <c r="AJ407" s="55"/>
      <c r="AK407" s="55"/>
      <c r="AL407" s="55"/>
      <c r="AM407" s="55"/>
      <c r="AN407" s="55"/>
      <c r="AO407" s="55"/>
      <c r="AP407" s="55"/>
      <c r="AQ407" s="55"/>
      <c r="AR407" s="55"/>
      <c r="AS407" s="55"/>
      <c r="AT407" s="55"/>
      <c r="AU407" s="55"/>
      <c r="AV407" s="55"/>
      <c r="AW407" s="55"/>
      <c r="AX407" s="60"/>
      <c r="AY407" s="56"/>
      <c r="AZ407" s="55"/>
      <c r="BA407" s="55"/>
      <c r="BB407" s="55"/>
      <c r="BC407" s="55"/>
      <c r="BD407" s="58"/>
      <c r="BE407" s="59" t="s">
        <v>69</v>
      </c>
      <c r="BF407" s="55"/>
      <c r="BG407" s="58">
        <v>1</v>
      </c>
      <c r="BH407" s="58" t="s">
        <v>70</v>
      </c>
      <c r="BI407" s="45" t="s">
        <v>71</v>
      </c>
      <c r="BJ407" s="60" t="s">
        <v>72</v>
      </c>
      <c r="BK407" s="61"/>
      <c r="BL407" s="61" t="str" cm="1">
        <f t="array" ref="BL407">IF(_xlfn.XLOOKUP(Estimates_final!C474,'Additional survey details'!$B$3:$B$489,_xlfn.XLOOKUP(Estimates_final!$BL$1,'Additional survey details'!$C$2:$BM$2,'Additional survey details'!$C$3:$BM$489))=0,"",_xlfn.XLOOKUP(Estimates_final!C474,'Additional survey details'!$B$3:$B$489,_xlfn.XLOOKUP(Estimates_final!$BL$1,'Additional survey details'!$C$2:$BM$2,'Additional survey details'!$C$3:$BM$489)))</f>
        <v/>
      </c>
    </row>
    <row r="408" spans="1:64" s="54" customFormat="1" ht="15" hidden="1" customHeight="1" x14ac:dyDescent="0.35">
      <c r="A408" s="54">
        <v>467</v>
      </c>
      <c r="B408" s="59" t="s">
        <v>732</v>
      </c>
      <c r="C408" s="4">
        <v>3978</v>
      </c>
      <c r="D408" s="4" t="s">
        <v>736</v>
      </c>
      <c r="E408" s="115" t="s">
        <v>734</v>
      </c>
      <c r="F408" s="10" t="s">
        <v>164</v>
      </c>
      <c r="G408" s="55" t="s">
        <v>737</v>
      </c>
      <c r="H408" s="55">
        <v>2016</v>
      </c>
      <c r="I408" s="55"/>
      <c r="J408" s="55"/>
      <c r="K408" s="55"/>
      <c r="L408" s="55"/>
      <c r="M408" s="98">
        <v>8.1163600087165833E-2</v>
      </c>
      <c r="N408" s="225">
        <v>1.0814083740115166E-2</v>
      </c>
      <c r="O408" s="225">
        <v>5.9801600873470306E-2</v>
      </c>
      <c r="P408" s="225">
        <v>0.10252560675144196</v>
      </c>
      <c r="Q408" s="102">
        <v>14974</v>
      </c>
      <c r="R408" s="102">
        <v>14995</v>
      </c>
      <c r="S408" s="98">
        <v>8.7883234024047852E-2</v>
      </c>
      <c r="T408" s="98">
        <v>9.5765992999076843E-2</v>
      </c>
      <c r="U408" s="102">
        <v>1317.8394775390625</v>
      </c>
      <c r="V408" s="102">
        <v>1434</v>
      </c>
      <c r="W408" s="102">
        <v>1244.3038330078125</v>
      </c>
      <c r="X408" s="102">
        <v>1366</v>
      </c>
      <c r="Y408" s="98">
        <v>8.2981251180171967E-2</v>
      </c>
      <c r="Z408" s="98">
        <v>9.1224789619445801E-2</v>
      </c>
      <c r="AA408" s="55"/>
      <c r="AB408" s="55"/>
      <c r="AC408" s="55"/>
      <c r="AD408" s="55"/>
      <c r="AE408" s="55"/>
      <c r="AF408" s="55"/>
      <c r="AG408" s="55"/>
      <c r="AH408" s="55"/>
      <c r="AI408" s="55"/>
      <c r="AJ408" s="55"/>
      <c r="AK408" s="55"/>
      <c r="AL408" s="55"/>
      <c r="AM408" s="55"/>
      <c r="AN408" s="55"/>
      <c r="AO408" s="55"/>
      <c r="AP408" s="55"/>
      <c r="AQ408" s="55"/>
      <c r="AR408" s="55"/>
      <c r="AS408" s="55"/>
      <c r="AT408" s="55"/>
      <c r="AU408" s="55"/>
      <c r="AV408" s="55"/>
      <c r="AW408" s="55"/>
      <c r="AX408" s="60"/>
      <c r="AY408" s="56" t="str">
        <f>IF(Z408&gt;=0.3,"yes","no")</f>
        <v>no</v>
      </c>
      <c r="AZ408" s="55"/>
      <c r="BA408" s="55"/>
      <c r="BB408" s="55"/>
      <c r="BC408" s="55"/>
      <c r="BD408" s="58">
        <f>COUNTIF(AY408:BC408,"no")</f>
        <v>1</v>
      </c>
      <c r="BE408" s="59" t="s">
        <v>69</v>
      </c>
      <c r="BF408" s="55"/>
      <c r="BG408" s="58">
        <v>2</v>
      </c>
      <c r="BH408" s="58" t="s">
        <v>70</v>
      </c>
      <c r="BI408" s="45" t="s">
        <v>71</v>
      </c>
      <c r="BJ408" s="60" t="s">
        <v>72</v>
      </c>
      <c r="BK408" s="61" t="s">
        <v>738</v>
      </c>
      <c r="BL408" s="61"/>
    </row>
    <row r="409" spans="1:64" s="54" customFormat="1" ht="15" hidden="1" customHeight="1" x14ac:dyDescent="0.35">
      <c r="A409" s="54">
        <v>238</v>
      </c>
      <c r="B409" s="16" t="s">
        <v>739</v>
      </c>
      <c r="C409" s="55">
        <v>617</v>
      </c>
      <c r="D409" s="7" t="s">
        <v>740</v>
      </c>
      <c r="E409" s="58" t="s">
        <v>741</v>
      </c>
      <c r="F409" s="10" t="s">
        <v>67</v>
      </c>
      <c r="G409" s="3" t="s">
        <v>160</v>
      </c>
      <c r="H409" s="55">
        <v>2001</v>
      </c>
      <c r="I409" s="64"/>
      <c r="J409" s="62"/>
      <c r="K409" s="64"/>
      <c r="L409" s="64"/>
      <c r="M409" s="64"/>
      <c r="N409" s="73"/>
      <c r="O409" s="72"/>
      <c r="P409" s="72"/>
      <c r="Q409" s="55">
        <v>2112</v>
      </c>
      <c r="R409" s="63">
        <v>1972</v>
      </c>
      <c r="S409" s="64">
        <v>0.73389524221420288</v>
      </c>
      <c r="T409" s="64">
        <v>0.77272725105285645</v>
      </c>
      <c r="U409" s="63">
        <v>1447.299072265625</v>
      </c>
      <c r="V409" s="55">
        <v>1632</v>
      </c>
      <c r="W409" s="63">
        <v>1445.07666015625</v>
      </c>
      <c r="X409" s="55">
        <v>1631</v>
      </c>
      <c r="Y409" s="64">
        <v>0.73279750347137451</v>
      </c>
      <c r="Z409" s="64">
        <v>0.77225381135940552</v>
      </c>
      <c r="AA409" s="55">
        <v>3500</v>
      </c>
      <c r="AB409" s="55">
        <v>104</v>
      </c>
      <c r="AC409" s="55">
        <v>3200</v>
      </c>
      <c r="AD409" s="55">
        <v>100</v>
      </c>
      <c r="AE409" s="55">
        <v>3000</v>
      </c>
      <c r="AF409" s="55">
        <v>97</v>
      </c>
      <c r="AG409" s="64">
        <v>6.4666323363780975E-2</v>
      </c>
      <c r="AH409" s="64">
        <v>0.18645250797271729</v>
      </c>
      <c r="AI409" s="64">
        <v>5.9836145490407944E-2</v>
      </c>
      <c r="AJ409" s="64">
        <v>2.2494953125715256E-2</v>
      </c>
      <c r="AK409" s="64">
        <v>3.3319725189357996E-3</v>
      </c>
      <c r="AL409" s="64">
        <v>8.9609605493023992E-4</v>
      </c>
      <c r="AM409" s="55">
        <v>3500</v>
      </c>
      <c r="AN409" s="55">
        <v>104</v>
      </c>
      <c r="AO409" s="55">
        <v>3200</v>
      </c>
      <c r="AP409" s="55">
        <v>100</v>
      </c>
      <c r="AQ409" s="55">
        <v>3000</v>
      </c>
      <c r="AR409" s="55">
        <v>97</v>
      </c>
      <c r="AS409" s="64">
        <v>6.3725493848323822E-2</v>
      </c>
      <c r="AT409" s="64">
        <v>0.18443627655506134</v>
      </c>
      <c r="AU409" s="64">
        <v>5.3921569138765335E-2</v>
      </c>
      <c r="AV409" s="64">
        <v>2.1446079015731812E-2</v>
      </c>
      <c r="AW409" s="64">
        <v>3.0637255404144526E-3</v>
      </c>
      <c r="AX409" s="68">
        <v>6.1274511972442269E-4</v>
      </c>
      <c r="AY409" s="56" t="str">
        <f>IF(Z409&gt;=0.3,"yes","no")</f>
        <v>yes</v>
      </c>
      <c r="AZ409" s="57" t="str">
        <f>IF(V409&gt;=200,"yes","no")</f>
        <v>yes</v>
      </c>
      <c r="BA409" s="57" t="str">
        <f>IF(AT409&lt;0.55,"yes","no")</f>
        <v>yes</v>
      </c>
      <c r="BB409" s="57" t="str">
        <f>IF(AW409+AX409&gt;=0.05,"no","yes")</f>
        <v>yes</v>
      </c>
      <c r="BC409" s="57" t="str">
        <f>IF(AV409&gt;=0.1,"no","yes")</f>
        <v>yes</v>
      </c>
      <c r="BD409" s="58">
        <f>COUNTIF(AY409:BC409,"no")</f>
        <v>0</v>
      </c>
      <c r="BE409" s="59" t="str">
        <f>IF(BD409=0,"included","excluded")</f>
        <v>included</v>
      </c>
      <c r="BF409" s="55"/>
      <c r="BG409" s="58">
        <v>4</v>
      </c>
      <c r="BH409" s="58" t="s">
        <v>70</v>
      </c>
      <c r="BI409" s="45" t="s">
        <v>71</v>
      </c>
      <c r="BJ409" s="67" t="s">
        <v>118</v>
      </c>
      <c r="BK409" s="76"/>
      <c r="BL409" s="61" t="str" cm="1">
        <f t="array" ref="BL409">IF(_xlfn.XLOOKUP(Estimates_final!C344,'Additional survey details'!$B$3:$B$489,_xlfn.XLOOKUP(Estimates_final!$BL$1,'Additional survey details'!$C$2:$BM$2,'Additional survey details'!$C$3:$BM$489))=0,"",_xlfn.XLOOKUP(Estimates_final!C344,'Additional survey details'!$B$3:$B$489,_xlfn.XLOOKUP(Estimates_final!$BL$1,'Additional survey details'!$C$2:$BM$2,'Additional survey details'!$C$3:$BM$489)))</f>
        <v/>
      </c>
    </row>
    <row r="410" spans="1:64" s="54" customFormat="1" ht="15" hidden="1" customHeight="1" x14ac:dyDescent="0.35">
      <c r="A410" s="54">
        <v>239</v>
      </c>
      <c r="B410" s="59" t="s">
        <v>739</v>
      </c>
      <c r="C410" s="63">
        <v>618</v>
      </c>
      <c r="D410" s="55" t="s">
        <v>742</v>
      </c>
      <c r="E410" s="58" t="s">
        <v>741</v>
      </c>
      <c r="F410" s="10" t="s">
        <v>128</v>
      </c>
      <c r="G410" s="3">
        <v>2008</v>
      </c>
      <c r="H410" s="55">
        <v>2005</v>
      </c>
      <c r="I410" s="57"/>
      <c r="J410" s="62"/>
      <c r="K410" s="57"/>
      <c r="L410" s="57"/>
      <c r="M410" s="57"/>
      <c r="N410" s="73"/>
      <c r="O410" s="74"/>
      <c r="P410" s="74"/>
      <c r="Q410" s="77">
        <v>3163</v>
      </c>
      <c r="R410" s="55"/>
      <c r="S410" s="64"/>
      <c r="T410" s="64">
        <f>V410/Q410</f>
        <v>0.36926968068289601</v>
      </c>
      <c r="U410" s="55"/>
      <c r="V410" s="77">
        <v>1168</v>
      </c>
      <c r="W410" s="55"/>
      <c r="X410" s="55"/>
      <c r="Y410" s="55"/>
      <c r="Z410" s="55"/>
      <c r="AA410" s="55"/>
      <c r="AB410" s="55"/>
      <c r="AC410" s="55"/>
      <c r="AD410" s="55"/>
      <c r="AE410" s="55"/>
      <c r="AF410" s="55"/>
      <c r="AG410" s="55"/>
      <c r="AH410" s="55"/>
      <c r="AI410" s="55"/>
      <c r="AJ410" s="55"/>
      <c r="AK410" s="55"/>
      <c r="AL410" s="55"/>
      <c r="AM410" s="55"/>
      <c r="AN410" s="55"/>
      <c r="AO410" s="55"/>
      <c r="AP410" s="55"/>
      <c r="AQ410" s="55"/>
      <c r="AR410" s="55"/>
      <c r="AS410" s="55"/>
      <c r="AT410" s="55"/>
      <c r="AU410" s="55"/>
      <c r="AV410" s="55"/>
      <c r="AW410" s="55"/>
      <c r="AX410" s="60"/>
      <c r="AY410" s="56"/>
      <c r="AZ410" s="55"/>
      <c r="BA410" s="55"/>
      <c r="BB410" s="55"/>
      <c r="BC410" s="55"/>
      <c r="BD410" s="58"/>
      <c r="BE410" s="59" t="s">
        <v>69</v>
      </c>
      <c r="BF410" s="55"/>
      <c r="BG410" s="58">
        <v>1</v>
      </c>
      <c r="BH410" s="58" t="s">
        <v>70</v>
      </c>
      <c r="BI410" s="45" t="s">
        <v>71</v>
      </c>
      <c r="BJ410" s="60" t="s">
        <v>72</v>
      </c>
      <c r="BK410" s="61"/>
      <c r="BL410" s="61" t="str" cm="1">
        <f t="array" ref="BL410">IF(_xlfn.XLOOKUP(Estimates_final!C476,'Additional survey details'!$B$3:$B$489,_xlfn.XLOOKUP(Estimates_final!$BL$1,'Additional survey details'!$C$2:$BM$2,'Additional survey details'!$C$3:$BM$489))=0,"",_xlfn.XLOOKUP(Estimates_final!C476,'Additional survey details'!$B$3:$B$489,_xlfn.XLOOKUP(Estimates_final!$BL$1,'Additional survey details'!$C$2:$BM$2,'Additional survey details'!$C$3:$BM$489)))</f>
        <v/>
      </c>
    </row>
    <row r="411" spans="1:64" s="54" customFormat="1" ht="15" hidden="1" customHeight="1" x14ac:dyDescent="0.35">
      <c r="A411" s="54">
        <v>324</v>
      </c>
      <c r="B411" s="59" t="s">
        <v>739</v>
      </c>
      <c r="C411" s="63">
        <v>902</v>
      </c>
      <c r="D411" s="55" t="s">
        <v>743</v>
      </c>
      <c r="E411" s="58" t="s">
        <v>741</v>
      </c>
      <c r="F411" s="10" t="s">
        <v>128</v>
      </c>
      <c r="G411" s="3">
        <v>2012</v>
      </c>
      <c r="H411" s="55">
        <v>2010</v>
      </c>
      <c r="I411" s="57"/>
      <c r="J411" s="62"/>
      <c r="K411" s="57"/>
      <c r="L411" s="57"/>
      <c r="M411" s="57"/>
      <c r="N411" s="73"/>
      <c r="O411" s="74"/>
      <c r="P411" s="74"/>
      <c r="Q411" s="77">
        <v>3624</v>
      </c>
      <c r="R411" s="55"/>
      <c r="S411" s="64"/>
      <c r="T411" s="64">
        <f>V411/Q411</f>
        <v>0.8093267108167771</v>
      </c>
      <c r="U411" s="55"/>
      <c r="V411" s="77">
        <v>2933</v>
      </c>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c r="AS411" s="55"/>
      <c r="AT411" s="55"/>
      <c r="AU411" s="55"/>
      <c r="AV411" s="55"/>
      <c r="AW411" s="55"/>
      <c r="AX411" s="60"/>
      <c r="AY411" s="56"/>
      <c r="AZ411" s="55"/>
      <c r="BA411" s="55"/>
      <c r="BB411" s="55"/>
      <c r="BC411" s="55"/>
      <c r="BD411" s="58"/>
      <c r="BE411" s="59" t="s">
        <v>69</v>
      </c>
      <c r="BF411" s="55"/>
      <c r="BG411" s="58">
        <v>1</v>
      </c>
      <c r="BH411" s="58" t="s">
        <v>70</v>
      </c>
      <c r="BI411" s="45" t="s">
        <v>71</v>
      </c>
      <c r="BJ411" s="60" t="s">
        <v>72</v>
      </c>
      <c r="BK411" s="61"/>
      <c r="BL411" s="61" t="str" cm="1">
        <f t="array" ref="BL411">IF(_xlfn.XLOOKUP(Estimates_final!C478,'Additional survey details'!$B$3:$B$489,_xlfn.XLOOKUP(Estimates_final!$BL$1,'Additional survey details'!$C$2:$BM$2,'Additional survey details'!$C$3:$BM$489))=0,"",_xlfn.XLOOKUP(Estimates_final!C478,'Additional survey details'!$B$3:$B$489,_xlfn.XLOOKUP(Estimates_final!$BL$1,'Additional survey details'!$C$2:$BM$2,'Additional survey details'!$C$3:$BM$489)))</f>
        <v>MICS4</v>
      </c>
    </row>
    <row r="412" spans="1:64" s="54" customFormat="1" ht="15" hidden="1" customHeight="1" x14ac:dyDescent="0.35">
      <c r="A412" s="54">
        <v>325</v>
      </c>
      <c r="B412" s="59" t="s">
        <v>739</v>
      </c>
      <c r="C412" s="63">
        <v>905</v>
      </c>
      <c r="D412" s="55" t="s">
        <v>744</v>
      </c>
      <c r="E412" s="58" t="s">
        <v>741</v>
      </c>
      <c r="F412" s="10" t="s">
        <v>128</v>
      </c>
      <c r="G412" s="3" t="s">
        <v>192</v>
      </c>
      <c r="H412" s="55">
        <v>2008</v>
      </c>
      <c r="I412" s="57"/>
      <c r="J412" s="62"/>
      <c r="K412" s="57"/>
      <c r="L412" s="57"/>
      <c r="M412" s="57"/>
      <c r="N412" s="73"/>
      <c r="O412" s="74"/>
      <c r="P412" s="74"/>
      <c r="Q412" s="77">
        <v>1858</v>
      </c>
      <c r="R412" s="55"/>
      <c r="S412" s="64"/>
      <c r="T412" s="64">
        <f>V412/Q412</f>
        <v>0.7685683530678149</v>
      </c>
      <c r="U412" s="55"/>
      <c r="V412" s="77">
        <v>1428</v>
      </c>
      <c r="W412" s="55" t="s">
        <v>104</v>
      </c>
      <c r="X412" s="55"/>
      <c r="Y412" s="55"/>
      <c r="Z412" s="55"/>
      <c r="AA412" s="55"/>
      <c r="AB412" s="55"/>
      <c r="AC412" s="55"/>
      <c r="AD412" s="55"/>
      <c r="AE412" s="55"/>
      <c r="AF412" s="55"/>
      <c r="AG412" s="55"/>
      <c r="AH412" s="55"/>
      <c r="AI412" s="55"/>
      <c r="AJ412" s="55"/>
      <c r="AK412" s="55"/>
      <c r="AL412" s="55"/>
      <c r="AM412" s="55"/>
      <c r="AN412" s="55"/>
      <c r="AO412" s="55"/>
      <c r="AP412" s="55"/>
      <c r="AQ412" s="55"/>
      <c r="AR412" s="55"/>
      <c r="AS412" s="55"/>
      <c r="AT412" s="55"/>
      <c r="AU412" s="55"/>
      <c r="AV412" s="55"/>
      <c r="AW412" s="55"/>
      <c r="AX412" s="60"/>
      <c r="AY412" s="56"/>
      <c r="AZ412" s="55"/>
      <c r="BA412" s="55"/>
      <c r="BB412" s="55"/>
      <c r="BC412" s="55"/>
      <c r="BD412" s="58"/>
      <c r="BE412" s="59" t="s">
        <v>69</v>
      </c>
      <c r="BF412" s="55"/>
      <c r="BG412" s="58">
        <v>1</v>
      </c>
      <c r="BH412" s="58" t="s">
        <v>70</v>
      </c>
      <c r="BI412" s="45" t="s">
        <v>71</v>
      </c>
      <c r="BJ412" s="60" t="s">
        <v>72</v>
      </c>
      <c r="BK412" s="61"/>
      <c r="BL412" s="61" t="str" cm="1">
        <f t="array" ref="BL412">IF(_xlfn.XLOOKUP(Estimates_final!C477,'Additional survey details'!$B$3:$B$489,_xlfn.XLOOKUP(Estimates_final!$BL$1,'Additional survey details'!$C$2:$BM$2,'Additional survey details'!$C$3:$BM$489))=0,"",_xlfn.XLOOKUP(Estimates_final!C477,'Additional survey details'!$B$3:$B$489,_xlfn.XLOOKUP(Estimates_final!$BL$1,'Additional survey details'!$C$2:$BM$2,'Additional survey details'!$C$3:$BM$489)))</f>
        <v/>
      </c>
    </row>
    <row r="413" spans="1:64" s="54" customFormat="1" ht="15" hidden="1" customHeight="1" x14ac:dyDescent="0.35">
      <c r="A413" s="54">
        <v>326</v>
      </c>
      <c r="B413" s="59" t="s">
        <v>739</v>
      </c>
      <c r="C413" s="63">
        <v>906</v>
      </c>
      <c r="D413" s="55" t="s">
        <v>745</v>
      </c>
      <c r="E413" s="58" t="s">
        <v>741</v>
      </c>
      <c r="F413" s="10" t="s">
        <v>128</v>
      </c>
      <c r="G413" s="3" t="s">
        <v>224</v>
      </c>
      <c r="H413" s="55">
        <v>2012</v>
      </c>
      <c r="I413" s="57"/>
      <c r="J413" s="62"/>
      <c r="K413" s="57"/>
      <c r="L413" s="57"/>
      <c r="M413" s="57"/>
      <c r="N413" s="73"/>
      <c r="O413" s="74"/>
      <c r="P413" s="74"/>
      <c r="Q413" s="77">
        <v>4388</v>
      </c>
      <c r="R413" s="55"/>
      <c r="S413" s="64"/>
      <c r="T413" s="64">
        <f>V413/Q413</f>
        <v>0.78167730173199634</v>
      </c>
      <c r="U413" s="55"/>
      <c r="V413" s="77">
        <v>3430</v>
      </c>
      <c r="W413" s="55"/>
      <c r="X413" s="55"/>
      <c r="Y413" s="55"/>
      <c r="Z413" s="55"/>
      <c r="AA413" s="55"/>
      <c r="AB413" s="55"/>
      <c r="AC413" s="55"/>
      <c r="AD413" s="55"/>
      <c r="AE413" s="55"/>
      <c r="AF413" s="55"/>
      <c r="AG413" s="55"/>
      <c r="AH413" s="55"/>
      <c r="AI413" s="55"/>
      <c r="AJ413" s="55"/>
      <c r="AK413" s="55"/>
      <c r="AL413" s="55"/>
      <c r="AM413" s="55"/>
      <c r="AN413" s="55"/>
      <c r="AO413" s="55"/>
      <c r="AP413" s="55"/>
      <c r="AQ413" s="55"/>
      <c r="AR413" s="55"/>
      <c r="AS413" s="55"/>
      <c r="AT413" s="55"/>
      <c r="AU413" s="55"/>
      <c r="AV413" s="55"/>
      <c r="AW413" s="55"/>
      <c r="AX413" s="60"/>
      <c r="AY413" s="56"/>
      <c r="AZ413" s="55"/>
      <c r="BA413" s="55"/>
      <c r="BB413" s="55"/>
      <c r="BC413" s="55"/>
      <c r="BD413" s="58" t="s">
        <v>104</v>
      </c>
      <c r="BE413" s="59" t="s">
        <v>69</v>
      </c>
      <c r="BF413" s="55"/>
      <c r="BG413" s="58">
        <v>1</v>
      </c>
      <c r="BH413" s="58" t="s">
        <v>70</v>
      </c>
      <c r="BI413" s="45" t="s">
        <v>71</v>
      </c>
      <c r="BJ413" s="60" t="s">
        <v>72</v>
      </c>
      <c r="BK413" s="61"/>
      <c r="BL413" s="61" t="str" cm="1">
        <f t="array" ref="BL413">IF(_xlfn.XLOOKUP(Estimates_final!C479,'Additional survey details'!$B$3:$B$489,_xlfn.XLOOKUP(Estimates_final!$BL$1,'Additional survey details'!$C$2:$BM$2,'Additional survey details'!$C$3:$BM$489))=0,"",_xlfn.XLOOKUP(Estimates_final!C479,'Additional survey details'!$B$3:$B$489,_xlfn.XLOOKUP(Estimates_final!$BL$1,'Additional survey details'!$C$2:$BM$2,'Additional survey details'!$C$3:$BM$489)))</f>
        <v>MICS3</v>
      </c>
    </row>
    <row r="414" spans="1:64" s="54" customFormat="1" ht="15" hidden="1" customHeight="1" x14ac:dyDescent="0.35">
      <c r="A414" s="54">
        <v>364</v>
      </c>
      <c r="B414" s="59" t="s">
        <v>739</v>
      </c>
      <c r="C414" s="55">
        <v>1264</v>
      </c>
      <c r="D414" s="55" t="s">
        <v>746</v>
      </c>
      <c r="E414" s="58" t="s">
        <v>741</v>
      </c>
      <c r="F414" s="10" t="s">
        <v>67</v>
      </c>
      <c r="G414" s="3">
        <v>1998</v>
      </c>
      <c r="H414" s="55">
        <v>1995</v>
      </c>
      <c r="I414" s="90"/>
      <c r="J414" s="91"/>
      <c r="K414" s="90"/>
      <c r="L414" s="90"/>
      <c r="M414" s="90"/>
      <c r="N414" s="230"/>
      <c r="O414" s="232"/>
      <c r="P414" s="74"/>
      <c r="Q414" s="55">
        <v>4942</v>
      </c>
      <c r="R414" s="63"/>
      <c r="S414" s="64"/>
      <c r="T414" s="64">
        <v>0.68170779943466187</v>
      </c>
      <c r="U414" s="63"/>
      <c r="V414" s="55">
        <v>3369</v>
      </c>
      <c r="W414" s="63"/>
      <c r="X414" s="55"/>
      <c r="Y414" s="64"/>
      <c r="Z414" s="64"/>
      <c r="AA414" s="63"/>
      <c r="AB414" s="55"/>
      <c r="AC414" s="63"/>
      <c r="AD414" s="63"/>
      <c r="AE414" s="63"/>
      <c r="AF414" s="55"/>
      <c r="AG414" s="65"/>
      <c r="AH414" s="65"/>
      <c r="AI414" s="65"/>
      <c r="AJ414" s="65"/>
      <c r="AK414" s="65"/>
      <c r="AL414" s="65"/>
      <c r="AM414" s="55"/>
      <c r="AN414" s="55"/>
      <c r="AO414" s="55"/>
      <c r="AP414" s="55"/>
      <c r="AQ414" s="55"/>
      <c r="AR414" s="55"/>
      <c r="AS414" s="57"/>
      <c r="AT414" s="57"/>
      <c r="AU414" s="57"/>
      <c r="AV414" s="57"/>
      <c r="AW414" s="57"/>
      <c r="AX414" s="66"/>
      <c r="AY414" s="56"/>
      <c r="AZ414" s="57"/>
      <c r="BA414" s="57"/>
      <c r="BB414" s="57"/>
      <c r="BC414" s="57"/>
      <c r="BD414" s="58"/>
      <c r="BE414" s="59" t="s">
        <v>69</v>
      </c>
      <c r="BF414" s="55" t="s">
        <v>77</v>
      </c>
      <c r="BG414" s="58">
        <v>1</v>
      </c>
      <c r="BH414" s="58" t="s">
        <v>70</v>
      </c>
      <c r="BI414" s="45" t="s">
        <v>71</v>
      </c>
      <c r="BJ414" s="60" t="s">
        <v>72</v>
      </c>
      <c r="BK414" s="61" t="s">
        <v>232</v>
      </c>
      <c r="BL414" s="61" t="str" cm="1">
        <f t="array" ref="BL414">IF(_xlfn.XLOOKUP(Estimates_final!C475,'Additional survey details'!$B$3:$B$489,_xlfn.XLOOKUP(Estimates_final!$BL$1,'Additional survey details'!$C$2:$BM$2,'Additional survey details'!$C$3:$BM$489))=0,"",_xlfn.XLOOKUP(Estimates_final!C475,'Additional survey details'!$B$3:$B$489,_xlfn.XLOOKUP(Estimates_final!$BL$1,'Additional survey details'!$C$2:$BM$2,'Additional survey details'!$C$3:$BM$489)))</f>
        <v/>
      </c>
    </row>
    <row r="415" spans="1:64" s="54" customFormat="1" ht="15" customHeight="1" x14ac:dyDescent="0.35">
      <c r="A415" s="54">
        <v>374</v>
      </c>
      <c r="B415" s="59" t="s">
        <v>739</v>
      </c>
      <c r="C415" s="55">
        <v>1352</v>
      </c>
      <c r="D415" s="55" t="s">
        <v>747</v>
      </c>
      <c r="E415" s="58" t="s">
        <v>741</v>
      </c>
      <c r="F415" s="10" t="s">
        <v>67</v>
      </c>
      <c r="G415" s="3">
        <v>2016</v>
      </c>
      <c r="H415" s="55">
        <v>2014</v>
      </c>
      <c r="I415" s="64">
        <v>0.16710785031318665</v>
      </c>
      <c r="J415" s="62">
        <v>8.8033359497785568E-3</v>
      </c>
      <c r="K415" s="64">
        <v>0.14985330402851105</v>
      </c>
      <c r="L415" s="64">
        <v>0.18436238169670105</v>
      </c>
      <c r="M415" s="64">
        <v>0.14525966346263885</v>
      </c>
      <c r="N415" s="73">
        <v>8.9364070445299149E-3</v>
      </c>
      <c r="O415" s="72">
        <v>0.1277124434709549</v>
      </c>
      <c r="P415" s="72">
        <v>0.16280688345432281</v>
      </c>
      <c r="Q415" s="55">
        <v>3548</v>
      </c>
      <c r="R415" s="63">
        <v>3572</v>
      </c>
      <c r="S415" s="64">
        <v>0.88422727584838867</v>
      </c>
      <c r="T415" s="64">
        <v>0.87852311134338379</v>
      </c>
      <c r="U415" s="63">
        <v>3158.45263671875</v>
      </c>
      <c r="V415" s="55">
        <v>3117</v>
      </c>
      <c r="W415" s="63">
        <v>3152.947509765625</v>
      </c>
      <c r="X415" s="55">
        <v>3109</v>
      </c>
      <c r="Y415" s="64">
        <v>0.88268405199050903</v>
      </c>
      <c r="Z415" s="64">
        <v>0.87626832723617554</v>
      </c>
      <c r="AA415" s="55">
        <v>3000</v>
      </c>
      <c r="AB415" s="55">
        <v>303</v>
      </c>
      <c r="AC415" s="55">
        <v>3500</v>
      </c>
      <c r="AD415" s="55">
        <v>253</v>
      </c>
      <c r="AE415" s="55">
        <v>3200</v>
      </c>
      <c r="AF415" s="55">
        <v>201</v>
      </c>
      <c r="AG415" s="64">
        <v>9.7200274467468262E-2</v>
      </c>
      <c r="AH415" s="64">
        <v>0.24877282977104187</v>
      </c>
      <c r="AI415" s="64">
        <v>6.6658355295658112E-2</v>
      </c>
      <c r="AJ415" s="64">
        <v>2.3845557123422623E-2</v>
      </c>
      <c r="AK415" s="64">
        <v>8.310769684612751E-3</v>
      </c>
      <c r="AL415" s="64">
        <v>3.8819769397377968E-3</v>
      </c>
      <c r="AM415" s="55">
        <v>3000</v>
      </c>
      <c r="AN415" s="55">
        <v>303</v>
      </c>
      <c r="AO415" s="55">
        <v>3500</v>
      </c>
      <c r="AP415" s="55">
        <v>253</v>
      </c>
      <c r="AQ415" s="55">
        <v>3200</v>
      </c>
      <c r="AR415" s="55">
        <v>201</v>
      </c>
      <c r="AS415" s="64">
        <v>9.7208857536315918E-2</v>
      </c>
      <c r="AT415" s="64">
        <v>0.24286173284053802</v>
      </c>
      <c r="AU415" s="64">
        <v>6.833493709564209E-2</v>
      </c>
      <c r="AV415" s="64">
        <v>2.5665704160928726E-2</v>
      </c>
      <c r="AW415" s="64">
        <v>9.3038175255060196E-3</v>
      </c>
      <c r="AX415" s="68">
        <v>1.6041065100580454E-3</v>
      </c>
      <c r="AY415" s="56" t="str">
        <f>IF(Z415&gt;=0.3,"yes","no")</f>
        <v>yes</v>
      </c>
      <c r="AZ415" s="57" t="str">
        <f>IF(V415&gt;=200,"yes","no")</f>
        <v>yes</v>
      </c>
      <c r="BA415" s="57" t="str">
        <f>IF(AT415&lt;0.55,"yes","no")</f>
        <v>yes</v>
      </c>
      <c r="BB415" s="57" t="str">
        <f>IF(AW415+AX415&gt;=0.05,"no","yes")</f>
        <v>yes</v>
      </c>
      <c r="BC415" s="57" t="str">
        <f>IF(AV415&gt;=0.1,"no","yes")</f>
        <v>yes</v>
      </c>
      <c r="BD415" s="58">
        <f>COUNTIF(AY415:BC415,"no")</f>
        <v>0</v>
      </c>
      <c r="BE415" s="59" t="str">
        <f>IF(BD415=0,"included","excluded")</f>
        <v>included</v>
      </c>
      <c r="BF415" s="55"/>
      <c r="BG415" s="58">
        <v>5</v>
      </c>
      <c r="BH415" s="58" t="s">
        <v>78</v>
      </c>
      <c r="BI415" s="45" t="s">
        <v>84</v>
      </c>
      <c r="BJ415" s="67" t="s">
        <v>80</v>
      </c>
      <c r="BK415" s="61"/>
      <c r="BL415" s="61" t="str" cm="1">
        <f t="array" ref="BL415">IF(_xlfn.XLOOKUP(Estimates_final!C345,'Additional survey details'!$B$3:$B$489,_xlfn.XLOOKUP(Estimates_final!$BL$1,'Additional survey details'!$C$2:$BM$2,'Additional survey details'!$C$3:$BM$489))=0,"",_xlfn.XLOOKUP(Estimates_final!C345,'Additional survey details'!$B$3:$B$489,_xlfn.XLOOKUP(Estimates_final!$BL$1,'Additional survey details'!$C$2:$BM$2,'Additional survey details'!$C$3:$BM$489)))</f>
        <v/>
      </c>
    </row>
    <row r="416" spans="1:64" s="54" customFormat="1" ht="15" hidden="1" customHeight="1" x14ac:dyDescent="0.35">
      <c r="A416" s="54">
        <v>434</v>
      </c>
      <c r="B416" s="59" t="s">
        <v>739</v>
      </c>
      <c r="C416" s="63">
        <v>2529</v>
      </c>
      <c r="D416" s="55" t="s">
        <v>748</v>
      </c>
      <c r="E416" s="58" t="s">
        <v>741</v>
      </c>
      <c r="F416" s="10" t="s">
        <v>128</v>
      </c>
      <c r="G416" s="3">
        <v>2017</v>
      </c>
      <c r="H416" s="55">
        <v>2015</v>
      </c>
      <c r="I416" s="57"/>
      <c r="J416" s="62"/>
      <c r="K416" s="57"/>
      <c r="L416" s="57"/>
      <c r="M416" s="57"/>
      <c r="N416" s="73"/>
      <c r="O416" s="74"/>
      <c r="P416" s="74"/>
      <c r="Q416" s="77">
        <v>3162</v>
      </c>
      <c r="R416" s="55"/>
      <c r="S416" s="64"/>
      <c r="T416" s="64">
        <f>V416/Q416</f>
        <v>0.73687539531941804</v>
      </c>
      <c r="U416" s="55"/>
      <c r="V416" s="77">
        <v>2330</v>
      </c>
      <c r="W416" s="55"/>
      <c r="X416" s="55"/>
      <c r="Y416" s="55"/>
      <c r="Z416" s="55"/>
      <c r="AA416" s="55"/>
      <c r="AB416" s="55"/>
      <c r="AC416" s="55"/>
      <c r="AD416" s="55"/>
      <c r="AE416" s="55"/>
      <c r="AF416" s="55"/>
      <c r="AG416" s="55"/>
      <c r="AH416" s="55"/>
      <c r="AI416" s="55"/>
      <c r="AJ416" s="55"/>
      <c r="AK416" s="55"/>
      <c r="AL416" s="55"/>
      <c r="AM416" s="55"/>
      <c r="AN416" s="55"/>
      <c r="AO416" s="55"/>
      <c r="AP416" s="55"/>
      <c r="AQ416" s="55"/>
      <c r="AR416" s="55"/>
      <c r="AS416" s="55"/>
      <c r="AT416" s="55"/>
      <c r="AU416" s="55"/>
      <c r="AV416" s="55"/>
      <c r="AW416" s="55"/>
      <c r="AX416" s="60"/>
      <c r="AY416" s="56"/>
      <c r="AZ416" s="55"/>
      <c r="BA416" s="55"/>
      <c r="BB416" s="55"/>
      <c r="BC416" s="55"/>
      <c r="BD416" s="58"/>
      <c r="BE416" s="59" t="s">
        <v>69</v>
      </c>
      <c r="BF416" s="55"/>
      <c r="BG416" s="58">
        <v>1</v>
      </c>
      <c r="BH416" s="58" t="s">
        <v>70</v>
      </c>
      <c r="BI416" s="45" t="s">
        <v>71</v>
      </c>
      <c r="BJ416" s="60" t="s">
        <v>72</v>
      </c>
      <c r="BK416" s="61"/>
      <c r="BL416" s="61" t="str" cm="1">
        <f t="array" ref="BL416">IF(_xlfn.XLOOKUP(Estimates_final!C480,'Additional survey details'!$B$3:$B$489,_xlfn.XLOOKUP(Estimates_final!$BL$1,'Additional survey details'!$C$2:$BM$2,'Additional survey details'!$C$3:$BM$489))=0,"",_xlfn.XLOOKUP(Estimates_final!C480,'Additional survey details'!$B$3:$B$489,_xlfn.XLOOKUP(Estimates_final!$BL$1,'Additional survey details'!$C$2:$BM$2,'Additional survey details'!$C$3:$BM$489)))</f>
        <v>MICS2</v>
      </c>
    </row>
    <row r="417" spans="1:64" s="54" customFormat="1" ht="15" hidden="1" customHeight="1" x14ac:dyDescent="0.35">
      <c r="A417" s="54">
        <v>240</v>
      </c>
      <c r="B417" s="59" t="s">
        <v>749</v>
      </c>
      <c r="C417" s="63">
        <v>624</v>
      </c>
      <c r="D417" s="55" t="s">
        <v>750</v>
      </c>
      <c r="E417" s="58" t="s">
        <v>751</v>
      </c>
      <c r="F417" s="10" t="s">
        <v>164</v>
      </c>
      <c r="G417" s="3">
        <v>2000</v>
      </c>
      <c r="H417" s="55">
        <v>1997</v>
      </c>
      <c r="I417" s="57"/>
      <c r="J417" s="62"/>
      <c r="K417" s="57"/>
      <c r="L417" s="57"/>
      <c r="M417" s="57"/>
      <c r="N417" s="73"/>
      <c r="O417" s="74"/>
      <c r="P417" s="74"/>
      <c r="Q417" s="77">
        <v>2576</v>
      </c>
      <c r="R417" s="55"/>
      <c r="S417" s="64"/>
      <c r="T417" s="64">
        <f>V417/Q417</f>
        <v>0.8788819875776398</v>
      </c>
      <c r="U417" s="55"/>
      <c r="V417" s="77">
        <v>2264</v>
      </c>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c r="AS417" s="55"/>
      <c r="AT417" s="55"/>
      <c r="AU417" s="55"/>
      <c r="AV417" s="55"/>
      <c r="AW417" s="55"/>
      <c r="AX417" s="60"/>
      <c r="AY417" s="56"/>
      <c r="AZ417" s="55"/>
      <c r="BA417" s="55"/>
      <c r="BB417" s="55"/>
      <c r="BC417" s="55"/>
      <c r="BD417" s="58" t="s">
        <v>104</v>
      </c>
      <c r="BE417" s="59" t="s">
        <v>69</v>
      </c>
      <c r="BF417" s="55"/>
      <c r="BG417" s="58">
        <v>1</v>
      </c>
      <c r="BH417" s="58" t="s">
        <v>70</v>
      </c>
      <c r="BI417" s="45" t="s">
        <v>71</v>
      </c>
      <c r="BJ417" s="60" t="s">
        <v>72</v>
      </c>
      <c r="BK417" s="61"/>
      <c r="BL417" s="61" t="str" cm="1">
        <f t="array" ref="BL417">IF(_xlfn.XLOOKUP(Estimates_final!C481,'Additional survey details'!$B$3:$B$489,_xlfn.XLOOKUP(Estimates_final!$BL$1,'Additional survey details'!$C$2:$BM$2,'Additional survey details'!$C$3:$BM$489))=0,"",_xlfn.XLOOKUP(Estimates_final!C481,'Additional survey details'!$B$3:$B$489,_xlfn.XLOOKUP(Estimates_final!$BL$1,'Additional survey details'!$C$2:$BM$2,'Additional survey details'!$C$3:$BM$489)))</f>
        <v/>
      </c>
    </row>
    <row r="418" spans="1:64" s="54" customFormat="1" ht="15" customHeight="1" x14ac:dyDescent="0.35">
      <c r="A418" s="54">
        <v>395</v>
      </c>
      <c r="B418" s="59" t="s">
        <v>749</v>
      </c>
      <c r="C418" s="55">
        <v>1727</v>
      </c>
      <c r="D418" s="55" t="s">
        <v>752</v>
      </c>
      <c r="E418" s="58" t="s">
        <v>751</v>
      </c>
      <c r="F418" s="10" t="s">
        <v>164</v>
      </c>
      <c r="G418" s="3">
        <v>2016</v>
      </c>
      <c r="H418" s="55">
        <v>2014</v>
      </c>
      <c r="I418" s="64">
        <v>0.17611289024353027</v>
      </c>
      <c r="J418" s="62">
        <v>4.5102601870894432E-3</v>
      </c>
      <c r="K418" s="64">
        <v>0.16727295517921448</v>
      </c>
      <c r="L418" s="64">
        <v>0.18495284020900726</v>
      </c>
      <c r="M418" s="64">
        <v>0.16405095160007477</v>
      </c>
      <c r="N418" s="73">
        <v>4.9440083093941212E-3</v>
      </c>
      <c r="O418" s="72">
        <v>0.15435585379600525</v>
      </c>
      <c r="P418" s="72">
        <v>0.17374606430530548</v>
      </c>
      <c r="Q418" s="55">
        <v>7134</v>
      </c>
      <c r="R418" s="63">
        <v>7089</v>
      </c>
      <c r="S418" s="64">
        <v>0.98371309041976929</v>
      </c>
      <c r="T418" s="64">
        <v>0.98191756010055542</v>
      </c>
      <c r="U418" s="63">
        <v>6973.82568359375</v>
      </c>
      <c r="V418" s="55">
        <v>7005</v>
      </c>
      <c r="W418" s="63">
        <v>6905.01953125</v>
      </c>
      <c r="X418" s="55">
        <v>6925</v>
      </c>
      <c r="Y418" s="64">
        <v>0.97404706478118896</v>
      </c>
      <c r="Z418" s="64">
        <v>0.97070366144180298</v>
      </c>
      <c r="AA418" s="55">
        <v>3000</v>
      </c>
      <c r="AB418" s="55">
        <v>319</v>
      </c>
      <c r="AC418" s="55">
        <v>2800</v>
      </c>
      <c r="AD418" s="55">
        <v>250</v>
      </c>
      <c r="AE418" s="55">
        <v>2900</v>
      </c>
      <c r="AF418" s="55">
        <v>239</v>
      </c>
      <c r="AG418" s="64">
        <v>4.5445580035448074E-2</v>
      </c>
      <c r="AH418" s="64">
        <v>0.11410727351903915</v>
      </c>
      <c r="AI418" s="64">
        <v>1.5029614791274071E-2</v>
      </c>
      <c r="AJ418" s="64">
        <v>5.144807044416666E-3</v>
      </c>
      <c r="AK418" s="64">
        <v>3.9689331315457821E-3</v>
      </c>
      <c r="AL418" s="64">
        <v>7.7503514476120472E-3</v>
      </c>
      <c r="AM418" s="55">
        <v>3000</v>
      </c>
      <c r="AN418" s="55">
        <v>319</v>
      </c>
      <c r="AO418" s="55">
        <v>2800</v>
      </c>
      <c r="AP418" s="55">
        <v>250</v>
      </c>
      <c r="AQ418" s="55">
        <v>2900</v>
      </c>
      <c r="AR418" s="55">
        <v>239</v>
      </c>
      <c r="AS418" s="64">
        <v>4.5538902282714844E-2</v>
      </c>
      <c r="AT418" s="64">
        <v>0.11534617841243744</v>
      </c>
      <c r="AU418" s="64">
        <v>1.5417559072375298E-2</v>
      </c>
      <c r="AV418" s="64">
        <v>5.5674519389867783E-3</v>
      </c>
      <c r="AW418" s="64">
        <v>4.282655194401741E-3</v>
      </c>
      <c r="AX418" s="68">
        <v>0</v>
      </c>
      <c r="AY418" s="56" t="str">
        <f t="shared" ref="AY418:AY430" si="121">IF(Z418&gt;=0.3,"yes","no")</f>
        <v>yes</v>
      </c>
      <c r="AZ418" s="57" t="str">
        <f t="shared" ref="AZ418:AZ430" si="122">IF(V418&gt;=200,"yes","no")</f>
        <v>yes</v>
      </c>
      <c r="BA418" s="57" t="str">
        <f t="shared" ref="BA418:BA430" si="123">IF(AT418&lt;0.55,"yes","no")</f>
        <v>yes</v>
      </c>
      <c r="BB418" s="57" t="str">
        <f t="shared" ref="BB418:BB430" si="124">IF(AW418+AX418&gt;=0.05,"no","yes")</f>
        <v>yes</v>
      </c>
      <c r="BC418" s="57" t="str">
        <f t="shared" ref="BC418:BC430" si="125">IF(AV418&gt;=0.1,"no","yes")</f>
        <v>yes</v>
      </c>
      <c r="BD418" s="58">
        <f t="shared" ref="BD418:BD430" si="126">COUNTIF(AY418:BC418,"no")</f>
        <v>0</v>
      </c>
      <c r="BE418" s="59" t="str">
        <f t="shared" ref="BE418:BE430" si="127">IF(BD418=0,"included","excluded")</f>
        <v>included</v>
      </c>
      <c r="BF418" s="55"/>
      <c r="BG418" s="58">
        <v>5</v>
      </c>
      <c r="BH418" s="58" t="s">
        <v>78</v>
      </c>
      <c r="BI418" s="45" t="s">
        <v>87</v>
      </c>
      <c r="BJ418" s="60" t="s">
        <v>88</v>
      </c>
      <c r="BK418" s="61"/>
      <c r="BL418" s="61" t="str" cm="1">
        <f t="array" ref="BL418">IF(_xlfn.XLOOKUP(Estimates_final!C346,'Additional survey details'!$B$3:$B$489,_xlfn.XLOOKUP(Estimates_final!$BL$1,'Additional survey details'!$C$2:$BM$2,'Additional survey details'!$C$3:$BM$489))=0,"",_xlfn.XLOOKUP(Estimates_final!C346,'Additional survey details'!$B$3:$B$489,_xlfn.XLOOKUP(Estimates_final!$BL$1,'Additional survey details'!$C$2:$BM$2,'Additional survey details'!$C$3:$BM$489)))</f>
        <v/>
      </c>
    </row>
    <row r="419" spans="1:64" s="54" customFormat="1" ht="15" customHeight="1" x14ac:dyDescent="0.35">
      <c r="A419" s="54">
        <v>281</v>
      </c>
      <c r="B419" s="59" t="s">
        <v>753</v>
      </c>
      <c r="C419" s="55">
        <v>768</v>
      </c>
      <c r="D419" s="55" t="s">
        <v>754</v>
      </c>
      <c r="E419" s="58" t="s">
        <v>755</v>
      </c>
      <c r="F419" s="10" t="s">
        <v>567</v>
      </c>
      <c r="G419" s="3" t="s">
        <v>179</v>
      </c>
      <c r="H419" s="55">
        <v>2004</v>
      </c>
      <c r="I419" s="64">
        <v>8.5938632488250732E-2</v>
      </c>
      <c r="J419" s="62">
        <v>3.2669026404619217E-3</v>
      </c>
      <c r="K419" s="64">
        <v>7.9535618424415588E-2</v>
      </c>
      <c r="L419" s="64">
        <v>9.2341646552085876E-2</v>
      </c>
      <c r="M419" s="64">
        <v>6.5966740250587463E-2</v>
      </c>
      <c r="N419" s="73">
        <v>3.1881153117865324E-3</v>
      </c>
      <c r="O419" s="72">
        <v>5.9716898947954178E-2</v>
      </c>
      <c r="P419" s="72">
        <v>7.221657782793045E-2</v>
      </c>
      <c r="Q419" s="55">
        <v>5977</v>
      </c>
      <c r="R419" s="63">
        <v>6078</v>
      </c>
      <c r="S419" s="64">
        <v>0.99759870767593384</v>
      </c>
      <c r="T419" s="64">
        <v>0.99765771627426147</v>
      </c>
      <c r="U419" s="63">
        <v>6063.04736328125</v>
      </c>
      <c r="V419" s="55">
        <v>5963</v>
      </c>
      <c r="W419" s="63">
        <v>6063.04736328125</v>
      </c>
      <c r="X419" s="55">
        <v>5963</v>
      </c>
      <c r="Y419" s="64">
        <v>0.99753987789154053</v>
      </c>
      <c r="Z419" s="64">
        <v>0.99765771627426147</v>
      </c>
      <c r="AA419" s="55">
        <v>3000</v>
      </c>
      <c r="AB419" s="55">
        <v>1137</v>
      </c>
      <c r="AC419" s="55">
        <v>3500</v>
      </c>
      <c r="AD419" s="55">
        <v>1021</v>
      </c>
      <c r="AE419" s="55">
        <v>4000</v>
      </c>
      <c r="AF419" s="55">
        <v>417</v>
      </c>
      <c r="AG419" s="64">
        <v>0.1869778037071228</v>
      </c>
      <c r="AH419" s="64">
        <v>0.42637604475021362</v>
      </c>
      <c r="AI419" s="64">
        <v>0.12418314814567566</v>
      </c>
      <c r="AJ419" s="64">
        <v>3.0296515673398972E-2</v>
      </c>
      <c r="AK419" s="64">
        <v>7.31697678565979E-3</v>
      </c>
      <c r="AL419" s="64">
        <v>3.4159986535087228E-4</v>
      </c>
      <c r="AM419" s="55">
        <v>3000</v>
      </c>
      <c r="AN419" s="55">
        <v>1137</v>
      </c>
      <c r="AO419" s="55">
        <v>3500</v>
      </c>
      <c r="AP419" s="55">
        <v>1021</v>
      </c>
      <c r="AQ419" s="55">
        <v>4000</v>
      </c>
      <c r="AR419" s="55">
        <v>417</v>
      </c>
      <c r="AS419" s="64">
        <v>0.19067583978176117</v>
      </c>
      <c r="AT419" s="64">
        <v>0.43182960152626038</v>
      </c>
      <c r="AU419" s="64">
        <v>0.12460170686244965</v>
      </c>
      <c r="AV419" s="64">
        <v>3.085695207118988E-2</v>
      </c>
      <c r="AW419" s="64">
        <v>7.5465370900928974E-3</v>
      </c>
      <c r="AX419" s="68">
        <v>3.3540165168233216E-4</v>
      </c>
      <c r="AY419" s="56" t="str">
        <f t="shared" si="121"/>
        <v>yes</v>
      </c>
      <c r="AZ419" s="57" t="str">
        <f t="shared" si="122"/>
        <v>yes</v>
      </c>
      <c r="BA419" s="57" t="str">
        <f t="shared" si="123"/>
        <v>yes</v>
      </c>
      <c r="BB419" s="57" t="str">
        <f t="shared" si="124"/>
        <v>yes</v>
      </c>
      <c r="BC419" s="57" t="str">
        <f t="shared" si="125"/>
        <v>yes</v>
      </c>
      <c r="BD419" s="58">
        <f t="shared" si="126"/>
        <v>0</v>
      </c>
      <c r="BE419" s="59" t="str">
        <f t="shared" si="127"/>
        <v>included</v>
      </c>
      <c r="BF419" s="55"/>
      <c r="BG419" s="58">
        <v>5</v>
      </c>
      <c r="BH419" s="58" t="s">
        <v>78</v>
      </c>
      <c r="BI419" s="45" t="s">
        <v>87</v>
      </c>
      <c r="BJ419" s="60" t="s">
        <v>88</v>
      </c>
      <c r="BK419" s="61"/>
      <c r="BL419" s="61" t="str" cm="1">
        <f t="array" ref="BL419">IF(_xlfn.XLOOKUP(Estimates_final!C349,'Additional survey details'!$B$3:$B$489,_xlfn.XLOOKUP(Estimates_final!$BL$1,'Additional survey details'!$C$2:$BM$2,'Additional survey details'!$C$3:$BM$489))=0,"",_xlfn.XLOOKUP(Estimates_final!C349,'Additional survey details'!$B$3:$B$489,_xlfn.XLOOKUP(Estimates_final!$BL$1,'Additional survey details'!$C$2:$BM$2,'Additional survey details'!$C$3:$BM$489)))</f>
        <v/>
      </c>
    </row>
    <row r="420" spans="1:64" s="54" customFormat="1" ht="15" customHeight="1" x14ac:dyDescent="0.35">
      <c r="A420" s="54">
        <v>282</v>
      </c>
      <c r="B420" s="59" t="s">
        <v>753</v>
      </c>
      <c r="C420" s="55">
        <v>769</v>
      </c>
      <c r="D420" s="55" t="s">
        <v>756</v>
      </c>
      <c r="E420" s="58" t="s">
        <v>755</v>
      </c>
      <c r="F420" s="10" t="s">
        <v>76</v>
      </c>
      <c r="G420" s="3">
        <v>2010</v>
      </c>
      <c r="H420" s="55">
        <v>2009</v>
      </c>
      <c r="I420" s="57">
        <v>9.6437424421310425E-2</v>
      </c>
      <c r="J420" s="62">
        <v>4.5911748893558979E-3</v>
      </c>
      <c r="K420" s="57">
        <v>8.7438888847827911E-2</v>
      </c>
      <c r="L420" s="57">
        <v>0.10543595999479294</v>
      </c>
      <c r="M420" s="57">
        <v>8.1980861723423004E-2</v>
      </c>
      <c r="N420" s="73">
        <v>4.6074371784925461E-3</v>
      </c>
      <c r="O420" s="74">
        <v>7.2933264076709747E-2</v>
      </c>
      <c r="P420" s="74">
        <v>9.1028466820716858E-2</v>
      </c>
      <c r="Q420" s="55">
        <v>4295</v>
      </c>
      <c r="R420" s="63">
        <v>4559</v>
      </c>
      <c r="S420" s="64">
        <v>0.99508458375930786</v>
      </c>
      <c r="T420" s="64">
        <v>0.99487775564193726</v>
      </c>
      <c r="U420" s="63">
        <v>4536.19189453125</v>
      </c>
      <c r="V420" s="55">
        <v>4273</v>
      </c>
      <c r="W420" s="63">
        <v>4534.0205078125</v>
      </c>
      <c r="X420" s="55">
        <v>4271</v>
      </c>
      <c r="Y420" s="64">
        <v>0.99452084302902222</v>
      </c>
      <c r="Z420" s="64">
        <v>0.9944121241569519</v>
      </c>
      <c r="AA420" s="55">
        <v>3000</v>
      </c>
      <c r="AB420" s="55">
        <v>832</v>
      </c>
      <c r="AC420" s="55">
        <v>3500</v>
      </c>
      <c r="AD420" s="55">
        <v>535</v>
      </c>
      <c r="AE420" s="55">
        <v>3200</v>
      </c>
      <c r="AF420" s="55">
        <v>348</v>
      </c>
      <c r="AG420" s="64">
        <v>0.19292308390140533</v>
      </c>
      <c r="AH420" s="64">
        <v>0.39994305372238159</v>
      </c>
      <c r="AI420" s="64">
        <v>0.10389938950538635</v>
      </c>
      <c r="AJ420" s="64">
        <v>2.111947163939476E-2</v>
      </c>
      <c r="AK420" s="64">
        <v>5.471695214509964E-3</v>
      </c>
      <c r="AL420" s="64">
        <v>0</v>
      </c>
      <c r="AM420" s="55">
        <v>3000</v>
      </c>
      <c r="AN420" s="55">
        <v>832</v>
      </c>
      <c r="AO420" s="55">
        <v>3500</v>
      </c>
      <c r="AP420" s="55">
        <v>535</v>
      </c>
      <c r="AQ420" s="55">
        <v>3200</v>
      </c>
      <c r="AR420" s="55">
        <v>348</v>
      </c>
      <c r="AS420" s="64">
        <v>0.19471096992492676</v>
      </c>
      <c r="AT420" s="64">
        <v>0.40135735273361206</v>
      </c>
      <c r="AU420" s="64">
        <v>0.10718464851379395</v>
      </c>
      <c r="AV420" s="64">
        <v>2.1296512335538864E-2</v>
      </c>
      <c r="AW420" s="64">
        <v>5.6166625581681728E-3</v>
      </c>
      <c r="AX420" s="68">
        <v>0</v>
      </c>
      <c r="AY420" s="56" t="str">
        <f t="shared" si="121"/>
        <v>yes</v>
      </c>
      <c r="AZ420" s="57" t="str">
        <f t="shared" si="122"/>
        <v>yes</v>
      </c>
      <c r="BA420" s="57" t="str">
        <f t="shared" si="123"/>
        <v>yes</v>
      </c>
      <c r="BB420" s="57" t="str">
        <f t="shared" si="124"/>
        <v>yes</v>
      </c>
      <c r="BC420" s="57" t="str">
        <f t="shared" si="125"/>
        <v>yes</v>
      </c>
      <c r="BD420" s="58">
        <f t="shared" si="126"/>
        <v>0</v>
      </c>
      <c r="BE420" s="59" t="str">
        <f t="shared" si="127"/>
        <v>included</v>
      </c>
      <c r="BF420" s="55"/>
      <c r="BG420" s="58">
        <v>5</v>
      </c>
      <c r="BH420" s="58" t="s">
        <v>78</v>
      </c>
      <c r="BI420" s="45" t="s">
        <v>79</v>
      </c>
      <c r="BJ420" s="67" t="s">
        <v>80</v>
      </c>
      <c r="BK420" s="61" t="s">
        <v>757</v>
      </c>
      <c r="BL420" s="61" t="str" cm="1">
        <f t="array" ref="BL420">IF(_xlfn.XLOOKUP(Estimates_final!C350,'Additional survey details'!$B$3:$B$489,_xlfn.XLOOKUP(Estimates_final!$BL$1,'Additional survey details'!$C$2:$BM$2,'Additional survey details'!$C$3:$BM$489))=0,"",_xlfn.XLOOKUP(Estimates_final!C350,'Additional survey details'!$B$3:$B$489,_xlfn.XLOOKUP(Estimates_final!$BL$1,'Additional survey details'!$C$2:$BM$2,'Additional survey details'!$C$3:$BM$489)))</f>
        <v/>
      </c>
    </row>
    <row r="421" spans="1:64" s="54" customFormat="1" ht="15" customHeight="1" x14ac:dyDescent="0.35">
      <c r="A421" s="54">
        <v>283</v>
      </c>
      <c r="B421" s="59" t="s">
        <v>753</v>
      </c>
      <c r="C421" s="55">
        <v>770</v>
      </c>
      <c r="D421" s="55" t="s">
        <v>758</v>
      </c>
      <c r="E421" s="58" t="s">
        <v>755</v>
      </c>
      <c r="F421" s="10" t="s">
        <v>76</v>
      </c>
      <c r="G421" s="3">
        <v>2014</v>
      </c>
      <c r="H421" s="55">
        <v>2013</v>
      </c>
      <c r="I421" s="57">
        <v>8.9477000000000001E-2</v>
      </c>
      <c r="J421" s="62">
        <v>4.9255000000000002E-3</v>
      </c>
      <c r="K421" s="57">
        <v>7.9823099999999994E-2</v>
      </c>
      <c r="L421" s="57">
        <v>9.9130899999999994E-2</v>
      </c>
      <c r="M421" s="57">
        <v>7.3607699999999998E-2</v>
      </c>
      <c r="N421" s="73">
        <v>5.2187500000000003E-3</v>
      </c>
      <c r="O421" s="74">
        <v>6.3350799999999999E-2</v>
      </c>
      <c r="P421" s="74">
        <v>8.3864610000000006E-2</v>
      </c>
      <c r="Q421" s="55">
        <v>2891</v>
      </c>
      <c r="R421" s="63">
        <v>2941.0703125</v>
      </c>
      <c r="S421" s="64">
        <v>0.99659979343414307</v>
      </c>
      <c r="T421" s="64">
        <v>0.99688690900802612</v>
      </c>
      <c r="U421" s="63">
        <v>2931</v>
      </c>
      <c r="V421" s="55">
        <v>2882</v>
      </c>
      <c r="W421" s="63">
        <v>2931</v>
      </c>
      <c r="X421" s="55">
        <v>2882</v>
      </c>
      <c r="Y421" s="64">
        <v>0.99659979343414307</v>
      </c>
      <c r="Z421" s="64">
        <v>0.99688690900802612</v>
      </c>
      <c r="AA421" s="55">
        <v>3000</v>
      </c>
      <c r="AB421" s="55">
        <v>422</v>
      </c>
      <c r="AC421" s="55">
        <v>3500</v>
      </c>
      <c r="AD421" s="55">
        <v>324</v>
      </c>
      <c r="AE421" s="55">
        <v>3200</v>
      </c>
      <c r="AF421" s="55">
        <v>247</v>
      </c>
      <c r="AG421" s="64">
        <v>0.14865681529045105</v>
      </c>
      <c r="AH421" s="64">
        <v>0.34578746557235718</v>
      </c>
      <c r="AI421" s="64">
        <v>9.6487760543823242E-2</v>
      </c>
      <c r="AJ421" s="64">
        <v>2.1743815392255783E-2</v>
      </c>
      <c r="AK421" s="64">
        <v>3.7444848567247391E-3</v>
      </c>
      <c r="AL421" s="64">
        <v>3.9026967715471983E-4</v>
      </c>
      <c r="AM421" s="55">
        <v>3000</v>
      </c>
      <c r="AN421" s="55">
        <v>422</v>
      </c>
      <c r="AO421" s="55">
        <v>3500</v>
      </c>
      <c r="AP421" s="55">
        <v>324</v>
      </c>
      <c r="AQ421" s="55">
        <v>3200</v>
      </c>
      <c r="AR421" s="55">
        <v>247</v>
      </c>
      <c r="AS421" s="64">
        <v>0.14642609655857086</v>
      </c>
      <c r="AT421" s="64">
        <v>0.34455239772796631</v>
      </c>
      <c r="AU421" s="64">
        <v>9.5419846475124359E-2</v>
      </c>
      <c r="AV421" s="64">
        <v>2.1859819069504738E-2</v>
      </c>
      <c r="AW421" s="64">
        <v>3.8167939055711031E-3</v>
      </c>
      <c r="AX421" s="68">
        <v>3.4698125091381371E-4</v>
      </c>
      <c r="AY421" s="56" t="str">
        <f t="shared" si="121"/>
        <v>yes</v>
      </c>
      <c r="AZ421" s="57" t="str">
        <f t="shared" si="122"/>
        <v>yes</v>
      </c>
      <c r="BA421" s="57" t="str">
        <f t="shared" si="123"/>
        <v>yes</v>
      </c>
      <c r="BB421" s="57" t="str">
        <f t="shared" si="124"/>
        <v>yes</v>
      </c>
      <c r="BC421" s="57" t="str">
        <f t="shared" si="125"/>
        <v>yes</v>
      </c>
      <c r="BD421" s="58">
        <f t="shared" si="126"/>
        <v>0</v>
      </c>
      <c r="BE421" s="59" t="str">
        <f t="shared" si="127"/>
        <v>included</v>
      </c>
      <c r="BF421" s="55" t="s">
        <v>77</v>
      </c>
      <c r="BG421" s="58">
        <v>5</v>
      </c>
      <c r="BH421" s="58" t="s">
        <v>78</v>
      </c>
      <c r="BI421" s="45" t="s">
        <v>79</v>
      </c>
      <c r="BJ421" s="67" t="s">
        <v>80</v>
      </c>
      <c r="BK421" s="61" t="s">
        <v>104</v>
      </c>
      <c r="BL421" s="61" t="str" cm="1">
        <f t="array" ref="BL421">IF(_xlfn.XLOOKUP(Estimates_final!C351,'Additional survey details'!$B$3:$B$489,_xlfn.XLOOKUP(Estimates_final!$BL$1,'Additional survey details'!$C$2:$BM$2,'Additional survey details'!$C$3:$BM$489))=0,"",_xlfn.XLOOKUP(Estimates_final!C351,'Additional survey details'!$B$3:$B$489,_xlfn.XLOOKUP(Estimates_final!$BL$1,'Additional survey details'!$C$2:$BM$2,'Additional survey details'!$C$3:$BM$489)))</f>
        <v/>
      </c>
    </row>
    <row r="422" spans="1:64" s="54" customFormat="1" ht="15" customHeight="1" x14ac:dyDescent="0.35">
      <c r="A422" s="54">
        <v>338</v>
      </c>
      <c r="B422" s="59" t="s">
        <v>753</v>
      </c>
      <c r="C422" s="55">
        <v>993</v>
      </c>
      <c r="D422" s="55" t="s">
        <v>759</v>
      </c>
      <c r="E422" s="58" t="s">
        <v>755</v>
      </c>
      <c r="F422" s="10" t="s">
        <v>76</v>
      </c>
      <c r="G422" s="3">
        <v>2000</v>
      </c>
      <c r="H422" s="55">
        <v>1999</v>
      </c>
      <c r="I422" s="64">
        <v>8.789478987455368E-2</v>
      </c>
      <c r="J422" s="62">
        <v>3.7270275061018765E-4</v>
      </c>
      <c r="K422" s="64">
        <v>8.7164290249347687E-2</v>
      </c>
      <c r="L422" s="64">
        <v>8.8625289499759674E-2</v>
      </c>
      <c r="M422" s="64">
        <v>6.9166131317615509E-2</v>
      </c>
      <c r="N422" s="73">
        <v>5.2127321250736713E-3</v>
      </c>
      <c r="O422" s="72">
        <v>5.8945130556821823E-2</v>
      </c>
      <c r="P422" s="72">
        <v>7.938714325428009E-2</v>
      </c>
      <c r="Q422" s="55">
        <v>2962</v>
      </c>
      <c r="R422" s="63">
        <v>2409.240478515625</v>
      </c>
      <c r="S422" s="64">
        <v>0.9842258095741272</v>
      </c>
      <c r="T422" s="64">
        <v>0.98581558465957642</v>
      </c>
      <c r="U422" s="63">
        <v>2371</v>
      </c>
      <c r="V422" s="55">
        <v>2919</v>
      </c>
      <c r="W422" s="63">
        <v>2370</v>
      </c>
      <c r="X422" s="55">
        <v>2917</v>
      </c>
      <c r="Y422" s="64">
        <v>0.98381072282791138</v>
      </c>
      <c r="Z422" s="64">
        <v>0.98514014482498169</v>
      </c>
      <c r="AA422" s="55">
        <v>3500</v>
      </c>
      <c r="AB422" s="55">
        <v>548</v>
      </c>
      <c r="AC422" s="55">
        <v>3000</v>
      </c>
      <c r="AD422" s="55">
        <v>509</v>
      </c>
      <c r="AE422" s="55">
        <v>4000</v>
      </c>
      <c r="AF422" s="55">
        <v>217</v>
      </c>
      <c r="AG422" s="64">
        <v>0.18497630953788757</v>
      </c>
      <c r="AH422" s="64">
        <v>0.42791250348091125</v>
      </c>
      <c r="AI422" s="64">
        <v>0.13784843683242798</v>
      </c>
      <c r="AJ422" s="64">
        <v>3.2916400581598282E-2</v>
      </c>
      <c r="AK422" s="64">
        <v>5.9180459938943386E-3</v>
      </c>
      <c r="AL422" s="64">
        <v>6.8195839412510395E-3</v>
      </c>
      <c r="AM422" s="55">
        <v>3500</v>
      </c>
      <c r="AN422" s="55">
        <v>548</v>
      </c>
      <c r="AO422" s="55">
        <v>3000</v>
      </c>
      <c r="AP422" s="55">
        <v>509</v>
      </c>
      <c r="AQ422" s="55">
        <v>4000</v>
      </c>
      <c r="AR422" s="55">
        <v>217</v>
      </c>
      <c r="AS422" s="64">
        <v>0.1876712292432785</v>
      </c>
      <c r="AT422" s="64">
        <v>0.43630138039588928</v>
      </c>
      <c r="AU422" s="64">
        <v>0.13732877373695374</v>
      </c>
      <c r="AV422" s="64">
        <v>3.390410915017128E-2</v>
      </c>
      <c r="AW422" s="64">
        <v>6.5068495459854603E-3</v>
      </c>
      <c r="AX422" s="68">
        <v>0</v>
      </c>
      <c r="AY422" s="56" t="str">
        <f t="shared" si="121"/>
        <v>yes</v>
      </c>
      <c r="AZ422" s="57" t="str">
        <f t="shared" si="122"/>
        <v>yes</v>
      </c>
      <c r="BA422" s="57" t="str">
        <f t="shared" si="123"/>
        <v>yes</v>
      </c>
      <c r="BB422" s="57" t="str">
        <f t="shared" si="124"/>
        <v>yes</v>
      </c>
      <c r="BC422" s="57" t="str">
        <f t="shared" si="125"/>
        <v>yes</v>
      </c>
      <c r="BD422" s="58">
        <f t="shared" si="126"/>
        <v>0</v>
      </c>
      <c r="BE422" s="59" t="str">
        <f t="shared" si="127"/>
        <v>included</v>
      </c>
      <c r="BF422" s="55"/>
      <c r="BG422" s="58">
        <v>5</v>
      </c>
      <c r="BH422" s="58" t="s">
        <v>78</v>
      </c>
      <c r="BI422" s="45" t="s">
        <v>96</v>
      </c>
      <c r="BJ422" s="67" t="s">
        <v>80</v>
      </c>
      <c r="BK422" s="61"/>
      <c r="BL422" s="61" t="str" cm="1">
        <f t="array" ref="BL422">IF(_xlfn.XLOOKUP(Estimates_final!C347,'Additional survey details'!$B$3:$B$489,_xlfn.XLOOKUP(Estimates_final!$BL$1,'Additional survey details'!$C$2:$BM$2,'Additional survey details'!$C$3:$BM$489))=0,"",_xlfn.XLOOKUP(Estimates_final!C347,'Additional survey details'!$B$3:$B$489,_xlfn.XLOOKUP(Estimates_final!$BL$1,'Additional survey details'!$C$2:$BM$2,'Additional survey details'!$C$3:$BM$489)))</f>
        <v/>
      </c>
    </row>
    <row r="423" spans="1:64" s="54" customFormat="1" ht="15" customHeight="1" x14ac:dyDescent="0.35">
      <c r="A423" s="54">
        <v>385</v>
      </c>
      <c r="B423" s="59" t="s">
        <v>753</v>
      </c>
      <c r="C423" s="55">
        <v>1576</v>
      </c>
      <c r="D423" s="55" t="s">
        <v>760</v>
      </c>
      <c r="E423" s="58" t="s">
        <v>755</v>
      </c>
      <c r="F423" s="10" t="s">
        <v>164</v>
      </c>
      <c r="G423" s="3">
        <v>2004</v>
      </c>
      <c r="H423" s="55">
        <v>2001</v>
      </c>
      <c r="I423" s="72">
        <v>9.3563102185726166E-2</v>
      </c>
      <c r="J423" s="73">
        <v>5.4370826110243797E-3</v>
      </c>
      <c r="K423" s="72">
        <v>8.2906611263751984E-2</v>
      </c>
      <c r="L423" s="72">
        <v>0.10421958565711975</v>
      </c>
      <c r="M423" s="72">
        <v>7.3066972196102142E-2</v>
      </c>
      <c r="N423" s="73">
        <v>5.5056028068065643E-3</v>
      </c>
      <c r="O423" s="72">
        <v>6.2270507216453552E-2</v>
      </c>
      <c r="P423" s="72">
        <v>8.3863437175750732E-2</v>
      </c>
      <c r="Q423" s="55">
        <v>2492</v>
      </c>
      <c r="R423" s="63">
        <v>2473</v>
      </c>
      <c r="S423" s="64">
        <v>0.92064225673675537</v>
      </c>
      <c r="T423" s="64">
        <v>0.92335474491119385</v>
      </c>
      <c r="U423" s="63">
        <v>2276.304443359375</v>
      </c>
      <c r="V423" s="55">
        <v>2301</v>
      </c>
      <c r="W423" s="63">
        <v>2274.110595703125</v>
      </c>
      <c r="X423" s="55">
        <v>2299</v>
      </c>
      <c r="Y423" s="64">
        <v>0.91957563161849976</v>
      </c>
      <c r="Z423" s="64">
        <v>0.92255216836929321</v>
      </c>
      <c r="AA423" s="55">
        <v>3000</v>
      </c>
      <c r="AB423" s="55">
        <v>422</v>
      </c>
      <c r="AC423" s="55">
        <v>3500</v>
      </c>
      <c r="AD423" s="55">
        <v>347</v>
      </c>
      <c r="AE423" s="55">
        <v>3200</v>
      </c>
      <c r="AF423" s="55">
        <v>181</v>
      </c>
      <c r="AG423" s="64">
        <v>0.18092748522758484</v>
      </c>
      <c r="AH423" s="64">
        <v>0.41005808115005493</v>
      </c>
      <c r="AI423" s="64">
        <v>0.10965090245008469</v>
      </c>
      <c r="AJ423" s="64">
        <v>2.7337120845913887E-2</v>
      </c>
      <c r="AK423" s="64">
        <v>5.0155995413661003E-3</v>
      </c>
      <c r="AL423" s="64">
        <v>3.8320806925185025E-4</v>
      </c>
      <c r="AM423" s="55">
        <v>3000</v>
      </c>
      <c r="AN423" s="55">
        <v>422</v>
      </c>
      <c r="AO423" s="55">
        <v>3500</v>
      </c>
      <c r="AP423" s="55">
        <v>347</v>
      </c>
      <c r="AQ423" s="55">
        <v>3200</v>
      </c>
      <c r="AR423" s="55">
        <v>181</v>
      </c>
      <c r="AS423" s="64">
        <v>0.18339851498603821</v>
      </c>
      <c r="AT423" s="64">
        <v>0.41286396980285645</v>
      </c>
      <c r="AU423" s="64">
        <v>0.10821381956338882</v>
      </c>
      <c r="AV423" s="64">
        <v>2.6944806799292564E-2</v>
      </c>
      <c r="AW423" s="64">
        <v>4.7805299982428551E-3</v>
      </c>
      <c r="AX423" s="68">
        <v>4.3459364678710699E-4</v>
      </c>
      <c r="AY423" s="56" t="str">
        <f t="shared" si="121"/>
        <v>yes</v>
      </c>
      <c r="AZ423" s="57" t="str">
        <f t="shared" si="122"/>
        <v>yes</v>
      </c>
      <c r="BA423" s="57" t="str">
        <f t="shared" si="123"/>
        <v>yes</v>
      </c>
      <c r="BB423" s="57" t="str">
        <f t="shared" si="124"/>
        <v>yes</v>
      </c>
      <c r="BC423" s="57" t="str">
        <f t="shared" si="125"/>
        <v>yes</v>
      </c>
      <c r="BD423" s="58">
        <f t="shared" si="126"/>
        <v>0</v>
      </c>
      <c r="BE423" s="59" t="str">
        <f t="shared" si="127"/>
        <v>included</v>
      </c>
      <c r="BF423" s="55"/>
      <c r="BG423" s="58">
        <v>5</v>
      </c>
      <c r="BH423" s="58" t="s">
        <v>78</v>
      </c>
      <c r="BI423" s="45" t="s">
        <v>87</v>
      </c>
      <c r="BJ423" s="67" t="s">
        <v>80</v>
      </c>
      <c r="BK423" s="61"/>
      <c r="BL423" s="61" t="str" cm="1">
        <f t="array" ref="BL423">IF(_xlfn.XLOOKUP(Estimates_final!C348,'Additional survey details'!$B$3:$B$489,_xlfn.XLOOKUP(Estimates_final!$BL$1,'Additional survey details'!$C$2:$BM$2,'Additional survey details'!$C$3:$BM$489))=0,"",_xlfn.XLOOKUP(Estimates_final!C348,'Additional survey details'!$B$3:$B$489,_xlfn.XLOOKUP(Estimates_final!$BL$1,'Additional survey details'!$C$2:$BM$2,'Additional survey details'!$C$3:$BM$489)))</f>
        <v/>
      </c>
    </row>
    <row r="424" spans="1:64" s="54" customFormat="1" ht="15" customHeight="1" x14ac:dyDescent="0.35">
      <c r="A424" s="54">
        <v>458</v>
      </c>
      <c r="B424" s="59" t="s">
        <v>753</v>
      </c>
      <c r="C424" s="55">
        <v>3568</v>
      </c>
      <c r="D424" s="55" t="s">
        <v>761</v>
      </c>
      <c r="E424" s="58" t="s">
        <v>755</v>
      </c>
      <c r="F424" s="10" t="s">
        <v>76</v>
      </c>
      <c r="G424" s="3" t="s">
        <v>344</v>
      </c>
      <c r="H424" s="55">
        <v>2019</v>
      </c>
      <c r="I424" s="72">
        <v>0.11793127655982971</v>
      </c>
      <c r="J424" s="73">
        <v>6.7680501379072666E-3</v>
      </c>
      <c r="K424" s="72">
        <v>0.10466589778661728</v>
      </c>
      <c r="L424" s="72">
        <v>0.13119664788246155</v>
      </c>
      <c r="M424" s="72">
        <v>0.10661433637142181</v>
      </c>
      <c r="N424" s="73">
        <v>7.3641175404191017E-3</v>
      </c>
      <c r="O424" s="72">
        <v>9.2137984931468964E-2</v>
      </c>
      <c r="P424" s="72">
        <v>0.12109068036079407</v>
      </c>
      <c r="Q424" s="55">
        <v>2439</v>
      </c>
      <c r="R424" s="63">
        <v>2442.397216796875</v>
      </c>
      <c r="S424" s="64">
        <v>0.98525798320770264</v>
      </c>
      <c r="T424" s="64">
        <v>0.98277980089187622</v>
      </c>
      <c r="U424" s="63">
        <v>2406</v>
      </c>
      <c r="V424" s="55">
        <v>2397</v>
      </c>
      <c r="W424" s="63">
        <v>2406</v>
      </c>
      <c r="X424" s="55">
        <v>2397</v>
      </c>
      <c r="Y424" s="64">
        <v>0.98525798320770264</v>
      </c>
      <c r="Z424" s="64">
        <v>0.98277980089187622</v>
      </c>
      <c r="AA424" s="55">
        <v>3000</v>
      </c>
      <c r="AB424" s="55">
        <v>388</v>
      </c>
      <c r="AC424" s="55">
        <v>3200</v>
      </c>
      <c r="AD424" s="55">
        <v>193</v>
      </c>
      <c r="AE424" s="55">
        <v>3500</v>
      </c>
      <c r="AF424" s="55">
        <v>188</v>
      </c>
      <c r="AG424" s="64">
        <v>0.16279155015945435</v>
      </c>
      <c r="AH424" s="64">
        <v>0.32961267232894897</v>
      </c>
      <c r="AI424" s="64">
        <v>8.296966552734375E-2</v>
      </c>
      <c r="AJ424" s="64">
        <v>1.2833905406296253E-2</v>
      </c>
      <c r="AK424" s="64">
        <v>2.2094412706792355E-3</v>
      </c>
      <c r="AL424" s="64">
        <v>7.589103770442307E-4</v>
      </c>
      <c r="AM424" s="55">
        <v>3000</v>
      </c>
      <c r="AN424" s="55">
        <v>388</v>
      </c>
      <c r="AO424" s="55">
        <v>3200</v>
      </c>
      <c r="AP424" s="55">
        <v>193</v>
      </c>
      <c r="AQ424" s="55">
        <v>3500</v>
      </c>
      <c r="AR424" s="55">
        <v>188</v>
      </c>
      <c r="AS424" s="64">
        <v>0.16186900436878204</v>
      </c>
      <c r="AT424" s="64">
        <v>0.32081767916679382</v>
      </c>
      <c r="AU424" s="64">
        <v>8.0100126564502716E-2</v>
      </c>
      <c r="AV424" s="64">
        <v>1.4184396713972092E-2</v>
      </c>
      <c r="AW424" s="64">
        <v>2.0859406795352697E-3</v>
      </c>
      <c r="AX424" s="68">
        <v>8.3437631838023663E-4</v>
      </c>
      <c r="AY424" s="56" t="str">
        <f t="shared" si="121"/>
        <v>yes</v>
      </c>
      <c r="AZ424" s="57" t="str">
        <f t="shared" si="122"/>
        <v>yes</v>
      </c>
      <c r="BA424" s="57" t="str">
        <f t="shared" si="123"/>
        <v>yes</v>
      </c>
      <c r="BB424" s="57" t="str">
        <f t="shared" si="124"/>
        <v>yes</v>
      </c>
      <c r="BC424" s="57" t="str">
        <f t="shared" si="125"/>
        <v>yes</v>
      </c>
      <c r="BD424" s="58">
        <f t="shared" si="126"/>
        <v>0</v>
      </c>
      <c r="BE424" s="59" t="str">
        <f t="shared" si="127"/>
        <v>included</v>
      </c>
      <c r="BF424" s="55"/>
      <c r="BG424" s="58">
        <v>5</v>
      </c>
      <c r="BH424" s="58" t="s">
        <v>78</v>
      </c>
      <c r="BI424" s="45" t="s">
        <v>96</v>
      </c>
      <c r="BJ424" s="67" t="s">
        <v>80</v>
      </c>
      <c r="BK424" s="61"/>
      <c r="BL424" s="61" t="str" cm="1">
        <f t="array" ref="BL424">IF(_xlfn.XLOOKUP(Estimates_final!C352,'Additional survey details'!$B$3:$B$489,_xlfn.XLOOKUP(Estimates_final!$BL$1,'Additional survey details'!$C$2:$BM$2,'Additional survey details'!$C$3:$BM$489))=0,"",_xlfn.XLOOKUP(Estimates_final!C352,'Additional survey details'!$B$3:$B$489,_xlfn.XLOOKUP(Estimates_final!$BL$1,'Additional survey details'!$C$2:$BM$2,'Additional survey details'!$C$3:$BM$489)))</f>
        <v/>
      </c>
    </row>
    <row r="425" spans="1:64" s="54" customFormat="1" ht="15" customHeight="1" x14ac:dyDescent="0.35">
      <c r="A425" s="131">
        <v>504</v>
      </c>
      <c r="B425" s="5" t="s">
        <v>753</v>
      </c>
      <c r="C425" s="102">
        <v>1471</v>
      </c>
      <c r="D425" s="4" t="s">
        <v>762</v>
      </c>
      <c r="E425" s="115" t="s">
        <v>755</v>
      </c>
      <c r="F425" s="4" t="s">
        <v>763</v>
      </c>
      <c r="G425" s="102">
        <v>2002</v>
      </c>
      <c r="H425" s="102">
        <v>1999</v>
      </c>
      <c r="I425" s="98">
        <v>9.658648818731308E-2</v>
      </c>
      <c r="J425" s="143" t="s">
        <v>764</v>
      </c>
      <c r="K425" s="143" t="s">
        <v>764</v>
      </c>
      <c r="L425" s="143" t="s">
        <v>764</v>
      </c>
      <c r="M425" s="98">
        <v>7.6590634882450104E-2</v>
      </c>
      <c r="N425" s="100">
        <v>5.4204510524868965E-3</v>
      </c>
      <c r="O425" s="98">
        <v>6.5962828695774078E-2</v>
      </c>
      <c r="P425" s="98">
        <v>8.7218441069126129E-2</v>
      </c>
      <c r="Q425" s="102">
        <v>3327</v>
      </c>
      <c r="R425" s="102">
        <v>3326</v>
      </c>
      <c r="S425" s="98">
        <v>0.98825627565383911</v>
      </c>
      <c r="T425" s="98">
        <v>0.98857831954956055</v>
      </c>
      <c r="U425" s="102">
        <v>3287.09912109375</v>
      </c>
      <c r="V425" s="102">
        <v>3289</v>
      </c>
      <c r="W425" s="102">
        <v>3285.8359375</v>
      </c>
      <c r="X425" s="102">
        <v>3287</v>
      </c>
      <c r="Y425" s="98">
        <v>0.98792421817779541</v>
      </c>
      <c r="Z425" s="98">
        <v>0.98797714710235596</v>
      </c>
      <c r="AA425" s="102">
        <v>3500</v>
      </c>
      <c r="AB425" s="102">
        <v>629</v>
      </c>
      <c r="AC425" s="102">
        <v>3000</v>
      </c>
      <c r="AD425" s="102">
        <v>611</v>
      </c>
      <c r="AE425" s="102">
        <v>4000</v>
      </c>
      <c r="AF425" s="102">
        <v>256</v>
      </c>
      <c r="AG425" s="98">
        <v>0.19611465930938721</v>
      </c>
      <c r="AH425" s="98">
        <v>0.44530794024467468</v>
      </c>
      <c r="AI425" s="98">
        <v>0.12984690070152283</v>
      </c>
      <c r="AJ425" s="98">
        <v>3.2388165593147278E-2</v>
      </c>
      <c r="AK425" s="98">
        <v>4.7366269864141941E-3</v>
      </c>
      <c r="AL425" s="98">
        <v>2.8829387156292796E-4</v>
      </c>
      <c r="AM425" s="102">
        <v>3500</v>
      </c>
      <c r="AN425" s="102">
        <v>629</v>
      </c>
      <c r="AO425" s="102">
        <v>3000</v>
      </c>
      <c r="AP425" s="102">
        <v>611</v>
      </c>
      <c r="AQ425" s="102">
        <v>4000</v>
      </c>
      <c r="AR425" s="102">
        <v>256</v>
      </c>
      <c r="AS425" s="98">
        <v>0.19124354422092438</v>
      </c>
      <c r="AT425" s="98">
        <v>0.45484951138496399</v>
      </c>
      <c r="AU425" s="98">
        <v>0.13833992183208466</v>
      </c>
      <c r="AV425" s="98">
        <v>3.3444814383983612E-2</v>
      </c>
      <c r="AW425" s="98">
        <v>5.7768318802118301E-3</v>
      </c>
      <c r="AX425" s="104">
        <v>3.0404378776438534E-4</v>
      </c>
      <c r="AY425" s="56" t="str">
        <f t="shared" si="121"/>
        <v>yes</v>
      </c>
      <c r="AZ425" s="57" t="str">
        <f t="shared" si="122"/>
        <v>yes</v>
      </c>
      <c r="BA425" s="57" t="str">
        <f t="shared" si="123"/>
        <v>yes</v>
      </c>
      <c r="BB425" s="57" t="str">
        <f t="shared" si="124"/>
        <v>yes</v>
      </c>
      <c r="BC425" s="57" t="str">
        <f t="shared" si="125"/>
        <v>yes</v>
      </c>
      <c r="BD425" s="58">
        <f t="shared" si="126"/>
        <v>0</v>
      </c>
      <c r="BE425" s="59" t="str">
        <f t="shared" si="127"/>
        <v>included</v>
      </c>
      <c r="BF425" s="143"/>
      <c r="BG425" s="144">
        <v>5</v>
      </c>
      <c r="BH425" s="144" t="s">
        <v>78</v>
      </c>
      <c r="BI425" s="143" t="s">
        <v>87</v>
      </c>
      <c r="BJ425" s="67" t="s">
        <v>88</v>
      </c>
      <c r="BK425" s="153" t="s">
        <v>765</v>
      </c>
      <c r="BL425" s="153"/>
    </row>
    <row r="426" spans="1:64" s="54" customFormat="1" ht="15" hidden="1" customHeight="1" x14ac:dyDescent="0.35">
      <c r="A426" s="54">
        <v>241</v>
      </c>
      <c r="B426" s="59" t="s">
        <v>766</v>
      </c>
      <c r="C426" s="55">
        <v>630</v>
      </c>
      <c r="D426" s="55" t="s">
        <v>767</v>
      </c>
      <c r="E426" s="58" t="s">
        <v>768</v>
      </c>
      <c r="F426" s="10" t="s">
        <v>76</v>
      </c>
      <c r="G426" s="3">
        <v>2014</v>
      </c>
      <c r="H426" s="55">
        <v>2013</v>
      </c>
      <c r="I426" s="57"/>
      <c r="J426" s="62"/>
      <c r="K426" s="57"/>
      <c r="L426" s="57"/>
      <c r="M426" s="57"/>
      <c r="N426" s="62"/>
      <c r="O426" s="57"/>
      <c r="P426" s="57"/>
      <c r="Q426" s="55">
        <v>5684</v>
      </c>
      <c r="R426" s="63">
        <v>5621.56640625</v>
      </c>
      <c r="S426" s="64">
        <v>0.10725720226764679</v>
      </c>
      <c r="T426" s="64">
        <v>8.3743840456008911E-2</v>
      </c>
      <c r="U426" s="63">
        <v>603</v>
      </c>
      <c r="V426" s="55">
        <v>476</v>
      </c>
      <c r="W426" s="63">
        <v>589</v>
      </c>
      <c r="X426" s="55">
        <v>462</v>
      </c>
      <c r="Y426" s="64">
        <v>0.10476698726415634</v>
      </c>
      <c r="Z426" s="64">
        <v>8.1280790269374847E-2</v>
      </c>
      <c r="AA426" s="55">
        <v>3000</v>
      </c>
      <c r="AB426" s="55">
        <v>154</v>
      </c>
      <c r="AC426" s="55">
        <v>2000</v>
      </c>
      <c r="AD426" s="55">
        <v>58</v>
      </c>
      <c r="AE426" s="55">
        <v>2500</v>
      </c>
      <c r="AF426" s="55">
        <v>55</v>
      </c>
      <c r="AG426" s="64">
        <v>0.29400789737701416</v>
      </c>
      <c r="AH426" s="64">
        <v>0.52501362562179565</v>
      </c>
      <c r="AI426" s="64">
        <v>0.13120004534721375</v>
      </c>
      <c r="AJ426" s="64">
        <v>6.1599653214216232E-2</v>
      </c>
      <c r="AK426" s="64">
        <v>5.2389640361070633E-2</v>
      </c>
      <c r="AL426" s="64">
        <v>4.0879636071622372E-3</v>
      </c>
      <c r="AM426" s="55">
        <v>3000</v>
      </c>
      <c r="AN426" s="55">
        <v>154</v>
      </c>
      <c r="AO426" s="55">
        <v>2000</v>
      </c>
      <c r="AP426" s="55">
        <v>58</v>
      </c>
      <c r="AQ426" s="55">
        <v>2500</v>
      </c>
      <c r="AR426" s="55">
        <v>55</v>
      </c>
      <c r="AS426" s="64">
        <v>0.32352942228317261</v>
      </c>
      <c r="AT426" s="64">
        <v>0.56092435121536255</v>
      </c>
      <c r="AU426" s="64">
        <v>0.15546219050884247</v>
      </c>
      <c r="AV426" s="64">
        <v>7.1428574621677399E-2</v>
      </c>
      <c r="AW426" s="64">
        <v>6.3025213778018951E-2</v>
      </c>
      <c r="AX426" s="68">
        <v>6.3025210984051228E-3</v>
      </c>
      <c r="AY426" s="56" t="str">
        <f t="shared" si="121"/>
        <v>no</v>
      </c>
      <c r="AZ426" s="57" t="str">
        <f t="shared" si="122"/>
        <v>yes</v>
      </c>
      <c r="BA426" s="57" t="str">
        <f t="shared" si="123"/>
        <v>no</v>
      </c>
      <c r="BB426" s="57" t="str">
        <f t="shared" si="124"/>
        <v>no</v>
      </c>
      <c r="BC426" s="57" t="str">
        <f t="shared" si="125"/>
        <v>yes</v>
      </c>
      <c r="BD426" s="58">
        <f t="shared" si="126"/>
        <v>3</v>
      </c>
      <c r="BE426" s="59" t="str">
        <f t="shared" si="127"/>
        <v>excluded</v>
      </c>
      <c r="BF426" s="55" t="s">
        <v>69</v>
      </c>
      <c r="BG426" s="58">
        <v>2</v>
      </c>
      <c r="BH426" s="58" t="s">
        <v>70</v>
      </c>
      <c r="BI426" s="45" t="s">
        <v>71</v>
      </c>
      <c r="BJ426" s="60" t="s">
        <v>72</v>
      </c>
      <c r="BK426" s="61"/>
      <c r="BL426" s="61" t="str" cm="1">
        <f t="array" ref="BL426">IF(_xlfn.XLOOKUP(Estimates_final!C353,'Additional survey details'!$B$3:$B$489,_xlfn.XLOOKUP(Estimates_final!$BL$1,'Additional survey details'!$C$2:$BM$2,'Additional survey details'!$C$3:$BM$489))=0,"",_xlfn.XLOOKUP(Estimates_final!C353,'Additional survey details'!$B$3:$B$489,_xlfn.XLOOKUP(Estimates_final!$BL$1,'Additional survey details'!$C$2:$BM$2,'Additional survey details'!$C$3:$BM$489)))</f>
        <v/>
      </c>
    </row>
    <row r="427" spans="1:64" s="54" customFormat="1" ht="15" customHeight="1" x14ac:dyDescent="0.35">
      <c r="A427" s="54">
        <v>242</v>
      </c>
      <c r="B427" s="59" t="s">
        <v>769</v>
      </c>
      <c r="C427" s="55">
        <v>631</v>
      </c>
      <c r="D427" s="55" t="s">
        <v>770</v>
      </c>
      <c r="E427" s="55" t="s">
        <v>771</v>
      </c>
      <c r="F427" s="10" t="s">
        <v>76</v>
      </c>
      <c r="G427" s="3" t="s">
        <v>351</v>
      </c>
      <c r="H427" s="55">
        <v>1999</v>
      </c>
      <c r="I427" s="57">
        <v>0.14486489999999999</v>
      </c>
      <c r="J427" s="62">
        <v>1.5955299999999999E-2</v>
      </c>
      <c r="K427" s="57">
        <v>0.1135925</v>
      </c>
      <c r="L427" s="57">
        <v>0.1761373</v>
      </c>
      <c r="M427" s="57">
        <v>0.1140589</v>
      </c>
      <c r="N427" s="62">
        <v>1.9329280000000001E-2</v>
      </c>
      <c r="O427" s="57">
        <v>7.575279E-2</v>
      </c>
      <c r="P427" s="57">
        <v>0.15236499000000001</v>
      </c>
      <c r="Q427" s="55">
        <v>408</v>
      </c>
      <c r="R427" s="63">
        <v>429</v>
      </c>
      <c r="S427" s="64">
        <v>0.7754175066947937</v>
      </c>
      <c r="T427" s="64">
        <v>0.79166668653488159</v>
      </c>
      <c r="U427" s="63">
        <v>333</v>
      </c>
      <c r="V427" s="55">
        <v>323</v>
      </c>
      <c r="W427" s="63">
        <v>333</v>
      </c>
      <c r="X427" s="55">
        <v>323</v>
      </c>
      <c r="Y427" s="64">
        <v>0.7751888632774353</v>
      </c>
      <c r="Z427" s="64">
        <v>0.79166668653488159</v>
      </c>
      <c r="AA427" s="55">
        <v>3000</v>
      </c>
      <c r="AB427" s="55">
        <v>18</v>
      </c>
      <c r="AC427" s="55">
        <v>2800</v>
      </c>
      <c r="AD427" s="55">
        <v>11</v>
      </c>
      <c r="AE427" s="55">
        <v>3500</v>
      </c>
      <c r="AF427" s="55">
        <v>11</v>
      </c>
      <c r="AG427" s="64">
        <v>5.6897696107625961E-2</v>
      </c>
      <c r="AH427" s="64">
        <v>0.12978027760982513</v>
      </c>
      <c r="AI427" s="64">
        <v>6.1502926051616669E-2</v>
      </c>
      <c r="AJ427" s="64">
        <v>3.1429633498191833E-2</v>
      </c>
      <c r="AK427" s="64">
        <v>0</v>
      </c>
      <c r="AL427" s="64">
        <v>2.9807835817337036E-3</v>
      </c>
      <c r="AM427" s="55">
        <v>3000</v>
      </c>
      <c r="AN427" s="55">
        <v>18</v>
      </c>
      <c r="AO427" s="55">
        <v>3500</v>
      </c>
      <c r="AP427" s="55">
        <v>11</v>
      </c>
      <c r="AQ427" s="55">
        <v>2800</v>
      </c>
      <c r="AR427" s="55">
        <v>11</v>
      </c>
      <c r="AS427" s="64">
        <v>5.5727552622556686E-2</v>
      </c>
      <c r="AT427" s="64">
        <v>0.12383900582790375</v>
      </c>
      <c r="AU427" s="64">
        <v>6.1919502913951874E-2</v>
      </c>
      <c r="AV427" s="64">
        <v>3.0959751456975937E-2</v>
      </c>
      <c r="AW427" s="64">
        <v>0</v>
      </c>
      <c r="AX427" s="64">
        <v>3.0959751456975937E-3</v>
      </c>
      <c r="AY427" s="56" t="str">
        <f t="shared" si="121"/>
        <v>yes</v>
      </c>
      <c r="AZ427" s="57" t="str">
        <f t="shared" si="122"/>
        <v>yes</v>
      </c>
      <c r="BA427" s="57" t="str">
        <f t="shared" si="123"/>
        <v>yes</v>
      </c>
      <c r="BB427" s="57" t="str">
        <f t="shared" si="124"/>
        <v>yes</v>
      </c>
      <c r="BC427" s="57" t="str">
        <f t="shared" si="125"/>
        <v>yes</v>
      </c>
      <c r="BD427" s="55">
        <f t="shared" si="126"/>
        <v>0</v>
      </c>
      <c r="BE427" s="59" t="str">
        <f t="shared" si="127"/>
        <v>included</v>
      </c>
      <c r="BF427" s="55" t="s">
        <v>77</v>
      </c>
      <c r="BG427" s="55">
        <v>5</v>
      </c>
      <c r="BH427" s="58" t="s">
        <v>78</v>
      </c>
      <c r="BI427" s="45" t="s">
        <v>96</v>
      </c>
      <c r="BJ427" s="67" t="s">
        <v>80</v>
      </c>
      <c r="BK427" s="61"/>
      <c r="BL427" s="61" t="str" cm="1">
        <f t="array" ref="BL427">IF(_xlfn.XLOOKUP(Estimates_final!C354,'Additional survey details'!$B$3:$B$489,_xlfn.XLOOKUP(Estimates_final!$BL$1,'Additional survey details'!$C$2:$BM$2,'Additional survey details'!$C$3:$BM$489))=0,"",_xlfn.XLOOKUP(Estimates_final!C354,'Additional survey details'!$B$3:$B$489,_xlfn.XLOOKUP(Estimates_final!$BL$1,'Additional survey details'!$C$2:$BM$2,'Additional survey details'!$C$3:$BM$489)))</f>
        <v/>
      </c>
    </row>
    <row r="428" spans="1:64" s="54" customFormat="1" ht="15" customHeight="1" x14ac:dyDescent="0.35">
      <c r="A428" s="54">
        <v>243</v>
      </c>
      <c r="B428" s="59" t="s">
        <v>769</v>
      </c>
      <c r="C428" s="55">
        <v>632</v>
      </c>
      <c r="D428" s="55" t="s">
        <v>772</v>
      </c>
      <c r="E428" s="58" t="s">
        <v>771</v>
      </c>
      <c r="F428" s="10" t="s">
        <v>76</v>
      </c>
      <c r="G428" s="3">
        <v>2006</v>
      </c>
      <c r="H428" s="55">
        <v>2005</v>
      </c>
      <c r="I428" s="57">
        <v>0.119056</v>
      </c>
      <c r="J428" s="62">
        <v>1.31307E-2</v>
      </c>
      <c r="K428" s="57">
        <v>9.3319899999999997E-2</v>
      </c>
      <c r="L428" s="57">
        <v>0.14479210000000001</v>
      </c>
      <c r="M428" s="57">
        <v>0.1073151</v>
      </c>
      <c r="N428" s="62">
        <v>1.3597379999999999E-2</v>
      </c>
      <c r="O428" s="57">
        <v>8.0509559999999994E-2</v>
      </c>
      <c r="P428" s="57">
        <v>0.13412073999999999</v>
      </c>
      <c r="Q428" s="55">
        <v>798</v>
      </c>
      <c r="R428" s="63">
        <v>776</v>
      </c>
      <c r="S428" s="64">
        <v>0.73840206861495972</v>
      </c>
      <c r="T428" s="64">
        <v>0.73308271169662476</v>
      </c>
      <c r="U428" s="63">
        <v>573</v>
      </c>
      <c r="V428" s="55">
        <v>585</v>
      </c>
      <c r="W428" s="63">
        <v>568</v>
      </c>
      <c r="X428" s="55">
        <v>581</v>
      </c>
      <c r="Y428" s="64">
        <v>0.73195874691009521</v>
      </c>
      <c r="Z428" s="64">
        <v>0.72807019948959351</v>
      </c>
      <c r="AA428" s="55">
        <v>2800</v>
      </c>
      <c r="AB428" s="55">
        <v>13</v>
      </c>
      <c r="AC428" s="55">
        <v>3100</v>
      </c>
      <c r="AD428" s="55">
        <v>13</v>
      </c>
      <c r="AE428" s="55">
        <v>3300</v>
      </c>
      <c r="AF428" s="55">
        <v>13</v>
      </c>
      <c r="AG428" s="64">
        <v>2.647574245929718E-2</v>
      </c>
      <c r="AH428" s="64">
        <v>0.11878910660743713</v>
      </c>
      <c r="AI428" s="64">
        <v>6.719488650560379E-2</v>
      </c>
      <c r="AJ428" s="64">
        <v>1.7425967380404472E-2</v>
      </c>
      <c r="AK428" s="64">
        <v>1.0584666393697262E-2</v>
      </c>
      <c r="AL428" s="64">
        <v>0</v>
      </c>
      <c r="AM428" s="55">
        <v>3100</v>
      </c>
      <c r="AN428" s="55">
        <v>13</v>
      </c>
      <c r="AO428" s="55">
        <v>3300</v>
      </c>
      <c r="AP428" s="55">
        <v>13</v>
      </c>
      <c r="AQ428" s="55">
        <v>2800</v>
      </c>
      <c r="AR428" s="55">
        <v>13</v>
      </c>
      <c r="AS428" s="64">
        <v>2.7350427582859993E-2</v>
      </c>
      <c r="AT428" s="64">
        <v>0.11965811997652054</v>
      </c>
      <c r="AU428" s="64">
        <v>6.6666670143604279E-2</v>
      </c>
      <c r="AV428" s="64">
        <v>1.7094017937779427E-2</v>
      </c>
      <c r="AW428" s="64">
        <v>1.0256410576403141E-2</v>
      </c>
      <c r="AX428" s="68">
        <v>0</v>
      </c>
      <c r="AY428" s="56" t="str">
        <f t="shared" si="121"/>
        <v>yes</v>
      </c>
      <c r="AZ428" s="57" t="str">
        <f t="shared" si="122"/>
        <v>yes</v>
      </c>
      <c r="BA428" s="57" t="str">
        <f t="shared" si="123"/>
        <v>yes</v>
      </c>
      <c r="BB428" s="57" t="str">
        <f t="shared" si="124"/>
        <v>yes</v>
      </c>
      <c r="BC428" s="57" t="str">
        <f t="shared" si="125"/>
        <v>yes</v>
      </c>
      <c r="BD428" s="58">
        <f t="shared" si="126"/>
        <v>0</v>
      </c>
      <c r="BE428" s="59" t="str">
        <f t="shared" si="127"/>
        <v>included</v>
      </c>
      <c r="BF428" s="55" t="s">
        <v>77</v>
      </c>
      <c r="BG428" s="58">
        <v>5</v>
      </c>
      <c r="BH428" s="58" t="s">
        <v>78</v>
      </c>
      <c r="BI428" s="45" t="s">
        <v>79</v>
      </c>
      <c r="BJ428" s="67" t="s">
        <v>80</v>
      </c>
      <c r="BK428" s="61" t="s">
        <v>104</v>
      </c>
      <c r="BL428" s="61" t="str" cm="1">
        <f t="array" ref="BL428">IF(_xlfn.XLOOKUP(Estimates_final!C355,'Additional survey details'!$B$3:$B$489,_xlfn.XLOOKUP(Estimates_final!$BL$1,'Additional survey details'!$C$2:$BM$2,'Additional survey details'!$C$3:$BM$489))=0,"",_xlfn.XLOOKUP(Estimates_final!C355,'Additional survey details'!$B$3:$B$489,_xlfn.XLOOKUP(Estimates_final!$BL$1,'Additional survey details'!$C$2:$BM$2,'Additional survey details'!$C$3:$BM$489)))</f>
        <v/>
      </c>
    </row>
    <row r="429" spans="1:64" s="54" customFormat="1" ht="15" customHeight="1" x14ac:dyDescent="0.35">
      <c r="A429" s="54">
        <v>244</v>
      </c>
      <c r="B429" s="59" t="s">
        <v>769</v>
      </c>
      <c r="C429" s="55">
        <v>633</v>
      </c>
      <c r="D429" s="55" t="s">
        <v>773</v>
      </c>
      <c r="E429" s="58" t="s">
        <v>771</v>
      </c>
      <c r="F429" s="10" t="s">
        <v>76</v>
      </c>
      <c r="G429" s="3">
        <v>2010</v>
      </c>
      <c r="H429" s="55">
        <v>2009</v>
      </c>
      <c r="I429" s="57">
        <v>0.1556709</v>
      </c>
      <c r="J429" s="62">
        <v>1.2082499999999999E-2</v>
      </c>
      <c r="K429" s="57">
        <v>0.1319892</v>
      </c>
      <c r="L429" s="57">
        <v>0.1793527</v>
      </c>
      <c r="M429" s="57">
        <v>0.13348640000000001</v>
      </c>
      <c r="N429" s="62">
        <v>1.3439939999999999E-2</v>
      </c>
      <c r="O429" s="57">
        <v>0.10705674</v>
      </c>
      <c r="P429" s="57">
        <v>0.15991611</v>
      </c>
      <c r="Q429" s="55">
        <v>1265</v>
      </c>
      <c r="R429" s="63">
        <v>1060.0863037109375</v>
      </c>
      <c r="S429" s="64">
        <v>0.80566036701202393</v>
      </c>
      <c r="T429" s="64">
        <v>0.77470356225967407</v>
      </c>
      <c r="U429" s="63">
        <v>854</v>
      </c>
      <c r="V429" s="55">
        <v>980</v>
      </c>
      <c r="W429" s="63">
        <v>850</v>
      </c>
      <c r="X429" s="55">
        <v>976</v>
      </c>
      <c r="Y429" s="64">
        <v>0.80188679695129395</v>
      </c>
      <c r="Z429" s="64">
        <v>0.77154147624969482</v>
      </c>
      <c r="AA429" s="55">
        <v>3000</v>
      </c>
      <c r="AB429" s="55">
        <v>44</v>
      </c>
      <c r="AC429" s="55">
        <v>3500</v>
      </c>
      <c r="AD429" s="55">
        <v>31</v>
      </c>
      <c r="AE429" s="55">
        <v>2500</v>
      </c>
      <c r="AF429" s="55">
        <v>23</v>
      </c>
      <c r="AG429" s="64">
        <v>4.1991788893938065E-2</v>
      </c>
      <c r="AH429" s="64">
        <v>8.6705364286899567E-2</v>
      </c>
      <c r="AI429" s="64">
        <v>5.812622606754303E-2</v>
      </c>
      <c r="AJ429" s="64">
        <v>1.8532266840338707E-2</v>
      </c>
      <c r="AK429" s="64">
        <v>8.7144486606121063E-3</v>
      </c>
      <c r="AL429" s="64">
        <v>0</v>
      </c>
      <c r="AM429" s="55">
        <v>3000</v>
      </c>
      <c r="AN429" s="55">
        <v>44</v>
      </c>
      <c r="AO429" s="55">
        <v>3500</v>
      </c>
      <c r="AP429" s="55">
        <v>31</v>
      </c>
      <c r="AQ429" s="55">
        <v>2500</v>
      </c>
      <c r="AR429" s="55">
        <v>23</v>
      </c>
      <c r="AS429" s="64">
        <v>4.4897958636283875E-2</v>
      </c>
      <c r="AT429" s="64">
        <v>0.10000000149011612</v>
      </c>
      <c r="AU429" s="64">
        <v>5.6122448295354843E-2</v>
      </c>
      <c r="AV429" s="64">
        <v>1.8367346376180649E-2</v>
      </c>
      <c r="AW429" s="64">
        <v>8.1632649526000023E-3</v>
      </c>
      <c r="AX429" s="68">
        <v>0</v>
      </c>
      <c r="AY429" s="56" t="str">
        <f t="shared" si="121"/>
        <v>yes</v>
      </c>
      <c r="AZ429" s="57" t="str">
        <f t="shared" si="122"/>
        <v>yes</v>
      </c>
      <c r="BA429" s="57" t="str">
        <f t="shared" si="123"/>
        <v>yes</v>
      </c>
      <c r="BB429" s="57" t="str">
        <f t="shared" si="124"/>
        <v>yes</v>
      </c>
      <c r="BC429" s="57" t="str">
        <f t="shared" si="125"/>
        <v>yes</v>
      </c>
      <c r="BD429" s="58">
        <f t="shared" si="126"/>
        <v>0</v>
      </c>
      <c r="BE429" s="59" t="str">
        <f t="shared" si="127"/>
        <v>included</v>
      </c>
      <c r="BF429" s="55" t="s">
        <v>77</v>
      </c>
      <c r="BG429" s="58">
        <v>5</v>
      </c>
      <c r="BH429" s="58" t="s">
        <v>78</v>
      </c>
      <c r="BI429" s="45" t="s">
        <v>135</v>
      </c>
      <c r="BJ429" s="67" t="s">
        <v>80</v>
      </c>
      <c r="BK429" s="61"/>
      <c r="BL429" s="61" t="str" cm="1">
        <f t="array" ref="BL429">IF(_xlfn.XLOOKUP(Estimates_final!C356,'Additional survey details'!$B$3:$B$489,_xlfn.XLOOKUP(Estimates_final!$BL$1,'Additional survey details'!$C$2:$BM$2,'Additional survey details'!$C$3:$BM$489))=0,"",_xlfn.XLOOKUP(Estimates_final!C356,'Additional survey details'!$B$3:$B$489,_xlfn.XLOOKUP(Estimates_final!$BL$1,'Additional survey details'!$C$2:$BM$2,'Additional survey details'!$C$3:$BM$489)))</f>
        <v/>
      </c>
    </row>
    <row r="430" spans="1:64" s="54" customFormat="1" ht="15" customHeight="1" x14ac:dyDescent="0.35">
      <c r="A430" s="54">
        <v>382</v>
      </c>
      <c r="B430" s="59" t="s">
        <v>769</v>
      </c>
      <c r="C430" s="55">
        <v>1571</v>
      </c>
      <c r="D430" s="55" t="s">
        <v>774</v>
      </c>
      <c r="E430" s="58" t="s">
        <v>771</v>
      </c>
      <c r="F430" s="10" t="s">
        <v>76</v>
      </c>
      <c r="G430" s="3">
        <v>2018</v>
      </c>
      <c r="H430" s="55">
        <v>2017</v>
      </c>
      <c r="I430" s="64">
        <v>0.15322424471378326</v>
      </c>
      <c r="J430" s="62">
        <v>1.7058301717042923E-2</v>
      </c>
      <c r="K430" s="64">
        <v>0.1197899803519249</v>
      </c>
      <c r="L430" s="64">
        <v>0.18665851652622223</v>
      </c>
      <c r="M430" s="64">
        <v>0.1490134596824646</v>
      </c>
      <c r="N430" s="62">
        <v>1.6659939661622047E-2</v>
      </c>
      <c r="O430" s="64">
        <v>0.11626861989498138</v>
      </c>
      <c r="P430" s="64">
        <v>0.18175828456878662</v>
      </c>
      <c r="Q430" s="55">
        <v>1395</v>
      </c>
      <c r="R430" s="63">
        <v>1026.4591064453125</v>
      </c>
      <c r="S430" s="64">
        <v>0.84405457973480225</v>
      </c>
      <c r="T430" s="64">
        <v>0.86164873838424683</v>
      </c>
      <c r="U430" s="63">
        <v>866</v>
      </c>
      <c r="V430" s="55">
        <v>1202</v>
      </c>
      <c r="W430" s="63">
        <v>865</v>
      </c>
      <c r="X430" s="55">
        <v>1199</v>
      </c>
      <c r="Y430" s="64">
        <v>0.84307992458343506</v>
      </c>
      <c r="Z430" s="64">
        <v>0.85949820280075073</v>
      </c>
      <c r="AA430" s="55">
        <v>2000</v>
      </c>
      <c r="AB430" s="55">
        <v>24</v>
      </c>
      <c r="AC430" s="55">
        <v>3400</v>
      </c>
      <c r="AD430" s="55">
        <v>24</v>
      </c>
      <c r="AE430" s="55">
        <v>4000</v>
      </c>
      <c r="AF430" s="55">
        <v>24</v>
      </c>
      <c r="AG430" s="64">
        <v>6.5614968538284302E-2</v>
      </c>
      <c r="AH430" s="64">
        <v>0.18196937441825867</v>
      </c>
      <c r="AI430" s="64">
        <v>6.720329076051712E-2</v>
      </c>
      <c r="AJ430" s="64">
        <v>2.6961574330925941E-2</v>
      </c>
      <c r="AK430" s="64">
        <v>8.1966537982225418E-3</v>
      </c>
      <c r="AL430" s="64">
        <v>2.3632345255464315E-4</v>
      </c>
      <c r="AM430" s="55">
        <v>2500</v>
      </c>
      <c r="AN430" s="55">
        <v>24</v>
      </c>
      <c r="AO430" s="55">
        <v>4000</v>
      </c>
      <c r="AP430" s="55">
        <v>24</v>
      </c>
      <c r="AQ430" s="55">
        <v>3400</v>
      </c>
      <c r="AR430" s="55">
        <v>24</v>
      </c>
      <c r="AS430" s="64">
        <v>6.7387685179710388E-2</v>
      </c>
      <c r="AT430" s="64">
        <v>0.17720465362071991</v>
      </c>
      <c r="AU430" s="64">
        <v>7.5707152485847473E-2</v>
      </c>
      <c r="AV430" s="64">
        <v>2.6622295379638672E-2</v>
      </c>
      <c r="AW430" s="64">
        <v>1.081530749797821E-2</v>
      </c>
      <c r="AX430" s="68">
        <v>8.319467306137085E-4</v>
      </c>
      <c r="AY430" s="56" t="str">
        <f t="shared" si="121"/>
        <v>yes</v>
      </c>
      <c r="AZ430" s="57" t="str">
        <f t="shared" si="122"/>
        <v>yes</v>
      </c>
      <c r="BA430" s="57" t="str">
        <f t="shared" si="123"/>
        <v>yes</v>
      </c>
      <c r="BB430" s="57" t="str">
        <f t="shared" si="124"/>
        <v>yes</v>
      </c>
      <c r="BC430" s="57" t="str">
        <f t="shared" si="125"/>
        <v>yes</v>
      </c>
      <c r="BD430" s="58">
        <f t="shared" si="126"/>
        <v>0</v>
      </c>
      <c r="BE430" s="59" t="str">
        <f t="shared" si="127"/>
        <v>included</v>
      </c>
      <c r="BF430" s="55"/>
      <c r="BG430" s="58">
        <v>5</v>
      </c>
      <c r="BH430" s="58" t="s">
        <v>78</v>
      </c>
      <c r="BI430" s="45" t="s">
        <v>96</v>
      </c>
      <c r="BJ430" s="67" t="s">
        <v>80</v>
      </c>
      <c r="BK430" s="61"/>
      <c r="BL430" s="61" t="str" cm="1">
        <f t="array" ref="BL430">IF(_xlfn.XLOOKUP(Estimates_final!C357,'Additional survey details'!$B$3:$B$489,_xlfn.XLOOKUP(Estimates_final!$BL$1,'Additional survey details'!$C$2:$BM$2,'Additional survey details'!$C$3:$BM$489))=0,"",_xlfn.XLOOKUP(Estimates_final!C357,'Additional survey details'!$B$3:$B$489,_xlfn.XLOOKUP(Estimates_final!$BL$1,'Additional survey details'!$C$2:$BM$2,'Additional survey details'!$C$3:$BM$489)))</f>
        <v/>
      </c>
    </row>
    <row r="431" spans="1:64" s="54" customFormat="1" ht="15" hidden="1" customHeight="1" x14ac:dyDescent="0.35">
      <c r="A431" s="54">
        <v>435</v>
      </c>
      <c r="B431" s="59" t="s">
        <v>769</v>
      </c>
      <c r="C431" s="63">
        <v>2546</v>
      </c>
      <c r="D431" s="55" t="s">
        <v>775</v>
      </c>
      <c r="E431" s="58" t="s">
        <v>771</v>
      </c>
      <c r="F431" s="10" t="s">
        <v>128</v>
      </c>
      <c r="G431" s="3" t="s">
        <v>194</v>
      </c>
      <c r="H431" s="55">
        <v>2014</v>
      </c>
      <c r="I431" s="57"/>
      <c r="J431" s="62"/>
      <c r="K431" s="57"/>
      <c r="L431" s="57"/>
      <c r="M431" s="57"/>
      <c r="N431" s="62"/>
      <c r="O431" s="57"/>
      <c r="P431" s="57"/>
      <c r="Q431" s="77">
        <v>580</v>
      </c>
      <c r="R431" s="55"/>
      <c r="S431" s="64"/>
      <c r="T431" s="64">
        <f>V431/Q431</f>
        <v>0.85</v>
      </c>
      <c r="U431" s="55" t="s">
        <v>104</v>
      </c>
      <c r="V431" s="77">
        <v>493</v>
      </c>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c r="AS431" s="55"/>
      <c r="AT431" s="55"/>
      <c r="AU431" s="55"/>
      <c r="AV431" s="55"/>
      <c r="AW431" s="55"/>
      <c r="AX431" s="60"/>
      <c r="AY431" s="56"/>
      <c r="AZ431" s="55"/>
      <c r="BA431" s="55"/>
      <c r="BB431" s="55"/>
      <c r="BC431" s="55"/>
      <c r="BD431" s="58"/>
      <c r="BE431" s="59" t="s">
        <v>69</v>
      </c>
      <c r="BF431" s="55"/>
      <c r="BG431" s="58">
        <v>1</v>
      </c>
      <c r="BH431" s="58" t="s">
        <v>70</v>
      </c>
      <c r="BI431" s="45" t="s">
        <v>71</v>
      </c>
      <c r="BJ431" s="60" t="s">
        <v>72</v>
      </c>
      <c r="BK431" s="61"/>
      <c r="BL431" s="61" t="str" cm="1">
        <f t="array" ref="BL431">IF(_xlfn.XLOOKUP(Estimates_final!C482,'Additional survey details'!$B$3:$B$489,_xlfn.XLOOKUP(Estimates_final!$BL$1,'Additional survey details'!$C$2:$BM$2,'Additional survey details'!$C$3:$BM$489))=0,"",_xlfn.XLOOKUP(Estimates_final!C482,'Additional survey details'!$B$3:$B$489,_xlfn.XLOOKUP(Estimates_final!$BL$1,'Additional survey details'!$C$2:$BM$2,'Additional survey details'!$C$3:$BM$489)))</f>
        <v>MICS3</v>
      </c>
    </row>
    <row r="432" spans="1:64" s="54" customFormat="1" ht="15" hidden="1" customHeight="1" x14ac:dyDescent="0.35">
      <c r="A432" s="54">
        <v>249</v>
      </c>
      <c r="B432" s="59" t="s">
        <v>776</v>
      </c>
      <c r="C432" s="55">
        <v>643</v>
      </c>
      <c r="D432" s="55" t="s">
        <v>777</v>
      </c>
      <c r="E432" s="58" t="s">
        <v>778</v>
      </c>
      <c r="F432" s="10" t="s">
        <v>76</v>
      </c>
      <c r="G432" s="3">
        <v>2006</v>
      </c>
      <c r="H432" s="55">
        <v>2005</v>
      </c>
      <c r="I432" s="57"/>
      <c r="J432" s="62"/>
      <c r="K432" s="57"/>
      <c r="L432" s="57"/>
      <c r="M432" s="57"/>
      <c r="N432" s="62"/>
      <c r="O432" s="57"/>
      <c r="P432" s="57"/>
      <c r="Q432" s="55">
        <v>3957</v>
      </c>
      <c r="R432" s="63">
        <v>3957</v>
      </c>
      <c r="S432" s="64">
        <v>0.47839272022247314</v>
      </c>
      <c r="T432" s="64">
        <v>0.47839272022247314</v>
      </c>
      <c r="U432" s="63">
        <v>1893</v>
      </c>
      <c r="V432" s="55">
        <v>1893</v>
      </c>
      <c r="W432" s="63">
        <v>1889</v>
      </c>
      <c r="X432" s="55">
        <v>1889</v>
      </c>
      <c r="Y432" s="64">
        <v>0.47738185524940491</v>
      </c>
      <c r="Z432" s="64">
        <v>0.47738185524940491</v>
      </c>
      <c r="AA432" s="55">
        <v>3000</v>
      </c>
      <c r="AB432" s="55">
        <v>404</v>
      </c>
      <c r="AC432" s="55">
        <v>3500</v>
      </c>
      <c r="AD432" s="55">
        <v>305</v>
      </c>
      <c r="AE432" s="55">
        <v>4000</v>
      </c>
      <c r="AF432" s="55">
        <v>153</v>
      </c>
      <c r="AG432" s="64">
        <v>0.21338777244091034</v>
      </c>
      <c r="AH432" s="64">
        <v>0.45531976222991943</v>
      </c>
      <c r="AI432" s="64">
        <v>0.14367154240608215</v>
      </c>
      <c r="AJ432" s="64">
        <v>3.9085861295461655E-2</v>
      </c>
      <c r="AK432" s="64">
        <v>1.4788292348384857E-2</v>
      </c>
      <c r="AL432" s="64">
        <v>0</v>
      </c>
      <c r="AM432" s="55">
        <v>3000</v>
      </c>
      <c r="AN432" s="55">
        <v>404</v>
      </c>
      <c r="AO432" s="55">
        <v>3500</v>
      </c>
      <c r="AP432" s="55">
        <v>305</v>
      </c>
      <c r="AQ432" s="55">
        <v>4000</v>
      </c>
      <c r="AR432" s="55">
        <v>153</v>
      </c>
      <c r="AS432" s="64">
        <v>0.21341785788536072</v>
      </c>
      <c r="AT432" s="64">
        <v>0.45536187291145325</v>
      </c>
      <c r="AU432" s="64">
        <v>0.14368726313114166</v>
      </c>
      <c r="AV432" s="64">
        <v>3.9091389626264572E-2</v>
      </c>
      <c r="AW432" s="64">
        <v>1.4791336841881275E-2</v>
      </c>
      <c r="AX432" s="68">
        <v>0</v>
      </c>
      <c r="AY432" s="56" t="str">
        <f t="shared" ref="AY432:AY467" si="128">IF(Z432&gt;=0.3,"yes","no")</f>
        <v>yes</v>
      </c>
      <c r="AZ432" s="57" t="str">
        <f t="shared" ref="AZ432:AZ467" si="129">IF(V432&gt;=200,"yes","no")</f>
        <v>yes</v>
      </c>
      <c r="BA432" s="57" t="str">
        <f t="shared" ref="BA432:BA467" si="130">IF(AT432&lt;0.55,"yes","no")</f>
        <v>yes</v>
      </c>
      <c r="BB432" s="57" t="str">
        <f t="shared" ref="BB432:BB467" si="131">IF(AW432+AX432&gt;=0.05,"no","yes")</f>
        <v>yes</v>
      </c>
      <c r="BC432" s="57" t="str">
        <f t="shared" ref="BC432:BC467" si="132">IF(AV432&gt;=0.1,"no","yes")</f>
        <v>yes</v>
      </c>
      <c r="BD432" s="58">
        <f t="shared" ref="BD432:BD467" si="133">COUNTIF(AY432:BC432,"no")</f>
        <v>0</v>
      </c>
      <c r="BE432" s="59" t="str">
        <f t="shared" ref="BE432:BE450" si="134">IF(BD432=0,"included","excluded")</f>
        <v>included</v>
      </c>
      <c r="BF432" s="55" t="s">
        <v>69</v>
      </c>
      <c r="BG432" s="58">
        <v>4</v>
      </c>
      <c r="BH432" s="58" t="s">
        <v>70</v>
      </c>
      <c r="BI432" s="45" t="s">
        <v>71</v>
      </c>
      <c r="BJ432" s="67" t="s">
        <v>118</v>
      </c>
      <c r="BK432" s="61"/>
      <c r="BL432" s="61" t="str" cm="1">
        <f t="array" ref="BL432">IF(_xlfn.XLOOKUP(Estimates_final!C358,'Additional survey details'!$B$3:$B$489,_xlfn.XLOOKUP(Estimates_final!$BL$1,'Additional survey details'!$C$2:$BM$2,'Additional survey details'!$C$3:$BM$489))=0,"",_xlfn.XLOOKUP(Estimates_final!C358,'Additional survey details'!$B$3:$B$489,_xlfn.XLOOKUP(Estimates_final!$BL$1,'Additional survey details'!$C$2:$BM$2,'Additional survey details'!$C$3:$BM$489)))</f>
        <v/>
      </c>
    </row>
    <row r="433" spans="1:64" s="54" customFormat="1" ht="15" customHeight="1" x14ac:dyDescent="0.35">
      <c r="A433" s="54">
        <v>250</v>
      </c>
      <c r="B433" s="59" t="s">
        <v>779</v>
      </c>
      <c r="C433" s="55">
        <v>650</v>
      </c>
      <c r="D433" s="55" t="s">
        <v>780</v>
      </c>
      <c r="E433" s="58" t="s">
        <v>781</v>
      </c>
      <c r="F433" s="10" t="s">
        <v>76</v>
      </c>
      <c r="G433" s="3">
        <v>2005</v>
      </c>
      <c r="H433" s="55">
        <v>2004</v>
      </c>
      <c r="I433" s="57">
        <v>0.1097069</v>
      </c>
      <c r="J433" s="62">
        <v>1.1808000000000001E-2</v>
      </c>
      <c r="K433" s="57">
        <v>8.6563200000000007E-2</v>
      </c>
      <c r="L433" s="57">
        <v>0.13285060000000001</v>
      </c>
      <c r="M433" s="57">
        <v>7.4913099999999996E-2</v>
      </c>
      <c r="N433" s="62">
        <v>9.8595000000000002E-3</v>
      </c>
      <c r="O433" s="57">
        <v>5.5497379999999999E-2</v>
      </c>
      <c r="P433" s="57">
        <v>9.4328780000000001E-2</v>
      </c>
      <c r="Q433" s="54">
        <v>1622</v>
      </c>
      <c r="R433" s="63">
        <v>1711</v>
      </c>
      <c r="S433" s="64">
        <v>0.65575689077377319</v>
      </c>
      <c r="T433" s="64">
        <v>0.66337853670120239</v>
      </c>
      <c r="U433" s="63">
        <v>1122</v>
      </c>
      <c r="V433" s="54">
        <v>1076</v>
      </c>
      <c r="W433" s="63">
        <v>1118</v>
      </c>
      <c r="X433" s="55">
        <v>1073</v>
      </c>
      <c r="Y433" s="64">
        <v>0.65341907739639282</v>
      </c>
      <c r="Z433" s="64">
        <v>0.66152900457382202</v>
      </c>
      <c r="AA433" s="55">
        <v>3500</v>
      </c>
      <c r="AB433" s="55">
        <v>127</v>
      </c>
      <c r="AC433" s="55">
        <v>3000</v>
      </c>
      <c r="AD433" s="55">
        <v>109</v>
      </c>
      <c r="AE433" s="55">
        <v>3200</v>
      </c>
      <c r="AF433" s="55">
        <v>94</v>
      </c>
      <c r="AG433" s="64">
        <v>0.11724419891834259</v>
      </c>
      <c r="AH433" s="64">
        <v>0.3054015040397644</v>
      </c>
      <c r="AI433" s="64">
        <v>0.10077615082263947</v>
      </c>
      <c r="AJ433" s="64">
        <v>3.1232874840497971E-2</v>
      </c>
      <c r="AK433" s="64">
        <v>1.3294571079313755E-2</v>
      </c>
      <c r="AL433" s="64">
        <v>1.5528814401477575E-4</v>
      </c>
      <c r="AM433" s="55">
        <v>3500</v>
      </c>
      <c r="AN433" s="55">
        <v>127</v>
      </c>
      <c r="AO433" s="55">
        <v>3000</v>
      </c>
      <c r="AP433" s="55">
        <v>109</v>
      </c>
      <c r="AQ433" s="55">
        <v>3200</v>
      </c>
      <c r="AR433" s="55">
        <v>94</v>
      </c>
      <c r="AS433" s="64">
        <v>0.11770157516002655</v>
      </c>
      <c r="AT433" s="64">
        <v>0.30583873391151428</v>
      </c>
      <c r="AU433" s="64">
        <v>9.9165894091129303E-2</v>
      </c>
      <c r="AV433" s="64">
        <v>2.9657090082764626E-2</v>
      </c>
      <c r="AW433" s="64">
        <v>1.1121409013867378E-2</v>
      </c>
      <c r="AX433" s="68">
        <v>9.2678406508639455E-4</v>
      </c>
      <c r="AY433" s="56" t="str">
        <f t="shared" si="128"/>
        <v>yes</v>
      </c>
      <c r="AZ433" s="57" t="str">
        <f t="shared" si="129"/>
        <v>yes</v>
      </c>
      <c r="BA433" s="57" t="str">
        <f t="shared" si="130"/>
        <v>yes</v>
      </c>
      <c r="BB433" s="57" t="str">
        <f t="shared" si="131"/>
        <v>yes</v>
      </c>
      <c r="BC433" s="57" t="str">
        <f t="shared" si="132"/>
        <v>yes</v>
      </c>
      <c r="BD433" s="58">
        <f t="shared" si="133"/>
        <v>0</v>
      </c>
      <c r="BE433" s="59" t="str">
        <f t="shared" si="134"/>
        <v>included</v>
      </c>
      <c r="BF433" s="55" t="s">
        <v>77</v>
      </c>
      <c r="BG433" s="58">
        <v>5</v>
      </c>
      <c r="BH433" s="58" t="s">
        <v>78</v>
      </c>
      <c r="BI433" s="45" t="s">
        <v>79</v>
      </c>
      <c r="BJ433" s="67" t="s">
        <v>80</v>
      </c>
      <c r="BK433" s="61"/>
      <c r="BL433" s="61" t="str" cm="1">
        <f t="array" ref="BL433">IF(_xlfn.XLOOKUP(Estimates_final!C360,'Additional survey details'!$B$3:$B$489,_xlfn.XLOOKUP(Estimates_final!$BL$1,'Additional survey details'!$C$2:$BM$2,'Additional survey details'!$C$3:$BM$489))=0,"",_xlfn.XLOOKUP(Estimates_final!C360,'Additional survey details'!$B$3:$B$489,_xlfn.XLOOKUP(Estimates_final!$BL$1,'Additional survey details'!$C$2:$BM$2,'Additional survey details'!$C$3:$BM$489)))</f>
        <v/>
      </c>
    </row>
    <row r="434" spans="1:64" s="54" customFormat="1" ht="15" customHeight="1" x14ac:dyDescent="0.35">
      <c r="A434" s="54">
        <v>251</v>
      </c>
      <c r="B434" s="59" t="s">
        <v>779</v>
      </c>
      <c r="C434" s="55">
        <v>653</v>
      </c>
      <c r="D434" s="55" t="s">
        <v>782</v>
      </c>
      <c r="E434" s="58" t="s">
        <v>781</v>
      </c>
      <c r="F434" s="10" t="s">
        <v>67</v>
      </c>
      <c r="G434" s="3">
        <v>2012</v>
      </c>
      <c r="H434" s="55">
        <v>2010</v>
      </c>
      <c r="I434" s="64">
        <v>8.8234893977642059E-2</v>
      </c>
      <c r="J434" s="62">
        <v>4.5641371980309486E-3</v>
      </c>
      <c r="K434" s="64">
        <v>7.9289183020591736E-2</v>
      </c>
      <c r="L434" s="64">
        <v>9.7180597484111786E-2</v>
      </c>
      <c r="M434" s="64">
        <v>7.187218964099884E-2</v>
      </c>
      <c r="N434" s="62">
        <v>4.8212618567049503E-3</v>
      </c>
      <c r="O434" s="57">
        <v>6.2390178442001343E-2</v>
      </c>
      <c r="P434" s="57">
        <v>8.1354193389415741E-2</v>
      </c>
      <c r="Q434" s="55">
        <v>4963</v>
      </c>
      <c r="R434" s="63">
        <v>5178</v>
      </c>
      <c r="S434" s="64">
        <v>0.84060096740722656</v>
      </c>
      <c r="T434" s="64">
        <v>0.85371750593185425</v>
      </c>
      <c r="U434" s="63">
        <v>4352.77978515625</v>
      </c>
      <c r="V434" s="55">
        <v>4237</v>
      </c>
      <c r="W434" s="63">
        <v>4349.9111328125</v>
      </c>
      <c r="X434" s="55">
        <v>4233</v>
      </c>
      <c r="Y434" s="64">
        <v>0.84007555246353149</v>
      </c>
      <c r="Z434" s="64">
        <v>0.85291153192520142</v>
      </c>
      <c r="AA434" s="55">
        <v>3500</v>
      </c>
      <c r="AB434" s="55">
        <v>424</v>
      </c>
      <c r="AC434" s="55">
        <v>3000</v>
      </c>
      <c r="AD434" s="55">
        <v>372</v>
      </c>
      <c r="AE434" s="55">
        <v>3200</v>
      </c>
      <c r="AF434" s="55">
        <v>317</v>
      </c>
      <c r="AG434" s="64">
        <v>9.5638953149318695E-2</v>
      </c>
      <c r="AH434" s="64">
        <v>0.25961503386497498</v>
      </c>
      <c r="AI434" s="64">
        <v>0.11719100922346115</v>
      </c>
      <c r="AJ434" s="64">
        <v>4.3337322771549225E-2</v>
      </c>
      <c r="AK434" s="64">
        <v>1.2752700597047806E-2</v>
      </c>
      <c r="AL434" s="64">
        <v>0</v>
      </c>
      <c r="AM434" s="55">
        <v>3500</v>
      </c>
      <c r="AN434" s="55">
        <v>424</v>
      </c>
      <c r="AO434" s="55">
        <v>3000</v>
      </c>
      <c r="AP434" s="55">
        <v>372</v>
      </c>
      <c r="AQ434" s="55">
        <v>3200</v>
      </c>
      <c r="AR434" s="55">
        <v>317</v>
      </c>
      <c r="AS434" s="64">
        <v>0.10007080435752869</v>
      </c>
      <c r="AT434" s="64">
        <v>0.2626858651638031</v>
      </c>
      <c r="AU434" s="64">
        <v>0.11116355657577515</v>
      </c>
      <c r="AV434" s="64">
        <v>4.0122728794813156E-2</v>
      </c>
      <c r="AW434" s="64">
        <v>1.1564786545932293E-2</v>
      </c>
      <c r="AX434" s="68">
        <v>0</v>
      </c>
      <c r="AY434" s="56" t="str">
        <f t="shared" si="128"/>
        <v>yes</v>
      </c>
      <c r="AZ434" s="57" t="str">
        <f t="shared" si="129"/>
        <v>yes</v>
      </c>
      <c r="BA434" s="57" t="str">
        <f t="shared" si="130"/>
        <v>yes</v>
      </c>
      <c r="BB434" s="57" t="str">
        <f t="shared" si="131"/>
        <v>yes</v>
      </c>
      <c r="BC434" s="57" t="str">
        <f t="shared" si="132"/>
        <v>yes</v>
      </c>
      <c r="BD434" s="58">
        <f t="shared" si="133"/>
        <v>0</v>
      </c>
      <c r="BE434" s="59" t="str">
        <f t="shared" si="134"/>
        <v>included</v>
      </c>
      <c r="BF434" s="55" t="s">
        <v>77</v>
      </c>
      <c r="BG434" s="58">
        <v>5</v>
      </c>
      <c r="BH434" s="58" t="s">
        <v>78</v>
      </c>
      <c r="BI434" s="45" t="s">
        <v>84</v>
      </c>
      <c r="BJ434" s="67" t="s">
        <v>80</v>
      </c>
      <c r="BK434" s="61"/>
      <c r="BL434" s="61" t="e" cm="1">
        <f t="array" ref="BL434">IF(_xlfn.XLOOKUP(Estimates_final!C361,'Additional survey details'!$B$3:$B$489,_xlfn.XLOOKUP(Estimates_final!$BL$1,'Additional survey details'!$C$2:$BM$2,'Additional survey details'!$C$3:$BM$489))=0,"",_xlfn.XLOOKUP(Estimates_final!C361,'Additional survey details'!$B$3:$B$489,_xlfn.XLOOKUP(Estimates_final!$BL$1,'Additional survey details'!$C$2:$BM$2,'Additional survey details'!$C$3:$BM$489)))</f>
        <v>#N/A</v>
      </c>
    </row>
    <row r="435" spans="1:64" s="54" customFormat="1" ht="15" customHeight="1" x14ac:dyDescent="0.35">
      <c r="A435" s="54">
        <v>384</v>
      </c>
      <c r="B435" s="59" t="s">
        <v>779</v>
      </c>
      <c r="C435" s="55">
        <v>1575</v>
      </c>
      <c r="D435" s="55" t="s">
        <v>783</v>
      </c>
      <c r="E435" s="58" t="s">
        <v>781</v>
      </c>
      <c r="F435" s="10" t="s">
        <v>76</v>
      </c>
      <c r="G435" s="3">
        <v>2000</v>
      </c>
      <c r="H435" s="55">
        <v>1999</v>
      </c>
      <c r="I435" s="57">
        <v>0.16195419999999999</v>
      </c>
      <c r="J435" s="62">
        <v>2.1573100000000001E-2</v>
      </c>
      <c r="K435" s="57">
        <v>0.119671</v>
      </c>
      <c r="L435" s="57">
        <v>0.20423740000000001</v>
      </c>
      <c r="M435" s="57">
        <v>0.11340210000000001</v>
      </c>
      <c r="N435" s="62">
        <v>1.6313080000000001E-2</v>
      </c>
      <c r="O435" s="57">
        <v>8.1106020000000001E-2</v>
      </c>
      <c r="P435" s="57">
        <v>0.14569810999999999</v>
      </c>
      <c r="Q435" s="55">
        <v>827</v>
      </c>
      <c r="R435" s="63">
        <v>827</v>
      </c>
      <c r="S435" s="64">
        <v>0.46916565299034119</v>
      </c>
      <c r="T435" s="64">
        <v>0.46916565299034119</v>
      </c>
      <c r="U435" s="63">
        <v>388</v>
      </c>
      <c r="V435" s="55">
        <v>388</v>
      </c>
      <c r="W435" s="63">
        <v>388</v>
      </c>
      <c r="X435" s="55">
        <v>388</v>
      </c>
      <c r="Y435" s="64">
        <v>0.46916565299034119</v>
      </c>
      <c r="Z435" s="64">
        <v>0.46916565299034119</v>
      </c>
      <c r="AA435" s="55">
        <v>3500</v>
      </c>
      <c r="AB435" s="55">
        <v>47</v>
      </c>
      <c r="AC435" s="55">
        <v>3000</v>
      </c>
      <c r="AD435" s="55">
        <v>38</v>
      </c>
      <c r="AE435" s="55">
        <v>3200</v>
      </c>
      <c r="AF435" s="55">
        <v>37</v>
      </c>
      <c r="AG435" s="64">
        <v>0.12113402038812637</v>
      </c>
      <c r="AH435" s="64">
        <v>0.31443297863006592</v>
      </c>
      <c r="AI435" s="64">
        <v>6.7010305821895599E-2</v>
      </c>
      <c r="AJ435" s="64">
        <v>1.8041236326098442E-2</v>
      </c>
      <c r="AK435" s="64">
        <v>2.5773195084184408E-3</v>
      </c>
      <c r="AL435" s="64">
        <v>0</v>
      </c>
      <c r="AM435" s="55">
        <v>3500</v>
      </c>
      <c r="AN435" s="55">
        <v>47</v>
      </c>
      <c r="AO435" s="55">
        <v>3000</v>
      </c>
      <c r="AP435" s="55">
        <v>38</v>
      </c>
      <c r="AQ435" s="55">
        <v>3200</v>
      </c>
      <c r="AR435" s="55">
        <v>37</v>
      </c>
      <c r="AS435" s="64">
        <v>0.12113402038812637</v>
      </c>
      <c r="AT435" s="64">
        <v>0.31443297863006592</v>
      </c>
      <c r="AU435" s="64">
        <v>6.7010305821895599E-2</v>
      </c>
      <c r="AV435" s="64">
        <v>1.8041236326098442E-2</v>
      </c>
      <c r="AW435" s="64">
        <v>2.5773195084184408E-3</v>
      </c>
      <c r="AX435" s="68">
        <v>0</v>
      </c>
      <c r="AY435" s="56" t="str">
        <f t="shared" si="128"/>
        <v>yes</v>
      </c>
      <c r="AZ435" s="57" t="str">
        <f t="shared" si="129"/>
        <v>yes</v>
      </c>
      <c r="BA435" s="57" t="str">
        <f t="shared" si="130"/>
        <v>yes</v>
      </c>
      <c r="BB435" s="57" t="str">
        <f t="shared" si="131"/>
        <v>yes</v>
      </c>
      <c r="BC435" s="57" t="str">
        <f t="shared" si="132"/>
        <v>yes</v>
      </c>
      <c r="BD435" s="58">
        <f t="shared" si="133"/>
        <v>0</v>
      </c>
      <c r="BE435" s="59" t="str">
        <f t="shared" si="134"/>
        <v>included</v>
      </c>
      <c r="BF435" s="55" t="s">
        <v>77</v>
      </c>
      <c r="BG435" s="58">
        <v>5</v>
      </c>
      <c r="BH435" s="58" t="s">
        <v>78</v>
      </c>
      <c r="BI435" s="45" t="s">
        <v>79</v>
      </c>
      <c r="BJ435" s="67" t="s">
        <v>80</v>
      </c>
      <c r="BK435" s="61"/>
      <c r="BL435" s="61" t="str" cm="1">
        <f t="array" ref="BL435">IF(_xlfn.XLOOKUP(Estimates_final!C359,'Additional survey details'!$B$3:$B$489,_xlfn.XLOOKUP(Estimates_final!$BL$1,'Additional survey details'!$C$2:$BM$2,'Additional survey details'!$C$3:$BM$489))=0,"",_xlfn.XLOOKUP(Estimates_final!C359,'Additional survey details'!$B$3:$B$489,_xlfn.XLOOKUP(Estimates_final!$BL$1,'Additional survey details'!$C$2:$BM$2,'Additional survey details'!$C$3:$BM$489)))</f>
        <v/>
      </c>
    </row>
    <row r="436" spans="1:64" s="54" customFormat="1" ht="15" customHeight="1" x14ac:dyDescent="0.35">
      <c r="A436" s="54">
        <v>410</v>
      </c>
      <c r="B436" s="59" t="s">
        <v>779</v>
      </c>
      <c r="C436" s="55">
        <v>2025</v>
      </c>
      <c r="D436" s="55" t="s">
        <v>784</v>
      </c>
      <c r="E436" s="58" t="s">
        <v>781</v>
      </c>
      <c r="F436" s="10" t="s">
        <v>67</v>
      </c>
      <c r="G436" s="3">
        <v>2017</v>
      </c>
      <c r="H436" s="55">
        <v>2015</v>
      </c>
      <c r="I436" s="64">
        <v>8.9324995875358582E-2</v>
      </c>
      <c r="J436" s="62">
        <v>4.24971804022789E-3</v>
      </c>
      <c r="K436" s="64">
        <v>8.0995544791221619E-2</v>
      </c>
      <c r="L436" s="64">
        <v>9.7654439508914948E-2</v>
      </c>
      <c r="M436" s="64">
        <v>7.7599696815013885E-2</v>
      </c>
      <c r="N436" s="62">
        <v>4.3390230275690556E-3</v>
      </c>
      <c r="O436" s="64">
        <v>6.9067075848579407E-2</v>
      </c>
      <c r="P436" s="64">
        <v>8.6132317781448364E-2</v>
      </c>
      <c r="Q436" s="55">
        <v>6195</v>
      </c>
      <c r="R436" s="63">
        <v>6486</v>
      </c>
      <c r="S436" s="64">
        <v>0.91504842042922974</v>
      </c>
      <c r="T436" s="64">
        <v>0.91380143165588379</v>
      </c>
      <c r="U436" s="63">
        <v>5935.03515625</v>
      </c>
      <c r="V436" s="55">
        <v>5661</v>
      </c>
      <c r="W436" s="63">
        <v>5926.75439453125</v>
      </c>
      <c r="X436" s="55">
        <v>5652</v>
      </c>
      <c r="Y436" s="64">
        <v>0.91377651691436768</v>
      </c>
      <c r="Z436" s="64">
        <v>0.91234868764877319</v>
      </c>
      <c r="AA436" s="55">
        <v>3000</v>
      </c>
      <c r="AB436" s="55">
        <v>826</v>
      </c>
      <c r="AC436" s="55">
        <v>3500</v>
      </c>
      <c r="AD436" s="55">
        <v>521</v>
      </c>
      <c r="AE436" s="55">
        <v>3200</v>
      </c>
      <c r="AF436" s="55">
        <v>414</v>
      </c>
      <c r="AG436" s="64">
        <v>0.13974079489707947</v>
      </c>
      <c r="AH436" s="64">
        <v>0.30340731143951416</v>
      </c>
      <c r="AI436" s="64">
        <v>9.5201931893825531E-2</v>
      </c>
      <c r="AJ436" s="64">
        <v>2.875574491918087E-2</v>
      </c>
      <c r="AK436" s="64">
        <v>1.0329455137252808E-2</v>
      </c>
      <c r="AL436" s="64">
        <v>1.7907627625390887E-4</v>
      </c>
      <c r="AM436" s="55">
        <v>3000</v>
      </c>
      <c r="AN436" s="55">
        <v>826</v>
      </c>
      <c r="AO436" s="55">
        <v>3500</v>
      </c>
      <c r="AP436" s="55">
        <v>521</v>
      </c>
      <c r="AQ436" s="55">
        <v>3200</v>
      </c>
      <c r="AR436" s="55">
        <v>414</v>
      </c>
      <c r="AS436" s="64">
        <v>0.14591062068939209</v>
      </c>
      <c r="AT436" s="64">
        <v>0.31107577681541443</v>
      </c>
      <c r="AU436" s="64">
        <v>9.3799680471420288E-2</v>
      </c>
      <c r="AV436" s="64">
        <v>2.9500087723135948E-2</v>
      </c>
      <c r="AW436" s="64">
        <v>1.0422186926007271E-2</v>
      </c>
      <c r="AX436" s="68">
        <v>3.5329448292031884E-4</v>
      </c>
      <c r="AY436" s="56" t="str">
        <f t="shared" si="128"/>
        <v>yes</v>
      </c>
      <c r="AZ436" s="57" t="str">
        <f t="shared" si="129"/>
        <v>yes</v>
      </c>
      <c r="BA436" s="57" t="str">
        <f t="shared" si="130"/>
        <v>yes</v>
      </c>
      <c r="BB436" s="57" t="str">
        <f t="shared" si="131"/>
        <v>yes</v>
      </c>
      <c r="BC436" s="57" t="str">
        <f t="shared" si="132"/>
        <v>yes</v>
      </c>
      <c r="BD436" s="58">
        <f t="shared" si="133"/>
        <v>0</v>
      </c>
      <c r="BE436" s="59" t="str">
        <f t="shared" si="134"/>
        <v>included</v>
      </c>
      <c r="BF436" s="55"/>
      <c r="BG436" s="58">
        <v>5</v>
      </c>
      <c r="BH436" s="58" t="s">
        <v>78</v>
      </c>
      <c r="BI436" s="45" t="s">
        <v>84</v>
      </c>
      <c r="BJ436" s="67" t="s">
        <v>80</v>
      </c>
      <c r="BK436" s="61"/>
      <c r="BL436" s="61" t="str" cm="1">
        <f t="array" ref="BL436">IF(_xlfn.XLOOKUP(Estimates_final!C362,'Additional survey details'!$B$3:$B$489,_xlfn.XLOOKUP(Estimates_final!$BL$1,'Additional survey details'!$C$2:$BM$2,'Additional survey details'!$C$3:$BM$489))=0,"",_xlfn.XLOOKUP(Estimates_final!C362,'Additional survey details'!$B$3:$B$489,_xlfn.XLOOKUP(Estimates_final!$BL$1,'Additional survey details'!$C$2:$BM$2,'Additional survey details'!$C$3:$BM$489)))</f>
        <v/>
      </c>
    </row>
    <row r="437" spans="1:64" s="54" customFormat="1" ht="15" customHeight="1" x14ac:dyDescent="0.35">
      <c r="A437" s="54">
        <v>252</v>
      </c>
      <c r="B437" s="59" t="s">
        <v>785</v>
      </c>
      <c r="C437" s="155">
        <v>657</v>
      </c>
      <c r="D437" s="155" t="s">
        <v>786</v>
      </c>
      <c r="E437" s="58" t="s">
        <v>787</v>
      </c>
      <c r="F437" s="10" t="s">
        <v>76</v>
      </c>
      <c r="G437" s="3" t="s">
        <v>199</v>
      </c>
      <c r="H437" s="55">
        <v>2005</v>
      </c>
      <c r="I437" s="64">
        <v>0.101553</v>
      </c>
      <c r="J437" s="62">
        <v>6.4564000000000002E-3</v>
      </c>
      <c r="K437" s="64">
        <v>8.8898400000000002E-2</v>
      </c>
      <c r="L437" s="64">
        <v>0.11420760000000001</v>
      </c>
      <c r="M437" s="64">
        <v>8.2982200000000006E-2</v>
      </c>
      <c r="N437" s="62">
        <v>7.0518400000000002E-3</v>
      </c>
      <c r="O437" s="57">
        <v>6.9147529999999999E-2</v>
      </c>
      <c r="P437" s="57">
        <v>9.6816869999999999E-2</v>
      </c>
      <c r="Q437" s="55">
        <v>3365</v>
      </c>
      <c r="R437" s="63">
        <v>1848778</v>
      </c>
      <c r="S437" s="64">
        <v>0.98731106519699097</v>
      </c>
      <c r="T437" s="64">
        <v>0.98573553562164307</v>
      </c>
      <c r="U437" s="63">
        <v>1825319</v>
      </c>
      <c r="V437" s="55">
        <v>3317</v>
      </c>
      <c r="W437" s="63">
        <v>1825319</v>
      </c>
      <c r="X437" s="55">
        <v>3317</v>
      </c>
      <c r="Y437" s="64">
        <v>0.98731106519699097</v>
      </c>
      <c r="Z437" s="64">
        <v>0.98573553562164307</v>
      </c>
      <c r="AA437" s="55">
        <v>3000</v>
      </c>
      <c r="AB437" s="55">
        <v>192</v>
      </c>
      <c r="AC437" s="55">
        <v>3200</v>
      </c>
      <c r="AD437" s="55">
        <v>185</v>
      </c>
      <c r="AE437" s="55">
        <v>2900</v>
      </c>
      <c r="AF437" s="55">
        <v>166</v>
      </c>
      <c r="AG437" s="64">
        <v>5.9536125510931015E-2</v>
      </c>
      <c r="AH437" s="64">
        <v>0.16811493039131165</v>
      </c>
      <c r="AI437" s="64">
        <v>2.3459842428565025E-2</v>
      </c>
      <c r="AJ437" s="64">
        <v>2.588213887065649E-3</v>
      </c>
      <c r="AK437" s="64">
        <v>3.4956631134264171E-4</v>
      </c>
      <c r="AL437" s="64">
        <v>1.8305151024833322E-4</v>
      </c>
      <c r="AM437" s="55">
        <v>3000</v>
      </c>
      <c r="AN437" s="55">
        <v>192</v>
      </c>
      <c r="AO437" s="55">
        <v>3200</v>
      </c>
      <c r="AP437" s="55">
        <v>185</v>
      </c>
      <c r="AQ437" s="55">
        <v>2900</v>
      </c>
      <c r="AR437" s="55">
        <v>166</v>
      </c>
      <c r="AS437" s="64">
        <v>5.7883631438016891E-2</v>
      </c>
      <c r="AT437" s="64">
        <v>0.16370214521884918</v>
      </c>
      <c r="AU437" s="64">
        <v>2.5625566020607948E-2</v>
      </c>
      <c r="AV437" s="64">
        <v>2.7132951654493809E-3</v>
      </c>
      <c r="AW437" s="64">
        <v>3.0147723737172782E-4</v>
      </c>
      <c r="AX437" s="68">
        <v>3.0147723737172782E-4</v>
      </c>
      <c r="AY437" s="56" t="str">
        <f t="shared" si="128"/>
        <v>yes</v>
      </c>
      <c r="AZ437" s="57" t="str">
        <f t="shared" si="129"/>
        <v>yes</v>
      </c>
      <c r="BA437" s="57" t="str">
        <f t="shared" si="130"/>
        <v>yes</v>
      </c>
      <c r="BB437" s="57" t="str">
        <f t="shared" si="131"/>
        <v>yes</v>
      </c>
      <c r="BC437" s="57" t="str">
        <f t="shared" si="132"/>
        <v>yes</v>
      </c>
      <c r="BD437" s="58">
        <f t="shared" si="133"/>
        <v>0</v>
      </c>
      <c r="BE437" s="59" t="str">
        <f t="shared" si="134"/>
        <v>included</v>
      </c>
      <c r="BF437" s="55" t="s">
        <v>77</v>
      </c>
      <c r="BG437" s="58">
        <v>5</v>
      </c>
      <c r="BH437" s="58" t="s">
        <v>78</v>
      </c>
      <c r="BI437" s="45" t="s">
        <v>79</v>
      </c>
      <c r="BJ437" s="67" t="s">
        <v>80</v>
      </c>
      <c r="BK437" s="61" t="s">
        <v>621</v>
      </c>
      <c r="BL437" s="61" t="str" cm="1">
        <f t="array" ref="BL437">IF(_xlfn.XLOOKUP(Estimates_final!C363,'Additional survey details'!$B$3:$B$489,_xlfn.XLOOKUP(Estimates_final!$BL$1,'Additional survey details'!$C$2:$BM$2,'Additional survey details'!$C$3:$BM$489))=0,"",_xlfn.XLOOKUP(Estimates_final!C363,'Additional survey details'!$B$3:$B$489,_xlfn.XLOOKUP(Estimates_final!$BL$1,'Additional survey details'!$C$2:$BM$2,'Additional survey details'!$C$3:$BM$489)))</f>
        <v/>
      </c>
    </row>
    <row r="438" spans="1:64" s="54" customFormat="1" ht="15" customHeight="1" x14ac:dyDescent="0.35">
      <c r="A438" s="54">
        <v>253</v>
      </c>
      <c r="B438" s="59" t="s">
        <v>785</v>
      </c>
      <c r="C438" s="55">
        <v>658</v>
      </c>
      <c r="D438" s="55" t="s">
        <v>788</v>
      </c>
      <c r="E438" s="58" t="s">
        <v>787</v>
      </c>
      <c r="F438" s="10" t="s">
        <v>76</v>
      </c>
      <c r="G438" s="3" t="s">
        <v>101</v>
      </c>
      <c r="H438" s="55">
        <v>2011</v>
      </c>
      <c r="I438" s="64">
        <v>9.2067499999999997E-2</v>
      </c>
      <c r="J438" s="62">
        <v>7.8478999999999997E-3</v>
      </c>
      <c r="K438" s="64">
        <v>7.6685500000000004E-2</v>
      </c>
      <c r="L438" s="64">
        <v>0.1074495</v>
      </c>
      <c r="M438" s="64">
        <v>6.9872500000000004E-2</v>
      </c>
      <c r="N438" s="62">
        <v>8.3659700000000004E-3</v>
      </c>
      <c r="O438" s="57">
        <v>5.3458279999999997E-2</v>
      </c>
      <c r="P438" s="57">
        <v>8.6286799999999997E-2</v>
      </c>
      <c r="Q438" s="54">
        <v>2762</v>
      </c>
      <c r="R438" s="103">
        <v>1913.5435791015625</v>
      </c>
      <c r="S438" s="99">
        <v>0.99007314443588257</v>
      </c>
      <c r="T438" s="99">
        <v>0.98696595430374146</v>
      </c>
      <c r="U438" s="103">
        <v>1895</v>
      </c>
      <c r="V438" s="54">
        <v>2726</v>
      </c>
      <c r="W438" s="103">
        <v>1894</v>
      </c>
      <c r="X438" s="54">
        <v>2725</v>
      </c>
      <c r="Y438" s="99">
        <v>0.98955065011978149</v>
      </c>
      <c r="Z438" s="99">
        <v>0.98660391569137573</v>
      </c>
      <c r="AA438" s="55">
        <v>2800</v>
      </c>
      <c r="AB438" s="55">
        <v>187</v>
      </c>
      <c r="AC438" s="55">
        <v>2900</v>
      </c>
      <c r="AD438" s="55">
        <v>164</v>
      </c>
      <c r="AE438" s="55">
        <v>3200</v>
      </c>
      <c r="AF438" s="55">
        <v>159</v>
      </c>
      <c r="AG438" s="64">
        <v>6.9902136921882629E-2</v>
      </c>
      <c r="AH438" s="64">
        <v>0.18836960196495056</v>
      </c>
      <c r="AI438" s="64">
        <v>2.4590892717242241E-2</v>
      </c>
      <c r="AJ438" s="64">
        <v>5.7480009272694588E-3</v>
      </c>
      <c r="AK438" s="64">
        <v>2.1655193995684385E-3</v>
      </c>
      <c r="AL438" s="64">
        <v>0</v>
      </c>
      <c r="AM438" s="55">
        <v>2800</v>
      </c>
      <c r="AN438" s="55">
        <v>187</v>
      </c>
      <c r="AO438" s="55">
        <v>2900</v>
      </c>
      <c r="AP438" s="55">
        <v>164</v>
      </c>
      <c r="AQ438" s="55">
        <v>3200</v>
      </c>
      <c r="AR438" s="55">
        <v>159</v>
      </c>
      <c r="AS438" s="64">
        <v>6.8598680198192596E-2</v>
      </c>
      <c r="AT438" s="64">
        <v>0.18708731234073639</v>
      </c>
      <c r="AU438" s="64">
        <v>2.3844460025429726E-2</v>
      </c>
      <c r="AV438" s="64">
        <v>6.969919428229332E-3</v>
      </c>
      <c r="AW438" s="64">
        <v>1.834189286455512E-3</v>
      </c>
      <c r="AX438" s="68">
        <v>0</v>
      </c>
      <c r="AY438" s="56" t="str">
        <f t="shared" si="128"/>
        <v>yes</v>
      </c>
      <c r="AZ438" s="57" t="str">
        <f t="shared" si="129"/>
        <v>yes</v>
      </c>
      <c r="BA438" s="57" t="str">
        <f t="shared" si="130"/>
        <v>yes</v>
      </c>
      <c r="BB438" s="57" t="str">
        <f t="shared" si="131"/>
        <v>yes</v>
      </c>
      <c r="BC438" s="57" t="str">
        <f t="shared" si="132"/>
        <v>yes</v>
      </c>
      <c r="BD438" s="58">
        <f t="shared" si="133"/>
        <v>0</v>
      </c>
      <c r="BE438" s="59" t="str">
        <f t="shared" si="134"/>
        <v>included</v>
      </c>
      <c r="BF438" s="55" t="s">
        <v>77</v>
      </c>
      <c r="BG438" s="58">
        <v>5</v>
      </c>
      <c r="BH438" s="58" t="s">
        <v>78</v>
      </c>
      <c r="BI438" s="45" t="s">
        <v>79</v>
      </c>
      <c r="BJ438" s="67" t="s">
        <v>80</v>
      </c>
      <c r="BK438" s="61"/>
      <c r="BL438" s="61" t="str" cm="1">
        <f t="array" ref="BL438">IF(_xlfn.XLOOKUP(Estimates_final!C364,'Additional survey details'!$B$3:$B$489,_xlfn.XLOOKUP(Estimates_final!$BL$1,'Additional survey details'!$C$2:$BM$2,'Additional survey details'!$C$3:$BM$489))=0,"",_xlfn.XLOOKUP(Estimates_final!C364,'Additional survey details'!$B$3:$B$489,_xlfn.XLOOKUP(Estimates_final!$BL$1,'Additional survey details'!$C$2:$BM$2,'Additional survey details'!$C$3:$BM$489)))</f>
        <v/>
      </c>
    </row>
    <row r="439" spans="1:64" s="54" customFormat="1" ht="15" customHeight="1" x14ac:dyDescent="0.35">
      <c r="A439" s="54">
        <v>379</v>
      </c>
      <c r="B439" s="59" t="s">
        <v>785</v>
      </c>
      <c r="C439" s="55">
        <v>1443</v>
      </c>
      <c r="D439" s="55" t="s">
        <v>789</v>
      </c>
      <c r="E439" s="58" t="s">
        <v>787</v>
      </c>
      <c r="F439" s="10" t="s">
        <v>76</v>
      </c>
      <c r="G439" s="3" t="s">
        <v>68</v>
      </c>
      <c r="H439" s="55">
        <v>2015</v>
      </c>
      <c r="I439" s="64">
        <v>9.486418217420578E-2</v>
      </c>
      <c r="J439" s="62">
        <v>9.296199306845665E-3</v>
      </c>
      <c r="K439" s="64">
        <v>7.6643630862236023E-2</v>
      </c>
      <c r="L439" s="64">
        <v>0.11308473348617554</v>
      </c>
      <c r="M439" s="64">
        <v>9.1915786266326904E-2</v>
      </c>
      <c r="N439" s="62">
        <v>1.1524321511387825E-2</v>
      </c>
      <c r="O439" s="64">
        <v>6.9308184087276459E-2</v>
      </c>
      <c r="P439" s="64">
        <v>0.11452338099479675</v>
      </c>
      <c r="Q439" s="55">
        <v>3382</v>
      </c>
      <c r="R439" s="63">
        <v>2092.248046875</v>
      </c>
      <c r="S439" s="64">
        <v>0.98374760150909424</v>
      </c>
      <c r="T439" s="64">
        <v>0.98462450504302979</v>
      </c>
      <c r="U439" s="63">
        <v>2058</v>
      </c>
      <c r="V439" s="55">
        <v>3330</v>
      </c>
      <c r="W439" s="63">
        <v>2058</v>
      </c>
      <c r="X439" s="55">
        <v>3329</v>
      </c>
      <c r="Y439" s="64">
        <v>0.98374760150909424</v>
      </c>
      <c r="Z439" s="64">
        <v>0.98432880640029907</v>
      </c>
      <c r="AA439" s="55">
        <v>3000</v>
      </c>
      <c r="AB439" s="55">
        <v>99</v>
      </c>
      <c r="AC439" s="55">
        <v>2800</v>
      </c>
      <c r="AD439" s="55">
        <v>74</v>
      </c>
      <c r="AE439" s="55">
        <v>3100</v>
      </c>
      <c r="AF439" s="55">
        <v>72</v>
      </c>
      <c r="AG439" s="64">
        <v>2.5978006422519684E-2</v>
      </c>
      <c r="AH439" s="64">
        <v>8.9050926268100739E-2</v>
      </c>
      <c r="AI439" s="64">
        <v>1.8881024792790413E-2</v>
      </c>
      <c r="AJ439" s="64">
        <v>2.1225071977823973E-3</v>
      </c>
      <c r="AK439" s="64">
        <v>4.8971596697811037E-5</v>
      </c>
      <c r="AL439" s="64">
        <v>9.2542413767660037E-6</v>
      </c>
      <c r="AM439" s="55">
        <v>3000</v>
      </c>
      <c r="AN439" s="55">
        <v>99</v>
      </c>
      <c r="AO439" s="55">
        <v>2800</v>
      </c>
      <c r="AP439" s="55">
        <v>74</v>
      </c>
      <c r="AQ439" s="55">
        <v>3100</v>
      </c>
      <c r="AR439" s="55">
        <v>72</v>
      </c>
      <c r="AS439" s="64">
        <v>2.9729729518294334E-2</v>
      </c>
      <c r="AT439" s="64">
        <v>7.3573574423789978E-2</v>
      </c>
      <c r="AU439" s="64">
        <v>2.0720720291137695E-2</v>
      </c>
      <c r="AV439" s="64">
        <v>3.6036036908626556E-3</v>
      </c>
      <c r="AW439" s="64">
        <v>3.0030030757188797E-4</v>
      </c>
      <c r="AX439" s="68">
        <v>3.0030030757188797E-4</v>
      </c>
      <c r="AY439" s="56" t="str">
        <f t="shared" si="128"/>
        <v>yes</v>
      </c>
      <c r="AZ439" s="57" t="str">
        <f t="shared" si="129"/>
        <v>yes</v>
      </c>
      <c r="BA439" s="57" t="str">
        <f t="shared" si="130"/>
        <v>yes</v>
      </c>
      <c r="BB439" s="57" t="str">
        <f t="shared" si="131"/>
        <v>yes</v>
      </c>
      <c r="BC439" s="57" t="str">
        <f t="shared" si="132"/>
        <v>yes</v>
      </c>
      <c r="BD439" s="58">
        <f t="shared" si="133"/>
        <v>0</v>
      </c>
      <c r="BE439" s="59" t="str">
        <f t="shared" si="134"/>
        <v>included</v>
      </c>
      <c r="BF439" s="55"/>
      <c r="BG439" s="58">
        <v>5</v>
      </c>
      <c r="BH439" s="58" t="s">
        <v>78</v>
      </c>
      <c r="BI439" s="45" t="s">
        <v>96</v>
      </c>
      <c r="BJ439" s="67" t="s">
        <v>80</v>
      </c>
      <c r="BK439" s="61"/>
      <c r="BL439" s="61" t="str" cm="1">
        <f t="array" ref="BL439">IF(_xlfn.XLOOKUP(Estimates_final!C365,'Additional survey details'!$B$3:$B$489,_xlfn.XLOOKUP(Estimates_final!$BL$1,'Additional survey details'!$C$2:$BM$2,'Additional survey details'!$C$3:$BM$489))=0,"",_xlfn.XLOOKUP(Estimates_final!C365,'Additional survey details'!$B$3:$B$489,_xlfn.XLOOKUP(Estimates_final!$BL$1,'Additional survey details'!$C$2:$BM$2,'Additional survey details'!$C$3:$BM$489)))</f>
        <v/>
      </c>
    </row>
    <row r="440" spans="1:64" s="54" customFormat="1" ht="15" customHeight="1" x14ac:dyDescent="0.35">
      <c r="A440" s="54">
        <v>447</v>
      </c>
      <c r="B440" s="59" t="s">
        <v>785</v>
      </c>
      <c r="C440" s="55">
        <v>2941</v>
      </c>
      <c r="D440" s="55" t="s">
        <v>790</v>
      </c>
      <c r="E440" s="58" t="s">
        <v>787</v>
      </c>
      <c r="F440" s="10" t="s">
        <v>76</v>
      </c>
      <c r="G440" s="3">
        <v>2019</v>
      </c>
      <c r="H440" s="55">
        <v>2018</v>
      </c>
      <c r="I440" s="64">
        <v>0.1176309734582901</v>
      </c>
      <c r="J440" s="62">
        <v>1.2667814269661903E-2</v>
      </c>
      <c r="K440" s="64">
        <v>9.2802509665489197E-2</v>
      </c>
      <c r="L440" s="64">
        <v>0.14245942234992981</v>
      </c>
      <c r="M440" s="64">
        <v>0.11145932972431183</v>
      </c>
      <c r="N440" s="62">
        <v>1.3231221586465836E-2</v>
      </c>
      <c r="O440" s="64">
        <v>8.5508033633232117E-2</v>
      </c>
      <c r="P440" s="64">
        <v>0.13741062581539154</v>
      </c>
      <c r="Q440" s="102">
        <v>3916</v>
      </c>
      <c r="R440" s="102">
        <v>1843</v>
      </c>
      <c r="S440" s="98">
        <v>0.97655946016311646</v>
      </c>
      <c r="T440" s="98">
        <v>0.97191011905670166</v>
      </c>
      <c r="U440" s="102">
        <v>1800.02587890625</v>
      </c>
      <c r="V440" s="102">
        <v>3806</v>
      </c>
      <c r="W440" s="102">
        <v>1799.0650634765625</v>
      </c>
      <c r="X440" s="102">
        <v>3803</v>
      </c>
      <c r="Y440" s="98">
        <v>0.97616118192672729</v>
      </c>
      <c r="Z440" s="98">
        <v>0.97114402055740356</v>
      </c>
      <c r="AA440" s="55">
        <v>3100</v>
      </c>
      <c r="AB440" s="55">
        <v>88</v>
      </c>
      <c r="AC440" s="55">
        <v>3000</v>
      </c>
      <c r="AD440" s="55">
        <v>85</v>
      </c>
      <c r="AE440" s="55">
        <v>3200</v>
      </c>
      <c r="AF440" s="55">
        <v>77</v>
      </c>
      <c r="AG440" s="64">
        <v>3.2965201884508133E-2</v>
      </c>
      <c r="AH440" s="64">
        <v>9.6262045204639435E-2</v>
      </c>
      <c r="AI440" s="64">
        <v>1.006229966878891E-2</v>
      </c>
      <c r="AJ440" s="64">
        <v>2.9545330908149481E-3</v>
      </c>
      <c r="AK440" s="64">
        <v>9.3823729548603296E-4</v>
      </c>
      <c r="AL440" s="64">
        <v>0</v>
      </c>
      <c r="AM440" s="55">
        <v>3100</v>
      </c>
      <c r="AN440" s="55">
        <v>88</v>
      </c>
      <c r="AO440" s="55">
        <v>3000</v>
      </c>
      <c r="AP440" s="55">
        <v>85</v>
      </c>
      <c r="AQ440" s="55">
        <v>3200</v>
      </c>
      <c r="AR440" s="55">
        <v>77</v>
      </c>
      <c r="AS440" s="64">
        <v>2.3121386766433716E-2</v>
      </c>
      <c r="AT440" s="64">
        <v>6.5685756504535675E-2</v>
      </c>
      <c r="AU440" s="64">
        <v>1.7603782936930656E-2</v>
      </c>
      <c r="AV440" s="64">
        <v>3.9411457255482674E-3</v>
      </c>
      <c r="AW440" s="64">
        <v>1.5764582203701138E-3</v>
      </c>
      <c r="AX440" s="68">
        <v>0</v>
      </c>
      <c r="AY440" s="56" t="str">
        <f t="shared" si="128"/>
        <v>yes</v>
      </c>
      <c r="AZ440" s="57" t="str">
        <f t="shared" si="129"/>
        <v>yes</v>
      </c>
      <c r="BA440" s="57" t="str">
        <f t="shared" si="130"/>
        <v>yes</v>
      </c>
      <c r="BB440" s="57" t="str">
        <f t="shared" si="131"/>
        <v>yes</v>
      </c>
      <c r="BC440" s="57" t="str">
        <f t="shared" si="132"/>
        <v>yes</v>
      </c>
      <c r="BD440" s="58">
        <f t="shared" si="133"/>
        <v>0</v>
      </c>
      <c r="BE440" s="59" t="str">
        <f t="shared" si="134"/>
        <v>included</v>
      </c>
      <c r="BF440" s="55"/>
      <c r="BG440" s="58">
        <v>5</v>
      </c>
      <c r="BH440" s="58" t="s">
        <v>78</v>
      </c>
      <c r="BI440" s="45" t="s">
        <v>87</v>
      </c>
      <c r="BJ440" s="60" t="s">
        <v>88</v>
      </c>
      <c r="BK440" s="61" t="s">
        <v>699</v>
      </c>
      <c r="BL440" s="61" t="str" cm="1">
        <f t="array" ref="BL440">IF(_xlfn.XLOOKUP(Estimates_final!C366,'Additional survey details'!$B$3:$B$489,_xlfn.XLOOKUP(Estimates_final!$BL$1,'Additional survey details'!$C$2:$BM$2,'Additional survey details'!$C$3:$BM$489))=0,"",_xlfn.XLOOKUP(Estimates_final!C366,'Additional survey details'!$B$3:$B$489,_xlfn.XLOOKUP(Estimates_final!$BL$1,'Additional survey details'!$C$2:$BM$2,'Additional survey details'!$C$3:$BM$489)))</f>
        <v/>
      </c>
    </row>
    <row r="441" spans="1:64" s="54" customFormat="1" ht="15" hidden="1" customHeight="1" x14ac:dyDescent="0.35">
      <c r="A441" s="54">
        <v>256</v>
      </c>
      <c r="B441" s="59" t="s">
        <v>791</v>
      </c>
      <c r="C441" s="55">
        <v>665</v>
      </c>
      <c r="D441" s="55" t="s">
        <v>792</v>
      </c>
      <c r="E441" s="58" t="s">
        <v>793</v>
      </c>
      <c r="F441" s="10" t="s">
        <v>67</v>
      </c>
      <c r="G441" s="3" t="s">
        <v>236</v>
      </c>
      <c r="H441" s="55">
        <v>2007</v>
      </c>
      <c r="I441" s="64"/>
      <c r="J441" s="62"/>
      <c r="K441" s="64"/>
      <c r="L441" s="64"/>
      <c r="M441" s="64"/>
      <c r="N441" s="62"/>
      <c r="O441" s="57"/>
      <c r="P441" s="57"/>
      <c r="Q441" s="55">
        <v>9806</v>
      </c>
      <c r="R441" s="63">
        <v>9828</v>
      </c>
      <c r="S441" s="64">
        <v>0.2630946934223175</v>
      </c>
      <c r="T441" s="64">
        <v>0.23832347989082336</v>
      </c>
      <c r="U441" s="63">
        <v>2585.7177734375</v>
      </c>
      <c r="V441" s="55">
        <v>2337</v>
      </c>
      <c r="W441" s="63">
        <v>2583.80322265625</v>
      </c>
      <c r="X441" s="55">
        <v>2335</v>
      </c>
      <c r="Y441" s="64">
        <v>0.26290223002433777</v>
      </c>
      <c r="Z441" s="64">
        <v>0.23811951279640198</v>
      </c>
      <c r="AA441" s="55">
        <v>3000</v>
      </c>
      <c r="AB441" s="55">
        <v>390</v>
      </c>
      <c r="AC441" s="55">
        <v>3500</v>
      </c>
      <c r="AD441" s="55">
        <v>248</v>
      </c>
      <c r="AE441" s="55">
        <v>2500</v>
      </c>
      <c r="AF441" s="55">
        <v>238</v>
      </c>
      <c r="AG441" s="64">
        <v>0.16742169857025146</v>
      </c>
      <c r="AH441" s="64">
        <v>0.36388936638832092</v>
      </c>
      <c r="AI441" s="64">
        <v>0.10496139526367188</v>
      </c>
      <c r="AJ441" s="64">
        <v>3.0913403257727623E-2</v>
      </c>
      <c r="AK441" s="64">
        <v>1.5702443197369576E-2</v>
      </c>
      <c r="AL441" s="64">
        <v>1.7750389815773815E-4</v>
      </c>
      <c r="AM441" s="55">
        <v>3000</v>
      </c>
      <c r="AN441" s="55">
        <v>390</v>
      </c>
      <c r="AO441" s="55">
        <v>3500</v>
      </c>
      <c r="AP441" s="55">
        <v>248</v>
      </c>
      <c r="AQ441" s="55">
        <v>2500</v>
      </c>
      <c r="AR441" s="55">
        <v>238</v>
      </c>
      <c r="AS441" s="64">
        <v>0.16688062250614166</v>
      </c>
      <c r="AT441" s="64">
        <v>0.37483954429626465</v>
      </c>
      <c r="AU441" s="64">
        <v>0.10141206532716751</v>
      </c>
      <c r="AV441" s="64">
        <v>3.1236628070473671E-2</v>
      </c>
      <c r="AW441" s="64">
        <v>1.5832263976335526E-2</v>
      </c>
      <c r="AX441" s="68">
        <v>4.2789900908246636E-4</v>
      </c>
      <c r="AY441" s="56" t="str">
        <f t="shared" si="128"/>
        <v>no</v>
      </c>
      <c r="AZ441" s="57" t="str">
        <f t="shared" si="129"/>
        <v>yes</v>
      </c>
      <c r="BA441" s="57" t="str">
        <f t="shared" si="130"/>
        <v>yes</v>
      </c>
      <c r="BB441" s="57" t="str">
        <f t="shared" si="131"/>
        <v>yes</v>
      </c>
      <c r="BC441" s="57" t="str">
        <f t="shared" si="132"/>
        <v>yes</v>
      </c>
      <c r="BD441" s="58">
        <f t="shared" si="133"/>
        <v>1</v>
      </c>
      <c r="BE441" s="59" t="str">
        <f t="shared" si="134"/>
        <v>excluded</v>
      </c>
      <c r="BF441" s="55" t="s">
        <v>69</v>
      </c>
      <c r="BG441" s="58">
        <v>2</v>
      </c>
      <c r="BH441" s="58" t="s">
        <v>70</v>
      </c>
      <c r="BI441" s="45" t="s">
        <v>71</v>
      </c>
      <c r="BJ441" s="60" t="s">
        <v>72</v>
      </c>
      <c r="BK441" s="61"/>
      <c r="BL441" s="61" t="str" cm="1">
        <f t="array" ref="BL441">IF(_xlfn.XLOOKUP(Estimates_final!C367,'Additional survey details'!$B$3:$B$489,_xlfn.XLOOKUP(Estimates_final!$BL$1,'Additional survey details'!$C$2:$BM$2,'Additional survey details'!$C$3:$BM$489))=0,"",_xlfn.XLOOKUP(Estimates_final!C367,'Additional survey details'!$B$3:$B$489,_xlfn.XLOOKUP(Estimates_final!$BL$1,'Additional survey details'!$C$2:$BM$2,'Additional survey details'!$C$3:$BM$489)))</f>
        <v/>
      </c>
    </row>
    <row r="442" spans="1:64" s="54" customFormat="1" ht="15" customHeight="1" x14ac:dyDescent="0.35">
      <c r="A442" s="54">
        <v>381</v>
      </c>
      <c r="B442" s="59" t="s">
        <v>791</v>
      </c>
      <c r="C442" s="55">
        <v>1560</v>
      </c>
      <c r="D442" s="55" t="s">
        <v>794</v>
      </c>
      <c r="E442" s="58" t="s">
        <v>793</v>
      </c>
      <c r="F442" s="10" t="s">
        <v>67</v>
      </c>
      <c r="G442" s="3">
        <v>2016</v>
      </c>
      <c r="H442" s="55">
        <v>2013</v>
      </c>
      <c r="I442" s="64">
        <v>0.17239958047866821</v>
      </c>
      <c r="J442" s="62">
        <v>9.5788761973381042E-3</v>
      </c>
      <c r="K442" s="64">
        <v>0.15362498164176941</v>
      </c>
      <c r="L442" s="64">
        <v>0.19117417931556702</v>
      </c>
      <c r="M442" s="64">
        <v>0.10071620345115662</v>
      </c>
      <c r="N442" s="62">
        <v>7.0435870438814163E-3</v>
      </c>
      <c r="O442" s="64">
        <v>8.6871504783630371E-2</v>
      </c>
      <c r="P442" s="64">
        <v>0.11456089466810226</v>
      </c>
      <c r="Q442" s="55">
        <v>7211</v>
      </c>
      <c r="R442" s="63">
        <v>7331</v>
      </c>
      <c r="S442" s="64">
        <v>0.52795279026031494</v>
      </c>
      <c r="T442" s="64">
        <v>0.54749685525894165</v>
      </c>
      <c r="U442" s="63">
        <v>3870.4580078125</v>
      </c>
      <c r="V442" s="55">
        <v>3948</v>
      </c>
      <c r="W442" s="63">
        <v>3857.98828125</v>
      </c>
      <c r="X442" s="55">
        <v>3932</v>
      </c>
      <c r="Y442" s="64">
        <v>0.5262567400932312</v>
      </c>
      <c r="Z442" s="64">
        <v>0.54527807235717773</v>
      </c>
      <c r="AA442" s="55">
        <v>3000</v>
      </c>
      <c r="AB442" s="55">
        <v>800</v>
      </c>
      <c r="AC442" s="55">
        <v>3500</v>
      </c>
      <c r="AD442" s="55">
        <v>520</v>
      </c>
      <c r="AE442" s="55">
        <v>2500</v>
      </c>
      <c r="AF442" s="55">
        <v>330</v>
      </c>
      <c r="AG442" s="64">
        <v>0.20369608700275421</v>
      </c>
      <c r="AH442" s="64">
        <v>0.40818473696708679</v>
      </c>
      <c r="AI442" s="64">
        <v>8.5020080208778381E-2</v>
      </c>
      <c r="AJ442" s="64">
        <v>3.1249919906258583E-2</v>
      </c>
      <c r="AK442" s="64">
        <v>1.2863573618233204E-2</v>
      </c>
      <c r="AL442" s="64">
        <v>3.037232905626297E-3</v>
      </c>
      <c r="AM442" s="55">
        <v>3000</v>
      </c>
      <c r="AN442" s="55">
        <v>800</v>
      </c>
      <c r="AO442" s="55">
        <v>3500</v>
      </c>
      <c r="AP442" s="55">
        <v>520</v>
      </c>
      <c r="AQ442" s="55">
        <v>2500</v>
      </c>
      <c r="AR442" s="55">
        <v>330</v>
      </c>
      <c r="AS442" s="64">
        <v>0.20263424515724182</v>
      </c>
      <c r="AT442" s="64">
        <v>0.4179331362247467</v>
      </c>
      <c r="AU442" s="64">
        <v>8.5359677672386169E-2</v>
      </c>
      <c r="AV442" s="64">
        <v>3.2421480864286423E-2</v>
      </c>
      <c r="AW442" s="64">
        <v>1.3171225786209106E-2</v>
      </c>
      <c r="AX442" s="68">
        <v>4.0526851080358028E-3</v>
      </c>
      <c r="AY442" s="56" t="str">
        <f t="shared" si="128"/>
        <v>yes</v>
      </c>
      <c r="AZ442" s="57" t="str">
        <f t="shared" si="129"/>
        <v>yes</v>
      </c>
      <c r="BA442" s="57" t="str">
        <f t="shared" si="130"/>
        <v>yes</v>
      </c>
      <c r="BB442" s="57" t="str">
        <f t="shared" si="131"/>
        <v>yes</v>
      </c>
      <c r="BC442" s="57" t="str">
        <f t="shared" si="132"/>
        <v>yes</v>
      </c>
      <c r="BD442" s="58">
        <f t="shared" si="133"/>
        <v>0</v>
      </c>
      <c r="BE442" s="59" t="str">
        <f t="shared" si="134"/>
        <v>included</v>
      </c>
      <c r="BF442" s="55"/>
      <c r="BG442" s="58">
        <v>5</v>
      </c>
      <c r="BH442" s="58" t="s">
        <v>78</v>
      </c>
      <c r="BI442" s="45" t="s">
        <v>96</v>
      </c>
      <c r="BJ442" s="67" t="s">
        <v>80</v>
      </c>
      <c r="BK442" s="61"/>
      <c r="BL442" s="61" t="str" cm="1">
        <f t="array" ref="BL442">IF(_xlfn.XLOOKUP(Estimates_final!C368,'Additional survey details'!$B$3:$B$489,_xlfn.XLOOKUP(Estimates_final!$BL$1,'Additional survey details'!$C$2:$BM$2,'Additional survey details'!$C$3:$BM$489))=0,"",_xlfn.XLOOKUP(Estimates_final!C368,'Additional survey details'!$B$3:$B$489,_xlfn.XLOOKUP(Estimates_final!$BL$1,'Additional survey details'!$C$2:$BM$2,'Additional survey details'!$C$3:$BM$489)))</f>
        <v>MICS4</v>
      </c>
    </row>
    <row r="443" spans="1:64" s="54" customFormat="1" ht="15" hidden="1" customHeight="1" x14ac:dyDescent="0.35">
      <c r="A443" s="54">
        <v>257</v>
      </c>
      <c r="B443" s="59" t="s">
        <v>795</v>
      </c>
      <c r="C443" s="55">
        <v>669</v>
      </c>
      <c r="D443" s="55" t="s">
        <v>796</v>
      </c>
      <c r="E443" s="58" t="s">
        <v>797</v>
      </c>
      <c r="F443" s="10" t="s">
        <v>67</v>
      </c>
      <c r="G443" s="3">
        <v>1998</v>
      </c>
      <c r="H443" s="55">
        <v>1997</v>
      </c>
      <c r="I443" s="64"/>
      <c r="J443" s="62"/>
      <c r="K443" s="64"/>
      <c r="L443" s="64"/>
      <c r="M443" s="64"/>
      <c r="N443" s="62"/>
      <c r="O443" s="57"/>
      <c r="P443" s="57"/>
      <c r="Q443" s="55">
        <v>4133</v>
      </c>
      <c r="R443" s="63">
        <v>3942</v>
      </c>
      <c r="S443" s="64">
        <v>0.26296940445899963</v>
      </c>
      <c r="T443" s="64">
        <v>0.25453665852546692</v>
      </c>
      <c r="U443" s="63">
        <v>1036.62451171875</v>
      </c>
      <c r="V443" s="55">
        <v>1052</v>
      </c>
      <c r="W443" s="63">
        <v>1028.147705078125</v>
      </c>
      <c r="X443" s="55">
        <v>1044</v>
      </c>
      <c r="Y443" s="64">
        <v>0.26081880927085876</v>
      </c>
      <c r="Z443" s="64">
        <v>0.2526010274887085</v>
      </c>
      <c r="AA443" s="55">
        <v>3000</v>
      </c>
      <c r="AB443" s="55">
        <v>97</v>
      </c>
      <c r="AC443" s="55">
        <v>2500</v>
      </c>
      <c r="AD443" s="55">
        <v>68</v>
      </c>
      <c r="AE443" s="55">
        <v>2800</v>
      </c>
      <c r="AF443" s="55">
        <v>66</v>
      </c>
      <c r="AG443" s="64">
        <v>9.4305865466594696E-2</v>
      </c>
      <c r="AH443" s="64">
        <v>0.22018535435199738</v>
      </c>
      <c r="AI443" s="64">
        <v>0.10331697016954422</v>
      </c>
      <c r="AJ443" s="64">
        <v>4.2381148785352707E-2</v>
      </c>
      <c r="AK443" s="64">
        <v>2.6627013459801674E-2</v>
      </c>
      <c r="AL443" s="64">
        <v>0</v>
      </c>
      <c r="AM443" s="55">
        <v>3000</v>
      </c>
      <c r="AN443" s="55">
        <v>97</v>
      </c>
      <c r="AO443" s="55">
        <v>2500</v>
      </c>
      <c r="AP443" s="55">
        <v>68</v>
      </c>
      <c r="AQ443" s="55">
        <v>2800</v>
      </c>
      <c r="AR443" s="55">
        <v>66</v>
      </c>
      <c r="AS443" s="64">
        <v>9.2205323278903961E-2</v>
      </c>
      <c r="AT443" s="64">
        <v>0.21958175301551819</v>
      </c>
      <c r="AU443" s="64">
        <v>9.3155890703201294E-2</v>
      </c>
      <c r="AV443" s="64">
        <v>3.8022812455892563E-2</v>
      </c>
      <c r="AW443" s="64">
        <v>2.5665398687124252E-2</v>
      </c>
      <c r="AX443" s="68">
        <v>0</v>
      </c>
      <c r="AY443" s="56" t="str">
        <f t="shared" si="128"/>
        <v>no</v>
      </c>
      <c r="AZ443" s="57" t="str">
        <f t="shared" si="129"/>
        <v>yes</v>
      </c>
      <c r="BA443" s="57" t="str">
        <f t="shared" si="130"/>
        <v>yes</v>
      </c>
      <c r="BB443" s="57" t="str">
        <f t="shared" si="131"/>
        <v>yes</v>
      </c>
      <c r="BC443" s="57" t="str">
        <f t="shared" si="132"/>
        <v>yes</v>
      </c>
      <c r="BD443" s="58">
        <f t="shared" si="133"/>
        <v>1</v>
      </c>
      <c r="BE443" s="59" t="str">
        <f t="shared" si="134"/>
        <v>excluded</v>
      </c>
      <c r="BF443" s="55" t="s">
        <v>69</v>
      </c>
      <c r="BG443" s="58">
        <v>2</v>
      </c>
      <c r="BH443" s="58" t="s">
        <v>70</v>
      </c>
      <c r="BI443" s="45" t="s">
        <v>71</v>
      </c>
      <c r="BJ443" s="60" t="s">
        <v>72</v>
      </c>
      <c r="BK443" s="61"/>
      <c r="BL443" s="61" t="str" cm="1">
        <f t="array" ref="BL443">IF(_xlfn.XLOOKUP(Estimates_final!C369,'Additional survey details'!$B$3:$B$489,_xlfn.XLOOKUP(Estimates_final!$BL$1,'Additional survey details'!$C$2:$BM$2,'Additional survey details'!$C$3:$BM$489))=0,"",_xlfn.XLOOKUP(Estimates_final!C369,'Additional survey details'!$B$3:$B$489,_xlfn.XLOOKUP(Estimates_final!$BL$1,'Additional survey details'!$C$2:$BM$2,'Additional survey details'!$C$3:$BM$489)))</f>
        <v/>
      </c>
    </row>
    <row r="444" spans="1:64" s="54" customFormat="1" ht="15" customHeight="1" x14ac:dyDescent="0.35">
      <c r="A444" s="54">
        <v>258</v>
      </c>
      <c r="B444" s="59" t="s">
        <v>795</v>
      </c>
      <c r="C444" s="55">
        <v>670</v>
      </c>
      <c r="D444" s="55" t="s">
        <v>798</v>
      </c>
      <c r="E444" s="58" t="s">
        <v>797</v>
      </c>
      <c r="F444" s="10" t="s">
        <v>76</v>
      </c>
      <c r="G444" s="3">
        <v>2006</v>
      </c>
      <c r="H444" s="55">
        <v>2005</v>
      </c>
      <c r="I444" s="64">
        <v>0.14890600000000001</v>
      </c>
      <c r="J444" s="62">
        <v>1.01507E-2</v>
      </c>
      <c r="K444" s="64">
        <v>0.1290106</v>
      </c>
      <c r="L444" s="64">
        <v>0.16880139999999999</v>
      </c>
      <c r="M444" s="64">
        <v>9.3268100000000007E-2</v>
      </c>
      <c r="N444" s="62">
        <v>1.212886E-2</v>
      </c>
      <c r="O444" s="57">
        <v>6.9371290000000002E-2</v>
      </c>
      <c r="P444" s="57">
        <v>0.11716488999999999</v>
      </c>
      <c r="Q444" s="55">
        <v>1751</v>
      </c>
      <c r="R444" s="63">
        <v>1627</v>
      </c>
      <c r="S444" s="64">
        <v>0.43638598918914795</v>
      </c>
      <c r="T444" s="64">
        <v>0.39006280899047852</v>
      </c>
      <c r="U444" s="63">
        <v>710</v>
      </c>
      <c r="V444" s="55">
        <v>683</v>
      </c>
      <c r="W444" s="63">
        <v>709</v>
      </c>
      <c r="X444" s="55">
        <v>681</v>
      </c>
      <c r="Y444" s="64">
        <v>0.43577134609222412</v>
      </c>
      <c r="Z444" s="64">
        <v>0.38892060518264771</v>
      </c>
      <c r="AA444" s="55">
        <v>3000</v>
      </c>
      <c r="AB444" s="55">
        <v>64</v>
      </c>
      <c r="AC444" s="55">
        <v>3500</v>
      </c>
      <c r="AD444" s="55">
        <v>45</v>
      </c>
      <c r="AE444" s="55">
        <v>3100</v>
      </c>
      <c r="AF444" s="55">
        <v>43</v>
      </c>
      <c r="AG444" s="64">
        <v>9.4342105090618134E-2</v>
      </c>
      <c r="AH444" s="64">
        <v>0.23593565821647644</v>
      </c>
      <c r="AI444" s="64">
        <v>9.6418179571628571E-2</v>
      </c>
      <c r="AJ444" s="64">
        <v>3.7357509136199951E-2</v>
      </c>
      <c r="AK444" s="64">
        <v>1.1794348247349262E-2</v>
      </c>
      <c r="AL444" s="64">
        <v>0</v>
      </c>
      <c r="AM444" s="55">
        <v>3000</v>
      </c>
      <c r="AN444" s="55">
        <v>64</v>
      </c>
      <c r="AO444" s="55">
        <v>3500</v>
      </c>
      <c r="AP444" s="55">
        <v>45</v>
      </c>
      <c r="AQ444" s="55">
        <v>3100</v>
      </c>
      <c r="AR444" s="55">
        <v>43</v>
      </c>
      <c r="AS444" s="64">
        <v>9.3704245984554291E-2</v>
      </c>
      <c r="AT444" s="64">
        <v>0.22254759073257446</v>
      </c>
      <c r="AU444" s="64">
        <v>8.9311860501766205E-2</v>
      </c>
      <c r="AV444" s="64">
        <v>3.660321980714798E-2</v>
      </c>
      <c r="AW444" s="64">
        <v>1.6105417162179947E-2</v>
      </c>
      <c r="AX444" s="68">
        <v>0</v>
      </c>
      <c r="AY444" s="56" t="str">
        <f t="shared" si="128"/>
        <v>yes</v>
      </c>
      <c r="AZ444" s="57" t="str">
        <f t="shared" si="129"/>
        <v>yes</v>
      </c>
      <c r="BA444" s="57" t="str">
        <f t="shared" si="130"/>
        <v>yes</v>
      </c>
      <c r="BB444" s="57" t="str">
        <f t="shared" si="131"/>
        <v>yes</v>
      </c>
      <c r="BC444" s="57" t="str">
        <f t="shared" si="132"/>
        <v>yes</v>
      </c>
      <c r="BD444" s="58">
        <f t="shared" si="133"/>
        <v>0</v>
      </c>
      <c r="BE444" s="59" t="str">
        <f t="shared" si="134"/>
        <v>included</v>
      </c>
      <c r="BF444" s="55" t="s">
        <v>77</v>
      </c>
      <c r="BG444" s="58">
        <v>5</v>
      </c>
      <c r="BH444" s="58" t="s">
        <v>78</v>
      </c>
      <c r="BI444" s="45" t="s">
        <v>79</v>
      </c>
      <c r="BJ444" s="67" t="s">
        <v>80</v>
      </c>
      <c r="BK444" s="61"/>
      <c r="BL444" s="61" t="str" cm="1">
        <f t="array" ref="BL444">IF(_xlfn.XLOOKUP(Estimates_final!C371,'Additional survey details'!$B$3:$B$489,_xlfn.XLOOKUP(Estimates_final!$BL$1,'Additional survey details'!$C$2:$BM$2,'Additional survey details'!$C$3:$BM$489))=0,"",_xlfn.XLOOKUP(Estimates_final!C371,'Additional survey details'!$B$3:$B$489,_xlfn.XLOOKUP(Estimates_final!$BL$1,'Additional survey details'!$C$2:$BM$2,'Additional survey details'!$C$3:$BM$489)))</f>
        <v/>
      </c>
    </row>
    <row r="445" spans="1:64" s="54" customFormat="1" ht="15" customHeight="1" x14ac:dyDescent="0.35">
      <c r="A445" s="54">
        <v>259</v>
      </c>
      <c r="B445" s="59" t="s">
        <v>795</v>
      </c>
      <c r="C445" s="55">
        <v>672</v>
      </c>
      <c r="D445" s="55" t="s">
        <v>799</v>
      </c>
      <c r="E445" s="58" t="s">
        <v>797</v>
      </c>
      <c r="F445" s="10" t="s">
        <v>76</v>
      </c>
      <c r="G445" s="3">
        <v>2010</v>
      </c>
      <c r="H445" s="55">
        <v>2009</v>
      </c>
      <c r="I445" s="64">
        <v>0.15425668656826019</v>
      </c>
      <c r="J445" s="62">
        <v>1.0151850059628487E-2</v>
      </c>
      <c r="K445" s="64">
        <v>0.13435906171798706</v>
      </c>
      <c r="L445" s="64">
        <v>0.17415431141853333</v>
      </c>
      <c r="M445" s="64">
        <v>9.4049999999999995E-2</v>
      </c>
      <c r="N445" s="62">
        <v>1.053715E-2</v>
      </c>
      <c r="O445" s="57">
        <v>7.3331359999999998E-2</v>
      </c>
      <c r="P445" s="57">
        <v>0.11477835</v>
      </c>
      <c r="Q445" s="55">
        <v>1961</v>
      </c>
      <c r="R445" s="63">
        <v>1791.920166015625</v>
      </c>
      <c r="S445" s="64">
        <v>0.51841515302658081</v>
      </c>
      <c r="T445" s="64">
        <v>0.46965834498405457</v>
      </c>
      <c r="U445" s="63">
        <v>929</v>
      </c>
      <c r="V445" s="55">
        <v>921</v>
      </c>
      <c r="W445" s="63">
        <v>922</v>
      </c>
      <c r="X445" s="55">
        <v>915</v>
      </c>
      <c r="Y445" s="64">
        <v>0.51450890302658081</v>
      </c>
      <c r="Z445" s="64">
        <v>0.46659865975379944</v>
      </c>
      <c r="AA445" s="55">
        <v>3000</v>
      </c>
      <c r="AB445" s="55">
        <v>117</v>
      </c>
      <c r="AC445" s="55">
        <v>3500</v>
      </c>
      <c r="AD445" s="55">
        <v>70</v>
      </c>
      <c r="AE445" s="55">
        <v>3200</v>
      </c>
      <c r="AF445" s="55">
        <v>65</v>
      </c>
      <c r="AG445" s="64">
        <v>0.11968536674976349</v>
      </c>
      <c r="AH445" s="64">
        <v>0.27386048436164856</v>
      </c>
      <c r="AI445" s="64">
        <v>0.11232297867536545</v>
      </c>
      <c r="AJ445" s="64">
        <v>5.1915459334850311E-2</v>
      </c>
      <c r="AK445" s="64">
        <v>2.4580815806984901E-2</v>
      </c>
      <c r="AL445" s="64">
        <v>0</v>
      </c>
      <c r="AM445" s="55">
        <v>3000</v>
      </c>
      <c r="AN445" s="55">
        <v>117</v>
      </c>
      <c r="AO445" s="55">
        <v>3500</v>
      </c>
      <c r="AP445" s="55">
        <v>70</v>
      </c>
      <c r="AQ445" s="55">
        <v>3200</v>
      </c>
      <c r="AR445" s="55">
        <v>65</v>
      </c>
      <c r="AS445" s="64">
        <v>0.12703582644462585</v>
      </c>
      <c r="AT445" s="64">
        <v>0.27361562848091125</v>
      </c>
      <c r="AU445" s="64">
        <v>9.9891424179077148E-2</v>
      </c>
      <c r="AV445" s="64">
        <v>4.8859935253858566E-2</v>
      </c>
      <c r="AW445" s="64">
        <v>2.3887079209089279E-2</v>
      </c>
      <c r="AX445" s="68">
        <v>0</v>
      </c>
      <c r="AY445" s="56" t="str">
        <f t="shared" si="128"/>
        <v>yes</v>
      </c>
      <c r="AZ445" s="57" t="str">
        <f t="shared" si="129"/>
        <v>yes</v>
      </c>
      <c r="BA445" s="57" t="str">
        <f t="shared" si="130"/>
        <v>yes</v>
      </c>
      <c r="BB445" s="57" t="str">
        <f t="shared" si="131"/>
        <v>yes</v>
      </c>
      <c r="BC445" s="57" t="str">
        <f t="shared" si="132"/>
        <v>yes</v>
      </c>
      <c r="BD445" s="58">
        <f t="shared" si="133"/>
        <v>0</v>
      </c>
      <c r="BE445" s="59" t="str">
        <f t="shared" si="134"/>
        <v>included</v>
      </c>
      <c r="BF445" s="55"/>
      <c r="BG445" s="58">
        <v>5</v>
      </c>
      <c r="BH445" s="58" t="s">
        <v>78</v>
      </c>
      <c r="BI445" s="45" t="s">
        <v>96</v>
      </c>
      <c r="BJ445" s="67" t="s">
        <v>80</v>
      </c>
      <c r="BK445" s="61"/>
      <c r="BL445" s="61" t="str" cm="1">
        <f t="array" ref="BL445">IF(_xlfn.XLOOKUP(Estimates_final!C372,'Additional survey details'!$B$3:$B$489,_xlfn.XLOOKUP(Estimates_final!$BL$1,'Additional survey details'!$C$2:$BM$2,'Additional survey details'!$C$3:$BM$489))=0,"",_xlfn.XLOOKUP(Estimates_final!C372,'Additional survey details'!$B$3:$B$489,_xlfn.XLOOKUP(Estimates_final!$BL$1,'Additional survey details'!$C$2:$BM$2,'Additional survey details'!$C$3:$BM$489)))</f>
        <v/>
      </c>
    </row>
    <row r="446" spans="1:64" s="54" customFormat="1" ht="15" customHeight="1" x14ac:dyDescent="0.35">
      <c r="A446" s="54">
        <v>260</v>
      </c>
      <c r="B446" s="59" t="s">
        <v>795</v>
      </c>
      <c r="C446" s="55">
        <v>673</v>
      </c>
      <c r="D446" s="55" t="s">
        <v>800</v>
      </c>
      <c r="E446" s="58" t="s">
        <v>797</v>
      </c>
      <c r="F446" s="10" t="s">
        <v>67</v>
      </c>
      <c r="G446" s="3" t="s">
        <v>270</v>
      </c>
      <c r="H446" s="55">
        <v>2011</v>
      </c>
      <c r="I446" s="64">
        <v>0.14306911826133728</v>
      </c>
      <c r="J446" s="62">
        <v>6.2251323834061623E-3</v>
      </c>
      <c r="K446" s="64">
        <v>0.1308678537607193</v>
      </c>
      <c r="L446" s="64">
        <v>0.15527036786079407</v>
      </c>
      <c r="M446" s="64">
        <v>9.4810225069522858E-2</v>
      </c>
      <c r="N446" s="62">
        <v>5.3158127702772617E-3</v>
      </c>
      <c r="O446" s="57">
        <v>8.4352836012840271E-2</v>
      </c>
      <c r="P446" s="57">
        <v>0.10526761412620544</v>
      </c>
      <c r="Q446" s="55">
        <v>6947</v>
      </c>
      <c r="R446" s="63">
        <v>6674</v>
      </c>
      <c r="S446" s="64">
        <v>0.6006588339805603</v>
      </c>
      <c r="T446" s="64">
        <v>0.57909888029098511</v>
      </c>
      <c r="U446" s="63">
        <v>4008.843994140625</v>
      </c>
      <c r="V446" s="55">
        <v>4023</v>
      </c>
      <c r="W446" s="63">
        <v>3997.31396484375</v>
      </c>
      <c r="X446" s="55">
        <v>4013</v>
      </c>
      <c r="Y446" s="64">
        <v>0.59893828630447388</v>
      </c>
      <c r="Z446" s="64">
        <v>0.57765942811965942</v>
      </c>
      <c r="AA446" s="55">
        <v>3000</v>
      </c>
      <c r="AB446" s="55">
        <v>468</v>
      </c>
      <c r="AC446" s="55">
        <v>3500</v>
      </c>
      <c r="AD446" s="55">
        <v>316</v>
      </c>
      <c r="AE446" s="55">
        <v>3200</v>
      </c>
      <c r="AF446" s="55">
        <v>296</v>
      </c>
      <c r="AG446" s="64">
        <v>0.11964326351881027</v>
      </c>
      <c r="AH446" s="64">
        <v>0.27265527844429016</v>
      </c>
      <c r="AI446" s="64">
        <v>9.5135703682899475E-2</v>
      </c>
      <c r="AJ446" s="64">
        <v>3.6278136074542999E-2</v>
      </c>
      <c r="AK446" s="64">
        <v>1.8413849174976349E-2</v>
      </c>
      <c r="AL446" s="64">
        <v>2.902113483287394E-4</v>
      </c>
      <c r="AM446" s="55">
        <v>3000</v>
      </c>
      <c r="AN446" s="55">
        <v>468</v>
      </c>
      <c r="AO446" s="55">
        <v>3500</v>
      </c>
      <c r="AP446" s="55">
        <v>316</v>
      </c>
      <c r="AQ446" s="55">
        <v>3200</v>
      </c>
      <c r="AR446" s="55">
        <v>296</v>
      </c>
      <c r="AS446" s="64">
        <v>0.11633109301328659</v>
      </c>
      <c r="AT446" s="64">
        <v>0.26845636963844299</v>
      </c>
      <c r="AU446" s="64">
        <v>8.7745465338230133E-2</v>
      </c>
      <c r="AV446" s="64">
        <v>3.3557046204805374E-2</v>
      </c>
      <c r="AW446" s="64">
        <v>1.6654238104820251E-2</v>
      </c>
      <c r="AX446" s="68">
        <v>2.4857072276063263E-4</v>
      </c>
      <c r="AY446" s="56" t="str">
        <f t="shared" si="128"/>
        <v>yes</v>
      </c>
      <c r="AZ446" s="57" t="str">
        <f t="shared" si="129"/>
        <v>yes</v>
      </c>
      <c r="BA446" s="57" t="str">
        <f t="shared" si="130"/>
        <v>yes</v>
      </c>
      <c r="BB446" s="57" t="str">
        <f t="shared" si="131"/>
        <v>yes</v>
      </c>
      <c r="BC446" s="57" t="str">
        <f t="shared" si="132"/>
        <v>yes</v>
      </c>
      <c r="BD446" s="58">
        <f t="shared" si="133"/>
        <v>0</v>
      </c>
      <c r="BE446" s="59" t="str">
        <f t="shared" si="134"/>
        <v>included</v>
      </c>
      <c r="BF446" s="55" t="s">
        <v>77</v>
      </c>
      <c r="BG446" s="58">
        <v>5</v>
      </c>
      <c r="BH446" s="58" t="s">
        <v>78</v>
      </c>
      <c r="BI446" s="45" t="s">
        <v>84</v>
      </c>
      <c r="BJ446" s="67" t="s">
        <v>80</v>
      </c>
      <c r="BK446" s="61"/>
      <c r="BL446" s="61" t="str" cm="1">
        <f t="array" ref="BL446">IF(_xlfn.XLOOKUP(Estimates_final!C373,'Additional survey details'!$B$3:$B$489,_xlfn.XLOOKUP(Estimates_final!$BL$1,'Additional survey details'!$C$2:$BM$2,'Additional survey details'!$C$3:$BM$489))=0,"",_xlfn.XLOOKUP(Estimates_final!C373,'Additional survey details'!$B$3:$B$489,_xlfn.XLOOKUP(Estimates_final!$BL$1,'Additional survey details'!$C$2:$BM$2,'Additional survey details'!$C$3:$BM$489)))</f>
        <v>MICS2</v>
      </c>
    </row>
    <row r="447" spans="1:64" s="54" customFormat="1" ht="15" customHeight="1" x14ac:dyDescent="0.35">
      <c r="A447" s="54">
        <v>348</v>
      </c>
      <c r="B447" s="59" t="s">
        <v>795</v>
      </c>
      <c r="C447" s="55">
        <v>1049</v>
      </c>
      <c r="D447" s="55" t="s">
        <v>801</v>
      </c>
      <c r="E447" s="58" t="s">
        <v>797</v>
      </c>
      <c r="F447" s="10" t="s">
        <v>76</v>
      </c>
      <c r="G447" s="3">
        <v>2000</v>
      </c>
      <c r="H447" s="55">
        <v>1997</v>
      </c>
      <c r="I447" s="64">
        <v>0.24243010000000001</v>
      </c>
      <c r="J447" s="62">
        <v>3.9045900000000001E-2</v>
      </c>
      <c r="K447" s="64">
        <v>0.16590009999999999</v>
      </c>
      <c r="L447" s="64">
        <v>0.31896010000000002</v>
      </c>
      <c r="M447" s="64">
        <v>0.1374235</v>
      </c>
      <c r="N447" s="62">
        <v>2.2065230000000002E-2</v>
      </c>
      <c r="O447" s="57">
        <v>9.3773179999999998E-2</v>
      </c>
      <c r="P447" s="57">
        <v>0.18107376</v>
      </c>
      <c r="Q447" s="55">
        <v>757</v>
      </c>
      <c r="R447" s="63">
        <v>694</v>
      </c>
      <c r="S447" s="64">
        <v>0.35154446959495544</v>
      </c>
      <c r="T447" s="64">
        <v>0.32628798484802246</v>
      </c>
      <c r="U447" s="63">
        <v>244</v>
      </c>
      <c r="V447" s="55">
        <v>247</v>
      </c>
      <c r="W447" s="63">
        <v>244</v>
      </c>
      <c r="X447" s="55">
        <v>247</v>
      </c>
      <c r="Y447" s="64">
        <v>0.35159602761268616</v>
      </c>
      <c r="Z447" s="64">
        <v>0.32628798484802246</v>
      </c>
      <c r="AA447" s="55">
        <v>3000</v>
      </c>
      <c r="AB447" s="55">
        <v>24</v>
      </c>
      <c r="AC447" s="55">
        <v>2500</v>
      </c>
      <c r="AD447" s="55">
        <v>21</v>
      </c>
      <c r="AE447" s="55">
        <v>3500</v>
      </c>
      <c r="AF447" s="55">
        <v>21</v>
      </c>
      <c r="AG447" s="64">
        <v>0.10089661926031113</v>
      </c>
      <c r="AH447" s="64">
        <v>0.26970666646957397</v>
      </c>
      <c r="AI447" s="64">
        <v>7.0968195796012878E-2</v>
      </c>
      <c r="AJ447" s="64">
        <v>3.651047870516777E-2</v>
      </c>
      <c r="AK447" s="64">
        <v>0</v>
      </c>
      <c r="AL447" s="64">
        <v>0</v>
      </c>
      <c r="AM447" s="55">
        <v>3000</v>
      </c>
      <c r="AN447" s="55">
        <v>24</v>
      </c>
      <c r="AO447" s="55">
        <v>3500</v>
      </c>
      <c r="AP447" s="55">
        <v>21</v>
      </c>
      <c r="AQ447" s="55">
        <v>2500</v>
      </c>
      <c r="AR447" s="55">
        <v>21</v>
      </c>
      <c r="AS447" s="64">
        <v>9.7165994346141815E-2</v>
      </c>
      <c r="AT447" s="64">
        <v>0.26720649003982544</v>
      </c>
      <c r="AU447" s="64">
        <v>6.8825908005237579E-2</v>
      </c>
      <c r="AV447" s="64">
        <v>3.6437246948480606E-2</v>
      </c>
      <c r="AW447" s="64">
        <v>0</v>
      </c>
      <c r="AX447" s="68">
        <v>0</v>
      </c>
      <c r="AY447" s="56" t="str">
        <f t="shared" si="128"/>
        <v>yes</v>
      </c>
      <c r="AZ447" s="57" t="str">
        <f t="shared" si="129"/>
        <v>yes</v>
      </c>
      <c r="BA447" s="57" t="str">
        <f t="shared" si="130"/>
        <v>yes</v>
      </c>
      <c r="BB447" s="57" t="str">
        <f t="shared" si="131"/>
        <v>yes</v>
      </c>
      <c r="BC447" s="57" t="str">
        <f t="shared" si="132"/>
        <v>yes</v>
      </c>
      <c r="BD447" s="58">
        <f t="shared" si="133"/>
        <v>0</v>
      </c>
      <c r="BE447" s="59" t="str">
        <f t="shared" si="134"/>
        <v>included</v>
      </c>
      <c r="BF447" s="55" t="s">
        <v>77</v>
      </c>
      <c r="BG447" s="58">
        <v>5</v>
      </c>
      <c r="BH447" s="58" t="s">
        <v>78</v>
      </c>
      <c r="BI447" s="45" t="s">
        <v>135</v>
      </c>
      <c r="BJ447" s="67" t="s">
        <v>80</v>
      </c>
      <c r="BK447" s="61"/>
      <c r="BL447" s="61" t="str" cm="1">
        <f t="array" ref="BL447">IF(_xlfn.XLOOKUP(Estimates_final!C370,'Additional survey details'!$B$3:$B$489,_xlfn.XLOOKUP(Estimates_final!$BL$1,'Additional survey details'!$C$2:$BM$2,'Additional survey details'!$C$3:$BM$489))=0,"",_xlfn.XLOOKUP(Estimates_final!C370,'Additional survey details'!$B$3:$B$489,_xlfn.XLOOKUP(Estimates_final!$BL$1,'Additional survey details'!$C$2:$BM$2,'Additional survey details'!$C$3:$BM$489)))</f>
        <v/>
      </c>
    </row>
    <row r="448" spans="1:64" s="54" customFormat="1" ht="15" customHeight="1" x14ac:dyDescent="0.35">
      <c r="A448" s="54">
        <v>439</v>
      </c>
      <c r="B448" s="59" t="s">
        <v>795</v>
      </c>
      <c r="C448" s="55">
        <v>2607</v>
      </c>
      <c r="D448" s="55" t="s">
        <v>802</v>
      </c>
      <c r="E448" s="58" t="s">
        <v>797</v>
      </c>
      <c r="F448" s="10" t="s">
        <v>76</v>
      </c>
      <c r="G448" s="3">
        <v>2017</v>
      </c>
      <c r="H448" s="55">
        <v>2016</v>
      </c>
      <c r="I448" s="64">
        <v>0.15377049148082733</v>
      </c>
      <c r="J448" s="62">
        <v>1.1547602713108063E-2</v>
      </c>
      <c r="K448" s="64">
        <v>0.1311371922492981</v>
      </c>
      <c r="L448" s="64">
        <v>0.17640379071235657</v>
      </c>
      <c r="M448" s="64">
        <v>9.4718001782894135E-2</v>
      </c>
      <c r="N448" s="62">
        <v>9.9575500935316086E-3</v>
      </c>
      <c r="O448" s="64">
        <v>7.5141429901123047E-2</v>
      </c>
      <c r="P448" s="64">
        <v>0.11429458111524582</v>
      </c>
      <c r="Q448" s="55">
        <v>1988</v>
      </c>
      <c r="R448" s="63">
        <v>1970.8719482421875</v>
      </c>
      <c r="S448" s="64">
        <v>0.70218163728713989</v>
      </c>
      <c r="T448" s="64">
        <v>0.70321929454803467</v>
      </c>
      <c r="U448" s="63">
        <v>1384</v>
      </c>
      <c r="V448" s="55">
        <v>1398</v>
      </c>
      <c r="W448" s="63">
        <v>1379</v>
      </c>
      <c r="X448" s="55">
        <v>1392</v>
      </c>
      <c r="Y448" s="64">
        <v>0.69964486360549927</v>
      </c>
      <c r="Z448" s="64">
        <v>0.70020121335983276</v>
      </c>
      <c r="AA448" s="55">
        <v>3000</v>
      </c>
      <c r="AB448" s="55">
        <v>170</v>
      </c>
      <c r="AC448" s="55">
        <v>3200</v>
      </c>
      <c r="AD448" s="55">
        <v>92</v>
      </c>
      <c r="AE448" s="55">
        <v>2500</v>
      </c>
      <c r="AF448" s="55">
        <v>84</v>
      </c>
      <c r="AG448" s="64">
        <v>0.12492018193006516</v>
      </c>
      <c r="AH448" s="64">
        <v>0.24845242500305176</v>
      </c>
      <c r="AI448" s="64">
        <v>8.8793836534023285E-2</v>
      </c>
      <c r="AJ448" s="64">
        <v>3.2441213726997375E-2</v>
      </c>
      <c r="AK448" s="64">
        <v>1.6159545630216599E-2</v>
      </c>
      <c r="AL448" s="64">
        <v>0</v>
      </c>
      <c r="AM448" s="55">
        <v>3000</v>
      </c>
      <c r="AN448" s="55">
        <v>170</v>
      </c>
      <c r="AO448" s="55">
        <v>3200</v>
      </c>
      <c r="AP448" s="55">
        <v>92</v>
      </c>
      <c r="AQ448" s="55">
        <v>2500</v>
      </c>
      <c r="AR448" s="55">
        <v>84</v>
      </c>
      <c r="AS448" s="64">
        <v>0.12160228937864304</v>
      </c>
      <c r="AT448" s="64">
        <v>0.24749642610549927</v>
      </c>
      <c r="AU448" s="64">
        <v>7.5107298791408539E-2</v>
      </c>
      <c r="AV448" s="64">
        <v>2.932761050760746E-2</v>
      </c>
      <c r="AW448" s="64">
        <v>1.3590844348073006E-2</v>
      </c>
      <c r="AX448" s="68">
        <v>0</v>
      </c>
      <c r="AY448" s="56" t="str">
        <f t="shared" si="128"/>
        <v>yes</v>
      </c>
      <c r="AZ448" s="57" t="str">
        <f t="shared" si="129"/>
        <v>yes</v>
      </c>
      <c r="BA448" s="57" t="str">
        <f t="shared" si="130"/>
        <v>yes</v>
      </c>
      <c r="BB448" s="57" t="str">
        <f t="shared" si="131"/>
        <v>yes</v>
      </c>
      <c r="BC448" s="57" t="str">
        <f t="shared" si="132"/>
        <v>yes</v>
      </c>
      <c r="BD448" s="58">
        <f t="shared" si="133"/>
        <v>0</v>
      </c>
      <c r="BE448" s="59" t="str">
        <f t="shared" si="134"/>
        <v>included</v>
      </c>
      <c r="BF448" s="55"/>
      <c r="BG448" s="58">
        <v>5</v>
      </c>
      <c r="BH448" s="58" t="s">
        <v>78</v>
      </c>
      <c r="BI448" s="45" t="s">
        <v>96</v>
      </c>
      <c r="BJ448" s="67" t="s">
        <v>80</v>
      </c>
      <c r="BK448" s="61"/>
      <c r="BL448" s="61" t="str" cm="1">
        <f t="array" ref="BL448">IF(_xlfn.XLOOKUP(Estimates_final!C374,'Additional survey details'!$B$3:$B$489,_xlfn.XLOOKUP(Estimates_final!$BL$1,'Additional survey details'!$C$2:$BM$2,'Additional survey details'!$C$3:$BM$489))=0,"",_xlfn.XLOOKUP(Estimates_final!C374,'Additional survey details'!$B$3:$B$489,_xlfn.XLOOKUP(Estimates_final!$BL$1,'Additional survey details'!$C$2:$BM$2,'Additional survey details'!$C$3:$BM$489)))</f>
        <v/>
      </c>
    </row>
    <row r="449" spans="1:64" s="54" customFormat="1" ht="15" hidden="1" customHeight="1" x14ac:dyDescent="0.35">
      <c r="A449" s="54">
        <v>470</v>
      </c>
      <c r="B449" s="59" t="s">
        <v>803</v>
      </c>
      <c r="C449" s="55">
        <v>4244</v>
      </c>
      <c r="D449" s="55" t="s">
        <v>804</v>
      </c>
      <c r="E449" s="58" t="s">
        <v>805</v>
      </c>
      <c r="F449" s="10" t="s">
        <v>76</v>
      </c>
      <c r="G449" s="3">
        <v>2019</v>
      </c>
      <c r="H449" s="55">
        <v>2018</v>
      </c>
      <c r="I449" s="64"/>
      <c r="J449" s="62"/>
      <c r="K449" s="64"/>
      <c r="L449" s="64"/>
      <c r="M449" s="64"/>
      <c r="N449" s="62"/>
      <c r="O449" s="64"/>
      <c r="P449" s="64"/>
      <c r="Q449" s="55">
        <v>440</v>
      </c>
      <c r="R449" s="63">
        <v>421.26779174804688</v>
      </c>
      <c r="S449" s="64">
        <v>0.93111640214920044</v>
      </c>
      <c r="T449" s="64">
        <v>0.90909093618392944</v>
      </c>
      <c r="U449" s="63">
        <v>392</v>
      </c>
      <c r="V449" s="55">
        <v>400</v>
      </c>
      <c r="W449" s="63">
        <v>351</v>
      </c>
      <c r="X449" s="55">
        <v>365</v>
      </c>
      <c r="Y449" s="64">
        <v>0.83372920751571655</v>
      </c>
      <c r="Z449" s="64">
        <v>0.82954543828964233</v>
      </c>
      <c r="AA449" s="55">
        <v>3000</v>
      </c>
      <c r="AB449" s="55">
        <v>49</v>
      </c>
      <c r="AC449" s="55">
        <v>6000</v>
      </c>
      <c r="AD449" s="55">
        <v>22</v>
      </c>
      <c r="AE449" s="55">
        <v>5000</v>
      </c>
      <c r="AF449" s="55">
        <v>22</v>
      </c>
      <c r="AG449" s="64">
        <v>0.11564763635396957</v>
      </c>
      <c r="AH449" s="64">
        <v>0.37595626711845398</v>
      </c>
      <c r="AI449" s="64">
        <v>0.47162213921546936</v>
      </c>
      <c r="AJ449" s="64">
        <v>0.26857867836952209</v>
      </c>
      <c r="AK449" s="64">
        <v>0.20346684753894806</v>
      </c>
      <c r="AL449" s="64">
        <v>4.4833077117800713E-3</v>
      </c>
      <c r="AM449" s="55">
        <v>3000</v>
      </c>
      <c r="AN449" s="55">
        <v>49</v>
      </c>
      <c r="AO449" s="55">
        <v>5000</v>
      </c>
      <c r="AP449" s="55">
        <v>22</v>
      </c>
      <c r="AQ449" s="55">
        <v>5000</v>
      </c>
      <c r="AR449" s="55">
        <v>22</v>
      </c>
      <c r="AS449" s="64">
        <v>0.13500000536441803</v>
      </c>
      <c r="AT449" s="64">
        <v>0.36750000715255737</v>
      </c>
      <c r="AU449" s="64">
        <v>0.42500001192092896</v>
      </c>
      <c r="AV449" s="64">
        <v>0.20749999582767487</v>
      </c>
      <c r="AW449" s="64">
        <v>0.1574999988079071</v>
      </c>
      <c r="AX449" s="68">
        <v>2.4999999441206455E-3</v>
      </c>
      <c r="AY449" s="56" t="str">
        <f t="shared" si="128"/>
        <v>yes</v>
      </c>
      <c r="AZ449" s="57" t="str">
        <f t="shared" si="129"/>
        <v>yes</v>
      </c>
      <c r="BA449" s="57" t="str">
        <f t="shared" si="130"/>
        <v>yes</v>
      </c>
      <c r="BB449" s="57" t="str">
        <f t="shared" si="131"/>
        <v>no</v>
      </c>
      <c r="BC449" s="57" t="str">
        <f t="shared" si="132"/>
        <v>no</v>
      </c>
      <c r="BD449" s="58">
        <f t="shared" si="133"/>
        <v>2</v>
      </c>
      <c r="BE449" s="59" t="str">
        <f t="shared" si="134"/>
        <v>excluded</v>
      </c>
      <c r="BF449" s="55"/>
      <c r="BG449" s="58">
        <v>3</v>
      </c>
      <c r="BH449" s="58" t="s">
        <v>70</v>
      </c>
      <c r="BI449" s="45" t="s">
        <v>71</v>
      </c>
      <c r="BJ449" s="60" t="s">
        <v>72</v>
      </c>
      <c r="BK449" s="61"/>
      <c r="BL449" s="61" t="str" cm="1">
        <f t="array" ref="BL449">IF(_xlfn.XLOOKUP(Estimates_final!C375,'Additional survey details'!$B$3:$B$489,_xlfn.XLOOKUP(Estimates_final!$BL$1,'Additional survey details'!$C$2:$BM$2,'Additional survey details'!$C$3:$BM$489))=0,"",_xlfn.XLOOKUP(Estimates_final!C375,'Additional survey details'!$B$3:$B$489,_xlfn.XLOOKUP(Estimates_final!$BL$1,'Additional survey details'!$C$2:$BM$2,'Additional survey details'!$C$3:$BM$489)))</f>
        <v/>
      </c>
    </row>
    <row r="450" spans="1:64" s="54" customFormat="1" ht="15" hidden="1" customHeight="1" x14ac:dyDescent="0.35">
      <c r="A450" s="54">
        <v>261</v>
      </c>
      <c r="B450" s="59" t="s">
        <v>806</v>
      </c>
      <c r="C450" s="55">
        <v>677</v>
      </c>
      <c r="D450" s="55" t="s">
        <v>807</v>
      </c>
      <c r="E450" s="58" t="s">
        <v>808</v>
      </c>
      <c r="F450" s="10" t="s">
        <v>76</v>
      </c>
      <c r="G450" s="3">
        <v>2000</v>
      </c>
      <c r="H450" s="55">
        <v>1999</v>
      </c>
      <c r="I450" s="64"/>
      <c r="J450" s="62"/>
      <c r="K450" s="64"/>
      <c r="L450" s="64"/>
      <c r="M450" s="64"/>
      <c r="N450" s="62"/>
      <c r="O450" s="57"/>
      <c r="P450" s="57"/>
      <c r="Q450" s="55">
        <v>223</v>
      </c>
      <c r="R450" s="63">
        <v>223</v>
      </c>
      <c r="S450" s="64">
        <v>0.86098653078079224</v>
      </c>
      <c r="T450" s="64">
        <v>0.86098653078079224</v>
      </c>
      <c r="U450" s="63">
        <v>192</v>
      </c>
      <c r="V450" s="55">
        <v>192</v>
      </c>
      <c r="W450" s="63">
        <v>186</v>
      </c>
      <c r="X450" s="55">
        <v>186</v>
      </c>
      <c r="Y450" s="64">
        <v>0.83408069610595703</v>
      </c>
      <c r="Z450" s="64">
        <v>0.83408069610595703</v>
      </c>
      <c r="AA450" s="55">
        <v>3175.1298828125</v>
      </c>
      <c r="AB450" s="55">
        <v>25</v>
      </c>
      <c r="AC450" s="55">
        <v>2721.5400390625</v>
      </c>
      <c r="AD450" s="55">
        <v>14</v>
      </c>
      <c r="AE450" s="55">
        <v>3628.719970703125</v>
      </c>
      <c r="AF450" s="55">
        <v>11</v>
      </c>
      <c r="AG450" s="64">
        <v>0.1302083283662796</v>
      </c>
      <c r="AH450" s="64">
        <v>0.2604166567325592</v>
      </c>
      <c r="AI450" s="64">
        <v>7.8125E-2</v>
      </c>
      <c r="AJ450" s="64">
        <v>5.2083332091569901E-2</v>
      </c>
      <c r="AK450" s="64">
        <v>3.125E-2</v>
      </c>
      <c r="AL450" s="64">
        <v>0</v>
      </c>
      <c r="AM450" s="55">
        <v>3175</v>
      </c>
      <c r="AN450" s="55">
        <v>25</v>
      </c>
      <c r="AO450" s="55">
        <v>2722</v>
      </c>
      <c r="AP450" s="55">
        <v>14</v>
      </c>
      <c r="AQ450" s="55">
        <v>3629</v>
      </c>
      <c r="AR450" s="55">
        <v>11</v>
      </c>
      <c r="AS450" s="64">
        <v>0.1315789520740509</v>
      </c>
      <c r="AT450" s="64">
        <v>0.26315790414810181</v>
      </c>
      <c r="AU450" s="64">
        <v>6.8421050906181335E-2</v>
      </c>
      <c r="AV450" s="64">
        <v>4.2105264961719513E-2</v>
      </c>
      <c r="AW450" s="64">
        <v>2.1052632480859756E-2</v>
      </c>
      <c r="AX450" s="68">
        <v>0</v>
      </c>
      <c r="AY450" s="56" t="str">
        <f t="shared" si="128"/>
        <v>yes</v>
      </c>
      <c r="AZ450" s="57" t="str">
        <f t="shared" si="129"/>
        <v>no</v>
      </c>
      <c r="BA450" s="57" t="str">
        <f t="shared" si="130"/>
        <v>yes</v>
      </c>
      <c r="BB450" s="57" t="str">
        <f t="shared" si="131"/>
        <v>yes</v>
      </c>
      <c r="BC450" s="57" t="str">
        <f t="shared" si="132"/>
        <v>yes</v>
      </c>
      <c r="BD450" s="58">
        <f t="shared" si="133"/>
        <v>1</v>
      </c>
      <c r="BE450" s="59" t="str">
        <f t="shared" si="134"/>
        <v>excluded</v>
      </c>
      <c r="BF450" s="55" t="s">
        <v>69</v>
      </c>
      <c r="BG450" s="58">
        <v>6</v>
      </c>
      <c r="BH450" s="88" t="s">
        <v>70</v>
      </c>
      <c r="BI450" s="45" t="s">
        <v>71</v>
      </c>
      <c r="BJ450" s="60" t="s">
        <v>72</v>
      </c>
      <c r="BK450" s="61"/>
      <c r="BL450" s="61" t="e" cm="1">
        <f t="array" ref="BL450">IF(_xlfn.XLOOKUP(Estimates_final!C376,'Additional survey details'!$B$3:$B$489,_xlfn.XLOOKUP(Estimates_final!$BL$1,'Additional survey details'!$C$2:$BM$2,'Additional survey details'!$C$3:$BM$489))=0,"",_xlfn.XLOOKUP(Estimates_final!C376,'Additional survey details'!$B$3:$B$489,_xlfn.XLOOKUP(Estimates_final!$BL$1,'Additional survey details'!$C$2:$BM$2,'Additional survey details'!$C$3:$BM$489)))</f>
        <v>#N/A</v>
      </c>
    </row>
    <row r="451" spans="1:64" s="54" customFormat="1" ht="15" customHeight="1" x14ac:dyDescent="0.35">
      <c r="A451" s="54">
        <v>315</v>
      </c>
      <c r="B451" s="59" t="s">
        <v>806</v>
      </c>
      <c r="C451" s="55">
        <v>860</v>
      </c>
      <c r="D451" s="55" t="s">
        <v>809</v>
      </c>
      <c r="E451" s="58" t="s">
        <v>808</v>
      </c>
      <c r="F451" s="10" t="s">
        <v>76</v>
      </c>
      <c r="G451" s="3">
        <v>2006</v>
      </c>
      <c r="H451" s="55">
        <v>2005</v>
      </c>
      <c r="I451" s="64">
        <v>0.16155004501342773</v>
      </c>
      <c r="J451" s="62">
        <v>1.9434204325079918E-2</v>
      </c>
      <c r="K451" s="64">
        <v>0.12345900386571884</v>
      </c>
      <c r="L451" s="64">
        <v>0.19964109361171722</v>
      </c>
      <c r="M451" s="64">
        <v>0.18431445956230164</v>
      </c>
      <c r="N451" s="62">
        <v>2.0000729709863663E-2</v>
      </c>
      <c r="O451" s="64">
        <v>0.14495059847831726</v>
      </c>
      <c r="P451" s="64">
        <v>0.22367832064628601</v>
      </c>
      <c r="Q451" s="63">
        <v>415</v>
      </c>
      <c r="R451" s="63">
        <v>417</v>
      </c>
      <c r="S451" s="64">
        <v>0.89773589372634888</v>
      </c>
      <c r="T451" s="64">
        <v>0.90120482444763184</v>
      </c>
      <c r="U451" s="63">
        <v>374.60528564453125</v>
      </c>
      <c r="V451" s="63">
        <v>374</v>
      </c>
      <c r="W451" s="63">
        <v>373.5174560546875</v>
      </c>
      <c r="X451" s="63">
        <v>373</v>
      </c>
      <c r="Y451" s="64">
        <v>0.8957253098487854</v>
      </c>
      <c r="Z451" s="64">
        <v>0.89879518747329712</v>
      </c>
      <c r="AA451" s="63">
        <v>3182</v>
      </c>
      <c r="AB451" s="63">
        <v>24</v>
      </c>
      <c r="AC451" s="63">
        <v>3636</v>
      </c>
      <c r="AD451" s="63">
        <v>16</v>
      </c>
      <c r="AE451" s="63">
        <v>2727</v>
      </c>
      <c r="AF451" s="63">
        <v>15</v>
      </c>
      <c r="AG451" s="64">
        <v>6.4948268234729767E-2</v>
      </c>
      <c r="AH451" s="64">
        <v>0.14942260086536407</v>
      </c>
      <c r="AI451" s="64">
        <v>0.10358750820159912</v>
      </c>
      <c r="AJ451" s="64">
        <v>4.2794343084096909E-2</v>
      </c>
      <c r="AK451" s="64">
        <v>5.8078528381884098E-3</v>
      </c>
      <c r="AL451" s="64">
        <v>0</v>
      </c>
      <c r="AM451" s="63">
        <v>3182</v>
      </c>
      <c r="AN451" s="63">
        <v>24</v>
      </c>
      <c r="AO451" s="63">
        <v>3636</v>
      </c>
      <c r="AP451" s="63">
        <v>16</v>
      </c>
      <c r="AQ451" s="63">
        <v>2727</v>
      </c>
      <c r="AR451" s="63">
        <v>15</v>
      </c>
      <c r="AS451" s="64">
        <v>6.4171120524406433E-2</v>
      </c>
      <c r="AT451" s="64">
        <v>0.14705882966518402</v>
      </c>
      <c r="AU451" s="64">
        <v>0.10160427540540695</v>
      </c>
      <c r="AV451" s="64">
        <v>4.2780749499797821E-2</v>
      </c>
      <c r="AW451" s="64">
        <v>5.3475936874747276E-3</v>
      </c>
      <c r="AX451" s="68">
        <v>0</v>
      </c>
      <c r="AY451" s="56" t="str">
        <f t="shared" si="128"/>
        <v>yes</v>
      </c>
      <c r="AZ451" s="57" t="str">
        <f t="shared" si="129"/>
        <v>yes</v>
      </c>
      <c r="BA451" s="57" t="str">
        <f t="shared" si="130"/>
        <v>yes</v>
      </c>
      <c r="BB451" s="57" t="str">
        <f t="shared" si="131"/>
        <v>yes</v>
      </c>
      <c r="BC451" s="57" t="str">
        <f t="shared" si="132"/>
        <v>yes</v>
      </c>
      <c r="BD451" s="58">
        <f t="shared" si="133"/>
        <v>0</v>
      </c>
      <c r="BE451" s="59" t="s">
        <v>77</v>
      </c>
      <c r="BF451" s="55" t="s">
        <v>77</v>
      </c>
      <c r="BG451" s="58">
        <v>5</v>
      </c>
      <c r="BH451" s="58" t="s">
        <v>78</v>
      </c>
      <c r="BI451" s="113" t="s">
        <v>810</v>
      </c>
      <c r="BJ451" s="152" t="s">
        <v>80</v>
      </c>
      <c r="BK451" s="153" t="s">
        <v>811</v>
      </c>
      <c r="BL451" s="61"/>
    </row>
    <row r="452" spans="1:64" s="54" customFormat="1" ht="15" hidden="1" customHeight="1" x14ac:dyDescent="0.35">
      <c r="A452" s="131">
        <v>503</v>
      </c>
      <c r="B452" s="142" t="s">
        <v>806</v>
      </c>
      <c r="C452" s="102">
        <v>1763</v>
      </c>
      <c r="D452" s="4" t="s">
        <v>812</v>
      </c>
      <c r="E452" s="58" t="s">
        <v>808</v>
      </c>
      <c r="F452" s="4" t="s">
        <v>76</v>
      </c>
      <c r="G452" s="102">
        <v>2011</v>
      </c>
      <c r="H452" s="102">
        <v>2010</v>
      </c>
      <c r="I452" s="143"/>
      <c r="J452" s="143"/>
      <c r="K452" s="143"/>
      <c r="L452" s="143"/>
      <c r="M452" s="98">
        <v>0.16115480661392212</v>
      </c>
      <c r="N452" s="100">
        <v>2.0821960642933846E-2</v>
      </c>
      <c r="O452" s="98">
        <v>0.12017975002527237</v>
      </c>
      <c r="P452" s="98">
        <v>0.20212985575199127</v>
      </c>
      <c r="Q452" s="102">
        <v>410</v>
      </c>
      <c r="R452" s="102">
        <v>401</v>
      </c>
      <c r="S452" s="98">
        <v>0.87787723541259766</v>
      </c>
      <c r="T452" s="98">
        <v>0.87804877758026123</v>
      </c>
      <c r="U452" s="102">
        <v>352.19708251953125</v>
      </c>
      <c r="V452" s="102">
        <v>360</v>
      </c>
      <c r="W452" s="102">
        <v>325.66629028320313</v>
      </c>
      <c r="X452" s="102">
        <v>333</v>
      </c>
      <c r="Y452" s="98">
        <v>0.81213539838790894</v>
      </c>
      <c r="Z452" s="98">
        <v>0.81219512224197388</v>
      </c>
      <c r="AA452" s="102">
        <v>2700</v>
      </c>
      <c r="AB452" s="102">
        <v>14</v>
      </c>
      <c r="AC452" s="102">
        <v>3000</v>
      </c>
      <c r="AD452" s="102">
        <v>13</v>
      </c>
      <c r="AE452" s="102">
        <v>3200</v>
      </c>
      <c r="AF452" s="102">
        <v>13</v>
      </c>
      <c r="AG452" s="98">
        <v>3.7301614880561829E-2</v>
      </c>
      <c r="AH452" s="98">
        <v>0.10644049942493439</v>
      </c>
      <c r="AI452" s="98">
        <v>0.18310415744781494</v>
      </c>
      <c r="AJ452" s="98">
        <v>0.10468901693820953</v>
      </c>
      <c r="AK452" s="98">
        <v>8.3741448819637299E-2</v>
      </c>
      <c r="AL452" s="98">
        <v>0</v>
      </c>
      <c r="AM452" s="102">
        <v>2700</v>
      </c>
      <c r="AN452" s="102">
        <v>14</v>
      </c>
      <c r="AO452" s="102">
        <v>3000</v>
      </c>
      <c r="AP452" s="102">
        <v>13</v>
      </c>
      <c r="AQ452" s="102">
        <v>3200</v>
      </c>
      <c r="AR452" s="102">
        <v>13</v>
      </c>
      <c r="AS452" s="98">
        <v>3.8997214287519455E-2</v>
      </c>
      <c r="AT452" s="98">
        <v>0.11142061650753021</v>
      </c>
      <c r="AU452" s="98">
        <v>0.16991643607616425</v>
      </c>
      <c r="AV452" s="98">
        <v>0.10306406766176224</v>
      </c>
      <c r="AW452" s="98">
        <v>8.6350977420806885E-2</v>
      </c>
      <c r="AX452" s="104">
        <v>0</v>
      </c>
      <c r="AY452" s="56" t="str">
        <f t="shared" si="128"/>
        <v>yes</v>
      </c>
      <c r="AZ452" s="57" t="str">
        <f t="shared" si="129"/>
        <v>yes</v>
      </c>
      <c r="BA452" s="57" t="str">
        <f t="shared" si="130"/>
        <v>yes</v>
      </c>
      <c r="BB452" s="57" t="str">
        <f t="shared" si="131"/>
        <v>no</v>
      </c>
      <c r="BC452" s="57" t="str">
        <f t="shared" si="132"/>
        <v>no</v>
      </c>
      <c r="BD452" s="58">
        <f t="shared" si="133"/>
        <v>2</v>
      </c>
      <c r="BE452" s="59" t="str">
        <f t="shared" ref="BE452:BE467" si="135">IF(BD452=0,"included","excluded")</f>
        <v>excluded</v>
      </c>
      <c r="BF452" s="143"/>
      <c r="BG452" s="144">
        <v>3</v>
      </c>
      <c r="BH452" s="144" t="s">
        <v>70</v>
      </c>
      <c r="BI452" s="143"/>
      <c r="BJ452" s="67"/>
      <c r="BK452" s="153" t="s">
        <v>813</v>
      </c>
      <c r="BL452" s="153"/>
    </row>
    <row r="453" spans="1:64" s="54" customFormat="1" ht="15" customHeight="1" x14ac:dyDescent="0.35">
      <c r="A453" s="54">
        <v>262</v>
      </c>
      <c r="B453" s="59" t="s">
        <v>814</v>
      </c>
      <c r="C453" s="55">
        <v>682</v>
      </c>
      <c r="D453" s="55" t="s">
        <v>815</v>
      </c>
      <c r="E453" s="58" t="s">
        <v>816</v>
      </c>
      <c r="F453" s="10" t="s">
        <v>76</v>
      </c>
      <c r="G453" s="3" t="s">
        <v>149</v>
      </c>
      <c r="H453" s="55">
        <v>2011</v>
      </c>
      <c r="I453" s="64">
        <v>7.1883600000000006E-2</v>
      </c>
      <c r="J453" s="62">
        <v>8.7119999999999993E-3</v>
      </c>
      <c r="K453" s="64">
        <v>5.4808099999999998E-2</v>
      </c>
      <c r="L453" s="64">
        <v>8.8959099999999999E-2</v>
      </c>
      <c r="M453" s="64">
        <v>6.5473500000000004E-2</v>
      </c>
      <c r="N453" s="62">
        <v>8.6115700000000007E-3</v>
      </c>
      <c r="O453" s="57">
        <v>4.8546260000000001E-2</v>
      </c>
      <c r="P453" s="57">
        <v>8.2400780000000007E-2</v>
      </c>
      <c r="Q453" s="55">
        <v>1135</v>
      </c>
      <c r="R453" s="63">
        <v>1163.589599609375</v>
      </c>
      <c r="S453" s="64">
        <v>0.97422683238983154</v>
      </c>
      <c r="T453" s="64">
        <v>0.95859032869338989</v>
      </c>
      <c r="U453" s="63">
        <v>1134</v>
      </c>
      <c r="V453" s="55">
        <v>1088</v>
      </c>
      <c r="W453" s="63">
        <v>1134</v>
      </c>
      <c r="X453" s="55">
        <v>1088</v>
      </c>
      <c r="Y453" s="64">
        <v>0.97422683238983154</v>
      </c>
      <c r="Z453" s="64">
        <v>0.95859032869338989</v>
      </c>
      <c r="AA453" s="55">
        <v>3200</v>
      </c>
      <c r="AB453" s="55">
        <v>283</v>
      </c>
      <c r="AC453" s="55">
        <v>3500</v>
      </c>
      <c r="AD453" s="55">
        <v>78</v>
      </c>
      <c r="AE453" s="55">
        <v>3000</v>
      </c>
      <c r="AF453" s="55">
        <v>62</v>
      </c>
      <c r="AG453" s="64">
        <v>0.22906221449375153</v>
      </c>
      <c r="AH453" s="64">
        <v>0.3663998544216156</v>
      </c>
      <c r="AI453" s="64">
        <v>8.3136148750782013E-2</v>
      </c>
      <c r="AJ453" s="64">
        <v>1.0751254856586456E-2</v>
      </c>
      <c r="AK453" s="64">
        <v>1.7414807807654142E-3</v>
      </c>
      <c r="AL453" s="64">
        <v>0</v>
      </c>
      <c r="AM453" s="55">
        <v>3200</v>
      </c>
      <c r="AN453" s="55">
        <v>283</v>
      </c>
      <c r="AO453" s="55">
        <v>3500</v>
      </c>
      <c r="AP453" s="55">
        <v>78</v>
      </c>
      <c r="AQ453" s="55">
        <v>3000</v>
      </c>
      <c r="AR453" s="55">
        <v>62</v>
      </c>
      <c r="AS453" s="64">
        <v>0.2601102888584137</v>
      </c>
      <c r="AT453" s="64">
        <v>0.38878676295280457</v>
      </c>
      <c r="AU453" s="64">
        <v>8.272058516740799E-2</v>
      </c>
      <c r="AV453" s="64">
        <v>1.1948529630899429E-2</v>
      </c>
      <c r="AW453" s="64">
        <v>1.8382353009656072E-3</v>
      </c>
      <c r="AX453" s="68">
        <v>0</v>
      </c>
      <c r="AY453" s="56" t="str">
        <f t="shared" si="128"/>
        <v>yes</v>
      </c>
      <c r="AZ453" s="57" t="str">
        <f t="shared" si="129"/>
        <v>yes</v>
      </c>
      <c r="BA453" s="57" t="str">
        <f t="shared" si="130"/>
        <v>yes</v>
      </c>
      <c r="BB453" s="57" t="str">
        <f t="shared" si="131"/>
        <v>yes</v>
      </c>
      <c r="BC453" s="57" t="str">
        <f t="shared" si="132"/>
        <v>yes</v>
      </c>
      <c r="BD453" s="58">
        <f t="shared" si="133"/>
        <v>0</v>
      </c>
      <c r="BE453" s="59" t="str">
        <f t="shared" si="135"/>
        <v>included</v>
      </c>
      <c r="BF453" s="55" t="s">
        <v>77</v>
      </c>
      <c r="BG453" s="58">
        <v>5</v>
      </c>
      <c r="BH453" s="58" t="s">
        <v>78</v>
      </c>
      <c r="BI453" s="45" t="s">
        <v>79</v>
      </c>
      <c r="BJ453" s="67" t="s">
        <v>80</v>
      </c>
      <c r="BK453" s="61"/>
      <c r="BL453" s="61" t="str" cm="1">
        <f t="array" ref="BL453">IF(_xlfn.XLOOKUP(Estimates_final!C377,'Additional survey details'!$B$3:$B$489,_xlfn.XLOOKUP(Estimates_final!$BL$1,'Additional survey details'!$C$2:$BM$2,'Additional survey details'!$C$3:$BM$489))=0,"",_xlfn.XLOOKUP(Estimates_final!C377,'Additional survey details'!$B$3:$B$489,_xlfn.XLOOKUP(Estimates_final!$BL$1,'Additional survey details'!$C$2:$BM$2,'Additional survey details'!$C$3:$BM$489)))</f>
        <v>MICS4</v>
      </c>
    </row>
    <row r="454" spans="1:64" s="54" customFormat="1" ht="15" customHeight="1" x14ac:dyDescent="0.35">
      <c r="A454" s="54">
        <v>443</v>
      </c>
      <c r="B454" s="59" t="s">
        <v>814</v>
      </c>
      <c r="C454" s="55">
        <v>2651</v>
      </c>
      <c r="D454" s="55" t="s">
        <v>817</v>
      </c>
      <c r="E454" s="58" t="s">
        <v>816</v>
      </c>
      <c r="F454" s="10" t="s">
        <v>76</v>
      </c>
      <c r="G454" s="3">
        <v>2018</v>
      </c>
      <c r="H454" s="55">
        <v>2017</v>
      </c>
      <c r="I454" s="64">
        <v>8.5409857332706451E-2</v>
      </c>
      <c r="J454" s="62">
        <v>6.9175451062619686E-3</v>
      </c>
      <c r="K454" s="64">
        <v>7.1851462125778198E-2</v>
      </c>
      <c r="L454" s="64">
        <v>9.8968245089054108E-2</v>
      </c>
      <c r="M454" s="64">
        <v>7.4187763035297394E-2</v>
      </c>
      <c r="N454" s="62">
        <v>7.3773148469626904E-3</v>
      </c>
      <c r="O454" s="64">
        <v>5.9693265706300735E-2</v>
      </c>
      <c r="P454" s="64">
        <v>8.8682264089584351E-2</v>
      </c>
      <c r="Q454" s="55">
        <v>1212</v>
      </c>
      <c r="R454" s="63">
        <v>1229.6361083984375</v>
      </c>
      <c r="S454" s="64">
        <v>0.97723579406738281</v>
      </c>
      <c r="T454" s="64">
        <v>0.97359734773635864</v>
      </c>
      <c r="U454" s="63">
        <v>1202</v>
      </c>
      <c r="V454" s="55">
        <v>1180</v>
      </c>
      <c r="W454" s="63">
        <v>1200</v>
      </c>
      <c r="X454" s="55">
        <v>1177</v>
      </c>
      <c r="Y454" s="64">
        <v>0.97560977935791016</v>
      </c>
      <c r="Z454" s="64">
        <v>0.97112208604812622</v>
      </c>
      <c r="AA454" s="55">
        <v>3000</v>
      </c>
      <c r="AB454" s="55">
        <v>109</v>
      </c>
      <c r="AC454" s="55">
        <v>3500</v>
      </c>
      <c r="AD454" s="55">
        <v>95</v>
      </c>
      <c r="AE454" s="55">
        <v>3200</v>
      </c>
      <c r="AF454" s="55">
        <v>86</v>
      </c>
      <c r="AG454" s="64">
        <v>8.7175056338310242E-2</v>
      </c>
      <c r="AH454" s="64">
        <v>0.24189460277557373</v>
      </c>
      <c r="AI454" s="64">
        <v>0.12019164860248566</v>
      </c>
      <c r="AJ454" s="64">
        <v>3.1110282987356186E-2</v>
      </c>
      <c r="AK454" s="64">
        <v>5.1377075724303722E-3</v>
      </c>
      <c r="AL454" s="64">
        <v>0</v>
      </c>
      <c r="AM454" s="55">
        <v>3000</v>
      </c>
      <c r="AN454" s="55">
        <v>109</v>
      </c>
      <c r="AO454" s="55">
        <v>3500</v>
      </c>
      <c r="AP454" s="55">
        <v>95</v>
      </c>
      <c r="AQ454" s="55">
        <v>3200</v>
      </c>
      <c r="AR454" s="55">
        <v>86</v>
      </c>
      <c r="AS454" s="64">
        <v>9.2372879385948181E-2</v>
      </c>
      <c r="AT454" s="64">
        <v>0.24576270580291748</v>
      </c>
      <c r="AU454" s="64">
        <v>0.12203390151262283</v>
      </c>
      <c r="AV454" s="64">
        <v>3.0508475378155708E-2</v>
      </c>
      <c r="AW454" s="64">
        <v>5.9322034940123558E-3</v>
      </c>
      <c r="AX454" s="68">
        <v>0</v>
      </c>
      <c r="AY454" s="56" t="str">
        <f t="shared" si="128"/>
        <v>yes</v>
      </c>
      <c r="AZ454" s="57" t="str">
        <f t="shared" si="129"/>
        <v>yes</v>
      </c>
      <c r="BA454" s="57" t="str">
        <f t="shared" si="130"/>
        <v>yes</v>
      </c>
      <c r="BB454" s="57" t="str">
        <f t="shared" si="131"/>
        <v>yes</v>
      </c>
      <c r="BC454" s="57" t="str">
        <f t="shared" si="132"/>
        <v>yes</v>
      </c>
      <c r="BD454" s="58">
        <f t="shared" si="133"/>
        <v>0</v>
      </c>
      <c r="BE454" s="59" t="str">
        <f t="shared" si="135"/>
        <v>included</v>
      </c>
      <c r="BF454" s="55"/>
      <c r="BG454" s="58">
        <v>5</v>
      </c>
      <c r="BH454" s="58" t="s">
        <v>78</v>
      </c>
      <c r="BI454" s="45" t="s">
        <v>96</v>
      </c>
      <c r="BJ454" s="67" t="s">
        <v>80</v>
      </c>
      <c r="BK454" s="61"/>
      <c r="BL454" s="61" t="e" cm="1">
        <f t="array" ref="BL454">IF(_xlfn.XLOOKUP(Estimates_final!C378,'Additional survey details'!$B$3:$B$489,_xlfn.XLOOKUP(Estimates_final!$BL$1,'Additional survey details'!$C$2:$BM$2,'Additional survey details'!$C$3:$BM$489))=0,"",_xlfn.XLOOKUP(Estimates_final!C378,'Additional survey details'!$B$3:$B$489,_xlfn.XLOOKUP(Estimates_final!$BL$1,'Additional survey details'!$C$2:$BM$2,'Additional survey details'!$C$3:$BM$489)))</f>
        <v>#N/A</v>
      </c>
    </row>
    <row r="455" spans="1:64" s="54" customFormat="1" ht="15" customHeight="1" x14ac:dyDescent="0.35">
      <c r="A455" s="54">
        <v>263</v>
      </c>
      <c r="B455" s="59" t="s">
        <v>818</v>
      </c>
      <c r="C455" s="55">
        <v>685</v>
      </c>
      <c r="D455" s="55" t="s">
        <v>819</v>
      </c>
      <c r="E455" s="58" t="s">
        <v>820</v>
      </c>
      <c r="F455" s="10" t="s">
        <v>67</v>
      </c>
      <c r="G455" s="3">
        <v>1998</v>
      </c>
      <c r="H455" s="55">
        <v>1996</v>
      </c>
      <c r="I455" s="64">
        <v>0.1739899</v>
      </c>
      <c r="J455" s="62">
        <v>9.4289999999999999E-3</v>
      </c>
      <c r="K455" s="64">
        <v>0.15550910000000001</v>
      </c>
      <c r="L455" s="64">
        <v>0.1924708</v>
      </c>
      <c r="M455" s="64">
        <v>0.12388639999999999</v>
      </c>
      <c r="N455" s="62">
        <v>9.13864E-3</v>
      </c>
      <c r="O455" s="57">
        <v>0.10592501</v>
      </c>
      <c r="P455" s="57">
        <v>0.14184777000000001</v>
      </c>
      <c r="Q455" s="55">
        <v>3543</v>
      </c>
      <c r="R455" s="63">
        <v>3435</v>
      </c>
      <c r="S455" s="64">
        <v>0.64541709423065186</v>
      </c>
      <c r="T455" s="64">
        <v>0.61783796548843384</v>
      </c>
      <c r="U455" s="63">
        <v>2217.20166015625</v>
      </c>
      <c r="V455" s="55">
        <v>2189</v>
      </c>
      <c r="W455" s="63">
        <v>2202.689697265625</v>
      </c>
      <c r="X455" s="55">
        <v>2178</v>
      </c>
      <c r="Y455" s="64">
        <v>0.64124882221221924</v>
      </c>
      <c r="Z455" s="64">
        <v>0.61473327875137329</v>
      </c>
      <c r="AA455" s="55">
        <v>3500</v>
      </c>
      <c r="AB455" s="55">
        <v>326</v>
      </c>
      <c r="AC455" s="55">
        <v>3000</v>
      </c>
      <c r="AD455" s="55">
        <v>244</v>
      </c>
      <c r="AE455" s="55">
        <v>4000</v>
      </c>
      <c r="AF455" s="55">
        <v>119</v>
      </c>
      <c r="AG455" s="64">
        <v>0.14117246866226196</v>
      </c>
      <c r="AH455" s="64">
        <v>0.2987179160118103</v>
      </c>
      <c r="AI455" s="64">
        <v>0.16627481579780579</v>
      </c>
      <c r="AJ455" s="64">
        <v>7.2911873459815979E-2</v>
      </c>
      <c r="AK455" s="64">
        <v>2.0904261618852615E-2</v>
      </c>
      <c r="AL455" s="64">
        <v>5.0772604299709201E-4</v>
      </c>
      <c r="AM455" s="55">
        <v>3500</v>
      </c>
      <c r="AN455" s="55">
        <v>326</v>
      </c>
      <c r="AO455" s="55">
        <v>3000</v>
      </c>
      <c r="AP455" s="55">
        <v>244</v>
      </c>
      <c r="AQ455" s="55">
        <v>4000</v>
      </c>
      <c r="AR455" s="55">
        <v>119</v>
      </c>
      <c r="AS455" s="64">
        <v>0.14892645180225372</v>
      </c>
      <c r="AT455" s="64">
        <v>0.31475558876991272</v>
      </c>
      <c r="AU455" s="64">
        <v>0.17222476005554199</v>
      </c>
      <c r="AV455" s="64">
        <v>7.7661029994487762E-2</v>
      </c>
      <c r="AW455" s="64">
        <v>2.0557332783937454E-2</v>
      </c>
      <c r="AX455" s="68">
        <v>9.1365922708064318E-4</v>
      </c>
      <c r="AY455" s="56" t="str">
        <f t="shared" si="128"/>
        <v>yes</v>
      </c>
      <c r="AZ455" s="57" t="str">
        <f t="shared" si="129"/>
        <v>yes</v>
      </c>
      <c r="BA455" s="57" t="str">
        <f t="shared" si="130"/>
        <v>yes</v>
      </c>
      <c r="BB455" s="57" t="str">
        <f t="shared" si="131"/>
        <v>yes</v>
      </c>
      <c r="BC455" s="57" t="str">
        <f t="shared" si="132"/>
        <v>yes</v>
      </c>
      <c r="BD455" s="58">
        <f t="shared" si="133"/>
        <v>0</v>
      </c>
      <c r="BE455" s="59" t="str">
        <f t="shared" si="135"/>
        <v>included</v>
      </c>
      <c r="BF455" s="55" t="s">
        <v>77</v>
      </c>
      <c r="BG455" s="58">
        <v>5</v>
      </c>
      <c r="BH455" s="58" t="s">
        <v>78</v>
      </c>
      <c r="BI455" s="45" t="s">
        <v>84</v>
      </c>
      <c r="BJ455" s="67" t="s">
        <v>80</v>
      </c>
      <c r="BK455" s="61"/>
      <c r="BL455" s="61" t="str" cm="1">
        <f t="array" ref="BL455">IF(_xlfn.XLOOKUP(Estimates_final!C379,'Additional survey details'!$B$3:$B$489,_xlfn.XLOOKUP(Estimates_final!$BL$1,'Additional survey details'!$C$2:$BM$2,'Additional survey details'!$C$3:$BM$489))=0,"",_xlfn.XLOOKUP(Estimates_final!C379,'Additional survey details'!$B$3:$B$489,_xlfn.XLOOKUP(Estimates_final!$BL$1,'Additional survey details'!$C$2:$BM$2,'Additional survey details'!$C$3:$BM$489)))</f>
        <v>MICS2</v>
      </c>
    </row>
    <row r="456" spans="1:64" s="54" customFormat="1" ht="15" customHeight="1" x14ac:dyDescent="0.35">
      <c r="A456" s="54">
        <v>264</v>
      </c>
      <c r="B456" s="59" t="s">
        <v>818</v>
      </c>
      <c r="C456" s="55">
        <v>686</v>
      </c>
      <c r="D456" s="55" t="s">
        <v>821</v>
      </c>
      <c r="E456" s="58" t="s">
        <v>820</v>
      </c>
      <c r="F456" s="10" t="s">
        <v>67</v>
      </c>
      <c r="G456" s="3" t="s">
        <v>160</v>
      </c>
      <c r="H456" s="55">
        <v>2001</v>
      </c>
      <c r="I456" s="72">
        <v>0.1699677</v>
      </c>
      <c r="J456" s="73">
        <v>8.8047000000000004E-3</v>
      </c>
      <c r="K456" s="72">
        <v>0.1527105</v>
      </c>
      <c r="L456" s="72">
        <v>0.1872248</v>
      </c>
      <c r="M456" s="72">
        <v>0.1122075</v>
      </c>
      <c r="N456" s="73">
        <v>8.5890700000000007E-3</v>
      </c>
      <c r="O456" s="74">
        <v>9.5340499999999995E-2</v>
      </c>
      <c r="P456" s="74">
        <v>0.12907458999999999</v>
      </c>
      <c r="Q456" s="55">
        <v>4492</v>
      </c>
      <c r="R456" s="63">
        <v>4098</v>
      </c>
      <c r="S456" s="64">
        <v>0.70762240886688232</v>
      </c>
      <c r="T456" s="64">
        <v>0.63112199306488037</v>
      </c>
      <c r="U456" s="63">
        <v>2899.646240234375</v>
      </c>
      <c r="V456" s="55">
        <v>2835</v>
      </c>
      <c r="W456" s="63">
        <v>2893.729248046875</v>
      </c>
      <c r="X456" s="55">
        <v>2827</v>
      </c>
      <c r="Y456" s="72">
        <v>0.70613205432891846</v>
      </c>
      <c r="Z456" s="72">
        <v>0.62934106588363647</v>
      </c>
      <c r="AA456" s="70">
        <v>3500</v>
      </c>
      <c r="AB456" s="70">
        <v>384</v>
      </c>
      <c r="AC456" s="70">
        <v>3000</v>
      </c>
      <c r="AD456" s="70">
        <v>353</v>
      </c>
      <c r="AE456" s="70">
        <v>4000</v>
      </c>
      <c r="AF456" s="70">
        <v>149</v>
      </c>
      <c r="AG456" s="72">
        <v>0.12815822660923004</v>
      </c>
      <c r="AH456" s="72">
        <v>0.29673820734024048</v>
      </c>
      <c r="AI456" s="72">
        <v>0.1235368475317955</v>
      </c>
      <c r="AJ456" s="72">
        <v>4.3881636112928391E-2</v>
      </c>
      <c r="AK456" s="72">
        <v>1.1705354787409306E-2</v>
      </c>
      <c r="AL456" s="72">
        <v>0</v>
      </c>
      <c r="AM456" s="70">
        <v>3500</v>
      </c>
      <c r="AN456" s="70">
        <v>384</v>
      </c>
      <c r="AO456" s="70">
        <v>3000</v>
      </c>
      <c r="AP456" s="70">
        <v>353</v>
      </c>
      <c r="AQ456" s="70">
        <v>4000</v>
      </c>
      <c r="AR456" s="70">
        <v>149</v>
      </c>
      <c r="AS456" s="72">
        <v>0.13544973731040955</v>
      </c>
      <c r="AT456" s="72">
        <v>0.31252205371856689</v>
      </c>
      <c r="AU456" s="72">
        <v>0.12910053133964539</v>
      </c>
      <c r="AV456" s="72">
        <v>4.7266315668821335E-2</v>
      </c>
      <c r="AW456" s="72">
        <v>1.4109347015619278E-2</v>
      </c>
      <c r="AX456" s="157">
        <v>0</v>
      </c>
      <c r="AY456" s="56" t="str">
        <f t="shared" si="128"/>
        <v>yes</v>
      </c>
      <c r="AZ456" s="74" t="str">
        <f t="shared" si="129"/>
        <v>yes</v>
      </c>
      <c r="BA456" s="74" t="str">
        <f t="shared" si="130"/>
        <v>yes</v>
      </c>
      <c r="BB456" s="74" t="str">
        <f t="shared" si="131"/>
        <v>yes</v>
      </c>
      <c r="BC456" s="74" t="str">
        <f t="shared" si="132"/>
        <v>yes</v>
      </c>
      <c r="BD456" s="71">
        <f t="shared" si="133"/>
        <v>0</v>
      </c>
      <c r="BE456" s="59" t="str">
        <f t="shared" si="135"/>
        <v>included</v>
      </c>
      <c r="BF456" s="55" t="s">
        <v>77</v>
      </c>
      <c r="BG456" s="58">
        <v>5</v>
      </c>
      <c r="BH456" s="58" t="s">
        <v>78</v>
      </c>
      <c r="BI456" s="45" t="s">
        <v>84</v>
      </c>
      <c r="BJ456" s="67" t="s">
        <v>80</v>
      </c>
      <c r="BK456" s="61"/>
      <c r="BL456" s="61" t="str" cm="1">
        <f t="array" ref="BL456">IF(_xlfn.XLOOKUP(Estimates_final!C380,'Additional survey details'!$B$3:$B$489,_xlfn.XLOOKUP(Estimates_final!$BL$1,'Additional survey details'!$C$2:$BM$2,'Additional survey details'!$C$3:$BM$489))=0,"",_xlfn.XLOOKUP(Estimates_final!C380,'Additional survey details'!$B$3:$B$489,_xlfn.XLOOKUP(Estimates_final!$BL$1,'Additional survey details'!$C$2:$BM$2,'Additional survey details'!$C$3:$BM$489)))</f>
        <v/>
      </c>
    </row>
    <row r="457" spans="1:64" s="54" customFormat="1" ht="15" customHeight="1" x14ac:dyDescent="0.35">
      <c r="A457" s="54">
        <v>265</v>
      </c>
      <c r="B457" s="59" t="s">
        <v>818</v>
      </c>
      <c r="C457" s="55">
        <v>687</v>
      </c>
      <c r="D457" s="55" t="s">
        <v>822</v>
      </c>
      <c r="E457" s="58" t="s">
        <v>820</v>
      </c>
      <c r="F457" s="10" t="s">
        <v>67</v>
      </c>
      <c r="G457" s="3">
        <v>2008</v>
      </c>
      <c r="H457" s="55">
        <v>2006</v>
      </c>
      <c r="I457" s="72">
        <v>0.1331171840429306</v>
      </c>
      <c r="J457" s="73">
        <v>7.1602608077228069E-3</v>
      </c>
      <c r="K457" s="72">
        <v>0.11908306926488876</v>
      </c>
      <c r="L457" s="72">
        <v>0.14715129137039185</v>
      </c>
      <c r="M457" s="72">
        <v>0.1007002517580986</v>
      </c>
      <c r="N457" s="73">
        <v>7.1014282293617725E-3</v>
      </c>
      <c r="O457" s="72">
        <v>8.6753100156784058E-2</v>
      </c>
      <c r="P457" s="72">
        <v>0.11464741080999374</v>
      </c>
      <c r="Q457" s="55">
        <v>2984</v>
      </c>
      <c r="R457" s="63">
        <v>2768</v>
      </c>
      <c r="S457" s="64">
        <v>0.87899994850158691</v>
      </c>
      <c r="T457" s="64">
        <v>0.82439678907394409</v>
      </c>
      <c r="U457" s="63">
        <v>2433.240478515625</v>
      </c>
      <c r="V457" s="55">
        <v>2460</v>
      </c>
      <c r="W457" s="63">
        <v>2427.58935546875</v>
      </c>
      <c r="X457" s="55">
        <v>2451</v>
      </c>
      <c r="Y457" s="72">
        <v>0.87701928615570068</v>
      </c>
      <c r="Z457" s="72">
        <v>0.82138067483901978</v>
      </c>
      <c r="AA457" s="70">
        <v>3500</v>
      </c>
      <c r="AB457" s="70">
        <v>281</v>
      </c>
      <c r="AC457" s="70">
        <v>3000</v>
      </c>
      <c r="AD457" s="70">
        <v>249</v>
      </c>
      <c r="AE457" s="70">
        <v>4000</v>
      </c>
      <c r="AF457" s="70">
        <v>104</v>
      </c>
      <c r="AG457" s="72">
        <v>0.10497494041919708</v>
      </c>
      <c r="AH457" s="72">
        <v>0.23773452639579773</v>
      </c>
      <c r="AI457" s="72">
        <v>0.10663594305515289</v>
      </c>
      <c r="AJ457" s="72">
        <v>3.8021031767129898E-2</v>
      </c>
      <c r="AK457" s="72">
        <v>9.9432989954948425E-3</v>
      </c>
      <c r="AL457" s="72">
        <v>0</v>
      </c>
      <c r="AM457" s="70">
        <v>3500</v>
      </c>
      <c r="AN457" s="70">
        <v>281</v>
      </c>
      <c r="AO457" s="70">
        <v>3000</v>
      </c>
      <c r="AP457" s="70">
        <v>249</v>
      </c>
      <c r="AQ457" s="70">
        <v>4000</v>
      </c>
      <c r="AR457" s="70">
        <v>104</v>
      </c>
      <c r="AS457" s="72">
        <v>0.11422764509916306</v>
      </c>
      <c r="AT457" s="72">
        <v>0.25772356986999512</v>
      </c>
      <c r="AU457" s="72">
        <v>0.12113821506500244</v>
      </c>
      <c r="AV457" s="72">
        <v>4.471544548869133E-2</v>
      </c>
      <c r="AW457" s="72">
        <v>1.1382114142179489E-2</v>
      </c>
      <c r="AX457" s="157">
        <v>0</v>
      </c>
      <c r="AY457" s="56" t="str">
        <f t="shared" si="128"/>
        <v>yes</v>
      </c>
      <c r="AZ457" s="74" t="str">
        <f t="shared" si="129"/>
        <v>yes</v>
      </c>
      <c r="BA457" s="74" t="str">
        <f t="shared" si="130"/>
        <v>yes</v>
      </c>
      <c r="BB457" s="74" t="str">
        <f t="shared" si="131"/>
        <v>yes</v>
      </c>
      <c r="BC457" s="74" t="str">
        <f t="shared" si="132"/>
        <v>yes</v>
      </c>
      <c r="BD457" s="71">
        <f t="shared" si="133"/>
        <v>0</v>
      </c>
      <c r="BE457" s="59" t="str">
        <f t="shared" si="135"/>
        <v>included</v>
      </c>
      <c r="BF457" s="55"/>
      <c r="BG457" s="58">
        <v>5</v>
      </c>
      <c r="BH457" s="58" t="s">
        <v>78</v>
      </c>
      <c r="BI457" s="45" t="s">
        <v>84</v>
      </c>
      <c r="BJ457" s="67" t="s">
        <v>80</v>
      </c>
      <c r="BK457" s="61"/>
      <c r="BL457" s="61" t="str" cm="1">
        <f t="array" ref="BL457">IF(_xlfn.XLOOKUP(Estimates_final!C381,'Additional survey details'!$B$3:$B$489,_xlfn.XLOOKUP(Estimates_final!$BL$1,'Additional survey details'!$C$2:$BM$2,'Additional survey details'!$C$3:$BM$489))=0,"",_xlfn.XLOOKUP(Estimates_final!C381,'Additional survey details'!$B$3:$B$489,_xlfn.XLOOKUP(Estimates_final!$BL$1,'Additional survey details'!$C$2:$BM$2,'Additional survey details'!$C$3:$BM$489)))</f>
        <v>MICS5</v>
      </c>
    </row>
    <row r="458" spans="1:64" s="54" customFormat="1" ht="15" customHeight="1" x14ac:dyDescent="0.35">
      <c r="A458" s="54">
        <v>266</v>
      </c>
      <c r="B458" s="59" t="s">
        <v>818</v>
      </c>
      <c r="C458" s="55">
        <v>688</v>
      </c>
      <c r="D458" s="55" t="s">
        <v>823</v>
      </c>
      <c r="E458" s="58" t="s">
        <v>820</v>
      </c>
      <c r="F458" s="10" t="s">
        <v>67</v>
      </c>
      <c r="G458" s="3" t="s">
        <v>270</v>
      </c>
      <c r="H458" s="55">
        <v>2011</v>
      </c>
      <c r="I458" s="72">
        <v>0.1291365921497345</v>
      </c>
      <c r="J458" s="73">
        <v>7.1765421889722347E-3</v>
      </c>
      <c r="K458" s="72">
        <v>0.11507056653499603</v>
      </c>
      <c r="L458" s="72">
        <v>0.14320261776447296</v>
      </c>
      <c r="M458" s="72">
        <v>0.10401800274848938</v>
      </c>
      <c r="N458" s="73">
        <v>6.9068032316863537E-3</v>
      </c>
      <c r="O458" s="72">
        <v>9.0452514588832855E-2</v>
      </c>
      <c r="P458" s="72">
        <v>0.1175834909081459</v>
      </c>
      <c r="Q458" s="55">
        <v>3629</v>
      </c>
      <c r="R458" s="63">
        <v>3314</v>
      </c>
      <c r="S458" s="64">
        <v>0.95154130458831787</v>
      </c>
      <c r="T458" s="64">
        <v>0.93469274044036865</v>
      </c>
      <c r="U458" s="63">
        <v>3153.74560546875</v>
      </c>
      <c r="V458" s="55">
        <v>3392</v>
      </c>
      <c r="W458" s="63">
        <v>3151.442626953125</v>
      </c>
      <c r="X458" s="55">
        <v>3387</v>
      </c>
      <c r="Y458" s="72">
        <v>0.95094829797744751</v>
      </c>
      <c r="Z458" s="72">
        <v>0.9333149790763855</v>
      </c>
      <c r="AA458" s="70">
        <v>3000</v>
      </c>
      <c r="AB458" s="70">
        <v>364</v>
      </c>
      <c r="AC458" s="70">
        <v>3500</v>
      </c>
      <c r="AD458" s="70">
        <v>347</v>
      </c>
      <c r="AE458" s="70">
        <v>2500</v>
      </c>
      <c r="AF458" s="70">
        <v>164</v>
      </c>
      <c r="AG458" s="72">
        <v>9.4243988394737244E-2</v>
      </c>
      <c r="AH458" s="72">
        <v>0.22850552201271057</v>
      </c>
      <c r="AI458" s="72">
        <v>8.2357779145240784E-2</v>
      </c>
      <c r="AJ458" s="72">
        <v>2.5691593065857887E-2</v>
      </c>
      <c r="AK458" s="72">
        <v>4.1314796544611454E-3</v>
      </c>
      <c r="AL458" s="72">
        <v>2.0775170996785164E-3</v>
      </c>
      <c r="AM458" s="70">
        <v>3000</v>
      </c>
      <c r="AN458" s="70">
        <v>364</v>
      </c>
      <c r="AO458" s="70">
        <v>3500</v>
      </c>
      <c r="AP458" s="70">
        <v>347</v>
      </c>
      <c r="AQ458" s="70">
        <v>2500</v>
      </c>
      <c r="AR458" s="70">
        <v>164</v>
      </c>
      <c r="AS458" s="72">
        <v>0.10731132328510284</v>
      </c>
      <c r="AT458" s="72">
        <v>0.25795990228652954</v>
      </c>
      <c r="AU458" s="72">
        <v>9.0507075190544128E-2</v>
      </c>
      <c r="AV458" s="72">
        <v>3.0070755630731583E-2</v>
      </c>
      <c r="AW458" s="72">
        <v>6.4858491532504559E-3</v>
      </c>
      <c r="AX458" s="157">
        <v>1.768867950886488E-3</v>
      </c>
      <c r="AY458" s="56" t="str">
        <f t="shared" si="128"/>
        <v>yes</v>
      </c>
      <c r="AZ458" s="74" t="str">
        <f t="shared" si="129"/>
        <v>yes</v>
      </c>
      <c r="BA458" s="74" t="str">
        <f t="shared" si="130"/>
        <v>yes</v>
      </c>
      <c r="BB458" s="74" t="str">
        <f t="shared" si="131"/>
        <v>yes</v>
      </c>
      <c r="BC458" s="74" t="str">
        <f t="shared" si="132"/>
        <v>yes</v>
      </c>
      <c r="BD458" s="71">
        <f t="shared" si="133"/>
        <v>0</v>
      </c>
      <c r="BE458" s="59" t="str">
        <f t="shared" si="135"/>
        <v>included</v>
      </c>
      <c r="BF458" s="55"/>
      <c r="BG458" s="58">
        <v>5</v>
      </c>
      <c r="BH458" s="58" t="s">
        <v>78</v>
      </c>
      <c r="BI458" s="45" t="s">
        <v>84</v>
      </c>
      <c r="BJ458" s="67" t="s">
        <v>80</v>
      </c>
      <c r="BK458" s="61"/>
      <c r="BL458" s="61" t="str" cm="1">
        <f t="array" ref="BL458">IF(_xlfn.XLOOKUP(Estimates_final!C382,'Additional survey details'!$B$3:$B$489,_xlfn.XLOOKUP(Estimates_final!$BL$1,'Additional survey details'!$C$2:$BM$2,'Additional survey details'!$C$3:$BM$489))=0,"",_xlfn.XLOOKUP(Estimates_final!C382,'Additional survey details'!$B$3:$B$489,_xlfn.XLOOKUP(Estimates_final!$BL$1,'Additional survey details'!$C$2:$BM$2,'Additional survey details'!$C$3:$BM$489)))</f>
        <v>MICS6</v>
      </c>
    </row>
    <row r="459" spans="1:64" s="54" customFormat="1" ht="15" customHeight="1" x14ac:dyDescent="0.35">
      <c r="A459" s="54">
        <v>463</v>
      </c>
      <c r="B459" s="59" t="s">
        <v>818</v>
      </c>
      <c r="C459" s="55">
        <v>3744</v>
      </c>
      <c r="D459" s="45" t="s">
        <v>824</v>
      </c>
      <c r="E459" s="58" t="s">
        <v>820</v>
      </c>
      <c r="F459" s="10" t="s">
        <v>164</v>
      </c>
      <c r="G459" s="3" t="s">
        <v>103</v>
      </c>
      <c r="H459" s="55">
        <v>2016</v>
      </c>
      <c r="I459" s="72">
        <v>0.1451541930437088</v>
      </c>
      <c r="J459" s="73">
        <v>8.8994540274143219E-3</v>
      </c>
      <c r="K459" s="72">
        <v>0.12771126627922058</v>
      </c>
      <c r="L459" s="72">
        <v>0.16259711980819702</v>
      </c>
      <c r="M459" s="72">
        <v>0.11876031756401062</v>
      </c>
      <c r="N459" s="73">
        <v>7.8847566619515419E-3</v>
      </c>
      <c r="O459" s="72">
        <v>0.103277288377285</v>
      </c>
      <c r="P459" s="72">
        <v>0.13424333930015564</v>
      </c>
      <c r="Q459" s="55">
        <v>2755</v>
      </c>
      <c r="R459" s="63">
        <v>2568</v>
      </c>
      <c r="S459" s="64">
        <v>0.96179133653640747</v>
      </c>
      <c r="T459" s="64">
        <v>0.95753175020217896</v>
      </c>
      <c r="U459" s="63">
        <v>2469.900634765625</v>
      </c>
      <c r="V459" s="55">
        <v>2638</v>
      </c>
      <c r="W459" s="63">
        <v>2469.661865234375</v>
      </c>
      <c r="X459" s="55">
        <v>2637</v>
      </c>
      <c r="Y459" s="72">
        <v>0.96170634031295776</v>
      </c>
      <c r="Z459" s="72">
        <v>0.95716875791549683</v>
      </c>
      <c r="AA459" s="70">
        <v>3000</v>
      </c>
      <c r="AB459" s="70">
        <v>294</v>
      </c>
      <c r="AC459" s="70">
        <v>3500</v>
      </c>
      <c r="AD459" s="70">
        <v>213</v>
      </c>
      <c r="AE459" s="70">
        <v>3300</v>
      </c>
      <c r="AF459" s="70">
        <v>136</v>
      </c>
      <c r="AG459" s="72">
        <v>0.10295068472623825</v>
      </c>
      <c r="AH459" s="72">
        <v>0.22944636642932892</v>
      </c>
      <c r="AI459" s="72">
        <v>8.1471294164657593E-2</v>
      </c>
      <c r="AJ459" s="72">
        <v>2.1011136472225189E-2</v>
      </c>
      <c r="AK459" s="72">
        <v>3.7447668146342039E-3</v>
      </c>
      <c r="AL459" s="72">
        <v>2.2384828480426222E-4</v>
      </c>
      <c r="AM459" s="70">
        <v>3000</v>
      </c>
      <c r="AN459" s="70">
        <v>294</v>
      </c>
      <c r="AO459" s="70">
        <v>3500</v>
      </c>
      <c r="AP459" s="70">
        <v>213</v>
      </c>
      <c r="AQ459" s="70">
        <v>3300</v>
      </c>
      <c r="AR459" s="70">
        <v>136</v>
      </c>
      <c r="AS459" s="72">
        <v>0.11144806444644928</v>
      </c>
      <c r="AT459" s="72">
        <v>0.24374526739120483</v>
      </c>
      <c r="AU459" s="72">
        <v>8.1501133739948273E-2</v>
      </c>
      <c r="AV459" s="72">
        <v>2.047005295753479E-2</v>
      </c>
      <c r="AW459" s="72">
        <v>3.4116755705326796E-3</v>
      </c>
      <c r="AX459" s="157">
        <v>3.7907506339251995E-4</v>
      </c>
      <c r="AY459" s="56" t="str">
        <f t="shared" si="128"/>
        <v>yes</v>
      </c>
      <c r="AZ459" s="74" t="str">
        <f t="shared" si="129"/>
        <v>yes</v>
      </c>
      <c r="BA459" s="74" t="str">
        <f t="shared" si="130"/>
        <v>yes</v>
      </c>
      <c r="BB459" s="74" t="str">
        <f t="shared" si="131"/>
        <v>yes</v>
      </c>
      <c r="BC459" s="74" t="str">
        <f t="shared" si="132"/>
        <v>yes</v>
      </c>
      <c r="BD459" s="71">
        <f t="shared" si="133"/>
        <v>0</v>
      </c>
      <c r="BE459" s="59" t="str">
        <f t="shared" si="135"/>
        <v>included</v>
      </c>
      <c r="BF459" s="55"/>
      <c r="BG459" s="58">
        <v>5</v>
      </c>
      <c r="BH459" s="58" t="s">
        <v>78</v>
      </c>
      <c r="BI459" s="45" t="s">
        <v>96</v>
      </c>
      <c r="BJ459" s="67" t="s">
        <v>80</v>
      </c>
      <c r="BK459" s="61"/>
      <c r="BL459" s="61" t="str" cm="1">
        <f t="array" ref="BL459">IF(_xlfn.XLOOKUP(Estimates_final!C383,'Additional survey details'!$B$3:$B$489,_xlfn.XLOOKUP(Estimates_final!$BL$1,'Additional survey details'!$C$2:$BM$2,'Additional survey details'!$C$3:$BM$489))=0,"",_xlfn.XLOOKUP(Estimates_final!C383,'Additional survey details'!$B$3:$B$489,_xlfn.XLOOKUP(Estimates_final!$BL$1,'Additional survey details'!$C$2:$BM$2,'Additional survey details'!$C$3:$BM$489)))</f>
        <v>MICS2</v>
      </c>
    </row>
    <row r="460" spans="1:64" s="54" customFormat="1" ht="15" customHeight="1" x14ac:dyDescent="0.35">
      <c r="A460" s="54">
        <v>267</v>
      </c>
      <c r="B460" s="59" t="s">
        <v>825</v>
      </c>
      <c r="C460" s="55">
        <v>690</v>
      </c>
      <c r="D460" s="55" t="s">
        <v>826</v>
      </c>
      <c r="E460" s="58" t="s">
        <v>827</v>
      </c>
      <c r="F460" s="10" t="s">
        <v>76</v>
      </c>
      <c r="G460" s="3">
        <v>2006</v>
      </c>
      <c r="H460" s="55">
        <v>2005</v>
      </c>
      <c r="I460" s="72">
        <v>4.3047118932008743E-2</v>
      </c>
      <c r="J460" s="73">
        <v>8.4632532671093941E-3</v>
      </c>
      <c r="K460" s="72">
        <v>2.6459142565727234E-2</v>
      </c>
      <c r="L460" s="72">
        <v>5.9635095298290253E-2</v>
      </c>
      <c r="M460" s="72">
        <v>3.8314454257488251E-2</v>
      </c>
      <c r="N460" s="73">
        <v>8.38647E-3</v>
      </c>
      <c r="O460" s="74">
        <v>2.1791459999999999E-2</v>
      </c>
      <c r="P460" s="74">
        <v>5.4837450000000003E-2</v>
      </c>
      <c r="Q460" s="55">
        <v>846</v>
      </c>
      <c r="R460" s="63">
        <v>869</v>
      </c>
      <c r="S460" s="64">
        <v>0.97583431005477905</v>
      </c>
      <c r="T460" s="64">
        <v>0.96926712989807129</v>
      </c>
      <c r="U460" s="63">
        <v>848</v>
      </c>
      <c r="V460" s="55">
        <v>820</v>
      </c>
      <c r="W460" s="63">
        <v>848</v>
      </c>
      <c r="X460" s="55">
        <v>820</v>
      </c>
      <c r="Y460" s="72">
        <v>0.97583431005477905</v>
      </c>
      <c r="Z460" s="72">
        <v>0.96926712989807129</v>
      </c>
      <c r="AA460" s="70">
        <v>3200</v>
      </c>
      <c r="AB460" s="70">
        <v>115</v>
      </c>
      <c r="AC460" s="70">
        <v>3300</v>
      </c>
      <c r="AD460" s="70">
        <v>73</v>
      </c>
      <c r="AE460" s="70">
        <v>3100</v>
      </c>
      <c r="AF460" s="70">
        <v>67</v>
      </c>
      <c r="AG460" s="72">
        <v>0.14418964087963104</v>
      </c>
      <c r="AH460" s="72">
        <v>0.31239029765129089</v>
      </c>
      <c r="AI460" s="72">
        <v>7.2508364915847778E-2</v>
      </c>
      <c r="AJ460" s="72">
        <v>1.5187800861895084E-2</v>
      </c>
      <c r="AK460" s="72">
        <v>2.2323755547404289E-3</v>
      </c>
      <c r="AL460" s="72">
        <v>0</v>
      </c>
      <c r="AM460" s="70">
        <v>3200</v>
      </c>
      <c r="AN460" s="70">
        <v>115</v>
      </c>
      <c r="AO460" s="70">
        <v>3300</v>
      </c>
      <c r="AP460" s="70">
        <v>73</v>
      </c>
      <c r="AQ460" s="70">
        <v>3100</v>
      </c>
      <c r="AR460" s="70">
        <v>67</v>
      </c>
      <c r="AS460" s="72">
        <v>0.14024390280246735</v>
      </c>
      <c r="AT460" s="72">
        <v>0.31097561120986938</v>
      </c>
      <c r="AU460" s="72">
        <v>7.3170728981494904E-2</v>
      </c>
      <c r="AV460" s="72">
        <v>1.5853658318519592E-2</v>
      </c>
      <c r="AW460" s="72">
        <v>2.4390243925154209E-3</v>
      </c>
      <c r="AX460" s="157">
        <v>0</v>
      </c>
      <c r="AY460" s="56" t="str">
        <f t="shared" si="128"/>
        <v>yes</v>
      </c>
      <c r="AZ460" s="74" t="str">
        <f t="shared" si="129"/>
        <v>yes</v>
      </c>
      <c r="BA460" s="74" t="str">
        <f t="shared" si="130"/>
        <v>yes</v>
      </c>
      <c r="BB460" s="74" t="str">
        <f t="shared" si="131"/>
        <v>yes</v>
      </c>
      <c r="BC460" s="74" t="str">
        <f t="shared" si="132"/>
        <v>yes</v>
      </c>
      <c r="BD460" s="71">
        <f t="shared" si="133"/>
        <v>0</v>
      </c>
      <c r="BE460" s="59" t="str">
        <f t="shared" si="135"/>
        <v>included</v>
      </c>
      <c r="BF460" s="55" t="s">
        <v>77</v>
      </c>
      <c r="BG460" s="58">
        <v>5</v>
      </c>
      <c r="BH460" s="58" t="s">
        <v>78</v>
      </c>
      <c r="BI460" s="45" t="s">
        <v>96</v>
      </c>
      <c r="BJ460" s="67" t="s">
        <v>80</v>
      </c>
      <c r="BK460" s="61"/>
      <c r="BL460" s="61" t="str" cm="1">
        <f t="array" ref="BL460">IF(_xlfn.XLOOKUP(Estimates_final!C384,'Additional survey details'!$B$3:$B$489,_xlfn.XLOOKUP(Estimates_final!$BL$1,'Additional survey details'!$C$2:$BM$2,'Additional survey details'!$C$3:$BM$489))=0,"",_xlfn.XLOOKUP(Estimates_final!C384,'Additional survey details'!$B$3:$B$489,_xlfn.XLOOKUP(Estimates_final!$BL$1,'Additional survey details'!$C$2:$BM$2,'Additional survey details'!$C$3:$BM$489)))</f>
        <v/>
      </c>
    </row>
    <row r="461" spans="1:64" s="54" customFormat="1" ht="15" customHeight="1" x14ac:dyDescent="0.35">
      <c r="A461" s="54">
        <v>301</v>
      </c>
      <c r="B461" s="59" t="s">
        <v>825</v>
      </c>
      <c r="C461" s="55">
        <v>820</v>
      </c>
      <c r="D461" s="55" t="s">
        <v>828</v>
      </c>
      <c r="E461" s="58" t="s">
        <v>827</v>
      </c>
      <c r="F461" s="10" t="s">
        <v>76</v>
      </c>
      <c r="G461" s="3" t="s">
        <v>68</v>
      </c>
      <c r="H461" s="55">
        <v>2014</v>
      </c>
      <c r="I461" s="72">
        <v>3.6244499999999999E-2</v>
      </c>
      <c r="J461" s="73">
        <v>4.9839000000000003E-3</v>
      </c>
      <c r="K461" s="72">
        <v>2.64759E-2</v>
      </c>
      <c r="L461" s="72">
        <v>4.6012999999999998E-2</v>
      </c>
      <c r="M461" s="72">
        <v>2.9503600000000001E-2</v>
      </c>
      <c r="N461" s="73">
        <v>5.30424E-3</v>
      </c>
      <c r="O461" s="74">
        <v>1.906422E-2</v>
      </c>
      <c r="P461" s="74">
        <v>3.9942989999999998E-2</v>
      </c>
      <c r="Q461" s="55">
        <v>1467</v>
      </c>
      <c r="R461" s="63">
        <v>1475.818603515625</v>
      </c>
      <c r="S461" s="64">
        <v>0.99254745244979858</v>
      </c>
      <c r="T461" s="64">
        <v>0.99386501312255859</v>
      </c>
      <c r="U461" s="63">
        <v>1465</v>
      </c>
      <c r="V461" s="55">
        <v>1458</v>
      </c>
      <c r="W461" s="63">
        <v>1463</v>
      </c>
      <c r="X461" s="55">
        <v>1456</v>
      </c>
      <c r="Y461" s="72">
        <v>0.99119240045547485</v>
      </c>
      <c r="Z461" s="72">
        <v>0.99250167608261108</v>
      </c>
      <c r="AA461" s="70">
        <v>3200</v>
      </c>
      <c r="AB461" s="70">
        <v>128</v>
      </c>
      <c r="AC461" s="70">
        <v>3100</v>
      </c>
      <c r="AD461" s="70">
        <v>98</v>
      </c>
      <c r="AE461" s="70">
        <v>3800</v>
      </c>
      <c r="AF461" s="70">
        <v>84</v>
      </c>
      <c r="AG461" s="72">
        <v>8.897767961025238E-2</v>
      </c>
      <c r="AH461" s="72">
        <v>0.21233630180358887</v>
      </c>
      <c r="AI461" s="72">
        <v>0.1014033630490303</v>
      </c>
      <c r="AJ461" s="72">
        <v>2.7839325368404388E-2</v>
      </c>
      <c r="AK461" s="72">
        <v>6.8994127213954926E-3</v>
      </c>
      <c r="AL461" s="72">
        <v>0</v>
      </c>
      <c r="AM461" s="70">
        <v>3200</v>
      </c>
      <c r="AN461" s="70">
        <v>128</v>
      </c>
      <c r="AO461" s="70">
        <v>3100</v>
      </c>
      <c r="AP461" s="70">
        <v>98</v>
      </c>
      <c r="AQ461" s="70">
        <v>3800</v>
      </c>
      <c r="AR461" s="70">
        <v>84</v>
      </c>
      <c r="AS461" s="72">
        <v>8.7791495025157928E-2</v>
      </c>
      <c r="AT461" s="72">
        <v>0.21262003481388092</v>
      </c>
      <c r="AU461" s="72">
        <v>0.10150891542434692</v>
      </c>
      <c r="AV461" s="72">
        <v>2.5377228856086731E-2</v>
      </c>
      <c r="AW461" s="72">
        <v>6.1728395521640778E-3</v>
      </c>
      <c r="AX461" s="157">
        <v>0</v>
      </c>
      <c r="AY461" s="56" t="str">
        <f t="shared" si="128"/>
        <v>yes</v>
      </c>
      <c r="AZ461" s="74" t="str">
        <f t="shared" si="129"/>
        <v>yes</v>
      </c>
      <c r="BA461" s="74" t="str">
        <f t="shared" si="130"/>
        <v>yes</v>
      </c>
      <c r="BB461" s="74" t="str">
        <f t="shared" si="131"/>
        <v>yes</v>
      </c>
      <c r="BC461" s="74" t="str">
        <f t="shared" si="132"/>
        <v>yes</v>
      </c>
      <c r="BD461" s="71">
        <f t="shared" si="133"/>
        <v>0</v>
      </c>
      <c r="BE461" s="59" t="str">
        <f t="shared" si="135"/>
        <v>included</v>
      </c>
      <c r="BF461" s="55"/>
      <c r="BG461" s="58">
        <v>5</v>
      </c>
      <c r="BH461" s="58" t="s">
        <v>78</v>
      </c>
      <c r="BI461" s="45" t="s">
        <v>79</v>
      </c>
      <c r="BJ461" s="67" t="s">
        <v>80</v>
      </c>
      <c r="BK461" s="61"/>
      <c r="BL461" s="61" t="str" cm="1">
        <f t="array" ref="BL461">IF(_xlfn.XLOOKUP(Estimates_final!C385,'Additional survey details'!$B$3:$B$489,_xlfn.XLOOKUP(Estimates_final!$BL$1,'Additional survey details'!$C$2:$BM$2,'Additional survey details'!$C$3:$BM$489))=0,"",_xlfn.XLOOKUP(Estimates_final!C385,'Additional survey details'!$B$3:$B$489,_xlfn.XLOOKUP(Estimates_final!$BL$1,'Additional survey details'!$C$2:$BM$2,'Additional survey details'!$C$3:$BM$489)))</f>
        <v/>
      </c>
    </row>
    <row r="462" spans="1:64" s="54" customFormat="1" ht="15" customHeight="1" x14ac:dyDescent="0.35">
      <c r="A462" s="54">
        <v>441</v>
      </c>
      <c r="B462" s="59" t="s">
        <v>825</v>
      </c>
      <c r="C462" s="55">
        <v>2611</v>
      </c>
      <c r="D462" s="55" t="s">
        <v>829</v>
      </c>
      <c r="E462" s="58" t="s">
        <v>827</v>
      </c>
      <c r="F462" s="10" t="s">
        <v>76</v>
      </c>
      <c r="G462" s="3">
        <v>2019</v>
      </c>
      <c r="H462" s="55">
        <v>2018</v>
      </c>
      <c r="I462" s="72">
        <v>3.303338959813118E-2</v>
      </c>
      <c r="J462" s="73">
        <v>4.426347091794014E-3</v>
      </c>
      <c r="K462" s="72">
        <v>2.4357747286558151E-2</v>
      </c>
      <c r="L462" s="72">
        <v>4.170902818441391E-2</v>
      </c>
      <c r="M462" s="72">
        <v>2.8021790087223053E-2</v>
      </c>
      <c r="N462" s="73">
        <v>4.6436507254838943E-3</v>
      </c>
      <c r="O462" s="72">
        <v>1.8883286044001579E-2</v>
      </c>
      <c r="P462" s="72">
        <v>3.7160292267799377E-2</v>
      </c>
      <c r="Q462" s="55">
        <v>1295</v>
      </c>
      <c r="R462" s="63">
        <v>1326.6695556640625</v>
      </c>
      <c r="S462" s="64">
        <v>0.99321776628494263</v>
      </c>
      <c r="T462" s="64">
        <v>0.99227797985076904</v>
      </c>
      <c r="U462" s="63">
        <v>1318</v>
      </c>
      <c r="V462" s="55">
        <v>1285</v>
      </c>
      <c r="W462" s="63">
        <v>1318</v>
      </c>
      <c r="X462" s="55">
        <v>1285</v>
      </c>
      <c r="Y462" s="72">
        <v>0.99321776628494263</v>
      </c>
      <c r="Z462" s="72">
        <v>0.99227797985076904</v>
      </c>
      <c r="AA462" s="70">
        <v>3200</v>
      </c>
      <c r="AB462" s="70">
        <v>93</v>
      </c>
      <c r="AC462" s="70">
        <v>3100</v>
      </c>
      <c r="AD462" s="70">
        <v>65</v>
      </c>
      <c r="AE462" s="70">
        <v>3500</v>
      </c>
      <c r="AF462" s="70">
        <v>61</v>
      </c>
      <c r="AG462" s="72">
        <v>7.1029610931873322E-2</v>
      </c>
      <c r="AH462" s="72">
        <v>0.17553649842739105</v>
      </c>
      <c r="AI462" s="72">
        <v>0.10102546960115433</v>
      </c>
      <c r="AJ462" s="72">
        <v>2.1938510239124298E-2</v>
      </c>
      <c r="AK462" s="72">
        <v>3.9970064535737038E-3</v>
      </c>
      <c r="AL462" s="72">
        <v>0</v>
      </c>
      <c r="AM462" s="70">
        <v>3200</v>
      </c>
      <c r="AN462" s="70">
        <v>93</v>
      </c>
      <c r="AO462" s="70">
        <v>3100</v>
      </c>
      <c r="AP462" s="70">
        <v>65</v>
      </c>
      <c r="AQ462" s="70">
        <v>3500</v>
      </c>
      <c r="AR462" s="70">
        <v>61</v>
      </c>
      <c r="AS462" s="72">
        <v>7.2373539209365845E-2</v>
      </c>
      <c r="AT462" s="72">
        <v>0.17042802274227142</v>
      </c>
      <c r="AU462" s="72">
        <v>0.10272373259067535</v>
      </c>
      <c r="AV462" s="72">
        <v>1.9455252215266228E-2</v>
      </c>
      <c r="AW462" s="72">
        <v>3.1128404662013054E-3</v>
      </c>
      <c r="AX462" s="157">
        <v>0</v>
      </c>
      <c r="AY462" s="56" t="str">
        <f t="shared" si="128"/>
        <v>yes</v>
      </c>
      <c r="AZ462" s="74" t="str">
        <f t="shared" si="129"/>
        <v>yes</v>
      </c>
      <c r="BA462" s="74" t="str">
        <f t="shared" si="130"/>
        <v>yes</v>
      </c>
      <c r="BB462" s="74" t="str">
        <f t="shared" si="131"/>
        <v>yes</v>
      </c>
      <c r="BC462" s="74" t="str">
        <f t="shared" si="132"/>
        <v>yes</v>
      </c>
      <c r="BD462" s="71">
        <f t="shared" si="133"/>
        <v>0</v>
      </c>
      <c r="BE462" s="59" t="str">
        <f t="shared" si="135"/>
        <v>included</v>
      </c>
      <c r="BF462" s="55"/>
      <c r="BG462" s="58">
        <v>5</v>
      </c>
      <c r="BH462" s="58" t="s">
        <v>78</v>
      </c>
      <c r="BI462" s="113" t="s">
        <v>96</v>
      </c>
      <c r="BJ462" s="67" t="s">
        <v>80</v>
      </c>
      <c r="BK462" s="61"/>
      <c r="BL462" s="61" t="str" cm="1">
        <f t="array" ref="BL462">IF(_xlfn.XLOOKUP(Estimates_final!C386,'Additional survey details'!$B$3:$B$489,_xlfn.XLOOKUP(Estimates_final!$BL$1,'Additional survey details'!$C$2:$BM$2,'Additional survey details'!$C$3:$BM$489))=0,"",_xlfn.XLOOKUP(Estimates_final!C386,'Additional survey details'!$B$3:$B$489,_xlfn.XLOOKUP(Estimates_final!$BL$1,'Additional survey details'!$C$2:$BM$2,'Additional survey details'!$C$3:$BM$489)))</f>
        <v/>
      </c>
    </row>
    <row r="463" spans="1:64" s="54" customFormat="1" ht="15" customHeight="1" x14ac:dyDescent="0.35">
      <c r="A463" s="131">
        <v>493</v>
      </c>
      <c r="B463" s="142" t="s">
        <v>825</v>
      </c>
      <c r="C463" s="143">
        <v>689</v>
      </c>
      <c r="D463" s="143" t="s">
        <v>830</v>
      </c>
      <c r="E463" s="144" t="s">
        <v>827</v>
      </c>
      <c r="F463" s="145" t="s">
        <v>67</v>
      </c>
      <c r="G463" s="143">
        <v>2000</v>
      </c>
      <c r="H463" s="143">
        <v>1998</v>
      </c>
      <c r="I463" s="225">
        <v>7.3195315897464752E-2</v>
      </c>
      <c r="J463" s="228">
        <v>5.2325427532196045E-3</v>
      </c>
      <c r="K463" s="225">
        <v>6.2939532101154327E-2</v>
      </c>
      <c r="L463" s="225">
        <v>8.3451099693775177E-2</v>
      </c>
      <c r="M463" s="225">
        <v>6.0177493840456009E-2</v>
      </c>
      <c r="N463" s="228">
        <v>5.2614761516451836E-3</v>
      </c>
      <c r="O463" s="225">
        <v>4.9810159951448441E-2</v>
      </c>
      <c r="P463" s="225">
        <v>7.0544831454753876E-2</v>
      </c>
      <c r="Q463" s="102">
        <v>3624</v>
      </c>
      <c r="R463" s="102">
        <v>3583</v>
      </c>
      <c r="S463" s="98">
        <v>0.95109885931015015</v>
      </c>
      <c r="T463" s="98">
        <v>0.94039732217788696</v>
      </c>
      <c r="U463" s="102">
        <v>3407.987060546875</v>
      </c>
      <c r="V463" s="102">
        <v>3408</v>
      </c>
      <c r="W463" s="102">
        <v>3406.6884765625</v>
      </c>
      <c r="X463" s="102">
        <v>3407</v>
      </c>
      <c r="Y463" s="225">
        <v>0.95079219341278076</v>
      </c>
      <c r="Z463" s="225">
        <v>0.94012141227722168</v>
      </c>
      <c r="AA463" s="229">
        <v>3200</v>
      </c>
      <c r="AB463" s="229">
        <v>361</v>
      </c>
      <c r="AC463" s="229">
        <v>3000</v>
      </c>
      <c r="AD463" s="229">
        <v>317</v>
      </c>
      <c r="AE463" s="229">
        <v>3500</v>
      </c>
      <c r="AF463" s="229">
        <v>296</v>
      </c>
      <c r="AG463" s="225">
        <v>9.927435964345932E-2</v>
      </c>
      <c r="AH463" s="225">
        <v>0.27063116431236267</v>
      </c>
      <c r="AI463" s="225">
        <v>8.7649844586849213E-2</v>
      </c>
      <c r="AJ463" s="225">
        <v>1.8614292144775391E-2</v>
      </c>
      <c r="AK463" s="225">
        <v>1.7177823465317488E-3</v>
      </c>
      <c r="AL463" s="225">
        <v>0</v>
      </c>
      <c r="AM463" s="229">
        <v>3200</v>
      </c>
      <c r="AN463" s="229">
        <v>361</v>
      </c>
      <c r="AO463" s="229">
        <v>3000</v>
      </c>
      <c r="AP463" s="229">
        <v>317</v>
      </c>
      <c r="AQ463" s="229">
        <v>3500</v>
      </c>
      <c r="AR463" s="229">
        <v>296</v>
      </c>
      <c r="AS463" s="225">
        <v>0.1059272289276123</v>
      </c>
      <c r="AT463" s="225">
        <v>0.28579813241958618</v>
      </c>
      <c r="AU463" s="225">
        <v>8.714788407087326E-2</v>
      </c>
      <c r="AV463" s="225">
        <v>2.0539905875921249E-2</v>
      </c>
      <c r="AW463" s="225">
        <v>2.3474178742617369E-3</v>
      </c>
      <c r="AX463" s="235">
        <v>0</v>
      </c>
      <c r="AY463" s="56" t="str">
        <f t="shared" si="128"/>
        <v>yes</v>
      </c>
      <c r="AZ463" s="74" t="str">
        <f t="shared" si="129"/>
        <v>yes</v>
      </c>
      <c r="BA463" s="74" t="str">
        <f t="shared" si="130"/>
        <v>yes</v>
      </c>
      <c r="BB463" s="74" t="str">
        <f t="shared" si="131"/>
        <v>yes</v>
      </c>
      <c r="BC463" s="74" t="str">
        <f t="shared" si="132"/>
        <v>yes</v>
      </c>
      <c r="BD463" s="71">
        <f t="shared" si="133"/>
        <v>0</v>
      </c>
      <c r="BE463" s="59" t="str">
        <f t="shared" si="135"/>
        <v>included</v>
      </c>
      <c r="BF463" s="143"/>
      <c r="BG463" s="144">
        <v>5</v>
      </c>
      <c r="BH463" s="144" t="s">
        <v>78</v>
      </c>
      <c r="BI463" s="177" t="s">
        <v>84</v>
      </c>
      <c r="BJ463" s="67" t="s">
        <v>80</v>
      </c>
      <c r="BK463" s="153"/>
      <c r="BL463" s="153"/>
    </row>
    <row r="464" spans="1:64" s="54" customFormat="1" ht="15" hidden="1" customHeight="1" x14ac:dyDescent="0.35">
      <c r="A464" s="54">
        <v>453</v>
      </c>
      <c r="B464" s="59" t="s">
        <v>831</v>
      </c>
      <c r="C464" s="55">
        <v>3303</v>
      </c>
      <c r="D464" s="4" t="s">
        <v>832</v>
      </c>
      <c r="E464" s="58" t="s">
        <v>833</v>
      </c>
      <c r="F464" s="10" t="s">
        <v>76</v>
      </c>
      <c r="G464" s="55" t="s">
        <v>344</v>
      </c>
      <c r="H464" s="55">
        <v>2018</v>
      </c>
      <c r="I464" s="70"/>
      <c r="J464" s="70"/>
      <c r="K464" s="70"/>
      <c r="L464" s="70"/>
      <c r="M464" s="225">
        <v>3.9424199610948563E-2</v>
      </c>
      <c r="N464" s="229">
        <v>1.4179752208292484E-2</v>
      </c>
      <c r="O464" s="225">
        <v>1.0957160033285618E-2</v>
      </c>
      <c r="P464" s="225">
        <v>6.7891240119934082E-2</v>
      </c>
      <c r="Q464" s="102">
        <v>184</v>
      </c>
      <c r="R464" s="102">
        <v>182.89486694335938</v>
      </c>
      <c r="S464" s="98">
        <v>0.98907101154327393</v>
      </c>
      <c r="T464" s="98">
        <v>0.98913043737411499</v>
      </c>
      <c r="U464" s="102">
        <v>181</v>
      </c>
      <c r="V464" s="102">
        <v>182</v>
      </c>
      <c r="W464" s="102">
        <v>181</v>
      </c>
      <c r="X464" s="102">
        <v>182</v>
      </c>
      <c r="Y464" s="225">
        <v>0.98907101154327393</v>
      </c>
      <c r="Z464" s="225">
        <v>0.98913043737411499</v>
      </c>
      <c r="AA464" s="229">
        <v>3600</v>
      </c>
      <c r="AB464" s="229">
        <v>17</v>
      </c>
      <c r="AC464" s="229">
        <v>3500</v>
      </c>
      <c r="AD464" s="229">
        <v>12</v>
      </c>
      <c r="AE464" s="229">
        <v>3700</v>
      </c>
      <c r="AF464" s="229">
        <v>12</v>
      </c>
      <c r="AG464" s="225">
        <v>9.4314247369766235E-2</v>
      </c>
      <c r="AH464" s="225">
        <v>0.22554977238178253</v>
      </c>
      <c r="AI464" s="225">
        <v>0.19408266246318817</v>
      </c>
      <c r="AJ464" s="225">
        <v>7.0355892181396484E-2</v>
      </c>
      <c r="AK464" s="225">
        <v>5.9895883314311504E-3</v>
      </c>
      <c r="AL464" s="225">
        <v>0</v>
      </c>
      <c r="AM464" s="229">
        <v>3600</v>
      </c>
      <c r="AN464" s="229">
        <v>17</v>
      </c>
      <c r="AO464" s="229">
        <v>3700</v>
      </c>
      <c r="AP464" s="229">
        <v>12</v>
      </c>
      <c r="AQ464" s="229">
        <v>3500</v>
      </c>
      <c r="AR464" s="229">
        <v>12</v>
      </c>
      <c r="AS464" s="225">
        <v>9.3406595289707184E-2</v>
      </c>
      <c r="AT464" s="225">
        <v>0.22527472674846649</v>
      </c>
      <c r="AU464" s="225">
        <v>0.20329670608043671</v>
      </c>
      <c r="AV464" s="225">
        <v>7.1428574621677399E-2</v>
      </c>
      <c r="AW464" s="225">
        <v>5.4945056326687336E-3</v>
      </c>
      <c r="AX464" s="235">
        <v>0</v>
      </c>
      <c r="AY464" s="56" t="str">
        <f t="shared" si="128"/>
        <v>yes</v>
      </c>
      <c r="AZ464" s="74" t="str">
        <f t="shared" si="129"/>
        <v>no</v>
      </c>
      <c r="BA464" s="74" t="str">
        <f t="shared" si="130"/>
        <v>yes</v>
      </c>
      <c r="BB464" s="74" t="str">
        <f t="shared" si="131"/>
        <v>yes</v>
      </c>
      <c r="BC464" s="74" t="str">
        <f t="shared" si="132"/>
        <v>yes</v>
      </c>
      <c r="BD464" s="71">
        <f t="shared" si="133"/>
        <v>1</v>
      </c>
      <c r="BE464" s="59" t="str">
        <f t="shared" si="135"/>
        <v>excluded</v>
      </c>
      <c r="BF464" s="55"/>
      <c r="BG464" s="58">
        <v>6</v>
      </c>
      <c r="BH464" s="58" t="s">
        <v>70</v>
      </c>
      <c r="BI464" s="45" t="s">
        <v>71</v>
      </c>
      <c r="BJ464" s="60" t="s">
        <v>72</v>
      </c>
      <c r="BK464" s="61"/>
      <c r="BL464" s="61" t="s">
        <v>329</v>
      </c>
    </row>
    <row r="465" spans="1:64" s="54" customFormat="1" ht="15" hidden="1" customHeight="1" x14ac:dyDescent="0.35">
      <c r="A465" s="54">
        <v>268</v>
      </c>
      <c r="B465" s="59" t="s">
        <v>834</v>
      </c>
      <c r="C465" s="55">
        <v>694</v>
      </c>
      <c r="D465" s="55" t="s">
        <v>835</v>
      </c>
      <c r="E465" s="58" t="s">
        <v>836</v>
      </c>
      <c r="F465" s="10" t="s">
        <v>67</v>
      </c>
      <c r="G465" s="3" t="s">
        <v>333</v>
      </c>
      <c r="H465" s="55">
        <v>1998</v>
      </c>
      <c r="I465" s="72"/>
      <c r="J465" s="73"/>
      <c r="K465" s="72"/>
      <c r="L465" s="72"/>
      <c r="M465" s="72"/>
      <c r="N465" s="73"/>
      <c r="O465" s="74"/>
      <c r="P465" s="74"/>
      <c r="Q465" s="55">
        <v>7085</v>
      </c>
      <c r="R465" s="63">
        <v>7640</v>
      </c>
      <c r="S465" s="64">
        <v>0.28243297338485718</v>
      </c>
      <c r="T465" s="64">
        <v>0.33027523756027222</v>
      </c>
      <c r="U465" s="63">
        <v>2157.779541015625</v>
      </c>
      <c r="V465" s="55">
        <v>2340</v>
      </c>
      <c r="W465" s="63">
        <v>2127.899169921875</v>
      </c>
      <c r="X465" s="55">
        <v>2308</v>
      </c>
      <c r="Y465" s="72">
        <v>0.27852082252502441</v>
      </c>
      <c r="Z465" s="72">
        <v>0.32575863599777222</v>
      </c>
      <c r="AA465" s="70">
        <v>3000</v>
      </c>
      <c r="AB465" s="70">
        <v>470</v>
      </c>
      <c r="AC465" s="70">
        <v>3500</v>
      </c>
      <c r="AD465" s="70">
        <v>362</v>
      </c>
      <c r="AE465" s="70">
        <v>4000</v>
      </c>
      <c r="AF465" s="70">
        <v>252</v>
      </c>
      <c r="AG465" s="72">
        <v>0.19792385399341583</v>
      </c>
      <c r="AH465" s="72">
        <v>0.45967391133308411</v>
      </c>
      <c r="AI465" s="72">
        <v>0.25152415037155151</v>
      </c>
      <c r="AJ465" s="72">
        <v>0.11465940624475479</v>
      </c>
      <c r="AK465" s="72">
        <v>5.8558989316225052E-2</v>
      </c>
      <c r="AL465" s="72">
        <v>3.1314704101532698E-3</v>
      </c>
      <c r="AM465" s="70">
        <v>3000</v>
      </c>
      <c r="AN465" s="70">
        <v>470</v>
      </c>
      <c r="AO465" s="70">
        <v>3500</v>
      </c>
      <c r="AP465" s="70">
        <v>362</v>
      </c>
      <c r="AQ465" s="70">
        <v>4000</v>
      </c>
      <c r="AR465" s="70">
        <v>252</v>
      </c>
      <c r="AS465" s="72">
        <v>0.20085470378398895</v>
      </c>
      <c r="AT465" s="72">
        <v>0.4632478654384613</v>
      </c>
      <c r="AU465" s="72">
        <v>0.25</v>
      </c>
      <c r="AV465" s="72">
        <v>0.11666666716337204</v>
      </c>
      <c r="AW465" s="72">
        <v>6.0256410390138626E-2</v>
      </c>
      <c r="AX465" s="157">
        <v>3.4188034478574991E-3</v>
      </c>
      <c r="AY465" s="56" t="str">
        <f t="shared" si="128"/>
        <v>yes</v>
      </c>
      <c r="AZ465" s="74" t="str">
        <f t="shared" si="129"/>
        <v>yes</v>
      </c>
      <c r="BA465" s="74" t="str">
        <f t="shared" si="130"/>
        <v>yes</v>
      </c>
      <c r="BB465" s="74" t="str">
        <f t="shared" si="131"/>
        <v>no</v>
      </c>
      <c r="BC465" s="74" t="str">
        <f t="shared" si="132"/>
        <v>no</v>
      </c>
      <c r="BD465" s="71">
        <f t="shared" si="133"/>
        <v>2</v>
      </c>
      <c r="BE465" s="59" t="str">
        <f t="shared" si="135"/>
        <v>excluded</v>
      </c>
      <c r="BF465" s="55" t="s">
        <v>69</v>
      </c>
      <c r="BG465" s="58">
        <v>3</v>
      </c>
      <c r="BH465" s="58" t="s">
        <v>70</v>
      </c>
      <c r="BI465" s="45" t="s">
        <v>71</v>
      </c>
      <c r="BJ465" s="60" t="s">
        <v>72</v>
      </c>
      <c r="BK465" s="61"/>
      <c r="BL465" s="61" t="str" cm="1">
        <f t="array" ref="BL465">IF(_xlfn.XLOOKUP(Estimates_final!C387,'Additional survey details'!$B$3:$B$489,_xlfn.XLOOKUP(Estimates_final!$BL$1,'Additional survey details'!$C$2:$BM$2,'Additional survey details'!$C$3:$BM$489))=0,"",_xlfn.XLOOKUP(Estimates_final!C387,'Additional survey details'!$B$3:$B$489,_xlfn.XLOOKUP(Estimates_final!$BL$1,'Additional survey details'!$C$2:$BM$2,'Additional survey details'!$C$3:$BM$489)))</f>
        <v/>
      </c>
    </row>
    <row r="466" spans="1:64" s="54" customFormat="1" ht="15" hidden="1" customHeight="1" x14ac:dyDescent="0.35">
      <c r="A466" s="54">
        <v>269</v>
      </c>
      <c r="B466" s="59" t="s">
        <v>834</v>
      </c>
      <c r="C466" s="55">
        <v>695</v>
      </c>
      <c r="D466" s="55" t="s">
        <v>837</v>
      </c>
      <c r="E466" s="58" t="s">
        <v>836</v>
      </c>
      <c r="F466" s="10" t="s">
        <v>67</v>
      </c>
      <c r="G466" s="3">
        <v>2006</v>
      </c>
      <c r="H466" s="55">
        <v>2004</v>
      </c>
      <c r="I466" s="72"/>
      <c r="J466" s="73"/>
      <c r="K466" s="72"/>
      <c r="L466" s="72"/>
      <c r="M466" s="72"/>
      <c r="N466" s="73"/>
      <c r="O466" s="74"/>
      <c r="P466" s="74"/>
      <c r="Q466" s="55">
        <v>8369</v>
      </c>
      <c r="R466" s="63">
        <v>8423</v>
      </c>
      <c r="S466" s="64">
        <v>0.34912458062171936</v>
      </c>
      <c r="T466" s="64">
        <v>0.34938463568687439</v>
      </c>
      <c r="U466" s="63">
        <v>2940.67724609375</v>
      </c>
      <c r="V466" s="55">
        <v>2924</v>
      </c>
      <c r="W466" s="63">
        <v>2874.271240234375</v>
      </c>
      <c r="X466" s="55">
        <v>2859</v>
      </c>
      <c r="Y466" s="72">
        <v>0.34124079346656799</v>
      </c>
      <c r="Z466" s="72">
        <v>0.3416178822517395</v>
      </c>
      <c r="AA466" s="70">
        <v>3000</v>
      </c>
      <c r="AB466" s="70">
        <v>520</v>
      </c>
      <c r="AC466" s="70">
        <v>3500</v>
      </c>
      <c r="AD466" s="70">
        <v>424</v>
      </c>
      <c r="AE466" s="70">
        <v>4000</v>
      </c>
      <c r="AF466" s="70">
        <v>309</v>
      </c>
      <c r="AG466" s="72">
        <v>0.17958030104637146</v>
      </c>
      <c r="AH466" s="72">
        <v>0.42708152532577515</v>
      </c>
      <c r="AI466" s="72">
        <v>0.25907555222511292</v>
      </c>
      <c r="AJ466" s="72">
        <v>0.1268361508846283</v>
      </c>
      <c r="AK466" s="72">
        <v>7.429206371307373E-2</v>
      </c>
      <c r="AL466" s="72">
        <v>0</v>
      </c>
      <c r="AM466" s="70">
        <v>3000</v>
      </c>
      <c r="AN466" s="70">
        <v>520</v>
      </c>
      <c r="AO466" s="70">
        <v>3500</v>
      </c>
      <c r="AP466" s="70">
        <v>424</v>
      </c>
      <c r="AQ466" s="70">
        <v>4000</v>
      </c>
      <c r="AR466" s="70">
        <v>309</v>
      </c>
      <c r="AS466" s="72">
        <v>0.17783857882022858</v>
      </c>
      <c r="AT466" s="72">
        <v>0.42852255702018738</v>
      </c>
      <c r="AU466" s="72">
        <v>0.25957593321800232</v>
      </c>
      <c r="AV466" s="72">
        <v>0.12688098847866058</v>
      </c>
      <c r="AW466" s="72">
        <v>7.4555404484272003E-2</v>
      </c>
      <c r="AX466" s="157">
        <v>0</v>
      </c>
      <c r="AY466" s="56" t="str">
        <f t="shared" si="128"/>
        <v>yes</v>
      </c>
      <c r="AZ466" s="74" t="str">
        <f t="shared" si="129"/>
        <v>yes</v>
      </c>
      <c r="BA466" s="74" t="str">
        <f t="shared" si="130"/>
        <v>yes</v>
      </c>
      <c r="BB466" s="74" t="str">
        <f t="shared" si="131"/>
        <v>no</v>
      </c>
      <c r="BC466" s="74" t="str">
        <f t="shared" si="132"/>
        <v>no</v>
      </c>
      <c r="BD466" s="71">
        <f t="shared" si="133"/>
        <v>2</v>
      </c>
      <c r="BE466" s="59" t="str">
        <f t="shared" si="135"/>
        <v>excluded</v>
      </c>
      <c r="BF466" s="55" t="s">
        <v>69</v>
      </c>
      <c r="BG466" s="58">
        <v>3</v>
      </c>
      <c r="BH466" s="58" t="s">
        <v>70</v>
      </c>
      <c r="BI466" s="45" t="s">
        <v>71</v>
      </c>
      <c r="BJ466" s="60" t="s">
        <v>72</v>
      </c>
      <c r="BK466" s="61"/>
      <c r="BL466" s="61" t="str" cm="1">
        <f t="array" ref="BL466">IF(_xlfn.XLOOKUP(Estimates_final!C388,'Additional survey details'!$B$3:$B$489,_xlfn.XLOOKUP(Estimates_final!$BL$1,'Additional survey details'!$C$2:$BM$2,'Additional survey details'!$C$3:$BM$489))=0,"",_xlfn.XLOOKUP(Estimates_final!C388,'Additional survey details'!$B$3:$B$489,_xlfn.XLOOKUP(Estimates_final!$BL$1,'Additional survey details'!$C$2:$BM$2,'Additional survey details'!$C$3:$BM$489)))</f>
        <v/>
      </c>
    </row>
    <row r="467" spans="1:64" s="54" customFormat="1" ht="15" hidden="1" customHeight="1" x14ac:dyDescent="0.35">
      <c r="A467" s="54">
        <v>270</v>
      </c>
      <c r="B467" s="59" t="s">
        <v>834</v>
      </c>
      <c r="C467" s="55">
        <v>696</v>
      </c>
      <c r="D467" s="55" t="s">
        <v>838</v>
      </c>
      <c r="E467" s="58" t="s">
        <v>836</v>
      </c>
      <c r="F467" s="10" t="s">
        <v>67</v>
      </c>
      <c r="G467" s="3">
        <v>2011</v>
      </c>
      <c r="H467" s="55">
        <v>2009</v>
      </c>
      <c r="I467" s="72"/>
      <c r="J467" s="73"/>
      <c r="K467" s="72"/>
      <c r="L467" s="72"/>
      <c r="M467" s="72"/>
      <c r="N467" s="73"/>
      <c r="O467" s="74"/>
      <c r="P467" s="74"/>
      <c r="Q467" s="55">
        <v>7878</v>
      </c>
      <c r="R467" s="63">
        <v>8076</v>
      </c>
      <c r="S467" s="64">
        <v>0.504555344581604</v>
      </c>
      <c r="T467" s="64">
        <v>0.52538716793060303</v>
      </c>
      <c r="U467" s="63">
        <v>4074.54931640625</v>
      </c>
      <c r="V467" s="55">
        <v>4139</v>
      </c>
      <c r="W467" s="63">
        <v>3958.03466796875</v>
      </c>
      <c r="X467" s="55">
        <v>4041</v>
      </c>
      <c r="Y467" s="72">
        <v>0.49009838700294495</v>
      </c>
      <c r="Z467" s="72">
        <v>0.5129474401473999</v>
      </c>
      <c r="AA467" s="70">
        <v>3000</v>
      </c>
      <c r="AB467" s="70">
        <v>822</v>
      </c>
      <c r="AC467" s="70">
        <v>3500</v>
      </c>
      <c r="AD467" s="70">
        <v>479</v>
      </c>
      <c r="AE467" s="70">
        <v>4000</v>
      </c>
      <c r="AF467" s="70">
        <v>390</v>
      </c>
      <c r="AG467" s="72">
        <v>0.20750540494918823</v>
      </c>
      <c r="AH467" s="72">
        <v>0.4307134747505188</v>
      </c>
      <c r="AI467" s="72">
        <v>0.25999462604522705</v>
      </c>
      <c r="AJ467" s="72">
        <v>0.1308797299861908</v>
      </c>
      <c r="AK467" s="72">
        <v>8.5671953856945038E-2</v>
      </c>
      <c r="AL467" s="72">
        <v>5.0481193466112018E-4</v>
      </c>
      <c r="AM467" s="70">
        <v>3000</v>
      </c>
      <c r="AN467" s="70">
        <v>822</v>
      </c>
      <c r="AO467" s="70">
        <v>3500</v>
      </c>
      <c r="AP467" s="70">
        <v>479</v>
      </c>
      <c r="AQ467" s="70">
        <v>4000</v>
      </c>
      <c r="AR467" s="70">
        <v>390</v>
      </c>
      <c r="AS467" s="72">
        <v>0.19859869778156281</v>
      </c>
      <c r="AT467" s="72">
        <v>0.40855279564857483</v>
      </c>
      <c r="AU467" s="72">
        <v>0.24136264622211456</v>
      </c>
      <c r="AV467" s="72">
        <v>0.12056051939725876</v>
      </c>
      <c r="AW467" s="72">
        <v>7.707175612449646E-2</v>
      </c>
      <c r="AX467" s="157">
        <v>4.8320851055905223E-4</v>
      </c>
      <c r="AY467" s="56" t="str">
        <f t="shared" si="128"/>
        <v>yes</v>
      </c>
      <c r="AZ467" s="74" t="str">
        <f t="shared" si="129"/>
        <v>yes</v>
      </c>
      <c r="BA467" s="74" t="str">
        <f t="shared" si="130"/>
        <v>yes</v>
      </c>
      <c r="BB467" s="74" t="str">
        <f t="shared" si="131"/>
        <v>no</v>
      </c>
      <c r="BC467" s="74" t="str">
        <f t="shared" si="132"/>
        <v>no</v>
      </c>
      <c r="BD467" s="71">
        <f t="shared" si="133"/>
        <v>2</v>
      </c>
      <c r="BE467" s="59" t="str">
        <f t="shared" si="135"/>
        <v>excluded</v>
      </c>
      <c r="BF467" s="55" t="s">
        <v>69</v>
      </c>
      <c r="BG467" s="58">
        <v>3</v>
      </c>
      <c r="BH467" s="58" t="s">
        <v>70</v>
      </c>
      <c r="BI467" s="45" t="s">
        <v>71</v>
      </c>
      <c r="BJ467" s="60" t="s">
        <v>72</v>
      </c>
      <c r="BK467" s="61"/>
      <c r="BL467" s="61" t="str" cm="1">
        <f t="array" ref="BL467">IF(_xlfn.XLOOKUP(Estimates_final!C389,'Additional survey details'!$B$3:$B$489,_xlfn.XLOOKUP(Estimates_final!$BL$1,'Additional survey details'!$C$2:$BM$2,'Additional survey details'!$C$3:$BM$489))=0,"",_xlfn.XLOOKUP(Estimates_final!C389,'Additional survey details'!$B$3:$B$489,_xlfn.XLOOKUP(Estimates_final!$BL$1,'Additional survey details'!$C$2:$BM$2,'Additional survey details'!$C$3:$BM$489)))</f>
        <v/>
      </c>
    </row>
    <row r="468" spans="1:64" s="54" customFormat="1" ht="15" hidden="1" customHeight="1" x14ac:dyDescent="0.35">
      <c r="A468" s="54">
        <v>278</v>
      </c>
      <c r="B468" s="69" t="s">
        <v>834</v>
      </c>
      <c r="C468" s="63">
        <v>731</v>
      </c>
      <c r="D468" s="55" t="s">
        <v>839</v>
      </c>
      <c r="E468" s="58" t="s">
        <v>836</v>
      </c>
      <c r="F468" s="10" t="s">
        <v>90</v>
      </c>
      <c r="G468" s="3" t="s">
        <v>270</v>
      </c>
      <c r="H468" s="55">
        <v>2011</v>
      </c>
      <c r="I468" s="74"/>
      <c r="J468" s="73"/>
      <c r="K468" s="74"/>
      <c r="L468" s="74"/>
      <c r="M468" s="74"/>
      <c r="N468" s="73"/>
      <c r="O468" s="74"/>
      <c r="P468" s="74"/>
      <c r="Q468" s="77">
        <v>1029</v>
      </c>
      <c r="R468" s="55"/>
      <c r="S468" s="64"/>
      <c r="T468" s="64">
        <f>V468/Q468</f>
        <v>0.55296404275996114</v>
      </c>
      <c r="U468" s="55"/>
      <c r="V468" s="77">
        <v>569</v>
      </c>
      <c r="W468" s="55"/>
      <c r="X468" s="55"/>
      <c r="Y468" s="70"/>
      <c r="Z468" s="70"/>
      <c r="AA468" s="70"/>
      <c r="AB468" s="70"/>
      <c r="AC468" s="70"/>
      <c r="AD468" s="70"/>
      <c r="AE468" s="70"/>
      <c r="AF468" s="70"/>
      <c r="AG468" s="70"/>
      <c r="AH468" s="70"/>
      <c r="AI468" s="70"/>
      <c r="AJ468" s="70"/>
      <c r="AK468" s="70"/>
      <c r="AL468" s="70"/>
      <c r="AM468" s="70"/>
      <c r="AN468" s="70"/>
      <c r="AO468" s="70"/>
      <c r="AP468" s="70"/>
      <c r="AQ468" s="70"/>
      <c r="AR468" s="70"/>
      <c r="AS468" s="70"/>
      <c r="AT468" s="70"/>
      <c r="AU468" s="70"/>
      <c r="AV468" s="70"/>
      <c r="AW468" s="70"/>
      <c r="AX468" s="105"/>
      <c r="AY468" s="56"/>
      <c r="AZ468" s="70"/>
      <c r="BA468" s="70"/>
      <c r="BB468" s="70"/>
      <c r="BC468" s="70"/>
      <c r="BD468" s="71"/>
      <c r="BE468" s="59" t="s">
        <v>69</v>
      </c>
      <c r="BF468" s="55"/>
      <c r="BG468" s="58">
        <v>1</v>
      </c>
      <c r="BH468" s="58" t="s">
        <v>70</v>
      </c>
      <c r="BI468" s="45" t="s">
        <v>71</v>
      </c>
      <c r="BJ468" s="60" t="s">
        <v>72</v>
      </c>
      <c r="BK468" s="61"/>
      <c r="BL468" s="61" t="str" cm="1">
        <f t="array" ref="BL468">IF(_xlfn.XLOOKUP(Estimates_final!C483,'Additional survey details'!$B$3:$B$489,_xlfn.XLOOKUP(Estimates_final!$BL$1,'Additional survey details'!$C$2:$BM$2,'Additional survey details'!$C$3:$BM$489))=0,"",_xlfn.XLOOKUP(Estimates_final!C483,'Additional survey details'!$B$3:$B$489,_xlfn.XLOOKUP(Estimates_final!$BL$1,'Additional survey details'!$C$2:$BM$2,'Additional survey details'!$C$3:$BM$489)))</f>
        <v/>
      </c>
    </row>
    <row r="469" spans="1:64" s="54" customFormat="1" ht="15" hidden="1" customHeight="1" x14ac:dyDescent="0.35">
      <c r="A469" s="54">
        <v>376</v>
      </c>
      <c r="B469" s="59" t="s">
        <v>834</v>
      </c>
      <c r="C469" s="55">
        <v>1389</v>
      </c>
      <c r="D469" s="55" t="s">
        <v>840</v>
      </c>
      <c r="E469" s="58" t="s">
        <v>836</v>
      </c>
      <c r="F469" s="10" t="s">
        <v>67</v>
      </c>
      <c r="G469" s="3">
        <v>2016</v>
      </c>
      <c r="H469" s="55">
        <v>2014</v>
      </c>
      <c r="I469" s="64"/>
      <c r="J469" s="62"/>
      <c r="K469" s="64"/>
      <c r="L469" s="64"/>
      <c r="M469" s="64"/>
      <c r="N469" s="62"/>
      <c r="O469" s="64"/>
      <c r="P469" s="64"/>
      <c r="Q469" s="55">
        <v>15522</v>
      </c>
      <c r="R469" s="63">
        <v>15270</v>
      </c>
      <c r="S469" s="64">
        <v>0.67230039834976196</v>
      </c>
      <c r="T469" s="64">
        <v>0.67188507318496704</v>
      </c>
      <c r="U469" s="63">
        <v>10266.3427734375</v>
      </c>
      <c r="V469" s="55">
        <v>10429</v>
      </c>
      <c r="W469" s="63">
        <v>10045.419921875</v>
      </c>
      <c r="X469" s="55">
        <v>10199</v>
      </c>
      <c r="Y469" s="64">
        <v>0.65785330533981323</v>
      </c>
      <c r="Z469" s="64">
        <v>0.65706735849380493</v>
      </c>
      <c r="AA469" s="55">
        <v>3000</v>
      </c>
      <c r="AB469" s="55">
        <v>2002</v>
      </c>
      <c r="AC469" s="55">
        <v>3500</v>
      </c>
      <c r="AD469" s="55">
        <v>1202</v>
      </c>
      <c r="AE469" s="55">
        <v>4000</v>
      </c>
      <c r="AF469" s="55">
        <v>926</v>
      </c>
      <c r="AG469" s="64">
        <v>0.19173038005828857</v>
      </c>
      <c r="AH469" s="64">
        <v>0.40137708187103271</v>
      </c>
      <c r="AI469" s="64">
        <v>0.21609626710414886</v>
      </c>
      <c r="AJ469" s="64">
        <v>0.10532203316688538</v>
      </c>
      <c r="AK469" s="64">
        <v>6.728893518447876E-2</v>
      </c>
      <c r="AL469" s="64">
        <v>7.579249213449657E-4</v>
      </c>
      <c r="AM469" s="55">
        <v>3000</v>
      </c>
      <c r="AN469" s="55">
        <v>2002</v>
      </c>
      <c r="AO469" s="55">
        <v>3500</v>
      </c>
      <c r="AP469" s="55">
        <v>1202</v>
      </c>
      <c r="AQ469" s="55">
        <v>4000</v>
      </c>
      <c r="AR469" s="55">
        <v>926</v>
      </c>
      <c r="AS469" s="64">
        <v>0.19196471571922302</v>
      </c>
      <c r="AT469" s="64">
        <v>0.3960111141204834</v>
      </c>
      <c r="AU469" s="64">
        <v>0.21574455499649048</v>
      </c>
      <c r="AV469" s="64">
        <v>0.10374916344881058</v>
      </c>
      <c r="AW469" s="64">
        <v>6.6545210778713226E-2</v>
      </c>
      <c r="AX469" s="68">
        <v>9.5886469352990389E-4</v>
      </c>
      <c r="AY469" s="56" t="str">
        <f>IF(Z469&gt;=0.3,"yes","no")</f>
        <v>yes</v>
      </c>
      <c r="AZ469" s="57" t="str">
        <f>IF(V469&gt;=200,"yes","no")</f>
        <v>yes</v>
      </c>
      <c r="BA469" s="57" t="str">
        <f>IF(AT469&lt;0.55,"yes","no")</f>
        <v>yes</v>
      </c>
      <c r="BB469" s="57" t="str">
        <f>IF(AW469+AX469&gt;=0.05,"no","yes")</f>
        <v>no</v>
      </c>
      <c r="BC469" s="57" t="str">
        <f>IF(AV469&gt;=0.1,"no","yes")</f>
        <v>no</v>
      </c>
      <c r="BD469" s="58">
        <f>COUNTIF(AY469:BC469,"no")</f>
        <v>2</v>
      </c>
      <c r="BE469" s="59" t="str">
        <f>IF(BD469=0,"included","excluded")</f>
        <v>excluded</v>
      </c>
      <c r="BF469" s="55"/>
      <c r="BG469" s="58">
        <v>3</v>
      </c>
      <c r="BH469" s="58" t="s">
        <v>70</v>
      </c>
      <c r="BI469" s="45" t="s">
        <v>71</v>
      </c>
      <c r="BJ469" s="60" t="s">
        <v>72</v>
      </c>
      <c r="BK469" s="61"/>
      <c r="BL469" s="61" t="str" cm="1">
        <f t="array" ref="BL469">IF(_xlfn.XLOOKUP(Estimates_final!C390,'Additional survey details'!$B$3:$B$489,_xlfn.XLOOKUP(Estimates_final!$BL$1,'Additional survey details'!$C$2:$BM$2,'Additional survey details'!$C$3:$BM$489))=0,"",_xlfn.XLOOKUP(Estimates_final!C390,'Additional survey details'!$B$3:$B$489,_xlfn.XLOOKUP(Estimates_final!$BL$1,'Additional survey details'!$C$2:$BM$2,'Additional survey details'!$C$3:$BM$489)))</f>
        <v/>
      </c>
    </row>
    <row r="470" spans="1:64" s="54" customFormat="1" ht="15" hidden="1" customHeight="1" x14ac:dyDescent="0.35">
      <c r="A470" s="54">
        <v>489</v>
      </c>
      <c r="B470" s="59" t="s">
        <v>834</v>
      </c>
      <c r="C470" s="55">
        <v>4624</v>
      </c>
      <c r="D470" s="4" t="s">
        <v>841</v>
      </c>
      <c r="E470" s="58" t="s">
        <v>836</v>
      </c>
      <c r="F470" s="10" t="s">
        <v>90</v>
      </c>
      <c r="G470" s="55" t="s">
        <v>842</v>
      </c>
      <c r="H470" s="55">
        <v>2019</v>
      </c>
      <c r="I470" s="55"/>
      <c r="J470" s="55"/>
      <c r="K470" s="55"/>
      <c r="L470" s="55"/>
      <c r="M470" s="55"/>
      <c r="N470" s="55"/>
      <c r="O470" s="55"/>
      <c r="P470" s="55"/>
      <c r="Q470" s="55">
        <v>5296</v>
      </c>
      <c r="R470" s="55"/>
      <c r="S470" s="55"/>
      <c r="T470" s="64">
        <f>V470/Q470</f>
        <v>0.71752265861027187</v>
      </c>
      <c r="U470" s="55"/>
      <c r="V470" s="55">
        <v>3800</v>
      </c>
      <c r="W470" s="55"/>
      <c r="X470" s="55"/>
      <c r="Y470" s="55"/>
      <c r="Z470" s="55"/>
      <c r="AA470" s="55"/>
      <c r="AB470" s="55"/>
      <c r="AC470" s="55"/>
      <c r="AD470" s="55"/>
      <c r="AE470" s="55"/>
      <c r="AF470" s="55"/>
      <c r="AG470" s="55"/>
      <c r="AH470" s="55"/>
      <c r="AI470" s="55"/>
      <c r="AJ470" s="55"/>
      <c r="AK470" s="55"/>
      <c r="AL470" s="55"/>
      <c r="AM470" s="55"/>
      <c r="AN470" s="55"/>
      <c r="AO470" s="55"/>
      <c r="AP470" s="55"/>
      <c r="AQ470" s="55"/>
      <c r="AR470" s="55"/>
      <c r="AS470" s="55"/>
      <c r="AT470" s="55"/>
      <c r="AU470" s="55"/>
      <c r="AV470" s="55"/>
      <c r="AW470" s="55"/>
      <c r="AX470" s="60"/>
      <c r="AY470" s="59"/>
      <c r="AZ470" s="55"/>
      <c r="BA470" s="55"/>
      <c r="BB470" s="55"/>
      <c r="BC470" s="55"/>
      <c r="BD470" s="58"/>
      <c r="BE470" s="59" t="s">
        <v>69</v>
      </c>
      <c r="BF470" s="55"/>
      <c r="BG470" s="58">
        <v>1</v>
      </c>
      <c r="BH470" s="58" t="s">
        <v>70</v>
      </c>
      <c r="BI470" s="45" t="s">
        <v>71</v>
      </c>
      <c r="BJ470" s="60" t="s">
        <v>72</v>
      </c>
      <c r="BK470" s="61"/>
      <c r="BL470" s="61"/>
    </row>
    <row r="471" spans="1:64" s="54" customFormat="1" ht="15" customHeight="1" x14ac:dyDescent="0.35">
      <c r="A471" s="54">
        <v>151</v>
      </c>
      <c r="B471" s="59" t="s">
        <v>843</v>
      </c>
      <c r="C471" s="55">
        <v>384</v>
      </c>
      <c r="D471" s="55" t="s">
        <v>844</v>
      </c>
      <c r="E471" s="58" t="s">
        <v>845</v>
      </c>
      <c r="F471" s="10" t="s">
        <v>67</v>
      </c>
      <c r="G471" s="3">
        <v>2007</v>
      </c>
      <c r="H471" s="55">
        <v>2006</v>
      </c>
      <c r="I471" s="64">
        <v>4.427168145775795E-2</v>
      </c>
      <c r="J471" s="62">
        <v>6.2120100483298302E-3</v>
      </c>
      <c r="K471" s="64">
        <v>3.2096140086650848E-2</v>
      </c>
      <c r="L471" s="64">
        <v>5.6447219103574753E-2</v>
      </c>
      <c r="M471" s="64">
        <v>3.9185460656881332E-2</v>
      </c>
      <c r="N471" s="62">
        <v>7.1626966819167137E-3</v>
      </c>
      <c r="O471" s="64">
        <v>2.5106547400355339E-2</v>
      </c>
      <c r="P471" s="64">
        <v>5.3264368325471878E-2</v>
      </c>
      <c r="Q471" s="55">
        <v>1221</v>
      </c>
      <c r="R471" s="63">
        <v>1177</v>
      </c>
      <c r="S471" s="64">
        <v>0.99179184436798096</v>
      </c>
      <c r="T471" s="64">
        <v>0.99344801902770996</v>
      </c>
      <c r="U471" s="63">
        <v>1167.497802734375</v>
      </c>
      <c r="V471" s="55">
        <v>1213</v>
      </c>
      <c r="W471" s="63">
        <v>1167.497802734375</v>
      </c>
      <c r="X471" s="55">
        <v>1213</v>
      </c>
      <c r="Y471" s="64">
        <v>0.99192678928375244</v>
      </c>
      <c r="Z471" s="64">
        <v>0.99344801902770996</v>
      </c>
      <c r="AA471" s="55">
        <v>3200</v>
      </c>
      <c r="AB471" s="55">
        <v>85</v>
      </c>
      <c r="AC471" s="55">
        <v>3100</v>
      </c>
      <c r="AD471" s="55">
        <v>83</v>
      </c>
      <c r="AE471" s="55">
        <v>3500</v>
      </c>
      <c r="AF471" s="55">
        <v>63</v>
      </c>
      <c r="AG471" s="64">
        <v>6.9101914763450623E-2</v>
      </c>
      <c r="AH471" s="64">
        <v>0.18667635321617126</v>
      </c>
      <c r="AI471" s="64">
        <v>7.1883752942085266E-2</v>
      </c>
      <c r="AJ471" s="64">
        <v>1.0305513627827168E-2</v>
      </c>
      <c r="AK471" s="64">
        <v>5.4724211804568768E-4</v>
      </c>
      <c r="AL471" s="64">
        <v>0</v>
      </c>
      <c r="AM471" s="55">
        <v>3200</v>
      </c>
      <c r="AN471" s="55">
        <v>85</v>
      </c>
      <c r="AO471" s="55">
        <v>3100</v>
      </c>
      <c r="AP471" s="55">
        <v>83</v>
      </c>
      <c r="AQ471" s="55">
        <v>3500</v>
      </c>
      <c r="AR471" s="55">
        <v>63</v>
      </c>
      <c r="AS471" s="64">
        <v>7.0074193179607391E-2</v>
      </c>
      <c r="AT471" s="64">
        <v>0.19043692946434021</v>
      </c>
      <c r="AU471" s="64">
        <v>8.0791428685188293E-2</v>
      </c>
      <c r="AV471" s="64">
        <v>1.4839241281151772E-2</v>
      </c>
      <c r="AW471" s="64">
        <v>8.2440231926739216E-4</v>
      </c>
      <c r="AX471" s="68">
        <v>0</v>
      </c>
      <c r="AY471" s="56" t="str">
        <f t="shared" ref="AY471:AY506" si="136">IF(Z471&gt;=0.3,"yes","no")</f>
        <v>yes</v>
      </c>
      <c r="AZ471" s="57" t="str">
        <f t="shared" ref="AZ471:AZ506" si="137">IF(V471&gt;=200,"yes","no")</f>
        <v>yes</v>
      </c>
      <c r="BA471" s="57" t="str">
        <f t="shared" ref="BA471:BA506" si="138">IF(AT471&lt;0.55,"yes","no")</f>
        <v>yes</v>
      </c>
      <c r="BB471" s="57" t="str">
        <f t="shared" ref="BB471:BB506" si="139">IF(AW471+AX471&gt;=0.05,"no","yes")</f>
        <v>yes</v>
      </c>
      <c r="BC471" s="57" t="str">
        <f t="shared" ref="BC471:BC506" si="140">IF(AV471&gt;=0.1,"no","yes")</f>
        <v>yes</v>
      </c>
      <c r="BD471" s="58">
        <f t="shared" ref="BD471:BD506" si="141">COUNTIF(AY471:BC471,"no")</f>
        <v>0</v>
      </c>
      <c r="BE471" s="59" t="str">
        <f t="shared" ref="BE471:BE506" si="142">IF(BD471=0,"included","excluded")</f>
        <v>included</v>
      </c>
      <c r="BF471" s="55" t="s">
        <v>77</v>
      </c>
      <c r="BG471" s="58">
        <v>5</v>
      </c>
      <c r="BH471" s="58" t="s">
        <v>78</v>
      </c>
      <c r="BI471" s="45" t="s">
        <v>96</v>
      </c>
      <c r="BJ471" s="67" t="s">
        <v>80</v>
      </c>
      <c r="BK471" s="61"/>
      <c r="BL471" s="61" t="str" cm="1">
        <f t="array" ref="BL471">IF(_xlfn.XLOOKUP(Estimates_final!C392,'Additional survey details'!$B$3:$B$489,_xlfn.XLOOKUP(Estimates_final!$BL$1,'Additional survey details'!$C$2:$BM$2,'Additional survey details'!$C$3:$BM$489))=0,"",_xlfn.XLOOKUP(Estimates_final!C392,'Additional survey details'!$B$3:$B$489,_xlfn.XLOOKUP(Estimates_final!$BL$1,'Additional survey details'!$C$2:$BM$2,'Additional survey details'!$C$3:$BM$489)))</f>
        <v/>
      </c>
    </row>
    <row r="472" spans="1:64" s="54" customFormat="1" ht="15" customHeight="1" x14ac:dyDescent="0.35">
      <c r="A472" s="54">
        <v>316</v>
      </c>
      <c r="B472" s="59" t="s">
        <v>843</v>
      </c>
      <c r="C472" s="55">
        <v>861</v>
      </c>
      <c r="D472" s="55" t="s">
        <v>846</v>
      </c>
      <c r="E472" s="185" t="s">
        <v>845</v>
      </c>
      <c r="F472" s="10" t="s">
        <v>76</v>
      </c>
      <c r="G472" s="3">
        <v>2012</v>
      </c>
      <c r="H472" s="55">
        <v>2011</v>
      </c>
      <c r="I472" s="64">
        <v>3.4798799999999998E-2</v>
      </c>
      <c r="J472" s="62">
        <v>5.4771999999999998E-3</v>
      </c>
      <c r="K472" s="64">
        <v>2.4063600000000001E-2</v>
      </c>
      <c r="L472" s="64">
        <v>4.5533999999999998E-2</v>
      </c>
      <c r="M472" s="64">
        <v>2.7381300000000001E-2</v>
      </c>
      <c r="N472" s="62">
        <v>5.5253400000000001E-3</v>
      </c>
      <c r="O472" s="64">
        <v>1.652348E-2</v>
      </c>
      <c r="P472" s="64">
        <v>3.8239189999999999E-2</v>
      </c>
      <c r="Q472" s="54">
        <v>1564</v>
      </c>
      <c r="R472" s="63">
        <v>706.8155517578125</v>
      </c>
      <c r="S472" s="64">
        <v>0.97171145677566528</v>
      </c>
      <c r="T472" s="64">
        <v>0.97250640392303467</v>
      </c>
      <c r="U472" s="63">
        <v>687</v>
      </c>
      <c r="V472" s="54">
        <v>1521</v>
      </c>
      <c r="W472" s="63">
        <v>687</v>
      </c>
      <c r="X472" s="55">
        <v>1521</v>
      </c>
      <c r="Y472" s="64">
        <v>0.97171145677566528</v>
      </c>
      <c r="Z472" s="64">
        <v>0.97250640392303467</v>
      </c>
      <c r="AA472" s="55">
        <v>3200</v>
      </c>
      <c r="AB472" s="55">
        <v>161</v>
      </c>
      <c r="AC472" s="55">
        <v>3100</v>
      </c>
      <c r="AD472" s="55">
        <v>140</v>
      </c>
      <c r="AE472" s="55">
        <v>3500</v>
      </c>
      <c r="AF472" s="55">
        <v>95</v>
      </c>
      <c r="AG472" s="64">
        <v>0.11988978832960129</v>
      </c>
      <c r="AH472" s="64">
        <v>0.2802543044090271</v>
      </c>
      <c r="AI472" s="64">
        <v>7.3663026094436646E-2</v>
      </c>
      <c r="AJ472" s="64">
        <v>8.9326882734894753E-3</v>
      </c>
      <c r="AK472" s="64">
        <v>8.8245293591171503E-4</v>
      </c>
      <c r="AL472" s="64">
        <v>0</v>
      </c>
      <c r="AM472" s="55">
        <v>3200</v>
      </c>
      <c r="AN472" s="55">
        <v>161</v>
      </c>
      <c r="AO472" s="55">
        <v>3100</v>
      </c>
      <c r="AP472" s="55">
        <v>140</v>
      </c>
      <c r="AQ472" s="55">
        <v>3500</v>
      </c>
      <c r="AR472" s="55">
        <v>95</v>
      </c>
      <c r="AS472" s="64">
        <v>0.10585141181945801</v>
      </c>
      <c r="AT472" s="64">
        <v>0.26035502552986145</v>
      </c>
      <c r="AU472" s="64">
        <v>6.9690994918346405E-2</v>
      </c>
      <c r="AV472" s="64">
        <v>9.2044705525040627E-3</v>
      </c>
      <c r="AW472" s="64">
        <v>6.5746222389861941E-4</v>
      </c>
      <c r="AX472" s="68">
        <v>0</v>
      </c>
      <c r="AY472" s="56" t="str">
        <f t="shared" si="136"/>
        <v>yes</v>
      </c>
      <c r="AZ472" s="57" t="str">
        <f t="shared" si="137"/>
        <v>yes</v>
      </c>
      <c r="BA472" s="57" t="str">
        <f t="shared" si="138"/>
        <v>yes</v>
      </c>
      <c r="BB472" s="57" t="str">
        <f t="shared" si="139"/>
        <v>yes</v>
      </c>
      <c r="BC472" s="57" t="str">
        <f t="shared" si="140"/>
        <v>yes</v>
      </c>
      <c r="BD472" s="58">
        <f t="shared" si="141"/>
        <v>0</v>
      </c>
      <c r="BE472" s="59" t="str">
        <f t="shared" si="142"/>
        <v>included</v>
      </c>
      <c r="BF472" s="55" t="s">
        <v>77</v>
      </c>
      <c r="BG472" s="58">
        <v>5</v>
      </c>
      <c r="BH472" s="58" t="s">
        <v>78</v>
      </c>
      <c r="BI472" s="45" t="s">
        <v>79</v>
      </c>
      <c r="BJ472" s="67" t="s">
        <v>80</v>
      </c>
      <c r="BK472" s="61"/>
      <c r="BL472" s="61" t="str" cm="1">
        <f t="array" ref="BL472">IF(_xlfn.XLOOKUP(Estimates_final!C393,'Additional survey details'!$B$3:$B$489,_xlfn.XLOOKUP(Estimates_final!$BL$1,'Additional survey details'!$C$2:$BM$2,'Additional survey details'!$C$3:$BM$489))=0,"",_xlfn.XLOOKUP(Estimates_final!C393,'Additional survey details'!$B$3:$B$489,_xlfn.XLOOKUP(Estimates_final!$BL$1,'Additional survey details'!$C$2:$BM$2,'Additional survey details'!$C$3:$BM$489)))</f>
        <v/>
      </c>
    </row>
    <row r="473" spans="1:64" s="54" customFormat="1" ht="15" customHeight="1" x14ac:dyDescent="0.35">
      <c r="A473" s="54">
        <v>317</v>
      </c>
      <c r="B473" s="59" t="s">
        <v>843</v>
      </c>
      <c r="C473" s="55">
        <v>862</v>
      </c>
      <c r="D473" s="55" t="s">
        <v>847</v>
      </c>
      <c r="E473" s="58" t="s">
        <v>845</v>
      </c>
      <c r="F473" s="10" t="s">
        <v>76</v>
      </c>
      <c r="G473" s="3">
        <v>2005</v>
      </c>
      <c r="H473" s="55">
        <v>2003</v>
      </c>
      <c r="I473" s="64">
        <v>4.1695099999999999E-2</v>
      </c>
      <c r="J473" s="62">
        <v>7.1865000000000002E-3</v>
      </c>
      <c r="K473" s="64">
        <v>2.7609499999999999E-2</v>
      </c>
      <c r="L473" s="64">
        <v>5.5780700000000003E-2</v>
      </c>
      <c r="M473" s="64">
        <v>4.1050999999999997E-2</v>
      </c>
      <c r="N473" s="62">
        <v>8.3741600000000003E-3</v>
      </c>
      <c r="O473" s="64">
        <v>2.4434810000000001E-2</v>
      </c>
      <c r="P473" s="64">
        <v>5.7667099999999999E-2</v>
      </c>
      <c r="Q473" s="55">
        <v>1128</v>
      </c>
      <c r="R473" s="63">
        <v>1125</v>
      </c>
      <c r="S473" s="64">
        <v>0.99492383003234863</v>
      </c>
      <c r="T473" s="64">
        <v>0.99734044075012207</v>
      </c>
      <c r="U473" s="63">
        <v>1125</v>
      </c>
      <c r="V473" s="55">
        <v>1125</v>
      </c>
      <c r="W473" s="63">
        <v>1125</v>
      </c>
      <c r="X473" s="55">
        <v>1125</v>
      </c>
      <c r="Y473" s="64">
        <v>0.99492383003234863</v>
      </c>
      <c r="Z473" s="64">
        <v>0.99734044075012207</v>
      </c>
      <c r="AA473" s="55">
        <v>3000</v>
      </c>
      <c r="AB473" s="55">
        <v>101</v>
      </c>
      <c r="AC473" s="55">
        <v>3200</v>
      </c>
      <c r="AD473" s="55">
        <v>95</v>
      </c>
      <c r="AE473" s="55">
        <v>3600</v>
      </c>
      <c r="AF473" s="55">
        <v>79</v>
      </c>
      <c r="AG473" s="64">
        <v>7.3634833097457886E-2</v>
      </c>
      <c r="AH473" s="64">
        <v>0.23268838226795197</v>
      </c>
      <c r="AI473" s="64">
        <v>8.7258502840995789E-2</v>
      </c>
      <c r="AJ473" s="64">
        <v>7.0345806889235973E-3</v>
      </c>
      <c r="AK473" s="64">
        <v>4.9244420370087028E-4</v>
      </c>
      <c r="AL473" s="64">
        <v>0</v>
      </c>
      <c r="AM473" s="55">
        <v>3000</v>
      </c>
      <c r="AN473" s="55">
        <v>101</v>
      </c>
      <c r="AO473" s="55">
        <v>3200</v>
      </c>
      <c r="AP473" s="55">
        <v>95</v>
      </c>
      <c r="AQ473" s="55">
        <v>3600</v>
      </c>
      <c r="AR473" s="55">
        <v>79</v>
      </c>
      <c r="AS473" s="64">
        <v>8.977777510881424E-2</v>
      </c>
      <c r="AT473" s="64">
        <v>0.24444444477558136</v>
      </c>
      <c r="AU473" s="64">
        <v>8.6222223937511444E-2</v>
      </c>
      <c r="AV473" s="64">
        <v>7.1111111901700497E-3</v>
      </c>
      <c r="AW473" s="64">
        <v>8.8888889877125621E-4</v>
      </c>
      <c r="AX473" s="68">
        <v>0</v>
      </c>
      <c r="AY473" s="56" t="str">
        <f t="shared" si="136"/>
        <v>yes</v>
      </c>
      <c r="AZ473" s="57" t="str">
        <f t="shared" si="137"/>
        <v>yes</v>
      </c>
      <c r="BA473" s="57" t="str">
        <f t="shared" si="138"/>
        <v>yes</v>
      </c>
      <c r="BB473" s="57" t="str">
        <f t="shared" si="139"/>
        <v>yes</v>
      </c>
      <c r="BC473" s="57" t="str">
        <f t="shared" si="140"/>
        <v>yes</v>
      </c>
      <c r="BD473" s="58">
        <f t="shared" si="141"/>
        <v>0</v>
      </c>
      <c r="BE473" s="59" t="str">
        <f t="shared" si="142"/>
        <v>included</v>
      </c>
      <c r="BF473" s="55" t="s">
        <v>77</v>
      </c>
      <c r="BG473" s="58">
        <v>5</v>
      </c>
      <c r="BH473" s="58" t="s">
        <v>78</v>
      </c>
      <c r="BI473" s="45" t="s">
        <v>79</v>
      </c>
      <c r="BJ473" s="67" t="s">
        <v>80</v>
      </c>
      <c r="BK473" s="61"/>
      <c r="BL473" s="61" t="str" cm="1">
        <f t="array" ref="BL473">IF(_xlfn.XLOOKUP(Estimates_final!C391,'Additional survey details'!$B$3:$B$489,_xlfn.XLOOKUP(Estimates_final!$BL$1,'Additional survey details'!$C$2:$BM$2,'Additional survey details'!$C$3:$BM$489))=0,"",_xlfn.XLOOKUP(Estimates_final!C391,'Additional survey details'!$B$3:$B$489,_xlfn.XLOOKUP(Estimates_final!$BL$1,'Additional survey details'!$C$2:$BM$2,'Additional survey details'!$C$3:$BM$489)))</f>
        <v/>
      </c>
    </row>
    <row r="474" spans="1:64" s="54" customFormat="1" ht="15" customHeight="1" x14ac:dyDescent="0.35">
      <c r="A474" s="54">
        <v>271</v>
      </c>
      <c r="B474" s="59" t="s">
        <v>848</v>
      </c>
      <c r="C474" s="55">
        <v>702</v>
      </c>
      <c r="D474" s="55" t="s">
        <v>849</v>
      </c>
      <c r="E474" s="58" t="s">
        <v>850</v>
      </c>
      <c r="F474" s="10" t="s">
        <v>67</v>
      </c>
      <c r="G474" s="3">
        <v>1999</v>
      </c>
      <c r="H474" s="55">
        <v>1997</v>
      </c>
      <c r="I474" s="64">
        <v>0.15360923111438751</v>
      </c>
      <c r="J474" s="62">
        <v>1.0150068439543247E-2</v>
      </c>
      <c r="K474" s="64">
        <v>0.13371509313583374</v>
      </c>
      <c r="L474" s="64">
        <v>0.17350336909294128</v>
      </c>
      <c r="M474" s="64">
        <v>8.5778482258319855E-2</v>
      </c>
      <c r="N474" s="62">
        <v>8.5072647780179977E-3</v>
      </c>
      <c r="O474" s="64">
        <v>6.8986393511295319E-2</v>
      </c>
      <c r="P474" s="64">
        <v>0.10257056355476379</v>
      </c>
      <c r="Q474" s="55">
        <v>3206</v>
      </c>
      <c r="R474" s="63">
        <v>3280</v>
      </c>
      <c r="S474" s="64">
        <v>0.44102105498313904</v>
      </c>
      <c r="T474" s="64">
        <v>0.4410480260848999</v>
      </c>
      <c r="U474" s="63">
        <v>1446.4326171875</v>
      </c>
      <c r="V474" s="55">
        <v>1414</v>
      </c>
      <c r="W474" s="63">
        <v>1444.3758544921875</v>
      </c>
      <c r="X474" s="55">
        <v>1412</v>
      </c>
      <c r="Y474" s="64">
        <v>0.4403584897518158</v>
      </c>
      <c r="Z474" s="64">
        <v>0.44042420387268066</v>
      </c>
      <c r="AA474" s="55">
        <v>3000</v>
      </c>
      <c r="AB474" s="55">
        <v>265</v>
      </c>
      <c r="AC474" s="55">
        <v>3500</v>
      </c>
      <c r="AD474" s="55">
        <v>209</v>
      </c>
      <c r="AE474" s="55">
        <v>2500</v>
      </c>
      <c r="AF474" s="55">
        <v>120</v>
      </c>
      <c r="AG474" s="64">
        <v>0.18616880476474762</v>
      </c>
      <c r="AH474" s="64">
        <v>0.42599403858184814</v>
      </c>
      <c r="AI474" s="64">
        <v>0.12028513848781586</v>
      </c>
      <c r="AJ474" s="64">
        <v>3.6527618765830994E-2</v>
      </c>
      <c r="AK474" s="64">
        <v>1.1468966491520405E-2</v>
      </c>
      <c r="AL474" s="64">
        <v>0</v>
      </c>
      <c r="AM474" s="55">
        <v>3000</v>
      </c>
      <c r="AN474" s="55">
        <v>265</v>
      </c>
      <c r="AO474" s="55">
        <v>3500</v>
      </c>
      <c r="AP474" s="55">
        <v>209</v>
      </c>
      <c r="AQ474" s="55">
        <v>2500</v>
      </c>
      <c r="AR474" s="55">
        <v>120</v>
      </c>
      <c r="AS474" s="64">
        <v>0.1874115914106369</v>
      </c>
      <c r="AT474" s="64">
        <v>0.42008486390113831</v>
      </c>
      <c r="AU474" s="64">
        <v>0.10183875262737274</v>
      </c>
      <c r="AV474" s="64">
        <v>3.2531823962926865E-2</v>
      </c>
      <c r="AW474" s="64">
        <v>7.0721358060836792E-3</v>
      </c>
      <c r="AX474" s="68">
        <v>0</v>
      </c>
      <c r="AY474" s="56" t="str">
        <f t="shared" si="136"/>
        <v>yes</v>
      </c>
      <c r="AZ474" s="57" t="str">
        <f t="shared" si="137"/>
        <v>yes</v>
      </c>
      <c r="BA474" s="57" t="str">
        <f t="shared" si="138"/>
        <v>yes</v>
      </c>
      <c r="BB474" s="57" t="str">
        <f t="shared" si="139"/>
        <v>yes</v>
      </c>
      <c r="BC474" s="57" t="str">
        <f t="shared" si="140"/>
        <v>yes</v>
      </c>
      <c r="BD474" s="58">
        <f t="shared" si="141"/>
        <v>0</v>
      </c>
      <c r="BE474" s="59" t="str">
        <f t="shared" si="142"/>
        <v>included</v>
      </c>
      <c r="BF474" s="55" t="s">
        <v>77</v>
      </c>
      <c r="BG474" s="58">
        <v>5</v>
      </c>
      <c r="BH474" s="58" t="s">
        <v>78</v>
      </c>
      <c r="BI474" s="45" t="s">
        <v>96</v>
      </c>
      <c r="BJ474" s="67" t="s">
        <v>80</v>
      </c>
      <c r="BK474" s="61"/>
      <c r="BL474" s="61" t="str" cm="1">
        <f t="array" ref="BL474">IF(_xlfn.XLOOKUP(Estimates_final!C394,'Additional survey details'!$B$3:$B$489,_xlfn.XLOOKUP(Estimates_final!$BL$1,'Additional survey details'!$C$2:$BM$2,'Additional survey details'!$C$3:$BM$489))=0,"",_xlfn.XLOOKUP(Estimates_final!C394,'Additional survey details'!$B$3:$B$489,_xlfn.XLOOKUP(Estimates_final!$BL$1,'Additional survey details'!$C$2:$BM$2,'Additional survey details'!$C$3:$BM$489)))</f>
        <v>MICS3</v>
      </c>
    </row>
    <row r="475" spans="1:64" s="54" customFormat="1" ht="15" customHeight="1" x14ac:dyDescent="0.35">
      <c r="A475" s="54">
        <v>272</v>
      </c>
      <c r="B475" s="59" t="s">
        <v>848</v>
      </c>
      <c r="C475" s="55">
        <v>703</v>
      </c>
      <c r="D475" s="55" t="s">
        <v>851</v>
      </c>
      <c r="E475" s="58" t="s">
        <v>850</v>
      </c>
      <c r="F475" s="10" t="s">
        <v>67</v>
      </c>
      <c r="G475" s="3" t="s">
        <v>234</v>
      </c>
      <c r="H475" s="55">
        <v>2002</v>
      </c>
      <c r="I475" s="64">
        <v>0.10949286073446274</v>
      </c>
      <c r="J475" s="62">
        <v>4.4686384499073029E-3</v>
      </c>
      <c r="K475" s="64">
        <v>0.10073433071374893</v>
      </c>
      <c r="L475" s="64">
        <v>0.11825139075517654</v>
      </c>
      <c r="M475" s="64">
        <v>7.5336284935474396E-2</v>
      </c>
      <c r="N475" s="62">
        <v>5.3443065844476223E-3</v>
      </c>
      <c r="O475" s="64">
        <v>6.483381986618042E-2</v>
      </c>
      <c r="P475" s="64">
        <v>8.5838750004768372E-2</v>
      </c>
      <c r="Q475" s="55">
        <v>8564</v>
      </c>
      <c r="R475" s="63">
        <v>8725</v>
      </c>
      <c r="S475" s="64">
        <v>0.4966733455657959</v>
      </c>
      <c r="T475" s="64">
        <v>0.48283511400222778</v>
      </c>
      <c r="U475" s="63">
        <v>4333.337890625</v>
      </c>
      <c r="V475" s="55">
        <v>4135</v>
      </c>
      <c r="W475" s="63">
        <v>4330.26708984375</v>
      </c>
      <c r="X475" s="55">
        <v>4132</v>
      </c>
      <c r="Y475" s="64">
        <v>0.4963056743144989</v>
      </c>
      <c r="Z475" s="64">
        <v>0.48248481750488281</v>
      </c>
      <c r="AA475" s="55">
        <v>3000</v>
      </c>
      <c r="AB475" s="55">
        <v>914</v>
      </c>
      <c r="AC475" s="55">
        <v>3500</v>
      </c>
      <c r="AD475" s="55">
        <v>662</v>
      </c>
      <c r="AE475" s="55">
        <v>2500</v>
      </c>
      <c r="AF475" s="55">
        <v>288</v>
      </c>
      <c r="AG475" s="64">
        <v>0.2193685919046402</v>
      </c>
      <c r="AH475" s="64">
        <v>0.45235326886177063</v>
      </c>
      <c r="AI475" s="64">
        <v>0.12057733535766602</v>
      </c>
      <c r="AJ475" s="64">
        <v>3.6818962544202805E-2</v>
      </c>
      <c r="AK475" s="64">
        <v>1.1933591216802597E-2</v>
      </c>
      <c r="AL475" s="64">
        <v>0</v>
      </c>
      <c r="AM475" s="55">
        <v>3000</v>
      </c>
      <c r="AN475" s="55">
        <v>914</v>
      </c>
      <c r="AO475" s="55">
        <v>3500</v>
      </c>
      <c r="AP475" s="55">
        <v>662</v>
      </c>
      <c r="AQ475" s="55">
        <v>2500</v>
      </c>
      <c r="AR475" s="55">
        <v>288</v>
      </c>
      <c r="AS475" s="64">
        <v>0.22103990614414215</v>
      </c>
      <c r="AT475" s="64">
        <v>0.45078596472740173</v>
      </c>
      <c r="AU475" s="64">
        <v>0.11293832957744598</v>
      </c>
      <c r="AV475" s="64">
        <v>3.3615477383136749E-2</v>
      </c>
      <c r="AW475" s="64">
        <v>9.1898432001471519E-3</v>
      </c>
      <c r="AX475" s="68">
        <v>0</v>
      </c>
      <c r="AY475" s="56" t="str">
        <f t="shared" si="136"/>
        <v>yes</v>
      </c>
      <c r="AZ475" s="57" t="str">
        <f t="shared" si="137"/>
        <v>yes</v>
      </c>
      <c r="BA475" s="57" t="str">
        <f t="shared" si="138"/>
        <v>yes</v>
      </c>
      <c r="BB475" s="57" t="str">
        <f t="shared" si="139"/>
        <v>yes</v>
      </c>
      <c r="BC475" s="57" t="str">
        <f t="shared" si="140"/>
        <v>yes</v>
      </c>
      <c r="BD475" s="58">
        <f t="shared" si="141"/>
        <v>0</v>
      </c>
      <c r="BE475" s="59" t="str">
        <f t="shared" si="142"/>
        <v>included</v>
      </c>
      <c r="BF475" s="55" t="s">
        <v>77</v>
      </c>
      <c r="BG475" s="58">
        <v>5</v>
      </c>
      <c r="BH475" s="58" t="s">
        <v>78</v>
      </c>
      <c r="BI475" s="45" t="s">
        <v>84</v>
      </c>
      <c r="BJ475" s="67" t="s">
        <v>80</v>
      </c>
      <c r="BK475" s="61"/>
      <c r="BL475" s="61" t="str" cm="1">
        <f t="array" ref="BL475">IF(_xlfn.XLOOKUP(Estimates_final!C395,'Additional survey details'!$B$3:$B$489,_xlfn.XLOOKUP(Estimates_final!$BL$1,'Additional survey details'!$C$2:$BM$2,'Additional survey details'!$C$3:$BM$489))=0,"",_xlfn.XLOOKUP(Estimates_final!C395,'Additional survey details'!$B$3:$B$489,_xlfn.XLOOKUP(Estimates_final!$BL$1,'Additional survey details'!$C$2:$BM$2,'Additional survey details'!$C$3:$BM$489)))</f>
        <v>MICS4</v>
      </c>
    </row>
    <row r="476" spans="1:64" s="54" customFormat="1" ht="15" customHeight="1" x14ac:dyDescent="0.35">
      <c r="A476" s="54">
        <v>273</v>
      </c>
      <c r="B476" s="59" t="s">
        <v>848</v>
      </c>
      <c r="C476" s="55">
        <v>705</v>
      </c>
      <c r="D476" s="55" t="s">
        <v>852</v>
      </c>
      <c r="E476" s="58" t="s">
        <v>850</v>
      </c>
      <c r="F476" s="10" t="s">
        <v>67</v>
      </c>
      <c r="G476" s="3" t="s">
        <v>236</v>
      </c>
      <c r="H476" s="55">
        <v>2007</v>
      </c>
      <c r="I476" s="64">
        <v>0.1006554439663887</v>
      </c>
      <c r="J476" s="62">
        <v>4.3765348382294178E-3</v>
      </c>
      <c r="K476" s="64">
        <v>9.2077441513538361E-2</v>
      </c>
      <c r="L476" s="64">
        <v>0.10923345386981964</v>
      </c>
      <c r="M476" s="64">
        <v>6.8686984479427338E-2</v>
      </c>
      <c r="N476" s="62">
        <v>5.7938587851822376E-3</v>
      </c>
      <c r="O476" s="57">
        <v>5.7301335036754608E-2</v>
      </c>
      <c r="P476" s="57">
        <v>8.007262647151947E-2</v>
      </c>
      <c r="Q476" s="55">
        <v>8023</v>
      </c>
      <c r="R476" s="63">
        <v>8176</v>
      </c>
      <c r="S476" s="64">
        <v>0.52896744012832642</v>
      </c>
      <c r="T476" s="64">
        <v>0.51663964986801147</v>
      </c>
      <c r="U476" s="63">
        <v>4324.68505859375</v>
      </c>
      <c r="V476" s="55">
        <v>4145</v>
      </c>
      <c r="W476" s="63">
        <v>4318.16162109375</v>
      </c>
      <c r="X476" s="55">
        <v>4140</v>
      </c>
      <c r="Y476" s="64">
        <v>0.52815085649490356</v>
      </c>
      <c r="Z476" s="64">
        <v>0.51601642370223999</v>
      </c>
      <c r="AA476" s="55">
        <v>3000</v>
      </c>
      <c r="AB476" s="55">
        <v>951</v>
      </c>
      <c r="AC476" s="55">
        <v>3500</v>
      </c>
      <c r="AD476" s="55">
        <v>648</v>
      </c>
      <c r="AE476" s="55">
        <v>2500</v>
      </c>
      <c r="AF476" s="55">
        <v>284</v>
      </c>
      <c r="AG476" s="64">
        <v>0.22476376593112946</v>
      </c>
      <c r="AH476" s="64">
        <v>0.44868803024291992</v>
      </c>
      <c r="AI476" s="64">
        <v>0.12085575610399246</v>
      </c>
      <c r="AJ476" s="64">
        <v>4.0789637714624405E-2</v>
      </c>
      <c r="AK476" s="64">
        <v>1.4043606817722321E-2</v>
      </c>
      <c r="AL476" s="64">
        <v>0</v>
      </c>
      <c r="AM476" s="55">
        <v>3000</v>
      </c>
      <c r="AN476" s="55">
        <v>951</v>
      </c>
      <c r="AO476" s="55">
        <v>3500</v>
      </c>
      <c r="AP476" s="55">
        <v>648</v>
      </c>
      <c r="AQ476" s="55">
        <v>2500</v>
      </c>
      <c r="AR476" s="55">
        <v>284</v>
      </c>
      <c r="AS476" s="64">
        <v>0.22943304479122162</v>
      </c>
      <c r="AT476" s="64">
        <v>0.4542822539806366</v>
      </c>
      <c r="AU476" s="64">
        <v>0.11942099034786224</v>
      </c>
      <c r="AV476" s="64">
        <v>3.763570636510849E-2</v>
      </c>
      <c r="AW476" s="64">
        <v>1.278648991137743E-2</v>
      </c>
      <c r="AX476" s="68">
        <v>0</v>
      </c>
      <c r="AY476" s="56" t="str">
        <f t="shared" si="136"/>
        <v>yes</v>
      </c>
      <c r="AZ476" s="57" t="str">
        <f t="shared" si="137"/>
        <v>yes</v>
      </c>
      <c r="BA476" s="57" t="str">
        <f t="shared" si="138"/>
        <v>yes</v>
      </c>
      <c r="BB476" s="57" t="str">
        <f t="shared" si="139"/>
        <v>yes</v>
      </c>
      <c r="BC476" s="57" t="str">
        <f t="shared" si="140"/>
        <v>yes</v>
      </c>
      <c r="BD476" s="58">
        <f t="shared" si="141"/>
        <v>0</v>
      </c>
      <c r="BE476" s="59" t="str">
        <f t="shared" si="142"/>
        <v>included</v>
      </c>
      <c r="BF476" s="55" t="s">
        <v>77</v>
      </c>
      <c r="BG476" s="58">
        <v>5</v>
      </c>
      <c r="BH476" s="58" t="s">
        <v>78</v>
      </c>
      <c r="BI476" s="45" t="s">
        <v>84</v>
      </c>
      <c r="BJ476" s="67" t="s">
        <v>80</v>
      </c>
      <c r="BK476" s="61"/>
      <c r="BL476" s="61" t="str" cm="1">
        <f t="array" ref="BL476">IF(_xlfn.XLOOKUP(Estimates_final!C396,'Additional survey details'!$B$3:$B$489,_xlfn.XLOOKUP(Estimates_final!$BL$1,'Additional survey details'!$C$2:$BM$2,'Additional survey details'!$C$3:$BM$489))=0,"",_xlfn.XLOOKUP(Estimates_final!C396,'Additional survey details'!$B$3:$B$489,_xlfn.XLOOKUP(Estimates_final!$BL$1,'Additional survey details'!$C$2:$BM$2,'Additional survey details'!$C$3:$BM$489)))</f>
        <v>MICS5</v>
      </c>
    </row>
    <row r="477" spans="1:64" s="54" customFormat="1" ht="15" customHeight="1" x14ac:dyDescent="0.35">
      <c r="A477" s="54">
        <v>274</v>
      </c>
      <c r="B477" s="59" t="s">
        <v>848</v>
      </c>
      <c r="C477" s="55">
        <v>709</v>
      </c>
      <c r="D477" s="55" t="s">
        <v>853</v>
      </c>
      <c r="E477" s="58" t="s">
        <v>850</v>
      </c>
      <c r="F477" s="10" t="s">
        <v>67</v>
      </c>
      <c r="G477" s="3" t="s">
        <v>68</v>
      </c>
      <c r="H477" s="55">
        <v>2013</v>
      </c>
      <c r="I477" s="64">
        <v>0.10562898218631744</v>
      </c>
      <c r="J477" s="62">
        <v>3.9389622397720814E-3</v>
      </c>
      <c r="K477" s="64">
        <v>9.7908616065979004E-2</v>
      </c>
      <c r="L477" s="64">
        <v>0.11334934830665588</v>
      </c>
      <c r="M477" s="64">
        <v>6.9135263562202454E-2</v>
      </c>
      <c r="N477" s="62">
        <v>4.3168817646801472E-3</v>
      </c>
      <c r="O477" s="57">
        <v>6.0657229274511337E-2</v>
      </c>
      <c r="P477" s="57">
        <v>7.7613294124603271E-2</v>
      </c>
      <c r="Q477" s="55">
        <v>10143</v>
      </c>
      <c r="R477" s="63">
        <v>9976</v>
      </c>
      <c r="S477" s="64">
        <v>0.63587898015975952</v>
      </c>
      <c r="T477" s="64">
        <v>0.62161093950271606</v>
      </c>
      <c r="U477" s="63">
        <v>6343.2451171875</v>
      </c>
      <c r="V477" s="55">
        <v>6305</v>
      </c>
      <c r="W477" s="63">
        <v>6336.81494140625</v>
      </c>
      <c r="X477" s="55">
        <v>6299</v>
      </c>
      <c r="Y477" s="64">
        <v>0.63520598411560059</v>
      </c>
      <c r="Z477" s="64">
        <v>0.62101942300796509</v>
      </c>
      <c r="AA477" s="55">
        <v>3000</v>
      </c>
      <c r="AB477" s="55">
        <v>1338</v>
      </c>
      <c r="AC477" s="55">
        <v>3500</v>
      </c>
      <c r="AD477" s="55">
        <v>1004</v>
      </c>
      <c r="AE477" s="55">
        <v>2500</v>
      </c>
      <c r="AF477" s="55">
        <v>418</v>
      </c>
      <c r="AG477" s="64">
        <v>0.20884925127029419</v>
      </c>
      <c r="AH477" s="64">
        <v>0.44112667441368103</v>
      </c>
      <c r="AI477" s="64">
        <v>0.12888181209564209</v>
      </c>
      <c r="AJ477" s="64">
        <v>4.6129342168569565E-2</v>
      </c>
      <c r="AK477" s="64">
        <v>1.7547564581036568E-2</v>
      </c>
      <c r="AL477" s="64">
        <v>0</v>
      </c>
      <c r="AM477" s="55">
        <v>3000</v>
      </c>
      <c r="AN477" s="55">
        <v>1338</v>
      </c>
      <c r="AO477" s="55">
        <v>3500</v>
      </c>
      <c r="AP477" s="55">
        <v>1004</v>
      </c>
      <c r="AQ477" s="55">
        <v>2500</v>
      </c>
      <c r="AR477" s="55">
        <v>418</v>
      </c>
      <c r="AS477" s="64">
        <v>0.21221253275871277</v>
      </c>
      <c r="AT477" s="64">
        <v>0.43774780631065369</v>
      </c>
      <c r="AU477" s="64">
        <v>0.12878668308258057</v>
      </c>
      <c r="AV477" s="64">
        <v>4.3140362948179245E-2</v>
      </c>
      <c r="AW477" s="64">
        <v>1.5860429033637047E-2</v>
      </c>
      <c r="AX477" s="68">
        <v>0</v>
      </c>
      <c r="AY477" s="56" t="str">
        <f t="shared" si="136"/>
        <v>yes</v>
      </c>
      <c r="AZ477" s="57" t="str">
        <f t="shared" si="137"/>
        <v>yes</v>
      </c>
      <c r="BA477" s="57" t="str">
        <f t="shared" si="138"/>
        <v>yes</v>
      </c>
      <c r="BB477" s="57" t="str">
        <f t="shared" si="139"/>
        <v>yes</v>
      </c>
      <c r="BC477" s="57" t="str">
        <f t="shared" si="140"/>
        <v>yes</v>
      </c>
      <c r="BD477" s="58">
        <f t="shared" si="141"/>
        <v>0</v>
      </c>
      <c r="BE477" s="59" t="str">
        <f t="shared" si="142"/>
        <v>included</v>
      </c>
      <c r="BF477" s="55" t="s">
        <v>77</v>
      </c>
      <c r="BG477" s="58">
        <v>5</v>
      </c>
      <c r="BH477" s="58" t="s">
        <v>78</v>
      </c>
      <c r="BI477" s="45" t="s">
        <v>84</v>
      </c>
      <c r="BJ477" s="67" t="s">
        <v>80</v>
      </c>
      <c r="BK477" s="61"/>
      <c r="BL477" s="61" t="str" cm="1">
        <f t="array" ref="BL477">IF(_xlfn.XLOOKUP(Estimates_final!C397,'Additional survey details'!$B$3:$B$489,_xlfn.XLOOKUP(Estimates_final!$BL$1,'Additional survey details'!$C$2:$BM$2,'Additional survey details'!$C$3:$BM$489))=0,"",_xlfn.XLOOKUP(Estimates_final!C397,'Additional survey details'!$B$3:$B$489,_xlfn.XLOOKUP(Estimates_final!$BL$1,'Additional survey details'!$C$2:$BM$2,'Additional survey details'!$C$3:$BM$489)))</f>
        <v>MICS6</v>
      </c>
    </row>
    <row r="478" spans="1:64" s="54" customFormat="1" ht="15" hidden="1" customHeight="1" x14ac:dyDescent="0.35">
      <c r="A478" s="193">
        <v>346</v>
      </c>
      <c r="B478" s="194" t="s">
        <v>854</v>
      </c>
      <c r="C478" s="195">
        <v>1011</v>
      </c>
      <c r="D478" s="195" t="s">
        <v>855</v>
      </c>
      <c r="E478" s="196" t="s">
        <v>856</v>
      </c>
      <c r="F478" s="197" t="s">
        <v>76</v>
      </c>
      <c r="G478" s="198" t="s">
        <v>101</v>
      </c>
      <c r="H478" s="195">
        <v>2012</v>
      </c>
      <c r="I478" s="199"/>
      <c r="J478" s="200"/>
      <c r="K478" s="199"/>
      <c r="L478" s="199"/>
      <c r="M478" s="199"/>
      <c r="N478" s="200"/>
      <c r="O478" s="201"/>
      <c r="P478" s="202"/>
      <c r="Q478" s="195">
        <v>433</v>
      </c>
      <c r="R478" s="203">
        <v>292.67276000976563</v>
      </c>
      <c r="S478" s="204">
        <v>0.94197952747344971</v>
      </c>
      <c r="T478" s="204">
        <v>0.91916859149932861</v>
      </c>
      <c r="U478" s="203">
        <v>276</v>
      </c>
      <c r="V478" s="195">
        <v>398</v>
      </c>
      <c r="W478" s="203">
        <v>276</v>
      </c>
      <c r="X478" s="195">
        <v>395</v>
      </c>
      <c r="Y478" s="204">
        <v>0.94197952747344971</v>
      </c>
      <c r="Z478" s="204">
        <v>0.91224020719528198</v>
      </c>
      <c r="AA478" s="195">
        <v>3000</v>
      </c>
      <c r="AB478" s="195">
        <v>63</v>
      </c>
      <c r="AC478" s="195">
        <v>4000</v>
      </c>
      <c r="AD478" s="195">
        <v>19</v>
      </c>
      <c r="AE478" s="195">
        <v>500</v>
      </c>
      <c r="AF478" s="195">
        <v>16</v>
      </c>
      <c r="AG478" s="204">
        <v>0.11694880574941635</v>
      </c>
      <c r="AH478" s="204">
        <v>0.2372128963470459</v>
      </c>
      <c r="AI478" s="204">
        <v>0.1284177154302597</v>
      </c>
      <c r="AJ478" s="204">
        <v>3.9604786783456802E-2</v>
      </c>
      <c r="AK478" s="204">
        <v>3.6324061453342438E-2</v>
      </c>
      <c r="AL478" s="204">
        <v>4.3533686548471451E-2</v>
      </c>
      <c r="AM478" s="195">
        <v>3000</v>
      </c>
      <c r="AN478" s="195">
        <v>63</v>
      </c>
      <c r="AO478" s="195">
        <v>4000</v>
      </c>
      <c r="AP478" s="195">
        <v>19</v>
      </c>
      <c r="AQ478" s="195">
        <v>500</v>
      </c>
      <c r="AR478" s="195">
        <v>16</v>
      </c>
      <c r="AS478" s="204">
        <v>0.15829145908355713</v>
      </c>
      <c r="AT478" s="204">
        <v>0.24623115360736847</v>
      </c>
      <c r="AU478" s="204">
        <v>0.10050251334905624</v>
      </c>
      <c r="AV478" s="204">
        <v>2.7638191357254982E-2</v>
      </c>
      <c r="AW478" s="204">
        <v>2.0100502297282219E-2</v>
      </c>
      <c r="AX478" s="205">
        <v>4.0201004594564438E-2</v>
      </c>
      <c r="AY478" s="206" t="str">
        <f t="shared" si="136"/>
        <v>yes</v>
      </c>
      <c r="AZ478" s="202" t="str">
        <f t="shared" si="137"/>
        <v>yes</v>
      </c>
      <c r="BA478" s="202" t="str">
        <f t="shared" si="138"/>
        <v>yes</v>
      </c>
      <c r="BB478" s="202" t="str">
        <f t="shared" si="139"/>
        <v>no</v>
      </c>
      <c r="BC478" s="202" t="str">
        <f t="shared" si="140"/>
        <v>yes</v>
      </c>
      <c r="BD478" s="196">
        <f t="shared" si="141"/>
        <v>1</v>
      </c>
      <c r="BE478" s="194" t="str">
        <f t="shared" si="142"/>
        <v>excluded</v>
      </c>
      <c r="BF478" s="195" t="s">
        <v>77</v>
      </c>
      <c r="BG478" s="196">
        <v>0</v>
      </c>
      <c r="BH478" s="207" t="s">
        <v>70</v>
      </c>
      <c r="BI478" s="208" t="s">
        <v>810</v>
      </c>
      <c r="BJ478" s="209" t="s">
        <v>72</v>
      </c>
      <c r="BK478" s="210" t="s">
        <v>857</v>
      </c>
      <c r="BL478" s="211"/>
    </row>
    <row r="479" spans="1:64" s="54" customFormat="1" ht="15" customHeight="1" x14ac:dyDescent="0.35">
      <c r="A479" s="54">
        <v>275</v>
      </c>
      <c r="B479" s="59" t="s">
        <v>858</v>
      </c>
      <c r="C479" s="55">
        <v>724</v>
      </c>
      <c r="D479" s="55" t="s">
        <v>859</v>
      </c>
      <c r="E479" s="58" t="s">
        <v>860</v>
      </c>
      <c r="F479" s="10" t="s">
        <v>76</v>
      </c>
      <c r="G479" s="3">
        <v>2006</v>
      </c>
      <c r="H479" s="55">
        <v>2005</v>
      </c>
      <c r="I479" s="64">
        <v>5.3960099999999997E-2</v>
      </c>
      <c r="J479" s="62">
        <v>5.7317999999999996E-3</v>
      </c>
      <c r="K479" s="64">
        <v>4.2725699999999998E-2</v>
      </c>
      <c r="L479" s="64">
        <v>6.5194500000000002E-2</v>
      </c>
      <c r="M479" s="64">
        <v>4.1276800000000002E-2</v>
      </c>
      <c r="N479" s="62">
        <v>5.5640799999999999E-3</v>
      </c>
      <c r="O479" s="57">
        <v>3.0334799999999999E-2</v>
      </c>
      <c r="P479" s="57">
        <v>5.2218769999999998E-2</v>
      </c>
      <c r="Q479" s="55">
        <v>2095</v>
      </c>
      <c r="R479" s="63">
        <v>2072</v>
      </c>
      <c r="S479" s="64">
        <v>0.99227797985076904</v>
      </c>
      <c r="T479" s="64">
        <v>0.9894987940788269</v>
      </c>
      <c r="U479" s="63">
        <v>2056</v>
      </c>
      <c r="V479" s="55">
        <v>2073</v>
      </c>
      <c r="W479" s="63">
        <v>2056</v>
      </c>
      <c r="X479" s="55">
        <v>2073</v>
      </c>
      <c r="Y479" s="64">
        <v>0.99227797985076904</v>
      </c>
      <c r="Z479" s="64">
        <v>0.9894987940788269</v>
      </c>
      <c r="AA479" s="55">
        <v>3200</v>
      </c>
      <c r="AB479" s="55">
        <v>222</v>
      </c>
      <c r="AC479" s="55">
        <v>3500</v>
      </c>
      <c r="AD479" s="55">
        <v>202</v>
      </c>
      <c r="AE479" s="55">
        <v>3300</v>
      </c>
      <c r="AF479" s="55">
        <v>174</v>
      </c>
      <c r="AG479" s="64">
        <v>0.10243349522352219</v>
      </c>
      <c r="AH479" s="64">
        <v>0.27503803372383118</v>
      </c>
      <c r="AI479" s="64">
        <v>0.11121856421232224</v>
      </c>
      <c r="AJ479" s="64">
        <v>2.4163739755749702E-2</v>
      </c>
      <c r="AK479" s="64">
        <v>5.4170526564121246E-3</v>
      </c>
      <c r="AL479" s="64">
        <v>0</v>
      </c>
      <c r="AM479" s="55">
        <v>3200</v>
      </c>
      <c r="AN479" s="55">
        <v>222</v>
      </c>
      <c r="AO479" s="55">
        <v>3500</v>
      </c>
      <c r="AP479" s="55">
        <v>202</v>
      </c>
      <c r="AQ479" s="55">
        <v>3300</v>
      </c>
      <c r="AR479" s="55">
        <v>174</v>
      </c>
      <c r="AS479" s="64">
        <v>0.10693641752004623</v>
      </c>
      <c r="AT479" s="64">
        <v>0.288053959608078</v>
      </c>
      <c r="AU479" s="64">
        <v>0.1160886287689209</v>
      </c>
      <c r="AV479" s="64">
        <v>2.5048170238733292E-2</v>
      </c>
      <c r="AW479" s="64">
        <v>4.3352600187063217E-3</v>
      </c>
      <c r="AX479" s="68">
        <v>0</v>
      </c>
      <c r="AY479" s="56" t="str">
        <f t="shared" si="136"/>
        <v>yes</v>
      </c>
      <c r="AZ479" s="57" t="str">
        <f t="shared" si="137"/>
        <v>yes</v>
      </c>
      <c r="BA479" s="57" t="str">
        <f t="shared" si="138"/>
        <v>yes</v>
      </c>
      <c r="BB479" s="57" t="str">
        <f t="shared" si="139"/>
        <v>yes</v>
      </c>
      <c r="BC479" s="57" t="str">
        <f t="shared" si="140"/>
        <v>yes</v>
      </c>
      <c r="BD479" s="58">
        <f t="shared" si="141"/>
        <v>0</v>
      </c>
      <c r="BE479" s="59" t="str">
        <f t="shared" si="142"/>
        <v>included</v>
      </c>
      <c r="BF479" s="55" t="s">
        <v>77</v>
      </c>
      <c r="BG479" s="58">
        <v>5</v>
      </c>
      <c r="BH479" s="58" t="s">
        <v>78</v>
      </c>
      <c r="BI479" s="45" t="s">
        <v>79</v>
      </c>
      <c r="BJ479" s="67" t="s">
        <v>80</v>
      </c>
      <c r="BK479" s="61"/>
      <c r="BL479" s="61" t="str" cm="1">
        <f t="array" ref="BL479">IF(_xlfn.XLOOKUP(Estimates_final!C399,'Additional survey details'!$B$3:$B$489,_xlfn.XLOOKUP(Estimates_final!$BL$1,'Additional survey details'!$C$2:$BM$2,'Additional survey details'!$C$3:$BM$489))=0,"",_xlfn.XLOOKUP(Estimates_final!C399,'Additional survey details'!$B$3:$B$489,_xlfn.XLOOKUP(Estimates_final!$BL$1,'Additional survey details'!$C$2:$BM$2,'Additional survey details'!$C$3:$BM$489)))</f>
        <v>MICS3</v>
      </c>
    </row>
    <row r="480" spans="1:64" s="54" customFormat="1" ht="15" customHeight="1" x14ac:dyDescent="0.35">
      <c r="A480" s="54">
        <v>345</v>
      </c>
      <c r="B480" s="59" t="s">
        <v>858</v>
      </c>
      <c r="C480" s="55">
        <v>1010</v>
      </c>
      <c r="D480" s="55" t="s">
        <v>861</v>
      </c>
      <c r="E480" s="58" t="s">
        <v>860</v>
      </c>
      <c r="F480" s="10" t="s">
        <v>76</v>
      </c>
      <c r="G480" s="3">
        <v>2000</v>
      </c>
      <c r="H480" s="55">
        <v>1999</v>
      </c>
      <c r="I480" s="64">
        <v>6.6614900000000005E-2</v>
      </c>
      <c r="J480" s="62">
        <v>9.1564000000000003E-3</v>
      </c>
      <c r="K480" s="64">
        <v>4.8668299999999998E-2</v>
      </c>
      <c r="L480" s="64">
        <v>8.4561499999999998E-2</v>
      </c>
      <c r="M480" s="64">
        <v>6.0371500000000002E-2</v>
      </c>
      <c r="N480" s="62">
        <v>9.5882299999999997E-3</v>
      </c>
      <c r="O480" s="57">
        <v>4.1466219999999998E-2</v>
      </c>
      <c r="P480" s="57">
        <v>7.9276810000000003E-2</v>
      </c>
      <c r="Q480" s="55">
        <v>686</v>
      </c>
      <c r="R480" s="63">
        <v>686</v>
      </c>
      <c r="S480" s="64">
        <v>0.94169098138809204</v>
      </c>
      <c r="T480" s="64">
        <v>0.94169098138809204</v>
      </c>
      <c r="U480" s="63">
        <v>646</v>
      </c>
      <c r="V480" s="55">
        <v>646</v>
      </c>
      <c r="W480" s="63">
        <v>646</v>
      </c>
      <c r="X480" s="55">
        <v>646</v>
      </c>
      <c r="Y480" s="64">
        <v>0.94169098138809204</v>
      </c>
      <c r="Z480" s="64">
        <v>0.94169098138809204</v>
      </c>
      <c r="AA480" s="55">
        <v>3200</v>
      </c>
      <c r="AB480" s="55">
        <v>78</v>
      </c>
      <c r="AC480" s="55">
        <v>3000</v>
      </c>
      <c r="AD480" s="55">
        <v>72</v>
      </c>
      <c r="AE480" s="55">
        <v>3500</v>
      </c>
      <c r="AF480" s="55">
        <v>48</v>
      </c>
      <c r="AG480" s="64">
        <v>0.1207430362701416</v>
      </c>
      <c r="AH480" s="64">
        <v>0.30650153756141663</v>
      </c>
      <c r="AI480" s="64">
        <v>8.2043342292308807E-2</v>
      </c>
      <c r="AJ480" s="64">
        <v>1.702786423265934E-2</v>
      </c>
      <c r="AK480" s="64">
        <v>0</v>
      </c>
      <c r="AL480" s="64">
        <v>0</v>
      </c>
      <c r="AM480" s="55">
        <v>3200</v>
      </c>
      <c r="AN480" s="55">
        <v>78</v>
      </c>
      <c r="AO480" s="55">
        <v>3000</v>
      </c>
      <c r="AP480" s="55">
        <v>72</v>
      </c>
      <c r="AQ480" s="55">
        <v>3500</v>
      </c>
      <c r="AR480" s="55">
        <v>48</v>
      </c>
      <c r="AS480" s="64">
        <v>0.1207430362701416</v>
      </c>
      <c r="AT480" s="64">
        <v>0.30650153756141663</v>
      </c>
      <c r="AU480" s="64">
        <v>8.2043342292308807E-2</v>
      </c>
      <c r="AV480" s="64">
        <v>1.702786423265934E-2</v>
      </c>
      <c r="AW480" s="64">
        <v>0</v>
      </c>
      <c r="AX480" s="68">
        <v>0</v>
      </c>
      <c r="AY480" s="56" t="str">
        <f t="shared" si="136"/>
        <v>yes</v>
      </c>
      <c r="AZ480" s="57" t="str">
        <f t="shared" si="137"/>
        <v>yes</v>
      </c>
      <c r="BA480" s="57" t="str">
        <f t="shared" si="138"/>
        <v>yes</v>
      </c>
      <c r="BB480" s="57" t="str">
        <f t="shared" si="139"/>
        <v>yes</v>
      </c>
      <c r="BC480" s="57" t="str">
        <f t="shared" si="140"/>
        <v>yes</v>
      </c>
      <c r="BD480" s="58">
        <f t="shared" si="141"/>
        <v>0</v>
      </c>
      <c r="BE480" s="59" t="str">
        <f t="shared" si="142"/>
        <v>included</v>
      </c>
      <c r="BF480" s="55" t="s">
        <v>77</v>
      </c>
      <c r="BG480" s="58">
        <v>5</v>
      </c>
      <c r="BH480" s="58" t="s">
        <v>78</v>
      </c>
      <c r="BI480" s="45" t="s">
        <v>79</v>
      </c>
      <c r="BJ480" s="67" t="s">
        <v>80</v>
      </c>
      <c r="BK480" s="61"/>
      <c r="BL480" s="61" t="str" cm="1">
        <f t="array" ref="BL480">IF(_xlfn.XLOOKUP(Estimates_final!C398,'Additional survey details'!$B$3:$B$489,_xlfn.XLOOKUP(Estimates_final!$BL$1,'Additional survey details'!$C$2:$BM$2,'Additional survey details'!$C$3:$BM$489))=0,"",_xlfn.XLOOKUP(Estimates_final!C398,'Additional survey details'!$B$3:$B$489,_xlfn.XLOOKUP(Estimates_final!$BL$1,'Additional survey details'!$C$2:$BM$2,'Additional survey details'!$C$3:$BM$489)))</f>
        <v>MICS2</v>
      </c>
    </row>
    <row r="481" spans="1:64" s="54" customFormat="1" ht="15" customHeight="1" x14ac:dyDescent="0.35">
      <c r="A481" s="54">
        <v>421</v>
      </c>
      <c r="B481" s="59" t="s">
        <v>858</v>
      </c>
      <c r="C481" s="55">
        <v>2271</v>
      </c>
      <c r="D481" s="55" t="s">
        <v>862</v>
      </c>
      <c r="E481" s="58" t="s">
        <v>860</v>
      </c>
      <c r="F481" s="10" t="s">
        <v>121</v>
      </c>
      <c r="G481" s="3">
        <v>2017</v>
      </c>
      <c r="H481" s="55">
        <v>2016</v>
      </c>
      <c r="I481" s="64">
        <v>5.792618915438652E-2</v>
      </c>
      <c r="J481" s="62">
        <v>5.331830121576786E-3</v>
      </c>
      <c r="K481" s="64">
        <v>4.7475993633270264E-2</v>
      </c>
      <c r="L481" s="64">
        <v>6.8376384675502777E-2</v>
      </c>
      <c r="M481" s="64">
        <v>5.1366657018661499E-2</v>
      </c>
      <c r="N481" s="62">
        <v>5.8224443346261978E-3</v>
      </c>
      <c r="O481" s="64">
        <v>3.9914816617965698E-2</v>
      </c>
      <c r="P481" s="64">
        <v>6.28184974193573E-2</v>
      </c>
      <c r="Q481" s="55">
        <v>1823</v>
      </c>
      <c r="R481" s="63">
        <v>1799</v>
      </c>
      <c r="S481" s="64">
        <v>0.964427649974823</v>
      </c>
      <c r="T481" s="64">
        <v>0.96544158458709717</v>
      </c>
      <c r="U481" s="63">
        <v>1735.366943359375</v>
      </c>
      <c r="V481" s="55">
        <v>1760</v>
      </c>
      <c r="W481" s="63">
        <v>1735.366943359375</v>
      </c>
      <c r="X481" s="55">
        <v>1760</v>
      </c>
      <c r="Y481" s="64">
        <v>0.96462863683700562</v>
      </c>
      <c r="Z481" s="64">
        <v>0.96544158458709717</v>
      </c>
      <c r="AA481" s="55">
        <v>3500</v>
      </c>
      <c r="AB481" s="55">
        <v>151</v>
      </c>
      <c r="AC481" s="55">
        <v>3200</v>
      </c>
      <c r="AD481" s="55">
        <v>132</v>
      </c>
      <c r="AE481" s="55">
        <v>3600</v>
      </c>
      <c r="AF481" s="55">
        <v>115</v>
      </c>
      <c r="AG481" s="64">
        <v>8.4015078842639923E-2</v>
      </c>
      <c r="AH481" s="64">
        <v>0.21645277738571167</v>
      </c>
      <c r="AI481" s="64">
        <v>0.14494283497333527</v>
      </c>
      <c r="AJ481" s="64">
        <v>3.9020564407110214E-2</v>
      </c>
      <c r="AK481" s="64">
        <v>2.9832306317985058E-3</v>
      </c>
      <c r="AL481" s="64">
        <v>0</v>
      </c>
      <c r="AM481" s="55">
        <v>3500</v>
      </c>
      <c r="AN481" s="55">
        <v>151</v>
      </c>
      <c r="AO481" s="55">
        <v>3200</v>
      </c>
      <c r="AP481" s="55">
        <v>132</v>
      </c>
      <c r="AQ481" s="55">
        <v>3600</v>
      </c>
      <c r="AR481" s="55">
        <v>115</v>
      </c>
      <c r="AS481" s="64">
        <v>8.5795454680919647E-2</v>
      </c>
      <c r="AT481" s="64">
        <v>0.22613635659217834</v>
      </c>
      <c r="AU481" s="64">
        <v>0.14659090340137482</v>
      </c>
      <c r="AV481" s="64">
        <v>3.9204545319080353E-2</v>
      </c>
      <c r="AW481" s="64">
        <v>3.409090917557478E-3</v>
      </c>
      <c r="AX481" s="68">
        <v>0</v>
      </c>
      <c r="AY481" s="56" t="str">
        <f t="shared" si="136"/>
        <v>yes</v>
      </c>
      <c r="AZ481" s="57" t="str">
        <f t="shared" si="137"/>
        <v>yes</v>
      </c>
      <c r="BA481" s="57" t="str">
        <f t="shared" si="138"/>
        <v>yes</v>
      </c>
      <c r="BB481" s="57" t="str">
        <f t="shared" si="139"/>
        <v>yes</v>
      </c>
      <c r="BC481" s="57" t="str">
        <f t="shared" si="140"/>
        <v>yes</v>
      </c>
      <c r="BD481" s="58">
        <f t="shared" si="141"/>
        <v>0</v>
      </c>
      <c r="BE481" s="59" t="str">
        <f t="shared" si="142"/>
        <v>included</v>
      </c>
      <c r="BF481" s="55"/>
      <c r="BG481" s="58">
        <v>5</v>
      </c>
      <c r="BH481" s="58" t="s">
        <v>78</v>
      </c>
      <c r="BI481" s="45" t="s">
        <v>87</v>
      </c>
      <c r="BJ481" s="60" t="s">
        <v>88</v>
      </c>
      <c r="BK481" s="61"/>
      <c r="BL481" s="61" t="str" cm="1">
        <f t="array" ref="BL481">IF(_xlfn.XLOOKUP(Estimates_final!C400,'Additional survey details'!$B$3:$B$489,_xlfn.XLOOKUP(Estimates_final!$BL$1,'Additional survey details'!$C$2:$BM$2,'Additional survey details'!$C$3:$BM$489))=0,"",_xlfn.XLOOKUP(Estimates_final!C400,'Additional survey details'!$B$3:$B$489,_xlfn.XLOOKUP(Estimates_final!$BL$1,'Additional survey details'!$C$2:$BM$2,'Additional survey details'!$C$3:$BM$489)))</f>
        <v/>
      </c>
    </row>
    <row r="482" spans="1:64" s="54" customFormat="1" ht="15" customHeight="1" x14ac:dyDescent="0.35">
      <c r="A482" s="54">
        <v>276</v>
      </c>
      <c r="B482" s="59" t="s">
        <v>863</v>
      </c>
      <c r="C482" s="55">
        <v>726</v>
      </c>
      <c r="D482" s="55" t="s">
        <v>864</v>
      </c>
      <c r="E482" s="58" t="s">
        <v>865</v>
      </c>
      <c r="F482" s="10" t="s">
        <v>76</v>
      </c>
      <c r="G482" s="3" t="s">
        <v>175</v>
      </c>
      <c r="H482" s="55">
        <v>2007</v>
      </c>
      <c r="I482" s="64">
        <v>0.11363860964775085</v>
      </c>
      <c r="J482" s="62" t="e">
        <v>#N/A</v>
      </c>
      <c r="K482" s="64" t="e">
        <v>#N/A</v>
      </c>
      <c r="L482" s="64" t="e">
        <v>#N/A</v>
      </c>
      <c r="M482" s="64">
        <v>8.6055122315883636E-2</v>
      </c>
      <c r="N482" s="62">
        <v>1.49421E-2</v>
      </c>
      <c r="O482" s="57">
        <v>5.6460410000000003E-2</v>
      </c>
      <c r="P482" s="57">
        <v>0.11564983</v>
      </c>
      <c r="Q482" s="55">
        <v>680</v>
      </c>
      <c r="R482" s="63">
        <v>755</v>
      </c>
      <c r="S482" s="64">
        <v>0.7920529842376709</v>
      </c>
      <c r="T482" s="64">
        <v>0.76029413938522339</v>
      </c>
      <c r="U482" s="63">
        <v>598</v>
      </c>
      <c r="V482" s="55">
        <v>517</v>
      </c>
      <c r="W482" s="63">
        <v>598</v>
      </c>
      <c r="X482" s="55">
        <v>517</v>
      </c>
      <c r="Y482" s="64">
        <v>0.7920529842376709</v>
      </c>
      <c r="Z482" s="64">
        <v>0.76029413938522339</v>
      </c>
      <c r="AA482" s="55">
        <v>3000</v>
      </c>
      <c r="AB482" s="55">
        <v>47</v>
      </c>
      <c r="AC482" s="55">
        <v>3100</v>
      </c>
      <c r="AD482" s="55">
        <v>29</v>
      </c>
      <c r="AE482" s="55">
        <v>3600</v>
      </c>
      <c r="AF482" s="55">
        <v>29</v>
      </c>
      <c r="AG482" s="64">
        <v>0.1033794954419136</v>
      </c>
      <c r="AH482" s="64">
        <v>0.19959351420402527</v>
      </c>
      <c r="AI482" s="64">
        <v>3.778684139251709E-2</v>
      </c>
      <c r="AJ482" s="64">
        <v>4.5518269762396812E-3</v>
      </c>
      <c r="AK482" s="64">
        <v>0</v>
      </c>
      <c r="AL482" s="64">
        <v>0</v>
      </c>
      <c r="AM482" s="55">
        <v>3000</v>
      </c>
      <c r="AN482" s="55">
        <v>47</v>
      </c>
      <c r="AO482" s="55">
        <v>3100</v>
      </c>
      <c r="AP482" s="55">
        <v>29</v>
      </c>
      <c r="AQ482" s="55">
        <v>3600</v>
      </c>
      <c r="AR482" s="55">
        <v>29</v>
      </c>
      <c r="AS482" s="64">
        <v>9.0909093618392944E-2</v>
      </c>
      <c r="AT482" s="64">
        <v>0.20309478044509888</v>
      </c>
      <c r="AU482" s="64">
        <v>3.8684718310832977E-2</v>
      </c>
      <c r="AV482" s="64">
        <v>3.8684720639139414E-3</v>
      </c>
      <c r="AW482" s="64">
        <v>0</v>
      </c>
      <c r="AX482" s="68">
        <v>0</v>
      </c>
      <c r="AY482" s="56" t="str">
        <f t="shared" si="136"/>
        <v>yes</v>
      </c>
      <c r="AZ482" s="57" t="str">
        <f t="shared" si="137"/>
        <v>yes</v>
      </c>
      <c r="BA482" s="57" t="str">
        <f t="shared" si="138"/>
        <v>yes</v>
      </c>
      <c r="BB482" s="57" t="str">
        <f t="shared" si="139"/>
        <v>yes</v>
      </c>
      <c r="BC482" s="57" t="str">
        <f t="shared" si="140"/>
        <v>yes</v>
      </c>
      <c r="BD482" s="58">
        <f t="shared" si="141"/>
        <v>0</v>
      </c>
      <c r="BE482" s="59" t="str">
        <f t="shared" si="142"/>
        <v>included</v>
      </c>
      <c r="BF482" s="55" t="s">
        <v>77</v>
      </c>
      <c r="BG482" s="58">
        <v>5</v>
      </c>
      <c r="BH482" s="58" t="s">
        <v>78</v>
      </c>
      <c r="BI482" s="45" t="s">
        <v>79</v>
      </c>
      <c r="BJ482" s="67" t="s">
        <v>80</v>
      </c>
      <c r="BK482" s="61" t="s">
        <v>214</v>
      </c>
      <c r="BL482" s="61" t="str" cm="1">
        <f t="array" ref="BL482">IF(_xlfn.XLOOKUP(Estimates_final!C401,'Additional survey details'!$B$3:$B$489,_xlfn.XLOOKUP(Estimates_final!$BL$1,'Additional survey details'!$C$2:$BM$2,'Additional survey details'!$C$3:$BM$489))=0,"",_xlfn.XLOOKUP(Estimates_final!C401,'Additional survey details'!$B$3:$B$489,_xlfn.XLOOKUP(Estimates_final!$BL$1,'Additional survey details'!$C$2:$BM$2,'Additional survey details'!$C$3:$BM$489)))</f>
        <v>MICS4</v>
      </c>
    </row>
    <row r="483" spans="1:64" s="54" customFormat="1" ht="15" customHeight="1" x14ac:dyDescent="0.35">
      <c r="A483" s="54">
        <v>277</v>
      </c>
      <c r="B483" s="159" t="s">
        <v>863</v>
      </c>
      <c r="C483" s="161">
        <v>727</v>
      </c>
      <c r="D483" s="161" t="s">
        <v>866</v>
      </c>
      <c r="E483" s="162" t="s">
        <v>865</v>
      </c>
      <c r="F483" s="163" t="s">
        <v>164</v>
      </c>
      <c r="G483" s="187">
        <v>2013</v>
      </c>
      <c r="H483" s="161">
        <v>2011</v>
      </c>
      <c r="I483" s="190">
        <v>0.1263977438211441</v>
      </c>
      <c r="J483" s="189">
        <v>1.7506983131170273E-2</v>
      </c>
      <c r="K483" s="190">
        <v>9.2084050178527832E-2</v>
      </c>
      <c r="L483" s="190">
        <v>0.16071142256259918</v>
      </c>
      <c r="M483" s="190">
        <v>0.10564166307449341</v>
      </c>
      <c r="N483" s="189">
        <v>1.4918217435479164E-2</v>
      </c>
      <c r="O483" s="190">
        <v>7.6012797653675079E-2</v>
      </c>
      <c r="P483" s="190">
        <v>0.13527053594589233</v>
      </c>
      <c r="Q483" s="161">
        <v>1111</v>
      </c>
      <c r="R483" s="186">
        <v>1139</v>
      </c>
      <c r="S483" s="190">
        <v>0.89867621660232544</v>
      </c>
      <c r="T483" s="190">
        <v>0.92259228229522705</v>
      </c>
      <c r="U483" s="186">
        <v>1023.7572021484375</v>
      </c>
      <c r="V483" s="161">
        <v>1025</v>
      </c>
      <c r="W483" s="186">
        <v>1019.6516723632813</v>
      </c>
      <c r="X483" s="161">
        <v>1021</v>
      </c>
      <c r="Y483" s="190">
        <v>0.89521658420562744</v>
      </c>
      <c r="Z483" s="190">
        <v>0.91899192333221436</v>
      </c>
      <c r="AA483" s="161">
        <v>3000</v>
      </c>
      <c r="AB483" s="161">
        <v>77</v>
      </c>
      <c r="AC483" s="161">
        <v>3200</v>
      </c>
      <c r="AD483" s="161">
        <v>63</v>
      </c>
      <c r="AE483" s="161">
        <v>3400</v>
      </c>
      <c r="AF483" s="161">
        <v>54</v>
      </c>
      <c r="AG483" s="190">
        <v>9.9767699837684631E-2</v>
      </c>
      <c r="AH483" s="190">
        <v>0.21812582015991211</v>
      </c>
      <c r="AI483" s="190">
        <v>6.0413744300603867E-2</v>
      </c>
      <c r="AJ483" s="190">
        <v>2.0047686994075775E-2</v>
      </c>
      <c r="AK483" s="190">
        <v>6.8466449156403542E-3</v>
      </c>
      <c r="AL483" s="190">
        <v>0</v>
      </c>
      <c r="AM483" s="161">
        <v>3000</v>
      </c>
      <c r="AN483" s="161">
        <v>77</v>
      </c>
      <c r="AO483" s="161">
        <v>3200</v>
      </c>
      <c r="AP483" s="161">
        <v>63</v>
      </c>
      <c r="AQ483" s="161">
        <v>3400</v>
      </c>
      <c r="AR483" s="161">
        <v>54</v>
      </c>
      <c r="AS483" s="190">
        <v>7.5121954083442688E-2</v>
      </c>
      <c r="AT483" s="190">
        <v>0.18926829099655151</v>
      </c>
      <c r="AU483" s="190">
        <v>5.0731707364320755E-2</v>
      </c>
      <c r="AV483" s="190">
        <v>1.8536584451794624E-2</v>
      </c>
      <c r="AW483" s="190">
        <v>5.8536585420370102E-3</v>
      </c>
      <c r="AX483" s="236">
        <v>0</v>
      </c>
      <c r="AY483" s="81" t="str">
        <f t="shared" si="136"/>
        <v>yes</v>
      </c>
      <c r="AZ483" s="165" t="str">
        <f t="shared" si="137"/>
        <v>yes</v>
      </c>
      <c r="BA483" s="165" t="str">
        <f t="shared" si="138"/>
        <v>yes</v>
      </c>
      <c r="BB483" s="165" t="str">
        <f t="shared" si="139"/>
        <v>yes</v>
      </c>
      <c r="BC483" s="165" t="str">
        <f t="shared" si="140"/>
        <v>yes</v>
      </c>
      <c r="BD483" s="162">
        <f t="shared" si="141"/>
        <v>0</v>
      </c>
      <c r="BE483" s="161" t="str">
        <f t="shared" si="142"/>
        <v>included</v>
      </c>
      <c r="BF483" s="161"/>
      <c r="BG483" s="162">
        <v>5</v>
      </c>
      <c r="BH483" s="58" t="s">
        <v>78</v>
      </c>
      <c r="BI483" s="171" t="s">
        <v>84</v>
      </c>
      <c r="BJ483" s="240" t="s">
        <v>80</v>
      </c>
      <c r="BK483" s="173"/>
      <c r="BL483" s="61" t="str" cm="1">
        <f t="array" ref="BL483">IF(_xlfn.XLOOKUP(Estimates_final!C402,'Additional survey details'!$B$3:$B$489,_xlfn.XLOOKUP(Estimates_final!$BL$1,'Additional survey details'!$C$2:$BM$2,'Additional survey details'!$C$3:$BM$489))=0,"",_xlfn.XLOOKUP(Estimates_final!C402,'Additional survey details'!$B$3:$B$489,_xlfn.XLOOKUP(Estimates_final!$BL$1,'Additional survey details'!$C$2:$BM$2,'Additional survey details'!$C$3:$BM$489)))</f>
        <v/>
      </c>
    </row>
    <row r="484" spans="1:64" s="87" customFormat="1" ht="15" customHeight="1" x14ac:dyDescent="0.35">
      <c r="A484" s="54">
        <v>344</v>
      </c>
      <c r="B484" s="59" t="s">
        <v>867</v>
      </c>
      <c r="C484" s="55">
        <v>1009</v>
      </c>
      <c r="D484" s="55" t="s">
        <v>868</v>
      </c>
      <c r="E484" s="58" t="s">
        <v>869</v>
      </c>
      <c r="F484" s="10" t="s">
        <v>76</v>
      </c>
      <c r="G484" s="3">
        <v>2000</v>
      </c>
      <c r="H484" s="55">
        <v>1999</v>
      </c>
      <c r="I484" s="64">
        <v>8.4923096001148224E-2</v>
      </c>
      <c r="J484" s="62">
        <v>1.3875382021069527E-2</v>
      </c>
      <c r="K484" s="64">
        <v>5.7727348059415817E-2</v>
      </c>
      <c r="L484" s="64">
        <v>0.11211884766817093</v>
      </c>
      <c r="M484" s="64">
        <v>6.1285417526960373E-2</v>
      </c>
      <c r="N484" s="62">
        <v>1.5526119999999999E-2</v>
      </c>
      <c r="O484" s="57">
        <v>3.0702469999999999E-2</v>
      </c>
      <c r="P484" s="57">
        <v>9.1868359999999996E-2</v>
      </c>
      <c r="Q484" s="55">
        <v>1011</v>
      </c>
      <c r="R484" s="63">
        <v>1113</v>
      </c>
      <c r="S484" s="64">
        <v>0.41948011517524719</v>
      </c>
      <c r="T484" s="64">
        <v>0.40751731395721436</v>
      </c>
      <c r="U484" s="63">
        <v>467</v>
      </c>
      <c r="V484" s="55">
        <v>412</v>
      </c>
      <c r="W484" s="63">
        <v>467</v>
      </c>
      <c r="X484" s="55">
        <v>412</v>
      </c>
      <c r="Y484" s="64">
        <v>0.41961514949798584</v>
      </c>
      <c r="Z484" s="64">
        <v>0.40751731395721436</v>
      </c>
      <c r="AA484" s="55">
        <v>3000</v>
      </c>
      <c r="AB484" s="55">
        <v>73</v>
      </c>
      <c r="AC484" s="55">
        <v>2500</v>
      </c>
      <c r="AD484" s="55">
        <v>46</v>
      </c>
      <c r="AE484" s="55">
        <v>3500</v>
      </c>
      <c r="AF484" s="55">
        <v>38</v>
      </c>
      <c r="AG484" s="64">
        <v>0.19715990126132965</v>
      </c>
      <c r="AH484" s="64">
        <v>0.37560239434242249</v>
      </c>
      <c r="AI484" s="64">
        <v>2.2443383932113647E-2</v>
      </c>
      <c r="AJ484" s="64">
        <v>0</v>
      </c>
      <c r="AK484" s="64">
        <v>0</v>
      </c>
      <c r="AL484" s="64">
        <v>7.3685580864548683E-3</v>
      </c>
      <c r="AM484" s="55">
        <v>3000</v>
      </c>
      <c r="AN484" s="55">
        <v>73</v>
      </c>
      <c r="AO484" s="55">
        <v>2500</v>
      </c>
      <c r="AP484" s="55">
        <v>46</v>
      </c>
      <c r="AQ484" s="55">
        <v>3500</v>
      </c>
      <c r="AR484" s="55">
        <v>38</v>
      </c>
      <c r="AS484" s="64">
        <v>0.17718446254730225</v>
      </c>
      <c r="AT484" s="64">
        <v>0.38106796145439148</v>
      </c>
      <c r="AU484" s="64">
        <v>2.669902890920639E-2</v>
      </c>
      <c r="AV484" s="64">
        <v>0</v>
      </c>
      <c r="AW484" s="64">
        <v>0</v>
      </c>
      <c r="AX484" s="68">
        <v>7.281553465873003E-3</v>
      </c>
      <c r="AY484" s="56" t="str">
        <f t="shared" si="136"/>
        <v>yes</v>
      </c>
      <c r="AZ484" s="57" t="str">
        <f t="shared" si="137"/>
        <v>yes</v>
      </c>
      <c r="BA484" s="57" t="str">
        <f t="shared" si="138"/>
        <v>yes</v>
      </c>
      <c r="BB484" s="57" t="str">
        <f t="shared" si="139"/>
        <v>yes</v>
      </c>
      <c r="BC484" s="57" t="str">
        <f t="shared" si="140"/>
        <v>yes</v>
      </c>
      <c r="BD484" s="58">
        <f t="shared" si="141"/>
        <v>0</v>
      </c>
      <c r="BE484" s="59" t="str">
        <f t="shared" si="142"/>
        <v>included</v>
      </c>
      <c r="BF484" s="55"/>
      <c r="BG484" s="58">
        <v>5</v>
      </c>
      <c r="BH484" s="58" t="s">
        <v>78</v>
      </c>
      <c r="BI484" s="45" t="s">
        <v>96</v>
      </c>
      <c r="BJ484" s="67" t="s">
        <v>80</v>
      </c>
      <c r="BK484" s="61"/>
      <c r="BL484" s="54" t="str" cm="1">
        <f t="array" ref="BL484">IF(_xlfn.XLOOKUP(Estimates_final!C403,'Additional survey details'!$B$3:$B$489,_xlfn.XLOOKUP(Estimates_final!$BL$1,'Additional survey details'!$C$2:$BM$2,'Additional survey details'!$C$3:$BM$489))=0,"",_xlfn.XLOOKUP(Estimates_final!C403,'Additional survey details'!$B$3:$B$489,_xlfn.XLOOKUP(Estimates_final!$BL$1,'Additional survey details'!$C$2:$BM$2,'Additional survey details'!$C$3:$BM$489)))</f>
        <v>MICS6</v>
      </c>
    </row>
    <row r="485" spans="1:64" s="87" customFormat="1" ht="15" customHeight="1" x14ac:dyDescent="0.35">
      <c r="A485" s="54">
        <v>279</v>
      </c>
      <c r="B485" s="59" t="s">
        <v>870</v>
      </c>
      <c r="C485" s="55">
        <v>754</v>
      </c>
      <c r="D485" s="55" t="s">
        <v>871</v>
      </c>
      <c r="E485" s="58" t="s">
        <v>872</v>
      </c>
      <c r="F485" s="10" t="s">
        <v>76</v>
      </c>
      <c r="G485" s="3">
        <v>2000</v>
      </c>
      <c r="H485" s="55">
        <v>1999</v>
      </c>
      <c r="I485" s="64">
        <v>0.11640655994415283</v>
      </c>
      <c r="J485" s="62" t="e">
        <v>#N/A</v>
      </c>
      <c r="K485" s="64" t="e">
        <v>#N/A</v>
      </c>
      <c r="L485" s="64" t="e">
        <v>#N/A</v>
      </c>
      <c r="M485" s="64">
        <v>5.7174600660800934E-2</v>
      </c>
      <c r="N485" s="62">
        <v>2.9063800000000001E-3</v>
      </c>
      <c r="O485" s="57">
        <v>5.0062959999999997E-2</v>
      </c>
      <c r="P485" s="57">
        <v>6.4286239999999994E-2</v>
      </c>
      <c r="Q485" s="55">
        <v>551</v>
      </c>
      <c r="R485" s="63">
        <v>515</v>
      </c>
      <c r="S485" s="64">
        <v>0.70316118001937866</v>
      </c>
      <c r="T485" s="64">
        <v>0.58257710933685303</v>
      </c>
      <c r="U485" s="63">
        <v>362</v>
      </c>
      <c r="V485" s="55">
        <v>321</v>
      </c>
      <c r="W485" s="63">
        <v>362</v>
      </c>
      <c r="X485" s="55">
        <v>321</v>
      </c>
      <c r="Y485" s="64">
        <v>0.70275074243545532</v>
      </c>
      <c r="Z485" s="64">
        <v>0.58257710933685303</v>
      </c>
      <c r="AA485" s="55">
        <v>3000</v>
      </c>
      <c r="AB485" s="55">
        <v>50</v>
      </c>
      <c r="AC485" s="55">
        <v>3200</v>
      </c>
      <c r="AD485" s="55">
        <v>38</v>
      </c>
      <c r="AE485" s="55">
        <v>3500</v>
      </c>
      <c r="AF485" s="55">
        <v>28</v>
      </c>
      <c r="AG485" s="64">
        <v>0.15421609580516815</v>
      </c>
      <c r="AH485" s="64">
        <v>0.34621319174766541</v>
      </c>
      <c r="AI485" s="64">
        <v>3.3491112291812897E-2</v>
      </c>
      <c r="AJ485" s="64">
        <v>4.5616296119987965E-3</v>
      </c>
      <c r="AK485" s="64">
        <v>0</v>
      </c>
      <c r="AL485" s="64">
        <v>0</v>
      </c>
      <c r="AM485" s="55">
        <v>3000</v>
      </c>
      <c r="AN485" s="55">
        <v>50</v>
      </c>
      <c r="AO485" s="55">
        <v>3200</v>
      </c>
      <c r="AP485" s="55">
        <v>38</v>
      </c>
      <c r="AQ485" s="55">
        <v>3500</v>
      </c>
      <c r="AR485" s="55">
        <v>28</v>
      </c>
      <c r="AS485" s="64">
        <v>0.15576323866844177</v>
      </c>
      <c r="AT485" s="64">
        <v>0.36137071251869202</v>
      </c>
      <c r="AU485" s="64">
        <v>3.4267913550138474E-2</v>
      </c>
      <c r="AV485" s="64">
        <v>3.1152646988630295E-3</v>
      </c>
      <c r="AW485" s="64">
        <v>0</v>
      </c>
      <c r="AX485" s="68">
        <v>0</v>
      </c>
      <c r="AY485" s="56" t="str">
        <f t="shared" si="136"/>
        <v>yes</v>
      </c>
      <c r="AZ485" s="57" t="str">
        <f t="shared" si="137"/>
        <v>yes</v>
      </c>
      <c r="BA485" s="57" t="str">
        <f t="shared" si="138"/>
        <v>yes</v>
      </c>
      <c r="BB485" s="57" t="str">
        <f t="shared" si="139"/>
        <v>yes</v>
      </c>
      <c r="BC485" s="57" t="str">
        <f t="shared" si="140"/>
        <v>yes</v>
      </c>
      <c r="BD485" s="58">
        <f t="shared" si="141"/>
        <v>0</v>
      </c>
      <c r="BE485" s="59" t="str">
        <f t="shared" si="142"/>
        <v>included</v>
      </c>
      <c r="BF485" s="55" t="s">
        <v>77</v>
      </c>
      <c r="BG485" s="58">
        <v>5</v>
      </c>
      <c r="BH485" s="58" t="s">
        <v>78</v>
      </c>
      <c r="BI485" s="45" t="s">
        <v>79</v>
      </c>
      <c r="BJ485" s="67" t="s">
        <v>80</v>
      </c>
      <c r="BK485" s="61" t="s">
        <v>214</v>
      </c>
      <c r="BL485" s="54" t="str" cm="1">
        <f t="array" ref="BL485">IF(_xlfn.XLOOKUP(Estimates_final!C405,'Additional survey details'!$B$3:$B$489,_xlfn.XLOOKUP(Estimates_final!$BL$1,'Additional survey details'!$C$2:$BM$2,'Additional survey details'!$C$3:$BM$489))=0,"",_xlfn.XLOOKUP(Estimates_final!C405,'Additional survey details'!$B$3:$B$489,_xlfn.XLOOKUP(Estimates_final!$BL$1,'Additional survey details'!$C$2:$BM$2,'Additional survey details'!$C$3:$BM$489)))</f>
        <v/>
      </c>
    </row>
    <row r="486" spans="1:64" s="54" customFormat="1" ht="15" customHeight="1" x14ac:dyDescent="0.35">
      <c r="A486" s="54">
        <v>280</v>
      </c>
      <c r="B486" s="59" t="s">
        <v>870</v>
      </c>
      <c r="C486" s="54">
        <v>763</v>
      </c>
      <c r="D486" s="55" t="s">
        <v>873</v>
      </c>
      <c r="E486" s="58" t="s">
        <v>872</v>
      </c>
      <c r="F486" s="10" t="s">
        <v>76</v>
      </c>
      <c r="G486" s="223" t="s">
        <v>192</v>
      </c>
      <c r="H486" s="54">
        <v>2009</v>
      </c>
      <c r="I486" s="99">
        <v>7.0201899999999998E-2</v>
      </c>
      <c r="J486" s="226">
        <v>7.6813999999999997E-3</v>
      </c>
      <c r="K486" s="99">
        <v>5.5146300000000002E-2</v>
      </c>
      <c r="L486" s="99">
        <v>8.52575E-2</v>
      </c>
      <c r="M486" s="99">
        <v>3.9466599999999998E-2</v>
      </c>
      <c r="N486" s="226">
        <v>7.7827399999999998E-3</v>
      </c>
      <c r="O486" s="231">
        <v>2.4175729999999999E-2</v>
      </c>
      <c r="P486" s="231">
        <v>5.4757529999999999E-2</v>
      </c>
      <c r="Q486" s="54">
        <v>1363</v>
      </c>
      <c r="R486" s="103">
        <v>1382.52197265625</v>
      </c>
      <c r="S486" s="99">
        <v>0.93203181028366089</v>
      </c>
      <c r="T486" s="99">
        <v>0.90608948469161987</v>
      </c>
      <c r="U486" s="103">
        <v>1289</v>
      </c>
      <c r="V486" s="54">
        <v>1235</v>
      </c>
      <c r="W486" s="103">
        <v>1289</v>
      </c>
      <c r="X486" s="54">
        <v>1235</v>
      </c>
      <c r="Y486" s="99">
        <v>0.93203181028366089</v>
      </c>
      <c r="Z486" s="99">
        <v>0.90608948469161987</v>
      </c>
      <c r="AA486" s="54">
        <v>3200</v>
      </c>
      <c r="AB486" s="54">
        <v>165</v>
      </c>
      <c r="AC486" s="54">
        <v>3000</v>
      </c>
      <c r="AD486" s="54">
        <v>165</v>
      </c>
      <c r="AE486" s="54">
        <v>2800</v>
      </c>
      <c r="AF486" s="54">
        <v>101</v>
      </c>
      <c r="AG486" s="99">
        <v>0.27177631855010986</v>
      </c>
      <c r="AH486" s="99">
        <v>0.35133567452430725</v>
      </c>
      <c r="AI486" s="99">
        <v>3.071916475892067E-2</v>
      </c>
      <c r="AJ486" s="99">
        <v>2.7202684432268143E-3</v>
      </c>
      <c r="AK486" s="99">
        <v>7.0384424179792404E-4</v>
      </c>
      <c r="AL486" s="99">
        <v>0</v>
      </c>
      <c r="AM486" s="54">
        <v>3200</v>
      </c>
      <c r="AN486" s="54">
        <v>165</v>
      </c>
      <c r="AO486" s="54">
        <v>3000</v>
      </c>
      <c r="AP486" s="54">
        <v>165</v>
      </c>
      <c r="AQ486" s="54">
        <v>2800</v>
      </c>
      <c r="AR486" s="54">
        <v>101</v>
      </c>
      <c r="AS486" s="99">
        <v>0.26720649003982544</v>
      </c>
      <c r="AT486" s="99">
        <v>0.34898784756660461</v>
      </c>
      <c r="AU486" s="99">
        <v>3.1578946858644485E-2</v>
      </c>
      <c r="AV486" s="99">
        <v>3.238866338506341E-3</v>
      </c>
      <c r="AW486" s="99">
        <v>8.0971658462658525E-4</v>
      </c>
      <c r="AX486" s="99">
        <v>0</v>
      </c>
      <c r="AY486" s="56" t="str">
        <f t="shared" si="136"/>
        <v>yes</v>
      </c>
      <c r="AZ486" s="57" t="str">
        <f t="shared" si="137"/>
        <v>yes</v>
      </c>
      <c r="BA486" s="57" t="str">
        <f t="shared" si="138"/>
        <v>yes</v>
      </c>
      <c r="BB486" s="57" t="str">
        <f t="shared" si="139"/>
        <v>yes</v>
      </c>
      <c r="BC486" s="57" t="str">
        <f t="shared" si="140"/>
        <v>yes</v>
      </c>
      <c r="BD486" s="58">
        <f t="shared" si="141"/>
        <v>0</v>
      </c>
      <c r="BE486" s="59" t="str">
        <f t="shared" si="142"/>
        <v>included</v>
      </c>
      <c r="BF486" s="54" t="s">
        <v>77</v>
      </c>
      <c r="BG486" s="58">
        <v>5</v>
      </c>
      <c r="BH486" s="58" t="s">
        <v>78</v>
      </c>
      <c r="BI486" s="45" t="s">
        <v>79</v>
      </c>
      <c r="BJ486" s="67" t="s">
        <v>80</v>
      </c>
      <c r="BL486" s="54" t="e" cm="1">
        <f t="array" ref="BL486">IF(_xlfn.XLOOKUP(Estimates_final!C408,'Additional survey details'!$B$3:$B$489,_xlfn.XLOOKUP(Estimates_final!$BL$1,'Additional survey details'!$C$2:$BM$2,'Additional survey details'!$C$3:$BM$489))=0,"",_xlfn.XLOOKUP(Estimates_final!C408,'Additional survey details'!$B$3:$B$489,_xlfn.XLOOKUP(Estimates_final!$BL$1,'Additional survey details'!$C$2:$BM$2,'Additional survey details'!$C$3:$BM$489)))</f>
        <v>#N/A</v>
      </c>
    </row>
    <row r="487" spans="1:64" s="54" customFormat="1" ht="15" customHeight="1" x14ac:dyDescent="0.35">
      <c r="A487" s="54">
        <v>340</v>
      </c>
      <c r="B487" s="54" t="s">
        <v>870</v>
      </c>
      <c r="C487" s="54">
        <v>997</v>
      </c>
      <c r="D487" s="114" t="s">
        <v>874</v>
      </c>
      <c r="E487" s="54" t="s">
        <v>872</v>
      </c>
      <c r="F487" s="10" t="s">
        <v>76</v>
      </c>
      <c r="G487" s="223" t="s">
        <v>270</v>
      </c>
      <c r="H487" s="54">
        <v>2013</v>
      </c>
      <c r="I487" s="99">
        <v>7.0632E-2</v>
      </c>
      <c r="J487" s="226">
        <v>5.9391000000000001E-3</v>
      </c>
      <c r="K487" s="99">
        <v>5.8991399999999999E-2</v>
      </c>
      <c r="L487" s="99">
        <v>8.2272700000000004E-2</v>
      </c>
      <c r="M487" s="99">
        <v>4.7638600000000003E-2</v>
      </c>
      <c r="N487" s="226">
        <v>6.0008600000000002E-3</v>
      </c>
      <c r="O487" s="231">
        <v>3.5846669999999997E-2</v>
      </c>
      <c r="P487" s="231">
        <v>5.9430469999999999E-2</v>
      </c>
      <c r="Q487" s="54">
        <v>1484</v>
      </c>
      <c r="R487" s="103">
        <v>1464.1346435546875</v>
      </c>
      <c r="S487" s="99">
        <v>0.94262295961380005</v>
      </c>
      <c r="T487" s="64">
        <v>0.92318058013916016</v>
      </c>
      <c r="U487" s="103">
        <v>1380</v>
      </c>
      <c r="V487" s="54">
        <v>1370</v>
      </c>
      <c r="W487" s="103">
        <v>1380</v>
      </c>
      <c r="X487" s="54">
        <v>1370</v>
      </c>
      <c r="Y487" s="99">
        <v>0.94262295961380005</v>
      </c>
      <c r="Z487" s="99">
        <v>0.92318058013916016</v>
      </c>
      <c r="AA487" s="54">
        <v>3000</v>
      </c>
      <c r="AB487" s="54">
        <v>195</v>
      </c>
      <c r="AC487" s="54">
        <v>3200</v>
      </c>
      <c r="AD487" s="54">
        <v>168</v>
      </c>
      <c r="AE487" s="54">
        <v>2800</v>
      </c>
      <c r="AF487" s="54">
        <v>120</v>
      </c>
      <c r="AG487" s="99">
        <v>0.1366860419511795</v>
      </c>
      <c r="AH487" s="99">
        <v>0.3423866331577301</v>
      </c>
      <c r="AI487" s="99">
        <v>3.371758759021759E-2</v>
      </c>
      <c r="AJ487" s="99">
        <v>4.040322732180357E-3</v>
      </c>
      <c r="AK487" s="99">
        <v>0</v>
      </c>
      <c r="AL487" s="99">
        <v>0</v>
      </c>
      <c r="AM487" s="54">
        <v>3000</v>
      </c>
      <c r="AN487" s="54">
        <v>195</v>
      </c>
      <c r="AO487" s="54">
        <v>3200</v>
      </c>
      <c r="AP487" s="54">
        <v>168</v>
      </c>
      <c r="AQ487" s="54">
        <v>2800</v>
      </c>
      <c r="AR487" s="54">
        <v>120</v>
      </c>
      <c r="AS487" s="99">
        <v>0.14233577251434326</v>
      </c>
      <c r="AT487" s="99">
        <v>0.35255473852157593</v>
      </c>
      <c r="AU487" s="99">
        <v>3.2116789370775223E-2</v>
      </c>
      <c r="AV487" s="99">
        <v>4.3795621022582054E-3</v>
      </c>
      <c r="AW487" s="99">
        <v>0</v>
      </c>
      <c r="AX487" s="99">
        <v>0</v>
      </c>
      <c r="AY487" s="231" t="str">
        <f t="shared" si="136"/>
        <v>yes</v>
      </c>
      <c r="AZ487" s="231" t="str">
        <f t="shared" si="137"/>
        <v>yes</v>
      </c>
      <c r="BA487" s="231" t="str">
        <f t="shared" si="138"/>
        <v>yes</v>
      </c>
      <c r="BB487" s="231" t="str">
        <f t="shared" si="139"/>
        <v>yes</v>
      </c>
      <c r="BC487" s="231" t="str">
        <f t="shared" si="140"/>
        <v>yes</v>
      </c>
      <c r="BD487" s="54">
        <f t="shared" si="141"/>
        <v>0</v>
      </c>
      <c r="BE487" s="59" t="str">
        <f t="shared" si="142"/>
        <v>included</v>
      </c>
      <c r="BF487" s="54" t="s">
        <v>77</v>
      </c>
      <c r="BG487" s="58">
        <v>5</v>
      </c>
      <c r="BH487" s="58" t="s">
        <v>78</v>
      </c>
      <c r="BI487" s="45" t="s">
        <v>79</v>
      </c>
      <c r="BJ487" s="67" t="s">
        <v>80</v>
      </c>
      <c r="BL487" s="54" t="str" cm="1">
        <f t="array" ref="BL487">IF(_xlfn.XLOOKUP(Estimates_final!C409,'Additional survey details'!$B$3:$B$489,_xlfn.XLOOKUP(Estimates_final!$BL$1,'Additional survey details'!$C$2:$BM$2,'Additional survey details'!$C$3:$BM$489))=0,"",_xlfn.XLOOKUP(Estimates_final!C409,'Additional survey details'!$B$3:$B$489,_xlfn.XLOOKUP(Estimates_final!$BL$1,'Additional survey details'!$C$2:$BM$2,'Additional survey details'!$C$3:$BM$489)))</f>
        <v/>
      </c>
    </row>
    <row r="488" spans="1:64" s="54" customFormat="1" ht="15" customHeight="1" x14ac:dyDescent="0.35">
      <c r="A488" s="54">
        <v>341</v>
      </c>
      <c r="B488" s="54" t="s">
        <v>870</v>
      </c>
      <c r="C488" s="114">
        <v>999</v>
      </c>
      <c r="D488" s="114" t="s">
        <v>875</v>
      </c>
      <c r="E488" s="114" t="s">
        <v>872</v>
      </c>
      <c r="F488" s="10" t="s">
        <v>76</v>
      </c>
      <c r="G488" s="223">
        <v>2006</v>
      </c>
      <c r="H488" s="54">
        <v>2005</v>
      </c>
      <c r="I488" s="99">
        <v>7.4769699999999994E-2</v>
      </c>
      <c r="J488" s="226">
        <v>9.9065000000000004E-3</v>
      </c>
      <c r="K488" s="99">
        <v>5.5352999999999999E-2</v>
      </c>
      <c r="L488" s="99">
        <v>9.4186400000000003E-2</v>
      </c>
      <c r="M488" s="99">
        <v>6.2006100000000001E-2</v>
      </c>
      <c r="N488" s="226">
        <v>9.6996900000000004E-3</v>
      </c>
      <c r="O488" s="231">
        <v>4.289453E-2</v>
      </c>
      <c r="P488" s="231">
        <v>8.1117729999999999E-2</v>
      </c>
      <c r="Q488" s="54">
        <v>551</v>
      </c>
      <c r="R488" s="103">
        <v>967</v>
      </c>
      <c r="S488" s="99">
        <v>0.86970007419586182</v>
      </c>
      <c r="T488" s="99">
        <v>0.58257710933685303</v>
      </c>
      <c r="U488" s="103">
        <v>841</v>
      </c>
      <c r="V488" s="54">
        <v>321</v>
      </c>
      <c r="W488" s="103">
        <v>841</v>
      </c>
      <c r="X488" s="54">
        <v>321</v>
      </c>
      <c r="Y488" s="99">
        <v>0.86970007419586182</v>
      </c>
      <c r="Z488" s="99">
        <v>0.58257710933685303</v>
      </c>
      <c r="AA488" s="54">
        <v>3000</v>
      </c>
      <c r="AB488" s="54">
        <v>144</v>
      </c>
      <c r="AC488" s="54">
        <v>3200</v>
      </c>
      <c r="AD488" s="54">
        <v>95</v>
      </c>
      <c r="AE488" s="54">
        <v>3500</v>
      </c>
      <c r="AF488" s="54">
        <v>80</v>
      </c>
      <c r="AG488" s="99">
        <v>0.17759233713150024</v>
      </c>
      <c r="AH488" s="99">
        <v>0.37540656328201294</v>
      </c>
      <c r="AI488" s="99">
        <v>2.5535445660352707E-2</v>
      </c>
      <c r="AJ488" s="99">
        <v>2.8180708177387714E-3</v>
      </c>
      <c r="AK488" s="99">
        <v>0</v>
      </c>
      <c r="AL488" s="99">
        <v>0</v>
      </c>
      <c r="AM488" s="54">
        <v>3000</v>
      </c>
      <c r="AN488" s="54">
        <v>50</v>
      </c>
      <c r="AO488" s="54">
        <v>3200</v>
      </c>
      <c r="AP488" s="54">
        <v>38</v>
      </c>
      <c r="AQ488" s="54">
        <v>3500</v>
      </c>
      <c r="AR488" s="54">
        <v>28</v>
      </c>
      <c r="AS488" s="99">
        <v>0.15576323866844177</v>
      </c>
      <c r="AT488" s="99">
        <v>0.36137071251869202</v>
      </c>
      <c r="AU488" s="99">
        <v>3.4267913550138474E-2</v>
      </c>
      <c r="AV488" s="99">
        <v>3.1152646988630295E-3</v>
      </c>
      <c r="AW488" s="99">
        <v>0</v>
      </c>
      <c r="AX488" s="99">
        <v>0</v>
      </c>
      <c r="AY488" s="56" t="str">
        <f t="shared" si="136"/>
        <v>yes</v>
      </c>
      <c r="AZ488" s="231" t="str">
        <f t="shared" si="137"/>
        <v>yes</v>
      </c>
      <c r="BA488" s="231" t="str">
        <f t="shared" si="138"/>
        <v>yes</v>
      </c>
      <c r="BB488" s="231" t="str">
        <f t="shared" si="139"/>
        <v>yes</v>
      </c>
      <c r="BC488" s="231" t="str">
        <f t="shared" si="140"/>
        <v>yes</v>
      </c>
      <c r="BD488" s="58">
        <f t="shared" si="141"/>
        <v>0</v>
      </c>
      <c r="BE488" s="54" t="str">
        <f t="shared" si="142"/>
        <v>included</v>
      </c>
      <c r="BF488" s="54" t="s">
        <v>77</v>
      </c>
      <c r="BG488" s="54">
        <v>5</v>
      </c>
      <c r="BH488" s="58" t="s">
        <v>78</v>
      </c>
      <c r="BI488" s="45" t="s">
        <v>79</v>
      </c>
      <c r="BJ488" s="67" t="s">
        <v>80</v>
      </c>
      <c r="BL488" s="54" t="str" cm="1">
        <f t="array" ref="BL488">IF(_xlfn.XLOOKUP(Estimates_final!C407,'Additional survey details'!$B$3:$B$489,_xlfn.XLOOKUP(Estimates_final!$BL$1,'Additional survey details'!$C$2:$BM$2,'Additional survey details'!$C$3:$BM$489))=0,"",_xlfn.XLOOKUP(Estimates_final!C407,'Additional survey details'!$B$3:$B$489,_xlfn.XLOOKUP(Estimates_final!$BL$1,'Additional survey details'!$C$2:$BM$2,'Additional survey details'!$C$3:$BM$489)))</f>
        <v/>
      </c>
    </row>
    <row r="489" spans="1:64" s="54" customFormat="1" ht="15" customHeight="1" x14ac:dyDescent="0.35">
      <c r="A489" s="54">
        <v>342</v>
      </c>
      <c r="B489" s="54" t="s">
        <v>870</v>
      </c>
      <c r="C489" s="54">
        <v>1000</v>
      </c>
      <c r="D489" s="114" t="s">
        <v>876</v>
      </c>
      <c r="E489" s="58" t="s">
        <v>872</v>
      </c>
      <c r="F489" s="222" t="s">
        <v>67</v>
      </c>
      <c r="G489" s="116">
        <v>2002</v>
      </c>
      <c r="H489" s="54">
        <v>2000</v>
      </c>
      <c r="I489" s="99">
        <v>0.1023744</v>
      </c>
      <c r="J489" s="226">
        <v>1.19597E-2</v>
      </c>
      <c r="K489" s="99">
        <v>7.8933400000000001E-2</v>
      </c>
      <c r="L489" s="99">
        <v>0.1258155</v>
      </c>
      <c r="M489" s="99">
        <v>6.9574399999999995E-2</v>
      </c>
      <c r="N489" s="226">
        <v>1.018554E-2</v>
      </c>
      <c r="O489" s="231">
        <v>4.9486469999999998E-2</v>
      </c>
      <c r="P489" s="231">
        <v>8.966238E-2</v>
      </c>
      <c r="Q489" s="54">
        <v>1775</v>
      </c>
      <c r="R489" s="103">
        <v>1320</v>
      </c>
      <c r="S489" s="99">
        <v>0.80358022451400757</v>
      </c>
      <c r="T489" s="99">
        <v>0.6028168797492981</v>
      </c>
      <c r="U489" s="103">
        <v>1060.9034423828125</v>
      </c>
      <c r="V489" s="54">
        <v>1070</v>
      </c>
      <c r="W489" s="103">
        <v>1060.9034423828125</v>
      </c>
      <c r="X489" s="54">
        <v>1070</v>
      </c>
      <c r="Y489" s="99">
        <v>0.80371475219726563</v>
      </c>
      <c r="Z489" s="99">
        <v>0.6028168797492981</v>
      </c>
      <c r="AA489" s="54">
        <v>3000</v>
      </c>
      <c r="AB489" s="54">
        <v>179</v>
      </c>
      <c r="AC489" s="54">
        <v>3200</v>
      </c>
      <c r="AD489" s="54">
        <v>131</v>
      </c>
      <c r="AE489" s="54">
        <v>3500</v>
      </c>
      <c r="AF489" s="54">
        <v>92</v>
      </c>
      <c r="AG489" s="99">
        <v>0.1671406477689743</v>
      </c>
      <c r="AH489" s="99">
        <v>0.38200151920318604</v>
      </c>
      <c r="AI489" s="99">
        <v>2.8438793495297432E-2</v>
      </c>
      <c r="AJ489" s="99">
        <v>7.5555834919214249E-3</v>
      </c>
      <c r="AK489" s="99">
        <v>0</v>
      </c>
      <c r="AL489" s="99">
        <v>0</v>
      </c>
      <c r="AM489" s="54">
        <v>3000</v>
      </c>
      <c r="AN489" s="54">
        <v>179</v>
      </c>
      <c r="AO489" s="54">
        <v>3200</v>
      </c>
      <c r="AP489" s="54">
        <v>128</v>
      </c>
      <c r="AQ489" s="54">
        <v>3500</v>
      </c>
      <c r="AR489" s="54">
        <v>89</v>
      </c>
      <c r="AS489" s="99">
        <v>0.16728971898555756</v>
      </c>
      <c r="AT489" s="99">
        <v>0.37009346485137939</v>
      </c>
      <c r="AU489" s="99">
        <v>4.859812930226326E-2</v>
      </c>
      <c r="AV489" s="99">
        <v>5.6074764579534531E-3</v>
      </c>
      <c r="AW489" s="99">
        <v>9.3457946786656976E-4</v>
      </c>
      <c r="AX489" s="99">
        <v>0</v>
      </c>
      <c r="AY489" s="56" t="str">
        <f t="shared" si="136"/>
        <v>yes</v>
      </c>
      <c r="AZ489" s="57" t="str">
        <f t="shared" si="137"/>
        <v>yes</v>
      </c>
      <c r="BA489" s="57" t="str">
        <f t="shared" si="138"/>
        <v>yes</v>
      </c>
      <c r="BB489" s="57" t="str">
        <f t="shared" si="139"/>
        <v>yes</v>
      </c>
      <c r="BC489" s="57" t="str">
        <f t="shared" si="140"/>
        <v>yes</v>
      </c>
      <c r="BD489" s="58">
        <f t="shared" si="141"/>
        <v>0</v>
      </c>
      <c r="BE489" s="54" t="str">
        <f t="shared" si="142"/>
        <v>included</v>
      </c>
      <c r="BF489" s="54" t="s">
        <v>77</v>
      </c>
      <c r="BG489" s="54">
        <v>5</v>
      </c>
      <c r="BH489" s="54" t="s">
        <v>78</v>
      </c>
      <c r="BI489" s="45" t="s">
        <v>96</v>
      </c>
      <c r="BJ489" s="67" t="s">
        <v>80</v>
      </c>
      <c r="BL489" s="54" t="str" cm="1">
        <f t="array" ref="BL489">IF(_xlfn.XLOOKUP(Estimates_final!C406,'Additional survey details'!$B$3:$B$489,_xlfn.XLOOKUP(Estimates_final!$BL$1,'Additional survey details'!$C$2:$BM$2,'Additional survey details'!$C$3:$BM$489))=0,"",_xlfn.XLOOKUP(Estimates_final!C406,'Additional survey details'!$B$3:$B$489,_xlfn.XLOOKUP(Estimates_final!$BL$1,'Additional survey details'!$C$2:$BM$2,'Additional survey details'!$C$3:$BM$489)))</f>
        <v>MICS3</v>
      </c>
    </row>
    <row r="490" spans="1:64" s="54" customFormat="1" ht="15" customHeight="1" x14ac:dyDescent="0.35">
      <c r="A490" s="54">
        <v>343</v>
      </c>
      <c r="B490" s="54" t="s">
        <v>870</v>
      </c>
      <c r="C490" s="54">
        <v>1001</v>
      </c>
      <c r="D490" s="114" t="s">
        <v>877</v>
      </c>
      <c r="E490" s="54" t="s">
        <v>872</v>
      </c>
      <c r="F490" s="222" t="s">
        <v>67</v>
      </c>
      <c r="G490" s="223">
        <v>1997</v>
      </c>
      <c r="H490" s="54">
        <v>1995</v>
      </c>
      <c r="I490" s="99">
        <v>0.11904276162385941</v>
      </c>
      <c r="J490" s="226" t="e">
        <v>#N/A</v>
      </c>
      <c r="K490" s="99" t="e">
        <v>#N/A</v>
      </c>
      <c r="L490" s="99" t="e">
        <v>#N/A</v>
      </c>
      <c r="M490" s="99">
        <v>8.8617779314517975E-2</v>
      </c>
      <c r="N490" s="226">
        <v>1.033398E-2</v>
      </c>
      <c r="O490" s="231">
        <v>6.823506E-2</v>
      </c>
      <c r="P490" s="231">
        <v>0.10900049000000001</v>
      </c>
      <c r="Q490" s="54">
        <v>1023</v>
      </c>
      <c r="R490" s="103">
        <v>1818</v>
      </c>
      <c r="S490" s="99">
        <v>0.57634395360946655</v>
      </c>
      <c r="T490" s="99">
        <v>0.79472142457962036</v>
      </c>
      <c r="U490" s="103">
        <v>1048.026611328125</v>
      </c>
      <c r="V490" s="54">
        <v>813</v>
      </c>
      <c r="W490" s="103">
        <v>1048.026611328125</v>
      </c>
      <c r="X490" s="54">
        <v>813</v>
      </c>
      <c r="Y490" s="99">
        <v>0.57647228240966797</v>
      </c>
      <c r="Z490" s="99">
        <v>0.79472142457962036</v>
      </c>
      <c r="AA490" s="54">
        <v>3000</v>
      </c>
      <c r="AB490" s="54">
        <v>179</v>
      </c>
      <c r="AC490" s="54">
        <v>3200</v>
      </c>
      <c r="AD490" s="54">
        <v>128</v>
      </c>
      <c r="AE490" s="54">
        <v>3500</v>
      </c>
      <c r="AF490" s="54">
        <v>89</v>
      </c>
      <c r="AG490" s="99">
        <v>0.17486760020256042</v>
      </c>
      <c r="AH490" s="99">
        <v>0.37394517660140991</v>
      </c>
      <c r="AI490" s="99">
        <v>5.518404021859169E-2</v>
      </c>
      <c r="AJ490" s="99">
        <v>8.5044056177139282E-3</v>
      </c>
      <c r="AK490" s="99">
        <v>1.187787507660687E-3</v>
      </c>
      <c r="AL490" s="99">
        <v>0</v>
      </c>
      <c r="AM490" s="54">
        <v>3000</v>
      </c>
      <c r="AN490" s="54">
        <v>144</v>
      </c>
      <c r="AO490" s="54">
        <v>3200</v>
      </c>
      <c r="AP490" s="54">
        <v>95</v>
      </c>
      <c r="AQ490" s="54">
        <v>3500</v>
      </c>
      <c r="AR490" s="54">
        <v>80</v>
      </c>
      <c r="AS490" s="99">
        <v>0.17712177336215973</v>
      </c>
      <c r="AT490" s="99">
        <v>0.39237391948699951</v>
      </c>
      <c r="AU490" s="99">
        <v>2.8290282934904099E-2</v>
      </c>
      <c r="AV490" s="99">
        <v>2.4600245524197817E-3</v>
      </c>
      <c r="AW490" s="99">
        <v>0</v>
      </c>
      <c r="AX490" s="99">
        <v>0</v>
      </c>
      <c r="AY490" s="56" t="str">
        <f t="shared" si="136"/>
        <v>yes</v>
      </c>
      <c r="AZ490" s="57" t="str">
        <f t="shared" si="137"/>
        <v>yes</v>
      </c>
      <c r="BA490" s="57" t="str">
        <f t="shared" si="138"/>
        <v>yes</v>
      </c>
      <c r="BB490" s="57" t="str">
        <f t="shared" si="139"/>
        <v>yes</v>
      </c>
      <c r="BC490" s="57" t="str">
        <f t="shared" si="140"/>
        <v>yes</v>
      </c>
      <c r="BD490" s="58">
        <f t="shared" si="141"/>
        <v>0</v>
      </c>
      <c r="BE490" s="59" t="str">
        <f t="shared" si="142"/>
        <v>included</v>
      </c>
      <c r="BF490" s="54" t="s">
        <v>77</v>
      </c>
      <c r="BG490" s="54">
        <v>5</v>
      </c>
      <c r="BH490" s="54" t="s">
        <v>78</v>
      </c>
      <c r="BI490" s="45" t="s">
        <v>96</v>
      </c>
      <c r="BJ490" s="67" t="s">
        <v>80</v>
      </c>
      <c r="BK490" s="54" t="s">
        <v>214</v>
      </c>
      <c r="BL490" s="54" t="str" cm="1">
        <f t="array" ref="BL490">IF(_xlfn.XLOOKUP(Estimates_final!C404,'Additional survey details'!$B$3:$B$489,_xlfn.XLOOKUP(Estimates_final!$BL$1,'Additional survey details'!$C$2:$BM$2,'Additional survey details'!$C$3:$BM$489))=0,"",_xlfn.XLOOKUP(Estimates_final!C404,'Additional survey details'!$B$3:$B$489,_xlfn.XLOOKUP(Estimates_final!$BL$1,'Additional survey details'!$C$2:$BM$2,'Additional survey details'!$C$3:$BM$489)))</f>
        <v/>
      </c>
    </row>
    <row r="491" spans="1:64" s="54" customFormat="1" ht="15" customHeight="1" x14ac:dyDescent="0.35">
      <c r="A491" s="131">
        <v>495</v>
      </c>
      <c r="B491" s="131" t="s">
        <v>870</v>
      </c>
      <c r="C491" s="131">
        <v>4264</v>
      </c>
      <c r="D491" s="221" t="s">
        <v>878</v>
      </c>
      <c r="E491" s="144" t="s">
        <v>872</v>
      </c>
      <c r="F491" s="145" t="s">
        <v>76</v>
      </c>
      <c r="G491" s="131" t="s">
        <v>879</v>
      </c>
      <c r="H491" s="131">
        <v>2019</v>
      </c>
      <c r="I491" s="112">
        <v>5.4298672825098038E-2</v>
      </c>
      <c r="J491" s="181">
        <v>7.8167254105210304E-3</v>
      </c>
      <c r="K491" s="112">
        <v>3.8977891206741333E-2</v>
      </c>
      <c r="L491" s="112">
        <v>6.9619454443454742E-2</v>
      </c>
      <c r="M491" s="112">
        <v>3.9572034031152725E-2</v>
      </c>
      <c r="N491" s="181">
        <v>8.2453340291976929E-3</v>
      </c>
      <c r="O491" s="112">
        <v>2.3377625271677971E-2</v>
      </c>
      <c r="P491" s="112">
        <v>5.5766444653272629E-2</v>
      </c>
      <c r="Q491" s="182">
        <v>1566</v>
      </c>
      <c r="R491" s="182">
        <v>1436.39990234375</v>
      </c>
      <c r="S491" s="112">
        <v>0.96657383441925049</v>
      </c>
      <c r="T491" s="112">
        <v>0.86398470401763916</v>
      </c>
      <c r="U491" s="182">
        <v>1388</v>
      </c>
      <c r="V491" s="182">
        <v>1353</v>
      </c>
      <c r="W491" s="182">
        <v>1388</v>
      </c>
      <c r="X491" s="182">
        <v>1353</v>
      </c>
      <c r="Y491" s="112">
        <v>0.96657383441925049</v>
      </c>
      <c r="Z491" s="112">
        <v>0.86398470401763916</v>
      </c>
      <c r="AA491" s="182">
        <v>3000</v>
      </c>
      <c r="AB491" s="182">
        <v>235</v>
      </c>
      <c r="AC491" s="182">
        <v>3200</v>
      </c>
      <c r="AD491" s="182">
        <v>189</v>
      </c>
      <c r="AE491" s="182">
        <v>3100</v>
      </c>
      <c r="AF491" s="182">
        <v>111</v>
      </c>
      <c r="AG491" s="112">
        <v>0.16960501670837402</v>
      </c>
      <c r="AH491" s="112">
        <v>0.41667398810386658</v>
      </c>
      <c r="AI491" s="112">
        <v>3.9907127618789673E-2</v>
      </c>
      <c r="AJ491" s="112">
        <v>1.8998896703124046E-3</v>
      </c>
      <c r="AK491" s="112">
        <v>5.058613169239834E-5</v>
      </c>
      <c r="AL491" s="112">
        <v>0</v>
      </c>
      <c r="AM491" s="182">
        <v>3000</v>
      </c>
      <c r="AN491" s="182">
        <v>235</v>
      </c>
      <c r="AO491" s="182">
        <v>3200</v>
      </c>
      <c r="AP491" s="182">
        <v>189</v>
      </c>
      <c r="AQ491" s="182">
        <v>3100</v>
      </c>
      <c r="AR491" s="182">
        <v>111</v>
      </c>
      <c r="AS491" s="112">
        <v>0.17368809878826141</v>
      </c>
      <c r="AT491" s="112">
        <v>0.39541760087013245</v>
      </c>
      <c r="AU491" s="112">
        <v>3.7694014608860016E-2</v>
      </c>
      <c r="AV491" s="112">
        <v>2.2172948811203241E-3</v>
      </c>
      <c r="AW491" s="112">
        <v>7.3909829370677471E-4</v>
      </c>
      <c r="AX491" s="112">
        <v>0</v>
      </c>
      <c r="AY491" s="56" t="str">
        <f t="shared" si="136"/>
        <v>yes</v>
      </c>
      <c r="AZ491" s="57" t="str">
        <f t="shared" si="137"/>
        <v>yes</v>
      </c>
      <c r="BA491" s="57" t="str">
        <f t="shared" si="138"/>
        <v>yes</v>
      </c>
      <c r="BB491" s="57" t="str">
        <f t="shared" si="139"/>
        <v>yes</v>
      </c>
      <c r="BC491" s="57" t="str">
        <f t="shared" si="140"/>
        <v>yes</v>
      </c>
      <c r="BD491" s="58">
        <f t="shared" si="141"/>
        <v>0</v>
      </c>
      <c r="BE491" s="59" t="str">
        <f t="shared" si="142"/>
        <v>included</v>
      </c>
      <c r="BF491" s="131"/>
      <c r="BG491" s="131">
        <v>5</v>
      </c>
      <c r="BH491" s="144" t="s">
        <v>78</v>
      </c>
      <c r="BI491" s="113" t="s">
        <v>401</v>
      </c>
      <c r="BJ491" s="67" t="s">
        <v>80</v>
      </c>
      <c r="BK491" s="131"/>
      <c r="BL491" s="131" t="s">
        <v>329</v>
      </c>
    </row>
    <row r="492" spans="1:64" ht="15" hidden="1" customHeight="1" x14ac:dyDescent="0.35">
      <c r="A492" s="54">
        <v>284</v>
      </c>
      <c r="B492" s="54" t="s">
        <v>880</v>
      </c>
      <c r="C492" s="54">
        <v>773</v>
      </c>
      <c r="D492" s="54" t="s">
        <v>881</v>
      </c>
      <c r="E492" s="54" t="s">
        <v>882</v>
      </c>
      <c r="F492" s="222" t="s">
        <v>67</v>
      </c>
      <c r="G492" s="223">
        <v>1997</v>
      </c>
      <c r="H492" s="54">
        <v>1995</v>
      </c>
      <c r="I492" s="99"/>
      <c r="J492" s="226"/>
      <c r="K492" s="99"/>
      <c r="L492" s="99"/>
      <c r="M492" s="99"/>
      <c r="N492" s="226"/>
      <c r="O492" s="231"/>
      <c r="P492" s="231"/>
      <c r="Q492" s="54">
        <v>12408</v>
      </c>
      <c r="R492" s="103">
        <v>12645</v>
      </c>
      <c r="S492" s="99">
        <v>3.5311400890350342E-2</v>
      </c>
      <c r="T492" s="99">
        <v>4.5776918530464172E-2</v>
      </c>
      <c r="U492" s="103">
        <v>446.50927734375</v>
      </c>
      <c r="V492" s="54">
        <v>568</v>
      </c>
      <c r="W492" s="103">
        <v>445.88604736328125</v>
      </c>
      <c r="X492" s="54">
        <v>567</v>
      </c>
      <c r="Y492" s="99">
        <v>3.5261847078800201E-2</v>
      </c>
      <c r="Z492" s="99">
        <v>4.5696325600147247E-2</v>
      </c>
      <c r="AA492" s="54">
        <v>3000</v>
      </c>
      <c r="AB492" s="54">
        <v>173</v>
      </c>
      <c r="AC492" s="54">
        <v>2500</v>
      </c>
      <c r="AD492" s="54">
        <v>83</v>
      </c>
      <c r="AE492" s="54">
        <v>2000</v>
      </c>
      <c r="AF492" s="54">
        <v>79</v>
      </c>
      <c r="AG492" s="99">
        <v>0.30471768975257874</v>
      </c>
      <c r="AH492" s="99">
        <v>0.60076749324798584</v>
      </c>
      <c r="AI492" s="99">
        <v>0.10068116337060928</v>
      </c>
      <c r="AJ492" s="99">
        <v>4.8287369310855865E-2</v>
      </c>
      <c r="AK492" s="99">
        <v>3.1638778746128082E-2</v>
      </c>
      <c r="AL492" s="99">
        <v>0</v>
      </c>
      <c r="AM492" s="54">
        <v>3000</v>
      </c>
      <c r="AN492" s="54">
        <v>173</v>
      </c>
      <c r="AO492" s="54">
        <v>2500</v>
      </c>
      <c r="AP492" s="54">
        <v>83</v>
      </c>
      <c r="AQ492" s="54">
        <v>2000</v>
      </c>
      <c r="AR492" s="54">
        <v>79</v>
      </c>
      <c r="AS492" s="99">
        <v>0.30457746982574463</v>
      </c>
      <c r="AT492" s="99">
        <v>0.58978873491287231</v>
      </c>
      <c r="AU492" s="99">
        <v>0.10035211592912674</v>
      </c>
      <c r="AV492" s="99">
        <v>4.7535210847854614E-2</v>
      </c>
      <c r="AW492" s="99">
        <v>2.6408450677990913E-2</v>
      </c>
      <c r="AX492" s="99">
        <v>0</v>
      </c>
      <c r="AY492" s="56" t="str">
        <f t="shared" si="136"/>
        <v>no</v>
      </c>
      <c r="AZ492" s="57" t="str">
        <f t="shared" si="137"/>
        <v>yes</v>
      </c>
      <c r="BA492" s="57" t="str">
        <f t="shared" si="138"/>
        <v>no</v>
      </c>
      <c r="BB492" s="57" t="str">
        <f t="shared" si="139"/>
        <v>yes</v>
      </c>
      <c r="BC492" s="57" t="str">
        <f t="shared" si="140"/>
        <v>yes</v>
      </c>
      <c r="BD492" s="58">
        <f t="shared" si="141"/>
        <v>2</v>
      </c>
      <c r="BE492" s="59" t="str">
        <f t="shared" si="142"/>
        <v>excluded</v>
      </c>
      <c r="BF492" s="55"/>
      <c r="BG492" s="58">
        <v>2</v>
      </c>
      <c r="BH492" s="58" t="s">
        <v>70</v>
      </c>
      <c r="BI492" s="45" t="s">
        <v>71</v>
      </c>
      <c r="BJ492" s="60" t="s">
        <v>72</v>
      </c>
      <c r="BK492" s="54"/>
      <c r="BL492" s="54" t="str" cm="1">
        <f t="array" ref="BL492">IF(_xlfn.XLOOKUP(Estimates_final!C410,'Additional survey details'!$B$3:$B$489,_xlfn.XLOOKUP(Estimates_final!$BL$1,'Additional survey details'!$C$2:$BM$2,'Additional survey details'!$C$3:$BM$489))=0,"",_xlfn.XLOOKUP(Estimates_final!C410,'Additional survey details'!$B$3:$B$489,_xlfn.XLOOKUP(Estimates_final!$BL$1,'Additional survey details'!$C$2:$BM$2,'Additional survey details'!$C$3:$BM$489)))</f>
        <v/>
      </c>
    </row>
    <row r="493" spans="1:64" ht="15" hidden="1" customHeight="1" x14ac:dyDescent="0.35">
      <c r="A493" s="54">
        <v>285</v>
      </c>
      <c r="B493" s="54" t="s">
        <v>880</v>
      </c>
      <c r="C493" s="54">
        <v>776</v>
      </c>
      <c r="D493" s="54" t="s">
        <v>883</v>
      </c>
      <c r="E493" s="54" t="s">
        <v>882</v>
      </c>
      <c r="F493" s="222" t="s">
        <v>67</v>
      </c>
      <c r="G493" s="223">
        <v>2013</v>
      </c>
      <c r="H493" s="54">
        <v>2011</v>
      </c>
      <c r="I493" s="99"/>
      <c r="J493" s="226" t="s">
        <v>104</v>
      </c>
      <c r="K493" s="99"/>
      <c r="L493" s="99"/>
      <c r="M493" s="99"/>
      <c r="N493" s="226"/>
      <c r="O493" s="231"/>
      <c r="P493" s="231"/>
      <c r="Q493" s="54">
        <v>1585</v>
      </c>
      <c r="R493" s="103">
        <v>1610</v>
      </c>
      <c r="S493" s="99">
        <v>7.8260868787765503E-2</v>
      </c>
      <c r="T493" s="99">
        <v>7.760252058506012E-2</v>
      </c>
      <c r="U493" s="103">
        <v>126</v>
      </c>
      <c r="V493" s="54">
        <v>123</v>
      </c>
      <c r="W493" s="103">
        <v>124</v>
      </c>
      <c r="X493" s="54">
        <v>122</v>
      </c>
      <c r="Y493" s="99">
        <v>7.7018633484840393E-2</v>
      </c>
      <c r="Z493" s="99">
        <v>7.697160542011261E-2</v>
      </c>
      <c r="AA493" s="54">
        <v>2000</v>
      </c>
      <c r="AB493" s="54">
        <v>23</v>
      </c>
      <c r="AC493" s="54">
        <v>2500</v>
      </c>
      <c r="AD493" s="54">
        <v>11</v>
      </c>
      <c r="AE493" s="54">
        <v>4000</v>
      </c>
      <c r="AF493" s="54">
        <v>11</v>
      </c>
      <c r="AG493" s="99">
        <v>0.2465735524892807</v>
      </c>
      <c r="AH493" s="99">
        <v>0.63351035118103027</v>
      </c>
      <c r="AI493" s="99">
        <v>0.19061471521854401</v>
      </c>
      <c r="AJ493" s="99">
        <v>7.1143694221973419E-2</v>
      </c>
      <c r="AK493" s="99">
        <v>5.4762475192546844E-2</v>
      </c>
      <c r="AL493" s="99">
        <v>0</v>
      </c>
      <c r="AM493" s="54">
        <v>2000</v>
      </c>
      <c r="AN493" s="54">
        <v>23</v>
      </c>
      <c r="AO493" s="54">
        <v>4000</v>
      </c>
      <c r="AP493" s="54">
        <v>11</v>
      </c>
      <c r="AQ493" s="54">
        <v>2500</v>
      </c>
      <c r="AR493" s="54">
        <v>11</v>
      </c>
      <c r="AS493" s="99">
        <v>0.2601625919342041</v>
      </c>
      <c r="AT493" s="99">
        <v>0.62601625919342041</v>
      </c>
      <c r="AU493" s="99">
        <v>0.17073170840740204</v>
      </c>
      <c r="AV493" s="99">
        <v>7.3170728981494904E-2</v>
      </c>
      <c r="AW493" s="99">
        <v>5.6910570710897446E-2</v>
      </c>
      <c r="AX493" s="99">
        <v>0</v>
      </c>
      <c r="AY493" s="56" t="str">
        <f t="shared" si="136"/>
        <v>no</v>
      </c>
      <c r="AZ493" s="57" t="str">
        <f t="shared" si="137"/>
        <v>no</v>
      </c>
      <c r="BA493" s="57" t="str">
        <f t="shared" si="138"/>
        <v>no</v>
      </c>
      <c r="BB493" s="57" t="str">
        <f t="shared" si="139"/>
        <v>no</v>
      </c>
      <c r="BC493" s="57" t="str">
        <f t="shared" si="140"/>
        <v>yes</v>
      </c>
      <c r="BD493" s="58">
        <f t="shared" si="141"/>
        <v>4</v>
      </c>
      <c r="BE493" s="54" t="str">
        <f t="shared" si="142"/>
        <v>excluded</v>
      </c>
      <c r="BF493" s="54" t="s">
        <v>69</v>
      </c>
      <c r="BG493" s="54">
        <v>2</v>
      </c>
      <c r="BH493" s="54" t="s">
        <v>70</v>
      </c>
      <c r="BI493" s="237" t="s">
        <v>71</v>
      </c>
      <c r="BJ493" s="54" t="s">
        <v>72</v>
      </c>
      <c r="BK493" s="54" t="s">
        <v>104</v>
      </c>
      <c r="BL493" s="54" t="str" cm="1">
        <f t="array" ref="BL493">IF(_xlfn.XLOOKUP(Estimates_final!C412,'Additional survey details'!$B$3:$B$489,_xlfn.XLOOKUP(Estimates_final!$BL$1,'Additional survey details'!$C$2:$BM$2,'Additional survey details'!$C$3:$BM$489))=0,"",_xlfn.XLOOKUP(Estimates_final!C412,'Additional survey details'!$B$3:$B$489,_xlfn.XLOOKUP(Estimates_final!$BL$1,'Additional survey details'!$C$2:$BM$2,'Additional survey details'!$C$3:$BM$489)))</f>
        <v/>
      </c>
    </row>
    <row r="494" spans="1:64" ht="15" hidden="1" customHeight="1" x14ac:dyDescent="0.35">
      <c r="A494" s="54">
        <v>339</v>
      </c>
      <c r="B494" s="54" t="s">
        <v>880</v>
      </c>
      <c r="C494" s="54">
        <v>996</v>
      </c>
      <c r="D494" s="54" t="s">
        <v>884</v>
      </c>
      <c r="E494" s="54" t="s">
        <v>882</v>
      </c>
      <c r="F494" s="222" t="s">
        <v>76</v>
      </c>
      <c r="G494" s="223">
        <v>2006</v>
      </c>
      <c r="H494" s="54">
        <v>2005</v>
      </c>
      <c r="I494" s="99"/>
      <c r="J494" s="226"/>
      <c r="K494" s="99"/>
      <c r="L494" s="99"/>
      <c r="M494" s="99"/>
      <c r="N494" s="226"/>
      <c r="O494" s="231"/>
      <c r="P494" s="231"/>
      <c r="Q494" s="54">
        <v>15841</v>
      </c>
      <c r="R494" s="103">
        <v>15635</v>
      </c>
      <c r="S494" s="99">
        <v>8.2283928990364075E-2</v>
      </c>
      <c r="T494" s="99">
        <v>8.5600659251213074E-2</v>
      </c>
      <c r="U494" s="103">
        <v>1286.4927978515625</v>
      </c>
      <c r="V494" s="54">
        <v>1356</v>
      </c>
      <c r="W494" s="103">
        <v>1271.016845703125</v>
      </c>
      <c r="X494" s="54">
        <v>1343</v>
      </c>
      <c r="Y494" s="99">
        <v>8.1293053925037384E-2</v>
      </c>
      <c r="Z494" s="99">
        <v>8.4780000150203705E-2</v>
      </c>
      <c r="AA494" s="54">
        <v>3000</v>
      </c>
      <c r="AB494" s="54">
        <v>380</v>
      </c>
      <c r="AC494" s="54">
        <v>2500</v>
      </c>
      <c r="AD494" s="54">
        <v>179</v>
      </c>
      <c r="AE494" s="54">
        <v>2000</v>
      </c>
      <c r="AF494" s="54">
        <v>162</v>
      </c>
      <c r="AG494" s="99">
        <v>0.27356082201004028</v>
      </c>
      <c r="AH494" s="99">
        <v>0.53347200155258179</v>
      </c>
      <c r="AI494" s="99">
        <v>0.14348286390304565</v>
      </c>
      <c r="AJ494" s="99">
        <v>4.761994257569313E-2</v>
      </c>
      <c r="AK494" s="99">
        <v>3.4580048173666E-2</v>
      </c>
      <c r="AL494" s="99">
        <v>3.5477773053571582E-4</v>
      </c>
      <c r="AM494" s="54">
        <v>3000</v>
      </c>
      <c r="AN494" s="54">
        <v>380</v>
      </c>
      <c r="AO494" s="54">
        <v>2500</v>
      </c>
      <c r="AP494" s="54">
        <v>179</v>
      </c>
      <c r="AQ494" s="54">
        <v>2000</v>
      </c>
      <c r="AR494" s="54">
        <v>162</v>
      </c>
      <c r="AS494" s="99">
        <v>0.28023597598075867</v>
      </c>
      <c r="AT494" s="99">
        <v>0.5317109227180481</v>
      </c>
      <c r="AU494" s="99">
        <v>0.14528024196624756</v>
      </c>
      <c r="AV494" s="99">
        <v>4.7197639942169189E-2</v>
      </c>
      <c r="AW494" s="99">
        <v>3.2448377460241318E-2</v>
      </c>
      <c r="AX494" s="99">
        <v>7.3746312409639359E-4</v>
      </c>
      <c r="AY494" s="56" t="str">
        <f t="shared" si="136"/>
        <v>no</v>
      </c>
      <c r="AZ494" s="57" t="str">
        <f t="shared" si="137"/>
        <v>yes</v>
      </c>
      <c r="BA494" s="57" t="str">
        <f t="shared" si="138"/>
        <v>yes</v>
      </c>
      <c r="BB494" s="57" t="str">
        <f t="shared" si="139"/>
        <v>yes</v>
      </c>
      <c r="BC494" s="57" t="str">
        <f t="shared" si="140"/>
        <v>yes</v>
      </c>
      <c r="BD494" s="58">
        <f t="shared" si="141"/>
        <v>1</v>
      </c>
      <c r="BE494" s="54" t="str">
        <f t="shared" si="142"/>
        <v>excluded</v>
      </c>
      <c r="BF494" s="54" t="s">
        <v>69</v>
      </c>
      <c r="BG494" s="54">
        <v>2</v>
      </c>
      <c r="BH494" s="54" t="s">
        <v>70</v>
      </c>
      <c r="BI494" s="45" t="s">
        <v>71</v>
      </c>
      <c r="BJ494" s="60" t="s">
        <v>72</v>
      </c>
      <c r="BK494" s="54"/>
      <c r="BL494" s="54" t="str" cm="1">
        <f t="array" ref="BL494">IF(_xlfn.XLOOKUP(Estimates_final!C411,'Additional survey details'!$B$3:$B$489,_xlfn.XLOOKUP(Estimates_final!$BL$1,'Additional survey details'!$C$2:$BM$2,'Additional survey details'!$C$3:$BM$489))=0,"",_xlfn.XLOOKUP(Estimates_final!C411,'Additional survey details'!$B$3:$B$489,_xlfn.XLOOKUP(Estimates_final!$BL$1,'Additional survey details'!$C$2:$BM$2,'Additional survey details'!$C$3:$BM$489)))</f>
        <v/>
      </c>
    </row>
    <row r="495" spans="1:64" ht="15" customHeight="1" x14ac:dyDescent="0.35">
      <c r="A495" s="54">
        <v>286</v>
      </c>
      <c r="B495" s="54" t="s">
        <v>885</v>
      </c>
      <c r="C495" s="54">
        <v>780</v>
      </c>
      <c r="D495" s="54" t="s">
        <v>886</v>
      </c>
      <c r="E495" s="54" t="s">
        <v>887</v>
      </c>
      <c r="F495" s="222" t="s">
        <v>76</v>
      </c>
      <c r="G495" s="223">
        <v>1999</v>
      </c>
      <c r="H495" s="54">
        <v>1999</v>
      </c>
      <c r="I495" s="99">
        <v>0.13144169999999999</v>
      </c>
      <c r="J495" s="226">
        <v>2.0148800000000001E-2</v>
      </c>
      <c r="K495" s="99">
        <v>9.1950100000000007E-2</v>
      </c>
      <c r="L495" s="99">
        <v>0.17093340000000001</v>
      </c>
      <c r="M495" s="99">
        <v>7.7831300000000006E-2</v>
      </c>
      <c r="N495" s="226">
        <v>1.3336570000000001E-2</v>
      </c>
      <c r="O495" s="231">
        <v>5.1578209999999999E-2</v>
      </c>
      <c r="P495" s="231">
        <v>0.10408437</v>
      </c>
      <c r="Q495" s="54">
        <v>1381</v>
      </c>
      <c r="R495" s="103">
        <v>3676</v>
      </c>
      <c r="S495" s="99">
        <v>0.56498098373413086</v>
      </c>
      <c r="T495" s="99">
        <v>0.63070237636566162</v>
      </c>
      <c r="U495" s="103">
        <v>2077</v>
      </c>
      <c r="V495" s="54">
        <v>871</v>
      </c>
      <c r="W495" s="103">
        <v>2027</v>
      </c>
      <c r="X495" s="54">
        <v>851</v>
      </c>
      <c r="Y495" s="99">
        <v>0.55142396688461304</v>
      </c>
      <c r="Z495" s="99">
        <v>0.61622011661529541</v>
      </c>
      <c r="AA495" s="54">
        <v>3000</v>
      </c>
      <c r="AB495" s="54">
        <v>95</v>
      </c>
      <c r="AC495" s="54">
        <v>3200</v>
      </c>
      <c r="AD495" s="54">
        <v>75</v>
      </c>
      <c r="AE495" s="54">
        <v>3500</v>
      </c>
      <c r="AF495" s="54">
        <v>73</v>
      </c>
      <c r="AG495" s="99">
        <v>0.10849139094352722</v>
      </c>
      <c r="AH495" s="99">
        <v>0.28835779428482056</v>
      </c>
      <c r="AI495" s="99">
        <v>0.1470942497253418</v>
      </c>
      <c r="AJ495" s="99">
        <v>6.7038215696811676E-2</v>
      </c>
      <c r="AK495" s="99">
        <v>2.7856657281517982E-2</v>
      </c>
      <c r="AL495" s="99">
        <v>0</v>
      </c>
      <c r="AM495" s="54">
        <v>3000</v>
      </c>
      <c r="AN495" s="54">
        <v>95</v>
      </c>
      <c r="AO495" s="54">
        <v>3200</v>
      </c>
      <c r="AP495" s="54">
        <v>75</v>
      </c>
      <c r="AQ495" s="54">
        <v>3500</v>
      </c>
      <c r="AR495" s="54">
        <v>73</v>
      </c>
      <c r="AS495" s="99">
        <v>0.11085180938243866</v>
      </c>
      <c r="AT495" s="99">
        <v>0.28354725241661072</v>
      </c>
      <c r="AU495" s="99">
        <v>0.1470244973897934</v>
      </c>
      <c r="AV495" s="99">
        <v>6.4177364110946655E-2</v>
      </c>
      <c r="AW495" s="99">
        <v>2.6837807148694992E-2</v>
      </c>
      <c r="AX495" s="99">
        <v>0</v>
      </c>
      <c r="AY495" s="184" t="str">
        <f t="shared" si="136"/>
        <v>yes</v>
      </c>
      <c r="AZ495" s="74" t="str">
        <f t="shared" si="137"/>
        <v>yes</v>
      </c>
      <c r="BA495" s="74" t="str">
        <f t="shared" si="138"/>
        <v>yes</v>
      </c>
      <c r="BB495" s="74" t="str">
        <f t="shared" si="139"/>
        <v>yes</v>
      </c>
      <c r="BC495" s="74" t="str">
        <f t="shared" si="140"/>
        <v>yes</v>
      </c>
      <c r="BD495" s="71">
        <f t="shared" si="141"/>
        <v>0</v>
      </c>
      <c r="BE495" s="69" t="str">
        <f t="shared" si="142"/>
        <v>included</v>
      </c>
      <c r="BF495" s="54" t="s">
        <v>77</v>
      </c>
      <c r="BG495" s="54">
        <v>5</v>
      </c>
      <c r="BH495" s="54" t="s">
        <v>78</v>
      </c>
      <c r="BI495" s="238" t="s">
        <v>135</v>
      </c>
      <c r="BJ495" s="216" t="s">
        <v>80</v>
      </c>
      <c r="BK495" s="54"/>
      <c r="BL495" s="54" t="str" cm="1">
        <f t="array" ref="BL495">IF(_xlfn.XLOOKUP(Estimates_final!C414,'Additional survey details'!$B$3:$B$489,_xlfn.XLOOKUP(Estimates_final!$BL$1,'Additional survey details'!$C$2:$BM$2,'Additional survey details'!$C$3:$BM$489))=0,"",_xlfn.XLOOKUP(Estimates_final!C414,'Additional survey details'!$B$3:$B$489,_xlfn.XLOOKUP(Estimates_final!$BL$1,'Additional survey details'!$C$2:$BM$2,'Additional survey details'!$C$3:$BM$489)))</f>
        <v/>
      </c>
    </row>
    <row r="496" spans="1:64" s="143" customFormat="1" ht="15" customHeight="1" x14ac:dyDescent="0.35">
      <c r="A496" s="55">
        <v>287</v>
      </c>
      <c r="B496" s="55" t="s">
        <v>885</v>
      </c>
      <c r="C496" s="55">
        <v>781</v>
      </c>
      <c r="D496" s="55" t="s">
        <v>888</v>
      </c>
      <c r="E496" s="55" t="s">
        <v>887</v>
      </c>
      <c r="F496" s="10" t="s">
        <v>67</v>
      </c>
      <c r="G496" s="3" t="s">
        <v>889</v>
      </c>
      <c r="H496" s="55">
        <v>1999</v>
      </c>
      <c r="I496" s="64">
        <v>0.14463116228580475</v>
      </c>
      <c r="J496" s="62">
        <v>6.0116774402558804E-3</v>
      </c>
      <c r="K496" s="64">
        <v>0.13284827768802643</v>
      </c>
      <c r="L496" s="64">
        <v>0.15641404688358307</v>
      </c>
      <c r="M496" s="64">
        <v>0.10838272422552109</v>
      </c>
      <c r="N496" s="62">
        <v>7.8281862661242485E-3</v>
      </c>
      <c r="O496" s="57">
        <v>9.2977404594421387E-2</v>
      </c>
      <c r="P496" s="57">
        <v>0.12378804385662079</v>
      </c>
      <c r="Q496" s="55">
        <v>6857</v>
      </c>
      <c r="R496" s="63">
        <v>6627</v>
      </c>
      <c r="S496" s="64">
        <v>0.42433509230613708</v>
      </c>
      <c r="T496" s="64">
        <v>0.39302903413772583</v>
      </c>
      <c r="U496" s="63">
        <v>2812.169677734375</v>
      </c>
      <c r="V496" s="55">
        <v>2695</v>
      </c>
      <c r="W496" s="63">
        <v>2810.906494140625</v>
      </c>
      <c r="X496" s="55">
        <v>2694</v>
      </c>
      <c r="Y496" s="64">
        <v>0.42415973544120789</v>
      </c>
      <c r="Z496" s="64">
        <v>0.39288318157196045</v>
      </c>
      <c r="AA496" s="55">
        <v>3000</v>
      </c>
      <c r="AB496" s="55">
        <v>320</v>
      </c>
      <c r="AC496" s="55">
        <v>3500</v>
      </c>
      <c r="AD496" s="55">
        <v>256</v>
      </c>
      <c r="AE496" s="55">
        <v>3200</v>
      </c>
      <c r="AF496" s="55">
        <v>202</v>
      </c>
      <c r="AG496" s="64">
        <v>0.10797825455665588</v>
      </c>
      <c r="AH496" s="64">
        <v>0.27876174449920654</v>
      </c>
      <c r="AI496" s="64">
        <v>0.1115235909819603</v>
      </c>
      <c r="AJ496" s="64">
        <v>3.0260534957051277E-2</v>
      </c>
      <c r="AK496" s="64">
        <v>9.8615437746047974E-3</v>
      </c>
      <c r="AL496" s="64">
        <v>0</v>
      </c>
      <c r="AM496" s="55">
        <v>3000</v>
      </c>
      <c r="AN496" s="55">
        <v>320</v>
      </c>
      <c r="AO496" s="55">
        <v>3500</v>
      </c>
      <c r="AP496" s="55">
        <v>256</v>
      </c>
      <c r="AQ496" s="55">
        <v>3200</v>
      </c>
      <c r="AR496" s="55">
        <v>202</v>
      </c>
      <c r="AS496" s="64">
        <v>0.11873840540647507</v>
      </c>
      <c r="AT496" s="64">
        <v>0.28868275880813599</v>
      </c>
      <c r="AU496" s="64">
        <v>0.11539888381958008</v>
      </c>
      <c r="AV496" s="64">
        <v>3.1168831512331963E-2</v>
      </c>
      <c r="AW496" s="64">
        <v>9.2764375731348991E-3</v>
      </c>
      <c r="AX496" s="64">
        <v>0</v>
      </c>
      <c r="AY496" s="57" t="str">
        <f t="shared" si="136"/>
        <v>yes</v>
      </c>
      <c r="AZ496" s="57" t="str">
        <f t="shared" si="137"/>
        <v>yes</v>
      </c>
      <c r="BA496" s="57" t="str">
        <f t="shared" si="138"/>
        <v>yes</v>
      </c>
      <c r="BB496" s="57" t="str">
        <f t="shared" si="139"/>
        <v>yes</v>
      </c>
      <c r="BC496" s="57" t="str">
        <f t="shared" si="140"/>
        <v>yes</v>
      </c>
      <c r="BD496" s="55">
        <f t="shared" si="141"/>
        <v>0</v>
      </c>
      <c r="BE496" s="55" t="str">
        <f t="shared" si="142"/>
        <v>included</v>
      </c>
      <c r="BF496" s="55" t="s">
        <v>77</v>
      </c>
      <c r="BG496" s="55">
        <v>5</v>
      </c>
      <c r="BH496" s="55" t="s">
        <v>78</v>
      </c>
      <c r="BI496" s="45" t="s">
        <v>84</v>
      </c>
      <c r="BJ496" s="45" t="s">
        <v>80</v>
      </c>
      <c r="BK496" s="55"/>
      <c r="BL496" s="55" t="str" cm="1">
        <f t="array" ref="BL496">IF(_xlfn.XLOOKUP(Estimates_final!C413,'Additional survey details'!$B$3:$B$489,_xlfn.XLOOKUP(Estimates_final!$BL$1,'Additional survey details'!$C$2:$BM$2,'Additional survey details'!$C$3:$BM$489))=0,"",_xlfn.XLOOKUP(Estimates_final!C413,'Additional survey details'!$B$3:$B$489,_xlfn.XLOOKUP(Estimates_final!$BL$1,'Additional survey details'!$C$2:$BM$2,'Additional survey details'!$C$3:$BM$489)))</f>
        <v/>
      </c>
    </row>
    <row r="497" spans="1:64" ht="15" customHeight="1" x14ac:dyDescent="0.35">
      <c r="A497" s="54">
        <v>288</v>
      </c>
      <c r="B497" s="54" t="s">
        <v>885</v>
      </c>
      <c r="C497" s="54">
        <v>782</v>
      </c>
      <c r="D497" s="54" t="s">
        <v>890</v>
      </c>
      <c r="E497" s="54" t="s">
        <v>887</v>
      </c>
      <c r="F497" s="222" t="s">
        <v>67</v>
      </c>
      <c r="G497" s="223">
        <v>2007</v>
      </c>
      <c r="H497" s="54">
        <v>2005</v>
      </c>
      <c r="I497" s="99">
        <v>0.12202590000000001</v>
      </c>
      <c r="J497" s="226">
        <v>5.7580000000000001E-3</v>
      </c>
      <c r="K497" s="99">
        <v>0.1107402</v>
      </c>
      <c r="L497" s="99">
        <v>0.1333115</v>
      </c>
      <c r="M497" s="99">
        <v>9.3112100000000003E-2</v>
      </c>
      <c r="N497" s="226">
        <v>6.1435999999999999E-3</v>
      </c>
      <c r="O497" s="231">
        <v>8.1023239999999996E-2</v>
      </c>
      <c r="P497" s="231">
        <v>0.10520102000000001</v>
      </c>
      <c r="Q497" s="54">
        <v>6401</v>
      </c>
      <c r="R497" s="103">
        <v>6435</v>
      </c>
      <c r="S497" s="99">
        <v>0.47823917865753174</v>
      </c>
      <c r="T497" s="99">
        <v>0.50179660320281982</v>
      </c>
      <c r="U497" s="103">
        <v>3077.6591796875</v>
      </c>
      <c r="V497" s="54">
        <v>3212</v>
      </c>
      <c r="W497" s="103">
        <v>3067.424072265625</v>
      </c>
      <c r="X497" s="54">
        <v>3202</v>
      </c>
      <c r="Y497" s="99">
        <v>0.47667816281318665</v>
      </c>
      <c r="Z497" s="99">
        <v>0.50023436546325684</v>
      </c>
      <c r="AA497" s="54">
        <v>3500</v>
      </c>
      <c r="AB497" s="54">
        <v>378</v>
      </c>
      <c r="AC497" s="54">
        <v>3000</v>
      </c>
      <c r="AD497" s="54">
        <v>375</v>
      </c>
      <c r="AE497" s="54">
        <v>3200</v>
      </c>
      <c r="AF497" s="54">
        <v>325</v>
      </c>
      <c r="AG497" s="99">
        <v>0.11228456348180771</v>
      </c>
      <c r="AH497" s="99">
        <v>0.33021262288093567</v>
      </c>
      <c r="AI497" s="99">
        <v>0.13248310983181</v>
      </c>
      <c r="AJ497" s="99">
        <v>4.7409664839506149E-2</v>
      </c>
      <c r="AK497" s="99">
        <v>1.5210456214845181E-2</v>
      </c>
      <c r="AL497" s="99">
        <v>0</v>
      </c>
      <c r="AM497" s="54">
        <v>3500</v>
      </c>
      <c r="AN497" s="54">
        <v>378</v>
      </c>
      <c r="AO497" s="54">
        <v>3000</v>
      </c>
      <c r="AP497" s="54">
        <v>375</v>
      </c>
      <c r="AQ497" s="54">
        <v>3200</v>
      </c>
      <c r="AR497" s="54">
        <v>325</v>
      </c>
      <c r="AS497" s="99">
        <v>0.11768368631601334</v>
      </c>
      <c r="AT497" s="99">
        <v>0.33561643958091736</v>
      </c>
      <c r="AU497" s="99">
        <v>0.1357409656047821</v>
      </c>
      <c r="AV497" s="99">
        <v>4.8879202455282211E-2</v>
      </c>
      <c r="AW497" s="99">
        <v>1.5255292877554893E-2</v>
      </c>
      <c r="AX497" s="99">
        <v>0</v>
      </c>
      <c r="AY497" s="57" t="str">
        <f t="shared" si="136"/>
        <v>yes</v>
      </c>
      <c r="AZ497" s="57" t="str">
        <f t="shared" si="137"/>
        <v>yes</v>
      </c>
      <c r="BA497" s="57" t="str">
        <f t="shared" si="138"/>
        <v>yes</v>
      </c>
      <c r="BB497" s="57" t="str">
        <f t="shared" si="139"/>
        <v>yes</v>
      </c>
      <c r="BC497" s="57" t="str">
        <f t="shared" si="140"/>
        <v>yes</v>
      </c>
      <c r="BD497" s="55">
        <f t="shared" si="141"/>
        <v>0</v>
      </c>
      <c r="BE497" s="55" t="str">
        <f t="shared" si="142"/>
        <v>included</v>
      </c>
      <c r="BF497" s="54" t="s">
        <v>77</v>
      </c>
      <c r="BG497" s="54">
        <v>5</v>
      </c>
      <c r="BH497" s="54" t="s">
        <v>78</v>
      </c>
      <c r="BI497" s="45" t="s">
        <v>84</v>
      </c>
      <c r="BJ497" s="67" t="s">
        <v>80</v>
      </c>
      <c r="BK497" s="54"/>
      <c r="BL497" s="54" t="str" cm="1">
        <f t="array" ref="BL497">IF(_xlfn.XLOOKUP(Estimates_final!C415,'Additional survey details'!$B$3:$B$489,_xlfn.XLOOKUP(Estimates_final!$BL$1,'Additional survey details'!$C$2:$BM$2,'Additional survey details'!$C$3:$BM$489))=0,"",_xlfn.XLOOKUP(Estimates_final!C415,'Additional survey details'!$B$3:$B$489,_xlfn.XLOOKUP(Estimates_final!$BL$1,'Additional survey details'!$C$2:$BM$2,'Additional survey details'!$C$3:$BM$489)))</f>
        <v/>
      </c>
    </row>
    <row r="498" spans="1:64" ht="15" customHeight="1" x14ac:dyDescent="0.35">
      <c r="A498" s="54">
        <v>289</v>
      </c>
      <c r="B498" s="54" t="s">
        <v>885</v>
      </c>
      <c r="C498" s="54">
        <v>783</v>
      </c>
      <c r="D498" s="54" t="s">
        <v>891</v>
      </c>
      <c r="E498" s="54" t="s">
        <v>887</v>
      </c>
      <c r="F498" s="222" t="s">
        <v>67</v>
      </c>
      <c r="G498" s="223" t="s">
        <v>270</v>
      </c>
      <c r="H498" s="54">
        <v>2011</v>
      </c>
      <c r="I498" s="99">
        <v>0.117313</v>
      </c>
      <c r="J498" s="226">
        <v>3.7751E-3</v>
      </c>
      <c r="K498" s="99">
        <v>0.10991389999999999</v>
      </c>
      <c r="L498" s="99">
        <v>0.1247122</v>
      </c>
      <c r="M498" s="99">
        <v>9.2407100000000006E-2</v>
      </c>
      <c r="N498" s="226">
        <v>3.87791E-3</v>
      </c>
      <c r="O498" s="231">
        <v>8.4793670000000002E-2</v>
      </c>
      <c r="P498" s="231">
        <v>0.10002054</v>
      </c>
      <c r="Q498" s="54">
        <v>13399</v>
      </c>
      <c r="R498" s="103">
        <v>13329</v>
      </c>
      <c r="S498" s="99">
        <v>0.66402214765548706</v>
      </c>
      <c r="T498" s="99">
        <v>0.6684080958366394</v>
      </c>
      <c r="U498" s="103">
        <v>8850.755859375</v>
      </c>
      <c r="V498" s="54">
        <v>8956</v>
      </c>
      <c r="W498" s="103">
        <v>8836.814453125</v>
      </c>
      <c r="X498" s="54">
        <v>8944</v>
      </c>
      <c r="Y498" s="99">
        <v>0.66297656297683716</v>
      </c>
      <c r="Z498" s="99">
        <v>0.66751247644424438</v>
      </c>
      <c r="AA498" s="54">
        <v>3000</v>
      </c>
      <c r="AB498" s="54">
        <v>1214</v>
      </c>
      <c r="AC498" s="54">
        <v>3200</v>
      </c>
      <c r="AD498" s="54">
        <v>911</v>
      </c>
      <c r="AE498" s="54">
        <v>3500</v>
      </c>
      <c r="AF498" s="54">
        <v>871</v>
      </c>
      <c r="AG498" s="99">
        <v>0.13223749399185181</v>
      </c>
      <c r="AH498" s="99">
        <v>0.32825034856796265</v>
      </c>
      <c r="AI498" s="99">
        <v>0.11399707943201065</v>
      </c>
      <c r="AJ498" s="99">
        <v>3.4254185855388641E-2</v>
      </c>
      <c r="AK498" s="99">
        <v>1.4028173871338367E-2</v>
      </c>
      <c r="AL498" s="99">
        <v>0</v>
      </c>
      <c r="AM498" s="54">
        <v>3000</v>
      </c>
      <c r="AN498" s="54">
        <v>1214</v>
      </c>
      <c r="AO498" s="54">
        <v>3200</v>
      </c>
      <c r="AP498" s="54">
        <v>911</v>
      </c>
      <c r="AQ498" s="54">
        <v>3500</v>
      </c>
      <c r="AR498" s="54">
        <v>871</v>
      </c>
      <c r="AS498" s="99">
        <v>0.13555158674716949</v>
      </c>
      <c r="AT498" s="99">
        <v>0.33452433347702026</v>
      </c>
      <c r="AU498" s="99">
        <v>0.1148950457572937</v>
      </c>
      <c r="AV498" s="99">
        <v>3.3720411360263824E-2</v>
      </c>
      <c r="AW498" s="99">
        <v>1.2617239728569984E-2</v>
      </c>
      <c r="AX498" s="99">
        <v>0</v>
      </c>
      <c r="AY498" s="56" t="str">
        <f t="shared" si="136"/>
        <v>yes</v>
      </c>
      <c r="AZ498" s="57" t="str">
        <f t="shared" si="137"/>
        <v>yes</v>
      </c>
      <c r="BA498" s="57" t="str">
        <f t="shared" si="138"/>
        <v>yes</v>
      </c>
      <c r="BB498" s="57" t="str">
        <f t="shared" si="139"/>
        <v>yes</v>
      </c>
      <c r="BC498" s="57" t="str">
        <f t="shared" si="140"/>
        <v>yes</v>
      </c>
      <c r="BD498" s="58">
        <f t="shared" si="141"/>
        <v>0</v>
      </c>
      <c r="BE498" s="59" t="str">
        <f t="shared" si="142"/>
        <v>included</v>
      </c>
      <c r="BF498" s="54" t="s">
        <v>77</v>
      </c>
      <c r="BG498" s="54">
        <v>5</v>
      </c>
      <c r="BH498" s="54" t="s">
        <v>78</v>
      </c>
      <c r="BI498" s="45" t="s">
        <v>84</v>
      </c>
      <c r="BJ498" s="67" t="s">
        <v>80</v>
      </c>
      <c r="BK498" s="54"/>
      <c r="BL498" s="54" t="str" cm="1">
        <f t="array" ref="BL498">IF(_xlfn.XLOOKUP(Estimates_final!C416,'Additional survey details'!$B$3:$B$489,_xlfn.XLOOKUP(Estimates_final!$BL$1,'Additional survey details'!$C$2:$BM$2,'Additional survey details'!$C$3:$BM$489))=0,"",_xlfn.XLOOKUP(Estimates_final!C416,'Additional survey details'!$B$3:$B$489,_xlfn.XLOOKUP(Estimates_final!$BL$1,'Additional survey details'!$C$2:$BM$2,'Additional survey details'!$C$3:$BM$489)))</f>
        <v/>
      </c>
    </row>
    <row r="499" spans="1:64" ht="15" customHeight="1" x14ac:dyDescent="0.35">
      <c r="A499" s="54">
        <v>451</v>
      </c>
      <c r="B499" s="54" t="s">
        <v>885</v>
      </c>
      <c r="C499" s="54">
        <v>3300</v>
      </c>
      <c r="D499" s="54" t="s">
        <v>892</v>
      </c>
      <c r="E499" s="54" t="s">
        <v>887</v>
      </c>
      <c r="F499" s="222" t="s">
        <v>67</v>
      </c>
      <c r="G499" s="223" t="s">
        <v>103</v>
      </c>
      <c r="H499" s="54">
        <v>2016</v>
      </c>
      <c r="I499" s="99">
        <v>0.11259181797504425</v>
      </c>
      <c r="J499" s="226">
        <v>3.958466462790966E-3</v>
      </c>
      <c r="K499" s="99">
        <v>0.10483322292566299</v>
      </c>
      <c r="L499" s="99">
        <v>0.12035041302442551</v>
      </c>
      <c r="M499" s="99">
        <v>8.5301823914051056E-2</v>
      </c>
      <c r="N499" s="226">
        <v>3.9847260341048241E-3</v>
      </c>
      <c r="O499" s="99">
        <v>7.7474430203437805E-2</v>
      </c>
      <c r="P499" s="99">
        <v>9.3129225075244904E-2</v>
      </c>
      <c r="Q499" s="54">
        <v>9959</v>
      </c>
      <c r="R499" s="103">
        <v>9841</v>
      </c>
      <c r="S499" s="99">
        <v>0.80245512723922729</v>
      </c>
      <c r="T499" s="99">
        <v>0.78341197967529297</v>
      </c>
      <c r="U499" s="103">
        <v>7896.86572265625</v>
      </c>
      <c r="V499" s="54">
        <v>7802</v>
      </c>
      <c r="W499" s="103">
        <v>7888.701171875</v>
      </c>
      <c r="X499" s="54">
        <v>7791</v>
      </c>
      <c r="Y499" s="99">
        <v>0.80161583423614502</v>
      </c>
      <c r="Z499" s="99">
        <v>0.78230744600296021</v>
      </c>
      <c r="AA499" s="54">
        <v>3000</v>
      </c>
      <c r="AB499" s="54">
        <v>1178</v>
      </c>
      <c r="AC499" s="54">
        <v>3500</v>
      </c>
      <c r="AD499" s="54">
        <v>817</v>
      </c>
      <c r="AE499" s="54">
        <v>3200</v>
      </c>
      <c r="AF499" s="54">
        <v>736</v>
      </c>
      <c r="AG499" s="99">
        <v>0.14541442692279816</v>
      </c>
      <c r="AH499" s="99">
        <v>0.34820190072059631</v>
      </c>
      <c r="AI499" s="99">
        <v>0.10427029430866241</v>
      </c>
      <c r="AJ499" s="99">
        <v>2.8181178495287895E-2</v>
      </c>
      <c r="AK499" s="99">
        <v>9.64339729398489E-3</v>
      </c>
      <c r="AL499" s="99">
        <v>2.6933319168165326E-4</v>
      </c>
      <c r="AM499" s="54">
        <v>3000</v>
      </c>
      <c r="AN499" s="54">
        <v>1178</v>
      </c>
      <c r="AO499" s="54">
        <v>3500</v>
      </c>
      <c r="AP499" s="54">
        <v>817</v>
      </c>
      <c r="AQ499" s="54">
        <v>3200</v>
      </c>
      <c r="AR499" s="54">
        <v>736</v>
      </c>
      <c r="AS499" s="99">
        <v>0.1509869247674942</v>
      </c>
      <c r="AT499" s="99">
        <v>0.35003843903541565</v>
      </c>
      <c r="AU499" s="99">
        <v>0.10535760223865509</v>
      </c>
      <c r="AV499" s="99">
        <v>2.8838759288191795E-2</v>
      </c>
      <c r="AW499" s="99">
        <v>1.0766469873487949E-2</v>
      </c>
      <c r="AX499" s="99">
        <v>3.8451678119599819E-4</v>
      </c>
      <c r="AY499" s="56" t="str">
        <f t="shared" si="136"/>
        <v>yes</v>
      </c>
      <c r="AZ499" s="57" t="str">
        <f t="shared" si="137"/>
        <v>yes</v>
      </c>
      <c r="BA499" s="57" t="str">
        <f t="shared" si="138"/>
        <v>yes</v>
      </c>
      <c r="BB499" s="57" t="str">
        <f t="shared" si="139"/>
        <v>yes</v>
      </c>
      <c r="BC499" s="57" t="str">
        <f t="shared" si="140"/>
        <v>yes</v>
      </c>
      <c r="BD499" s="58">
        <f t="shared" si="141"/>
        <v>0</v>
      </c>
      <c r="BE499" s="59" t="str">
        <f t="shared" si="142"/>
        <v>included</v>
      </c>
      <c r="BF499" s="54"/>
      <c r="BG499" s="54">
        <v>5</v>
      </c>
      <c r="BH499" s="54" t="s">
        <v>78</v>
      </c>
      <c r="BI499" s="45" t="s">
        <v>96</v>
      </c>
      <c r="BJ499" s="67" t="s">
        <v>80</v>
      </c>
      <c r="BK499" s="54"/>
      <c r="BL499" s="54" t="str" cm="1">
        <f t="array" ref="BL499">IF(_xlfn.XLOOKUP(Estimates_final!C417,'Additional survey details'!$B$3:$B$489,_xlfn.XLOOKUP(Estimates_final!$BL$1,'Additional survey details'!$C$2:$BM$2,'Additional survey details'!$C$3:$BM$489))=0,"",_xlfn.XLOOKUP(Estimates_final!C417,'Additional survey details'!$B$3:$B$489,_xlfn.XLOOKUP(Estimates_final!$BL$1,'Additional survey details'!$C$2:$BM$2,'Additional survey details'!$C$3:$BM$489)))</f>
        <v/>
      </c>
    </row>
    <row r="500" spans="1:64" ht="15" customHeight="1" x14ac:dyDescent="0.35">
      <c r="A500" s="54">
        <v>290</v>
      </c>
      <c r="B500" s="54" t="s">
        <v>893</v>
      </c>
      <c r="C500" s="54">
        <v>787</v>
      </c>
      <c r="D500" s="114" t="s">
        <v>894</v>
      </c>
      <c r="E500" s="54" t="s">
        <v>895</v>
      </c>
      <c r="F500" s="222" t="s">
        <v>67</v>
      </c>
      <c r="G500" s="223">
        <v>1999</v>
      </c>
      <c r="H500" s="54">
        <v>1997</v>
      </c>
      <c r="I500" s="99">
        <v>0.13231915235519409</v>
      </c>
      <c r="J500" s="226">
        <v>6.3591422513127327E-3</v>
      </c>
      <c r="K500" s="99">
        <v>0.11985523998737335</v>
      </c>
      <c r="L500" s="99">
        <v>0.14478307962417603</v>
      </c>
      <c r="M500" s="99">
        <v>9.6769914031028748E-2</v>
      </c>
      <c r="N500" s="226">
        <v>7.1464786306023598E-3</v>
      </c>
      <c r="O500" s="99">
        <v>8.2687996327877045E-2</v>
      </c>
      <c r="P500" s="99">
        <v>0.11085183173418045</v>
      </c>
      <c r="Q500" s="54">
        <v>3643</v>
      </c>
      <c r="R500" s="103">
        <v>3559</v>
      </c>
      <c r="S500" s="99">
        <v>0.75565254688262939</v>
      </c>
      <c r="T500" s="99">
        <v>0.74883335828781128</v>
      </c>
      <c r="U500" s="103">
        <v>2689.67626953125</v>
      </c>
      <c r="V500" s="54">
        <v>2728</v>
      </c>
      <c r="W500" s="103">
        <v>2689.67626953125</v>
      </c>
      <c r="X500" s="54">
        <v>2728</v>
      </c>
      <c r="Y500" s="99">
        <v>0.75573933124542236</v>
      </c>
      <c r="Z500" s="99">
        <v>0.74883335828781128</v>
      </c>
      <c r="AA500" s="54">
        <v>3000</v>
      </c>
      <c r="AB500" s="54">
        <v>268</v>
      </c>
      <c r="AC500" s="54">
        <v>3500</v>
      </c>
      <c r="AD500" s="54">
        <v>214</v>
      </c>
      <c r="AE500" s="54">
        <v>3200</v>
      </c>
      <c r="AF500" s="54">
        <v>160</v>
      </c>
      <c r="AG500" s="99">
        <v>0.10096016526222229</v>
      </c>
      <c r="AH500" s="99">
        <v>0.2416176050901413</v>
      </c>
      <c r="AI500" s="99">
        <v>7.3280230164527893E-2</v>
      </c>
      <c r="AJ500" s="99">
        <v>2.0948121324181557E-2</v>
      </c>
      <c r="AK500" s="99">
        <v>5.2053593099117279E-3</v>
      </c>
      <c r="AL500" s="99">
        <v>3.6968427593819797E-4</v>
      </c>
      <c r="AM500" s="54">
        <v>3000</v>
      </c>
      <c r="AN500" s="54">
        <v>268</v>
      </c>
      <c r="AO500" s="54">
        <v>3500</v>
      </c>
      <c r="AP500" s="54">
        <v>214</v>
      </c>
      <c r="AQ500" s="54">
        <v>3200</v>
      </c>
      <c r="AR500" s="54">
        <v>160</v>
      </c>
      <c r="AS500" s="99">
        <v>9.8240472376346588E-2</v>
      </c>
      <c r="AT500" s="99">
        <v>0.23533724248409271</v>
      </c>
      <c r="AU500" s="99">
        <v>6.8914957344532013E-2</v>
      </c>
      <c r="AV500" s="99">
        <v>1.9061584025621414E-2</v>
      </c>
      <c r="AW500" s="99">
        <v>4.3988269753754139E-3</v>
      </c>
      <c r="AX500" s="99">
        <v>3.6656891461461782E-4</v>
      </c>
      <c r="AY500" s="56" t="str">
        <f t="shared" si="136"/>
        <v>yes</v>
      </c>
      <c r="AZ500" s="57" t="str">
        <f t="shared" si="137"/>
        <v>yes</v>
      </c>
      <c r="BA500" s="57" t="str">
        <f t="shared" si="138"/>
        <v>yes</v>
      </c>
      <c r="BB500" s="57" t="str">
        <f t="shared" si="139"/>
        <v>yes</v>
      </c>
      <c r="BC500" s="57" t="str">
        <f t="shared" si="140"/>
        <v>yes</v>
      </c>
      <c r="BD500" s="58">
        <f t="shared" si="141"/>
        <v>0</v>
      </c>
      <c r="BE500" s="59" t="str">
        <f t="shared" si="142"/>
        <v>included</v>
      </c>
      <c r="BF500" s="54" t="s">
        <v>77</v>
      </c>
      <c r="BG500" s="54">
        <v>5</v>
      </c>
      <c r="BH500" s="54" t="s">
        <v>78</v>
      </c>
      <c r="BI500" s="237" t="s">
        <v>84</v>
      </c>
      <c r="BJ500" s="237" t="s">
        <v>80</v>
      </c>
      <c r="BK500" s="54"/>
      <c r="BL500" s="54" t="str" cm="1">
        <f t="array" ref="BL500">IF(_xlfn.XLOOKUP(Estimates_final!C418,'Additional survey details'!$B$3:$B$489,_xlfn.XLOOKUP(Estimates_final!$BL$1,'Additional survey details'!$C$2:$BM$2,'Additional survey details'!$C$3:$BM$489))=0,"",_xlfn.XLOOKUP(Estimates_final!C418,'Additional survey details'!$B$3:$B$489,_xlfn.XLOOKUP(Estimates_final!$BL$1,'Additional survey details'!$C$2:$BM$2,'Additional survey details'!$C$3:$BM$489)))</f>
        <v/>
      </c>
    </row>
    <row r="501" spans="1:64" ht="15" customHeight="1" x14ac:dyDescent="0.35">
      <c r="A501" s="54">
        <v>291</v>
      </c>
      <c r="B501" s="54" t="s">
        <v>893</v>
      </c>
      <c r="C501" s="54">
        <v>788</v>
      </c>
      <c r="D501" s="114" t="s">
        <v>896</v>
      </c>
      <c r="E501" s="54" t="s">
        <v>895</v>
      </c>
      <c r="F501" s="222" t="s">
        <v>67</v>
      </c>
      <c r="G501" s="223" t="s">
        <v>199</v>
      </c>
      <c r="H501" s="54">
        <v>2003</v>
      </c>
      <c r="I501" s="99">
        <v>0.12741920000000001</v>
      </c>
      <c r="J501" s="226">
        <v>6.5465000000000002E-3</v>
      </c>
      <c r="K501" s="99">
        <v>0.1145881</v>
      </c>
      <c r="L501" s="99">
        <v>0.14025029999999999</v>
      </c>
      <c r="M501" s="99">
        <v>9.8134399999999997E-2</v>
      </c>
      <c r="N501" s="226">
        <v>6.31111E-3</v>
      </c>
      <c r="O501" s="99">
        <v>8.5726930000000007E-2</v>
      </c>
      <c r="P501" s="99">
        <v>0.11054189</v>
      </c>
      <c r="Q501" s="54">
        <v>5225</v>
      </c>
      <c r="R501" s="103">
        <v>5211</v>
      </c>
      <c r="S501" s="99">
        <v>0.71916788816452026</v>
      </c>
      <c r="T501" s="99">
        <v>0.70736843347549438</v>
      </c>
      <c r="U501" s="103">
        <v>3747.69580078125</v>
      </c>
      <c r="V501" s="54">
        <v>3696</v>
      </c>
      <c r="W501" s="103">
        <v>3744.288818359375</v>
      </c>
      <c r="X501" s="54">
        <v>3693</v>
      </c>
      <c r="Y501" s="99">
        <v>0.71853554248809814</v>
      </c>
      <c r="Z501" s="99">
        <v>0.70679426193237305</v>
      </c>
      <c r="AA501" s="54">
        <v>3000</v>
      </c>
      <c r="AB501" s="54">
        <v>371</v>
      </c>
      <c r="AC501" s="54">
        <v>3500</v>
      </c>
      <c r="AD501" s="54">
        <v>361</v>
      </c>
      <c r="AE501" s="54">
        <v>3200</v>
      </c>
      <c r="AF501" s="54">
        <v>247</v>
      </c>
      <c r="AG501" s="99">
        <v>0.10160926729440689</v>
      </c>
      <c r="AH501" s="99">
        <v>0.27166685461997986</v>
      </c>
      <c r="AI501" s="99">
        <v>5.267130583524704E-2</v>
      </c>
      <c r="AJ501" s="99">
        <v>1.6834260895848274E-2</v>
      </c>
      <c r="AK501" s="99">
        <v>5.5255554616451263E-3</v>
      </c>
      <c r="AL501" s="99">
        <v>0</v>
      </c>
      <c r="AM501" s="54">
        <v>3000</v>
      </c>
      <c r="AN501" s="54">
        <v>371</v>
      </c>
      <c r="AO501" s="54">
        <v>3500</v>
      </c>
      <c r="AP501" s="54">
        <v>361</v>
      </c>
      <c r="AQ501" s="54">
        <v>3200</v>
      </c>
      <c r="AR501" s="54">
        <v>247</v>
      </c>
      <c r="AS501" s="99">
        <v>0.10037878900766373</v>
      </c>
      <c r="AT501" s="99">
        <v>0.2648809552192688</v>
      </c>
      <c r="AU501" s="99">
        <v>5.35714291036129E-2</v>
      </c>
      <c r="AV501" s="99">
        <v>1.8127705901861191E-2</v>
      </c>
      <c r="AW501" s="99">
        <v>5.4112556390464306E-3</v>
      </c>
      <c r="AX501" s="99">
        <v>0</v>
      </c>
      <c r="AY501" s="56" t="str">
        <f t="shared" si="136"/>
        <v>yes</v>
      </c>
      <c r="AZ501" s="57" t="str">
        <f t="shared" si="137"/>
        <v>yes</v>
      </c>
      <c r="BA501" s="57" t="str">
        <f t="shared" si="138"/>
        <v>yes</v>
      </c>
      <c r="BB501" s="57" t="str">
        <f t="shared" si="139"/>
        <v>yes</v>
      </c>
      <c r="BC501" s="57" t="str">
        <f t="shared" si="140"/>
        <v>yes</v>
      </c>
      <c r="BD501" s="58">
        <f t="shared" si="141"/>
        <v>0</v>
      </c>
      <c r="BE501" s="59" t="str">
        <f t="shared" si="142"/>
        <v>included</v>
      </c>
      <c r="BF501" s="54" t="s">
        <v>77</v>
      </c>
      <c r="BG501" s="54">
        <v>5</v>
      </c>
      <c r="BH501" s="54" t="s">
        <v>78</v>
      </c>
      <c r="BI501" s="45" t="s">
        <v>84</v>
      </c>
      <c r="BJ501" s="67" t="s">
        <v>80</v>
      </c>
      <c r="BK501" s="54"/>
      <c r="BL501" s="54" t="str" cm="1">
        <f t="array" ref="BL501">IF(_xlfn.XLOOKUP(Estimates_final!C419,'Additional survey details'!$B$3:$B$489,_xlfn.XLOOKUP(Estimates_final!$BL$1,'Additional survey details'!$C$2:$BM$2,'Additional survey details'!$C$3:$BM$489))=0,"",_xlfn.XLOOKUP(Estimates_final!C419,'Additional survey details'!$B$3:$B$489,_xlfn.XLOOKUP(Estimates_final!$BL$1,'Additional survey details'!$C$2:$BM$2,'Additional survey details'!$C$3:$BM$489)))</f>
        <v/>
      </c>
    </row>
    <row r="502" spans="1:64" ht="15" customHeight="1" x14ac:dyDescent="0.35">
      <c r="A502" s="54">
        <v>292</v>
      </c>
      <c r="B502" s="54" t="s">
        <v>893</v>
      </c>
      <c r="C502" s="54">
        <v>789</v>
      </c>
      <c r="D502" s="54" t="s">
        <v>897</v>
      </c>
      <c r="E502" s="54" t="s">
        <v>895</v>
      </c>
      <c r="F502" s="222" t="s">
        <v>76</v>
      </c>
      <c r="G502" s="223">
        <v>2009</v>
      </c>
      <c r="H502" s="54">
        <v>2008</v>
      </c>
      <c r="I502" s="99">
        <v>0.1245227</v>
      </c>
      <c r="J502" s="226">
        <v>7.0521000000000004E-3</v>
      </c>
      <c r="K502" s="99">
        <v>0.11070049999999999</v>
      </c>
      <c r="L502" s="99">
        <v>0.13834479999999999</v>
      </c>
      <c r="M502" s="99">
        <v>9.5166700000000007E-2</v>
      </c>
      <c r="N502" s="226">
        <v>8.3732500000000005E-3</v>
      </c>
      <c r="O502" s="99">
        <v>7.8713740000000004E-2</v>
      </c>
      <c r="P502" s="99">
        <v>0.11161958</v>
      </c>
      <c r="Q502" s="54">
        <v>2850</v>
      </c>
      <c r="R502" s="103">
        <v>2799</v>
      </c>
      <c r="S502" s="99">
        <v>0.65844947099685669</v>
      </c>
      <c r="T502" s="99">
        <v>0.6417543888092041</v>
      </c>
      <c r="U502" s="103">
        <v>1843</v>
      </c>
      <c r="V502" s="54">
        <v>1829</v>
      </c>
      <c r="W502" s="103">
        <v>1840</v>
      </c>
      <c r="X502" s="54">
        <v>1827</v>
      </c>
      <c r="Y502" s="99">
        <v>0.65737766027450562</v>
      </c>
      <c r="Z502" s="99">
        <v>0.64105260372161865</v>
      </c>
      <c r="AA502" s="54">
        <v>3000</v>
      </c>
      <c r="AB502" s="54">
        <v>189</v>
      </c>
      <c r="AC502" s="54">
        <v>3500</v>
      </c>
      <c r="AD502" s="54">
        <v>172</v>
      </c>
      <c r="AE502" s="54">
        <v>3200</v>
      </c>
      <c r="AF502" s="54">
        <v>123</v>
      </c>
      <c r="AG502" s="99">
        <v>9.9317990243434906E-2</v>
      </c>
      <c r="AH502" s="99">
        <v>0.25858548283576965</v>
      </c>
      <c r="AI502" s="99">
        <v>5.51445372402668E-2</v>
      </c>
      <c r="AJ502" s="99">
        <v>2.1000655367970467E-2</v>
      </c>
      <c r="AK502" s="99">
        <v>4.2527015320956707E-3</v>
      </c>
      <c r="AL502" s="99">
        <v>1.3580502709373832E-3</v>
      </c>
      <c r="AM502" s="54">
        <v>3000</v>
      </c>
      <c r="AN502" s="54">
        <v>189</v>
      </c>
      <c r="AO502" s="54">
        <v>3500</v>
      </c>
      <c r="AP502" s="54">
        <v>172</v>
      </c>
      <c r="AQ502" s="54">
        <v>3200</v>
      </c>
      <c r="AR502" s="54">
        <v>123</v>
      </c>
      <c r="AS502" s="99">
        <v>0.10333515703678131</v>
      </c>
      <c r="AT502" s="99">
        <v>0.26462548971176147</v>
      </c>
      <c r="AU502" s="99">
        <v>5.5768180638551712E-2</v>
      </c>
      <c r="AV502" s="99">
        <v>1.9682886078953743E-2</v>
      </c>
      <c r="AW502" s="99">
        <v>3.8272279780358076E-3</v>
      </c>
      <c r="AX502" s="99">
        <v>5.4674682905897498E-4</v>
      </c>
      <c r="AY502" s="56" t="str">
        <f t="shared" si="136"/>
        <v>yes</v>
      </c>
      <c r="AZ502" s="57" t="str">
        <f t="shared" si="137"/>
        <v>yes</v>
      </c>
      <c r="BA502" s="57" t="str">
        <f t="shared" si="138"/>
        <v>yes</v>
      </c>
      <c r="BB502" s="57" t="str">
        <f t="shared" si="139"/>
        <v>yes</v>
      </c>
      <c r="BC502" s="57" t="str">
        <f t="shared" si="140"/>
        <v>yes</v>
      </c>
      <c r="BD502" s="58">
        <f t="shared" si="141"/>
        <v>0</v>
      </c>
      <c r="BE502" s="54" t="str">
        <f t="shared" si="142"/>
        <v>included</v>
      </c>
      <c r="BF502" s="54" t="s">
        <v>77</v>
      </c>
      <c r="BG502" s="54">
        <v>5</v>
      </c>
      <c r="BH502" s="54" t="s">
        <v>78</v>
      </c>
      <c r="BI502" s="45" t="s">
        <v>96</v>
      </c>
      <c r="BJ502" s="67" t="s">
        <v>80</v>
      </c>
      <c r="BK502" s="54"/>
      <c r="BL502" s="54" t="str" cm="1">
        <f t="array" ref="BL502">IF(_xlfn.XLOOKUP(Estimates_final!C421,'Additional survey details'!$B$3:$B$489,_xlfn.XLOOKUP(Estimates_final!$BL$1,'Additional survey details'!$C$2:$BM$2,'Additional survey details'!$C$3:$BM$489))=0,"",_xlfn.XLOOKUP(Estimates_final!C421,'Additional survey details'!$B$3:$B$489,_xlfn.XLOOKUP(Estimates_final!$BL$1,'Additional survey details'!$C$2:$BM$2,'Additional survey details'!$C$3:$BM$489)))</f>
        <v>MICS5</v>
      </c>
    </row>
    <row r="503" spans="1:64" ht="15" customHeight="1" x14ac:dyDescent="0.35">
      <c r="A503" s="54">
        <v>293</v>
      </c>
      <c r="B503" s="54" t="s">
        <v>893</v>
      </c>
      <c r="C503" s="54">
        <v>790</v>
      </c>
      <c r="D503" s="54" t="s">
        <v>898</v>
      </c>
      <c r="E503" s="54" t="s">
        <v>895</v>
      </c>
      <c r="F503" s="222" t="s">
        <v>67</v>
      </c>
      <c r="G503" s="223" t="s">
        <v>192</v>
      </c>
      <c r="H503" s="54">
        <v>2008</v>
      </c>
      <c r="I503" s="99">
        <v>0.13321684300899506</v>
      </c>
      <c r="J503" s="226">
        <v>5.3412867709994316E-3</v>
      </c>
      <c r="K503" s="99">
        <v>0.12274792045354843</v>
      </c>
      <c r="L503" s="99">
        <v>0.14368575811386108</v>
      </c>
      <c r="M503" s="99">
        <v>9.4671227037906647E-2</v>
      </c>
      <c r="N503" s="226">
        <v>6.087904330343008E-3</v>
      </c>
      <c r="O503" s="99">
        <v>8.2703389227390289E-2</v>
      </c>
      <c r="P503" s="99">
        <v>0.106639064848423</v>
      </c>
      <c r="Q503" s="54">
        <v>5563</v>
      </c>
      <c r="R503" s="103">
        <v>5596</v>
      </c>
      <c r="S503" s="99">
        <v>0.69016999006271362</v>
      </c>
      <c r="T503" s="99">
        <v>0.69746541976928711</v>
      </c>
      <c r="U503" s="103">
        <v>3861.893798828125</v>
      </c>
      <c r="V503" s="54">
        <v>3880</v>
      </c>
      <c r="W503" s="103">
        <v>3860.138916015625</v>
      </c>
      <c r="X503" s="54">
        <v>3878</v>
      </c>
      <c r="Y503" s="99">
        <v>0.68980324268341064</v>
      </c>
      <c r="Z503" s="99">
        <v>0.69710588455200195</v>
      </c>
      <c r="AA503" s="54">
        <v>3500</v>
      </c>
      <c r="AB503" s="54">
        <v>412</v>
      </c>
      <c r="AC503" s="54">
        <v>3000</v>
      </c>
      <c r="AD503" s="54">
        <v>380</v>
      </c>
      <c r="AE503" s="54">
        <v>3200</v>
      </c>
      <c r="AF503" s="54">
        <v>273</v>
      </c>
      <c r="AG503" s="99">
        <v>0.11024430394172668</v>
      </c>
      <c r="AH503" s="99">
        <v>0.28279036283493042</v>
      </c>
      <c r="AI503" s="99">
        <v>6.0975540429353714E-2</v>
      </c>
      <c r="AJ503" s="99">
        <v>1.960187591612339E-2</v>
      </c>
      <c r="AK503" s="99">
        <v>2.8079156763851643E-3</v>
      </c>
      <c r="AL503" s="99">
        <v>5.2949850214645267E-4</v>
      </c>
      <c r="AM503" s="54">
        <v>3500</v>
      </c>
      <c r="AN503" s="54">
        <v>412</v>
      </c>
      <c r="AO503" s="54">
        <v>3000</v>
      </c>
      <c r="AP503" s="54">
        <v>380</v>
      </c>
      <c r="AQ503" s="54">
        <v>3200</v>
      </c>
      <c r="AR503" s="54">
        <v>273</v>
      </c>
      <c r="AS503" s="99">
        <v>0.10618557035923004</v>
      </c>
      <c r="AT503" s="99">
        <v>0.2744845449924469</v>
      </c>
      <c r="AU503" s="99">
        <v>6.2628865242004395E-2</v>
      </c>
      <c r="AV503" s="99">
        <v>2.1134020760655403E-2</v>
      </c>
      <c r="AW503" s="99">
        <v>3.3505153842270374E-3</v>
      </c>
      <c r="AX503" s="99">
        <v>5.1546393660828471E-4</v>
      </c>
      <c r="AY503" s="56" t="str">
        <f t="shared" si="136"/>
        <v>yes</v>
      </c>
      <c r="AZ503" s="57" t="str">
        <f t="shared" si="137"/>
        <v>yes</v>
      </c>
      <c r="BA503" s="57" t="str">
        <f t="shared" si="138"/>
        <v>yes</v>
      </c>
      <c r="BB503" s="57" t="str">
        <f t="shared" si="139"/>
        <v>yes</v>
      </c>
      <c r="BC503" s="57" t="str">
        <f t="shared" si="140"/>
        <v>yes</v>
      </c>
      <c r="BD503" s="58">
        <f t="shared" si="141"/>
        <v>0</v>
      </c>
      <c r="BE503" s="54" t="str">
        <f t="shared" si="142"/>
        <v>included</v>
      </c>
      <c r="BF503" s="54" t="s">
        <v>77</v>
      </c>
      <c r="BG503" s="54">
        <v>5</v>
      </c>
      <c r="BH503" s="54" t="s">
        <v>78</v>
      </c>
      <c r="BI503" s="45" t="s">
        <v>84</v>
      </c>
      <c r="BJ503" s="67" t="s">
        <v>80</v>
      </c>
      <c r="BK503" s="54"/>
      <c r="BL503" s="54" t="str" cm="1">
        <f t="array" ref="BL503">IF(_xlfn.XLOOKUP(Estimates_final!C420,'Additional survey details'!$B$3:$B$489,_xlfn.XLOOKUP(Estimates_final!$BL$1,'Additional survey details'!$C$2:$BM$2,'Additional survey details'!$C$3:$BM$489))=0,"",_xlfn.XLOOKUP(Estimates_final!C420,'Additional survey details'!$B$3:$B$489,_xlfn.XLOOKUP(Estimates_final!$BL$1,'Additional survey details'!$C$2:$BM$2,'Additional survey details'!$C$3:$BM$489)))</f>
        <v>MICS4</v>
      </c>
    </row>
    <row r="504" spans="1:64" ht="15" customHeight="1" x14ac:dyDescent="0.35">
      <c r="A504" s="54">
        <v>294</v>
      </c>
      <c r="B504" s="54" t="s">
        <v>893</v>
      </c>
      <c r="C504" s="54">
        <v>791</v>
      </c>
      <c r="D504" s="54" t="s">
        <v>899</v>
      </c>
      <c r="E504" s="54" t="s">
        <v>895</v>
      </c>
      <c r="F504" s="222" t="s">
        <v>76</v>
      </c>
      <c r="G504" s="223">
        <v>2014</v>
      </c>
      <c r="H504" s="54">
        <v>2013</v>
      </c>
      <c r="I504" s="99">
        <v>0.1142191</v>
      </c>
      <c r="J504" s="226">
        <v>5.3969999999999999E-3</v>
      </c>
      <c r="K504" s="99">
        <v>0.1036411</v>
      </c>
      <c r="L504" s="99">
        <v>0.12479709999999999</v>
      </c>
      <c r="M504" s="99">
        <v>8.7248000000000006E-2</v>
      </c>
      <c r="N504" s="226">
        <v>5.5031799999999999E-3</v>
      </c>
      <c r="O504" s="99">
        <v>7.6442469999999998E-2</v>
      </c>
      <c r="P504" s="99">
        <v>9.8053570000000007E-2</v>
      </c>
      <c r="Q504" s="54">
        <v>3913</v>
      </c>
      <c r="R504" s="103">
        <v>3902.312255859375</v>
      </c>
      <c r="S504" s="99">
        <v>0.82598668336868286</v>
      </c>
      <c r="T504" s="99">
        <v>0.82366472482681274</v>
      </c>
      <c r="U504" s="103">
        <v>3223</v>
      </c>
      <c r="V504" s="54">
        <v>3223</v>
      </c>
      <c r="W504" s="103">
        <v>3221</v>
      </c>
      <c r="X504" s="54">
        <v>3222</v>
      </c>
      <c r="Y504" s="99">
        <v>0.82547414302825928</v>
      </c>
      <c r="Z504" s="99">
        <v>0.82340914011001587</v>
      </c>
      <c r="AA504" s="54">
        <v>3000</v>
      </c>
      <c r="AB504" s="54">
        <v>282</v>
      </c>
      <c r="AC504" s="54">
        <v>3500</v>
      </c>
      <c r="AD504" s="54">
        <v>263</v>
      </c>
      <c r="AE504" s="54">
        <v>3200</v>
      </c>
      <c r="AF504" s="54">
        <v>257</v>
      </c>
      <c r="AG504" s="99">
        <v>8.7836422026157379E-2</v>
      </c>
      <c r="AH504" s="99">
        <v>0.2494717538356781</v>
      </c>
      <c r="AI504" s="99">
        <v>4.9391772598028183E-2</v>
      </c>
      <c r="AJ504" s="99">
        <v>1.3831104151904583E-2</v>
      </c>
      <c r="AK504" s="99">
        <v>2.7926466427743435E-3</v>
      </c>
      <c r="AL504" s="99">
        <v>2.1941392333246768E-4</v>
      </c>
      <c r="AM504" s="54">
        <v>3000</v>
      </c>
      <c r="AN504" s="54">
        <v>282</v>
      </c>
      <c r="AO504" s="54">
        <v>3500</v>
      </c>
      <c r="AP504" s="54">
        <v>263</v>
      </c>
      <c r="AQ504" s="54">
        <v>3200</v>
      </c>
      <c r="AR504" s="54">
        <v>257</v>
      </c>
      <c r="AS504" s="99">
        <v>8.749612420797348E-2</v>
      </c>
      <c r="AT504" s="99">
        <v>0.24883648753166199</v>
      </c>
      <c r="AU504" s="99">
        <v>5.0574000924825668E-2</v>
      </c>
      <c r="AV504" s="99">
        <v>1.3651876710355282E-2</v>
      </c>
      <c r="AW504" s="99">
        <v>2.4821595288813114E-3</v>
      </c>
      <c r="AX504" s="99">
        <v>3.1026994111016393E-4</v>
      </c>
      <c r="AY504" s="56" t="str">
        <f t="shared" si="136"/>
        <v>yes</v>
      </c>
      <c r="AZ504" s="57" t="str">
        <f t="shared" si="137"/>
        <v>yes</v>
      </c>
      <c r="BA504" s="57" t="str">
        <f t="shared" si="138"/>
        <v>yes</v>
      </c>
      <c r="BB504" s="57" t="str">
        <f t="shared" si="139"/>
        <v>yes</v>
      </c>
      <c r="BC504" s="57" t="str">
        <f t="shared" si="140"/>
        <v>yes</v>
      </c>
      <c r="BD504" s="58">
        <f t="shared" si="141"/>
        <v>0</v>
      </c>
      <c r="BE504" s="54" t="str">
        <f t="shared" si="142"/>
        <v>included</v>
      </c>
      <c r="BF504" s="54" t="s">
        <v>77</v>
      </c>
      <c r="BG504" s="54">
        <v>5</v>
      </c>
      <c r="BH504" s="54" t="s">
        <v>78</v>
      </c>
      <c r="BI504" s="45" t="s">
        <v>79</v>
      </c>
      <c r="BJ504" s="67" t="s">
        <v>80</v>
      </c>
      <c r="BK504" s="54"/>
      <c r="BL504" s="54" t="str" cm="1">
        <f t="array" ref="BL504">IF(_xlfn.XLOOKUP(Estimates_final!C423,'Additional survey details'!$B$3:$B$489,_xlfn.XLOOKUP(Estimates_final!$BL$1,'Additional survey details'!$C$2:$BM$2,'Additional survey details'!$C$3:$BM$489))=0,"",_xlfn.XLOOKUP(Estimates_final!C423,'Additional survey details'!$B$3:$B$489,_xlfn.XLOOKUP(Estimates_final!$BL$1,'Additional survey details'!$C$2:$BM$2,'Additional survey details'!$C$3:$BM$489)))</f>
        <v/>
      </c>
    </row>
    <row r="505" spans="1:64" ht="15" customHeight="1" x14ac:dyDescent="0.35">
      <c r="A505" s="54">
        <v>302</v>
      </c>
      <c r="B505" s="54" t="s">
        <v>893</v>
      </c>
      <c r="C505" s="54">
        <v>822</v>
      </c>
      <c r="D505" s="114" t="s">
        <v>900</v>
      </c>
      <c r="E505" s="58" t="s">
        <v>895</v>
      </c>
      <c r="F505" s="222" t="s">
        <v>67</v>
      </c>
      <c r="G505" s="223">
        <v>2015</v>
      </c>
      <c r="H505" s="54">
        <v>2013</v>
      </c>
      <c r="I505" s="99">
        <v>0.12814780000000001</v>
      </c>
      <c r="J505" s="226">
        <v>5.3591999999999997E-3</v>
      </c>
      <c r="K505" s="99">
        <v>0.1176436</v>
      </c>
      <c r="L505" s="99">
        <v>0.13865189999999999</v>
      </c>
      <c r="M505" s="99">
        <v>9.5478499999999994E-2</v>
      </c>
      <c r="N505" s="226">
        <v>5.8415000000000003E-3</v>
      </c>
      <c r="O505" s="99">
        <v>8.3994429999999995E-2</v>
      </c>
      <c r="P505" s="99">
        <v>0.10696251</v>
      </c>
      <c r="Q505" s="54">
        <v>6075</v>
      </c>
      <c r="R505" s="103">
        <v>6357</v>
      </c>
      <c r="S505" s="99">
        <v>0.82136571407318115</v>
      </c>
      <c r="T505" s="99">
        <v>0.84888887405395508</v>
      </c>
      <c r="U505" s="103">
        <v>5221.189453125</v>
      </c>
      <c r="V505" s="54">
        <v>5157</v>
      </c>
      <c r="W505" s="103">
        <v>5209.4619140625</v>
      </c>
      <c r="X505" s="54">
        <v>5149</v>
      </c>
      <c r="Y505" s="99">
        <v>0.81948435306549072</v>
      </c>
      <c r="Z505" s="99">
        <v>0.84757202863693237</v>
      </c>
      <c r="AA505" s="54">
        <v>3500</v>
      </c>
      <c r="AB505" s="54">
        <v>517</v>
      </c>
      <c r="AC505" s="54">
        <v>3000</v>
      </c>
      <c r="AD505" s="54">
        <v>409</v>
      </c>
      <c r="AE505" s="54">
        <v>3200</v>
      </c>
      <c r="AF505" s="54">
        <v>345</v>
      </c>
      <c r="AG505" s="99">
        <v>9.6979431807994843E-2</v>
      </c>
      <c r="AH505" s="99">
        <v>0.24591411650180817</v>
      </c>
      <c r="AI505" s="99">
        <v>6.2456779181957245E-2</v>
      </c>
      <c r="AJ505" s="99">
        <v>2.4637086316943169E-2</v>
      </c>
      <c r="AK505" s="99">
        <v>5.483163520693779E-3</v>
      </c>
      <c r="AL505" s="99">
        <v>8.8946823962032795E-4</v>
      </c>
      <c r="AM505" s="54">
        <v>3500</v>
      </c>
      <c r="AN505" s="54">
        <v>517</v>
      </c>
      <c r="AO505" s="54">
        <v>3000</v>
      </c>
      <c r="AP505" s="54">
        <v>409</v>
      </c>
      <c r="AQ505" s="54">
        <v>3200</v>
      </c>
      <c r="AR505" s="54">
        <v>345</v>
      </c>
      <c r="AS505" s="99">
        <v>0.10025208443403244</v>
      </c>
      <c r="AT505" s="99">
        <v>0.24646112322807312</v>
      </c>
      <c r="AU505" s="99">
        <v>5.9724647551774979E-2</v>
      </c>
      <c r="AV505" s="99">
        <v>2.4044986814260483E-2</v>
      </c>
      <c r="AW505" s="99">
        <v>4.8477798700332642E-3</v>
      </c>
      <c r="AX505" s="99">
        <v>5.8173359138891101E-4</v>
      </c>
      <c r="AY505" s="56" t="str">
        <f t="shared" si="136"/>
        <v>yes</v>
      </c>
      <c r="AZ505" s="57" t="str">
        <f t="shared" si="137"/>
        <v>yes</v>
      </c>
      <c r="BA505" s="57" t="str">
        <f t="shared" si="138"/>
        <v>yes</v>
      </c>
      <c r="BB505" s="57" t="str">
        <f t="shared" si="139"/>
        <v>yes</v>
      </c>
      <c r="BC505" s="57" t="str">
        <f t="shared" si="140"/>
        <v>yes</v>
      </c>
      <c r="BD505" s="58">
        <f t="shared" si="141"/>
        <v>0</v>
      </c>
      <c r="BE505" s="54" t="str">
        <f t="shared" si="142"/>
        <v>included</v>
      </c>
      <c r="BF505" s="54" t="s">
        <v>77</v>
      </c>
      <c r="BG505" s="54">
        <v>5</v>
      </c>
      <c r="BH505" s="54" t="s">
        <v>78</v>
      </c>
      <c r="BI505" s="237" t="s">
        <v>84</v>
      </c>
      <c r="BJ505" s="67" t="s">
        <v>80</v>
      </c>
      <c r="BK505" s="54"/>
      <c r="BL505" s="54" t="str" cm="1">
        <f t="array" ref="BL505">IF(_xlfn.XLOOKUP(Estimates_final!C422,'Additional survey details'!$B$3:$B$489,_xlfn.XLOOKUP(Estimates_final!$BL$1,'Additional survey details'!$C$2:$BM$2,'Additional survey details'!$C$3:$BM$489))=0,"",_xlfn.XLOOKUP(Estimates_final!C422,'Additional survey details'!$B$3:$B$489,_xlfn.XLOOKUP(Estimates_final!$BL$1,'Additional survey details'!$C$2:$BM$2,'Additional survey details'!$C$3:$BM$489)))</f>
        <v>MICS2</v>
      </c>
    </row>
    <row r="506" spans="1:64" ht="15" customHeight="1" x14ac:dyDescent="0.35">
      <c r="A506" s="54">
        <v>429</v>
      </c>
      <c r="B506" s="54" t="s">
        <v>893</v>
      </c>
      <c r="C506" s="54">
        <v>2445</v>
      </c>
      <c r="D506" s="54" t="s">
        <v>901</v>
      </c>
      <c r="E506" s="54" t="s">
        <v>895</v>
      </c>
      <c r="F506" s="222" t="s">
        <v>76</v>
      </c>
      <c r="G506" s="223">
        <v>2019</v>
      </c>
      <c r="H506" s="54">
        <v>2018</v>
      </c>
      <c r="I506" s="99">
        <v>0.11060548573732376</v>
      </c>
      <c r="J506" s="226">
        <v>6.1155264265835285E-3</v>
      </c>
      <c r="K506" s="99">
        <v>9.8619051277637482E-2</v>
      </c>
      <c r="L506" s="99">
        <v>0.12259192019701004</v>
      </c>
      <c r="M506" s="99">
        <v>8.6551353335380554E-2</v>
      </c>
      <c r="N506" s="226">
        <v>7.0249908603727818E-3</v>
      </c>
      <c r="O506" s="99">
        <v>7.2746060788631439E-2</v>
      </c>
      <c r="P506" s="99">
        <v>0.10035664588212967</v>
      </c>
      <c r="Q506" s="54">
        <v>2338</v>
      </c>
      <c r="R506" s="103">
        <v>2372.025146484375</v>
      </c>
      <c r="S506" s="99">
        <v>0.87816190719604492</v>
      </c>
      <c r="T506" s="99">
        <v>0.88622754812240601</v>
      </c>
      <c r="U506" s="103">
        <v>2083</v>
      </c>
      <c r="V506" s="54">
        <v>2072</v>
      </c>
      <c r="W506" s="103">
        <v>2083</v>
      </c>
      <c r="X506" s="54">
        <v>2072</v>
      </c>
      <c r="Y506" s="99">
        <v>0.87816190719604492</v>
      </c>
      <c r="Z506" s="99">
        <v>0.88622754812240601</v>
      </c>
      <c r="AA506" s="54">
        <v>3000</v>
      </c>
      <c r="AB506" s="54">
        <v>164</v>
      </c>
      <c r="AC506" s="54">
        <v>3500</v>
      </c>
      <c r="AD506" s="54">
        <v>161</v>
      </c>
      <c r="AE506" s="54">
        <v>3200</v>
      </c>
      <c r="AF506" s="54">
        <v>136</v>
      </c>
      <c r="AG506" s="99">
        <v>8.4814086556434631E-2</v>
      </c>
      <c r="AH506" s="99">
        <v>0.22838079929351807</v>
      </c>
      <c r="AI506" s="99">
        <v>5.7770311832427979E-2</v>
      </c>
      <c r="AJ506" s="99">
        <v>1.3360082171857357E-2</v>
      </c>
      <c r="AK506" s="99">
        <v>1.8831666093319654E-3</v>
      </c>
      <c r="AL506" s="99">
        <v>7.4319029226899147E-4</v>
      </c>
      <c r="AM506" s="54">
        <v>3000</v>
      </c>
      <c r="AN506" s="54">
        <v>164</v>
      </c>
      <c r="AO506" s="54">
        <v>3500</v>
      </c>
      <c r="AP506" s="54">
        <v>161</v>
      </c>
      <c r="AQ506" s="54">
        <v>3200</v>
      </c>
      <c r="AR506" s="54">
        <v>136</v>
      </c>
      <c r="AS506" s="99">
        <v>7.9150579869747162E-2</v>
      </c>
      <c r="AT506" s="99">
        <v>0.2224903404712677</v>
      </c>
      <c r="AU506" s="99">
        <v>5.646718293428421E-2</v>
      </c>
      <c r="AV506" s="99">
        <v>1.1583011597394943E-2</v>
      </c>
      <c r="AW506" s="99">
        <v>1.9305018940940499E-3</v>
      </c>
      <c r="AX506" s="99">
        <v>4.8262547352351248E-4</v>
      </c>
      <c r="AY506" s="56" t="str">
        <f t="shared" si="136"/>
        <v>yes</v>
      </c>
      <c r="AZ506" s="57" t="str">
        <f t="shared" si="137"/>
        <v>yes</v>
      </c>
      <c r="BA506" s="57" t="str">
        <f t="shared" si="138"/>
        <v>yes</v>
      </c>
      <c r="BB506" s="57" t="str">
        <f t="shared" si="139"/>
        <v>yes</v>
      </c>
      <c r="BC506" s="57" t="str">
        <f t="shared" si="140"/>
        <v>yes</v>
      </c>
      <c r="BD506" s="58">
        <f t="shared" si="141"/>
        <v>0</v>
      </c>
      <c r="BE506" s="54" t="str">
        <f t="shared" si="142"/>
        <v>included</v>
      </c>
      <c r="BF506" s="54"/>
      <c r="BG506" s="54">
        <v>5</v>
      </c>
      <c r="BH506" s="54" t="s">
        <v>78</v>
      </c>
      <c r="BI506" s="237" t="s">
        <v>96</v>
      </c>
      <c r="BJ506" s="67" t="s">
        <v>80</v>
      </c>
      <c r="BK506" s="54"/>
      <c r="BL506" s="54" t="str" cm="1">
        <f t="array" ref="BL506">IF(_xlfn.XLOOKUP(Estimates_final!C424,'Additional survey details'!$B$3:$B$489,_xlfn.XLOOKUP(Estimates_final!$BL$1,'Additional survey details'!$C$2:$BM$2,'Additional survey details'!$C$3:$BM$489))=0,"",_xlfn.XLOOKUP(Estimates_final!C424,'Additional survey details'!$B$3:$B$489,_xlfn.XLOOKUP(Estimates_final!$BL$1,'Additional survey details'!$C$2:$BM$2,'Additional survey details'!$C$3:$BM$489)))</f>
        <v>MICS6</v>
      </c>
    </row>
  </sheetData>
  <autoFilter ref="A1:BL506" xr:uid="{327420F4-6E59-46D3-BE68-2861394569A6}">
    <filterColumn colId="58">
      <filters>
        <filter val="5"/>
      </filters>
    </filterColumn>
  </autoFilter>
  <sortState xmlns:xlrd2="http://schemas.microsoft.com/office/spreadsheetml/2017/richdata2" ref="A2:BL501">
    <sortCondition ref="H2:H501"/>
  </sortState>
  <conditionalFormatting sqref="C459">
    <cfRule type="duplicateValues" dxfId="9" priority="7"/>
  </conditionalFormatting>
  <conditionalFormatting sqref="C478">
    <cfRule type="duplicateValues" dxfId="8" priority="6"/>
  </conditionalFormatting>
  <conditionalFormatting sqref="C473">
    <cfRule type="duplicateValues" dxfId="7" priority="5"/>
  </conditionalFormatting>
  <conditionalFormatting sqref="C460:C479 C2:C11 C287:C340 C342:C409 C411:C426 C67:C90 C113:C127 C129:C156 C231:C233 C235:C248 C13:C65 C92:C111 C158:C196 C198:C229 C250:C285 C428:C458">
    <cfRule type="duplicateValues" dxfId="6" priority="8"/>
  </conditionalFormatting>
  <conditionalFormatting sqref="G470:G472">
    <cfRule type="duplicateValues" dxfId="5" priority="9"/>
  </conditionalFormatting>
  <conditionalFormatting sqref="C474:C477 C479:C483">
    <cfRule type="duplicateValues" dxfId="4" priority="10"/>
  </conditionalFormatting>
  <conditionalFormatting sqref="C286">
    <cfRule type="duplicateValues" dxfId="3" priority="4"/>
  </conditionalFormatting>
  <conditionalFormatting sqref="C230">
    <cfRule type="duplicateValues" dxfId="2" priority="3"/>
  </conditionalFormatting>
  <conditionalFormatting sqref="C484">
    <cfRule type="duplicateValues" dxfId="1" priority="2"/>
  </conditionalFormatting>
  <conditionalFormatting sqref="C485">
    <cfRule type="duplicateValues" dxfId="0" priority="1"/>
  </conditionalFormatting>
  <pageMargins left="0.7" right="0.7" top="0.75" bottom="0.75" header="0.3" footer="0.3"/>
  <pageSetup paperSize="9" scale="10" fitToWidth="0" fitToHeight="0" orientation="portrait" horizontalDpi="360" verticalDpi="360" r:id="rId1"/>
  <extLst>
    <ext xmlns:x14="http://schemas.microsoft.com/office/spreadsheetml/2009/9/main" uri="{CCE6A557-97BC-4b89-ADB6-D9C93CAAB3DF}">
      <x14:dataValidations xmlns:xm="http://schemas.microsoft.com/office/excel/2006/main" count="1">
        <x14:dataValidation type="list" allowBlank="1" showInputMessage="1" showErrorMessage="1" xr:uid="{07120EE0-F921-42BB-B006-CC851D679DEE}">
          <x14:formula1>
            <xm:f>'Additional survey details'!$C$2:$BM$2</xm:f>
          </x14:formula1>
          <xm:sqref>BL1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420E4-D9A4-480B-864B-B6F2A3B6048F}">
  <dimension ref="A1:A506"/>
  <sheetViews>
    <sheetView topLeftCell="A185" workbookViewId="0">
      <selection activeCell="C504" sqref="C504"/>
    </sheetView>
  </sheetViews>
  <sheetFormatPr defaultRowHeight="14.5" x14ac:dyDescent="0.35"/>
  <cols>
    <col min="1" max="1" width="8.7265625" style="131"/>
  </cols>
  <sheetData>
    <row r="1" spans="1:1" ht="409.5" x14ac:dyDescent="0.35">
      <c r="A1" s="2" t="s">
        <v>58</v>
      </c>
    </row>
    <row r="2" spans="1:1" x14ac:dyDescent="0.35">
      <c r="A2" s="196">
        <v>0</v>
      </c>
    </row>
    <row r="3" spans="1:1" x14ac:dyDescent="0.35">
      <c r="A3" s="58">
        <v>1</v>
      </c>
    </row>
    <row r="4" spans="1:1" x14ac:dyDescent="0.35">
      <c r="A4" s="58">
        <v>1</v>
      </c>
    </row>
    <row r="5" spans="1:1" x14ac:dyDescent="0.35">
      <c r="A5" s="58">
        <v>1</v>
      </c>
    </row>
    <row r="6" spans="1:1" x14ac:dyDescent="0.35">
      <c r="A6" s="58">
        <v>1</v>
      </c>
    </row>
    <row r="7" spans="1:1" x14ac:dyDescent="0.35">
      <c r="A7" s="58">
        <v>1</v>
      </c>
    </row>
    <row r="8" spans="1:1" x14ac:dyDescent="0.35">
      <c r="A8" s="144">
        <v>1</v>
      </c>
    </row>
    <row r="9" spans="1:1" x14ac:dyDescent="0.35">
      <c r="A9" s="58">
        <v>1</v>
      </c>
    </row>
    <row r="10" spans="1:1" x14ac:dyDescent="0.35">
      <c r="A10" s="58">
        <v>1</v>
      </c>
    </row>
    <row r="11" spans="1:1" x14ac:dyDescent="0.35">
      <c r="A11" s="58">
        <v>1</v>
      </c>
    </row>
    <row r="12" spans="1:1" x14ac:dyDescent="0.35">
      <c r="A12" s="58">
        <v>1</v>
      </c>
    </row>
    <row r="13" spans="1:1" x14ac:dyDescent="0.35">
      <c r="A13" s="58">
        <v>1</v>
      </c>
    </row>
    <row r="14" spans="1:1" x14ac:dyDescent="0.35">
      <c r="A14" s="58">
        <v>1</v>
      </c>
    </row>
    <row r="15" spans="1:1" x14ac:dyDescent="0.35">
      <c r="A15" s="58">
        <v>1</v>
      </c>
    </row>
    <row r="16" spans="1:1" x14ac:dyDescent="0.35">
      <c r="A16" s="58">
        <v>1</v>
      </c>
    </row>
    <row r="17" spans="1:1" x14ac:dyDescent="0.35">
      <c r="A17" s="58">
        <v>1</v>
      </c>
    </row>
    <row r="18" spans="1:1" x14ac:dyDescent="0.35">
      <c r="A18" s="58">
        <v>1</v>
      </c>
    </row>
    <row r="19" spans="1:1" x14ac:dyDescent="0.35">
      <c r="A19" s="58">
        <v>1</v>
      </c>
    </row>
    <row r="20" spans="1:1" x14ac:dyDescent="0.35">
      <c r="A20" s="58">
        <v>1</v>
      </c>
    </row>
    <row r="21" spans="1:1" x14ac:dyDescent="0.35">
      <c r="A21" s="58">
        <v>1</v>
      </c>
    </row>
    <row r="22" spans="1:1" x14ac:dyDescent="0.35">
      <c r="A22" s="58">
        <v>1</v>
      </c>
    </row>
    <row r="23" spans="1:1" x14ac:dyDescent="0.35">
      <c r="A23" s="58">
        <v>1</v>
      </c>
    </row>
    <row r="24" spans="1:1" x14ac:dyDescent="0.35">
      <c r="A24" s="58">
        <v>1</v>
      </c>
    </row>
    <row r="25" spans="1:1" x14ac:dyDescent="0.35">
      <c r="A25" s="58">
        <v>1</v>
      </c>
    </row>
    <row r="26" spans="1:1" x14ac:dyDescent="0.35">
      <c r="A26" s="58">
        <v>1</v>
      </c>
    </row>
    <row r="27" spans="1:1" x14ac:dyDescent="0.35">
      <c r="A27" s="58">
        <v>1</v>
      </c>
    </row>
    <row r="28" spans="1:1" x14ac:dyDescent="0.35">
      <c r="A28" s="58">
        <v>1</v>
      </c>
    </row>
    <row r="29" spans="1:1" x14ac:dyDescent="0.35">
      <c r="A29" s="58">
        <v>1</v>
      </c>
    </row>
    <row r="30" spans="1:1" x14ac:dyDescent="0.35">
      <c r="A30" s="58">
        <v>1</v>
      </c>
    </row>
    <row r="31" spans="1:1" x14ac:dyDescent="0.35">
      <c r="A31" s="58">
        <v>1</v>
      </c>
    </row>
    <row r="32" spans="1:1" x14ac:dyDescent="0.35">
      <c r="A32" s="58">
        <v>1</v>
      </c>
    </row>
    <row r="33" spans="1:1" x14ac:dyDescent="0.35">
      <c r="A33" s="58">
        <v>1</v>
      </c>
    </row>
    <row r="34" spans="1:1" x14ac:dyDescent="0.35">
      <c r="A34" s="58">
        <v>1</v>
      </c>
    </row>
    <row r="35" spans="1:1" x14ac:dyDescent="0.35">
      <c r="A35" s="58">
        <v>1</v>
      </c>
    </row>
    <row r="36" spans="1:1" x14ac:dyDescent="0.35">
      <c r="A36" s="58">
        <v>1</v>
      </c>
    </row>
    <row r="37" spans="1:1" x14ac:dyDescent="0.35">
      <c r="A37" s="58">
        <v>1</v>
      </c>
    </row>
    <row r="38" spans="1:1" x14ac:dyDescent="0.35">
      <c r="A38" s="58">
        <v>1</v>
      </c>
    </row>
    <row r="39" spans="1:1" x14ac:dyDescent="0.35">
      <c r="A39" s="58">
        <v>1</v>
      </c>
    </row>
    <row r="40" spans="1:1" x14ac:dyDescent="0.35">
      <c r="A40" s="58">
        <v>1</v>
      </c>
    </row>
    <row r="41" spans="1:1" x14ac:dyDescent="0.35">
      <c r="A41" s="58">
        <v>1</v>
      </c>
    </row>
    <row r="42" spans="1:1" x14ac:dyDescent="0.35">
      <c r="A42" s="58">
        <v>1</v>
      </c>
    </row>
    <row r="43" spans="1:1" x14ac:dyDescent="0.35">
      <c r="A43" s="58">
        <v>1</v>
      </c>
    </row>
    <row r="44" spans="1:1" x14ac:dyDescent="0.35">
      <c r="A44" s="58">
        <v>1</v>
      </c>
    </row>
    <row r="45" spans="1:1" x14ac:dyDescent="0.35">
      <c r="A45" s="58">
        <v>1</v>
      </c>
    </row>
    <row r="46" spans="1:1" x14ac:dyDescent="0.35">
      <c r="A46" s="58">
        <v>1</v>
      </c>
    </row>
    <row r="47" spans="1:1" x14ac:dyDescent="0.35">
      <c r="A47" s="58">
        <v>1</v>
      </c>
    </row>
    <row r="48" spans="1:1" x14ac:dyDescent="0.35">
      <c r="A48" s="58">
        <v>1</v>
      </c>
    </row>
    <row r="49" spans="1:1" x14ac:dyDescent="0.35">
      <c r="A49" s="58">
        <v>1</v>
      </c>
    </row>
    <row r="50" spans="1:1" x14ac:dyDescent="0.35">
      <c r="A50" s="58">
        <v>1</v>
      </c>
    </row>
    <row r="51" spans="1:1" x14ac:dyDescent="0.35">
      <c r="A51" s="58">
        <v>1</v>
      </c>
    </row>
    <row r="52" spans="1:1" x14ac:dyDescent="0.35">
      <c r="A52" s="58">
        <v>1</v>
      </c>
    </row>
    <row r="53" spans="1:1" x14ac:dyDescent="0.35">
      <c r="A53" s="58">
        <v>1</v>
      </c>
    </row>
    <row r="54" spans="1:1" x14ac:dyDescent="0.35">
      <c r="A54" s="58">
        <v>1</v>
      </c>
    </row>
    <row r="55" spans="1:1" x14ac:dyDescent="0.35">
      <c r="A55" s="58">
        <v>1</v>
      </c>
    </row>
    <row r="56" spans="1:1" x14ac:dyDescent="0.35">
      <c r="A56" s="58">
        <v>1</v>
      </c>
    </row>
    <row r="57" spans="1:1" x14ac:dyDescent="0.35">
      <c r="A57" s="58">
        <v>1</v>
      </c>
    </row>
    <row r="58" spans="1:1" x14ac:dyDescent="0.35">
      <c r="A58" s="58">
        <v>1</v>
      </c>
    </row>
    <row r="59" spans="1:1" x14ac:dyDescent="0.35">
      <c r="A59" s="58">
        <v>1</v>
      </c>
    </row>
    <row r="60" spans="1:1" x14ac:dyDescent="0.35">
      <c r="A60" s="58">
        <v>1</v>
      </c>
    </row>
    <row r="61" spans="1:1" x14ac:dyDescent="0.35">
      <c r="A61" s="58">
        <v>1</v>
      </c>
    </row>
    <row r="62" spans="1:1" x14ac:dyDescent="0.35">
      <c r="A62" s="58">
        <v>1</v>
      </c>
    </row>
    <row r="63" spans="1:1" x14ac:dyDescent="0.35">
      <c r="A63" s="58">
        <v>1</v>
      </c>
    </row>
    <row r="64" spans="1:1" x14ac:dyDescent="0.35">
      <c r="A64" s="58">
        <v>2</v>
      </c>
    </row>
    <row r="65" spans="1:1" x14ac:dyDescent="0.35">
      <c r="A65" s="58">
        <v>2</v>
      </c>
    </row>
    <row r="66" spans="1:1" x14ac:dyDescent="0.35">
      <c r="A66" s="58">
        <v>2</v>
      </c>
    </row>
    <row r="67" spans="1:1" x14ac:dyDescent="0.35">
      <c r="A67" s="58">
        <v>2</v>
      </c>
    </row>
    <row r="68" spans="1:1" x14ac:dyDescent="0.35">
      <c r="A68" s="58">
        <v>2</v>
      </c>
    </row>
    <row r="69" spans="1:1" x14ac:dyDescent="0.35">
      <c r="A69" s="58">
        <v>2</v>
      </c>
    </row>
    <row r="70" spans="1:1" x14ac:dyDescent="0.35">
      <c r="A70" s="58">
        <v>2</v>
      </c>
    </row>
    <row r="71" spans="1:1" x14ac:dyDescent="0.35">
      <c r="A71" s="58">
        <v>2</v>
      </c>
    </row>
    <row r="72" spans="1:1" x14ac:dyDescent="0.35">
      <c r="A72" s="58">
        <v>2</v>
      </c>
    </row>
    <row r="73" spans="1:1" x14ac:dyDescent="0.35">
      <c r="A73" s="58">
        <v>2</v>
      </c>
    </row>
    <row r="74" spans="1:1" x14ac:dyDescent="0.35">
      <c r="A74" s="58">
        <v>2</v>
      </c>
    </row>
    <row r="75" spans="1:1" x14ac:dyDescent="0.35">
      <c r="A75" s="58">
        <v>2</v>
      </c>
    </row>
    <row r="76" spans="1:1" x14ac:dyDescent="0.35">
      <c r="A76" s="58">
        <v>2</v>
      </c>
    </row>
    <row r="77" spans="1:1" x14ac:dyDescent="0.35">
      <c r="A77" s="58">
        <v>2</v>
      </c>
    </row>
    <row r="78" spans="1:1" x14ac:dyDescent="0.35">
      <c r="A78" s="58">
        <v>2</v>
      </c>
    </row>
    <row r="79" spans="1:1" x14ac:dyDescent="0.35">
      <c r="A79" s="58">
        <v>2</v>
      </c>
    </row>
    <row r="80" spans="1:1" x14ac:dyDescent="0.35">
      <c r="A80" s="58">
        <v>2</v>
      </c>
    </row>
    <row r="81" spans="1:1" x14ac:dyDescent="0.35">
      <c r="A81" s="58">
        <v>2</v>
      </c>
    </row>
    <row r="82" spans="1:1" x14ac:dyDescent="0.35">
      <c r="A82" s="58">
        <v>2</v>
      </c>
    </row>
    <row r="83" spans="1:1" x14ac:dyDescent="0.35">
      <c r="A83" s="58">
        <v>2</v>
      </c>
    </row>
    <row r="84" spans="1:1" x14ac:dyDescent="0.35">
      <c r="A84" s="58">
        <v>2</v>
      </c>
    </row>
    <row r="85" spans="1:1" x14ac:dyDescent="0.35">
      <c r="A85" s="58">
        <v>2</v>
      </c>
    </row>
    <row r="86" spans="1:1" x14ac:dyDescent="0.35">
      <c r="A86" s="58">
        <v>2</v>
      </c>
    </row>
    <row r="87" spans="1:1" x14ac:dyDescent="0.35">
      <c r="A87" s="58">
        <v>2</v>
      </c>
    </row>
    <row r="88" spans="1:1" x14ac:dyDescent="0.35">
      <c r="A88" s="58">
        <v>2</v>
      </c>
    </row>
    <row r="89" spans="1:1" x14ac:dyDescent="0.35">
      <c r="A89" s="88">
        <v>2</v>
      </c>
    </row>
    <row r="90" spans="1:1" x14ac:dyDescent="0.35">
      <c r="A90" s="58">
        <v>2</v>
      </c>
    </row>
    <row r="91" spans="1:1" x14ac:dyDescent="0.35">
      <c r="A91" s="58">
        <v>2</v>
      </c>
    </row>
    <row r="92" spans="1:1" x14ac:dyDescent="0.35">
      <c r="A92" s="58">
        <v>2</v>
      </c>
    </row>
    <row r="93" spans="1:1" x14ac:dyDescent="0.35">
      <c r="A93" s="58">
        <v>2</v>
      </c>
    </row>
    <row r="94" spans="1:1" x14ac:dyDescent="0.35">
      <c r="A94" s="144">
        <v>2</v>
      </c>
    </row>
    <row r="95" spans="1:1" x14ac:dyDescent="0.35">
      <c r="A95" s="144">
        <v>2</v>
      </c>
    </row>
    <row r="96" spans="1:1" x14ac:dyDescent="0.35">
      <c r="A96" s="144">
        <v>2</v>
      </c>
    </row>
    <row r="97" spans="1:1" x14ac:dyDescent="0.35">
      <c r="A97" s="144">
        <v>2</v>
      </c>
    </row>
    <row r="98" spans="1:1" x14ac:dyDescent="0.35">
      <c r="A98" s="58">
        <v>2</v>
      </c>
    </row>
    <row r="99" spans="1:1" x14ac:dyDescent="0.35">
      <c r="A99" s="58">
        <v>2</v>
      </c>
    </row>
    <row r="100" spans="1:1" x14ac:dyDescent="0.35">
      <c r="A100" s="58">
        <v>2</v>
      </c>
    </row>
    <row r="101" spans="1:1" x14ac:dyDescent="0.35">
      <c r="A101" s="58">
        <v>2</v>
      </c>
    </row>
    <row r="102" spans="1:1" x14ac:dyDescent="0.35">
      <c r="A102" s="58">
        <v>2</v>
      </c>
    </row>
    <row r="103" spans="1:1" x14ac:dyDescent="0.35">
      <c r="A103" s="58">
        <v>2</v>
      </c>
    </row>
    <row r="104" spans="1:1" x14ac:dyDescent="0.35">
      <c r="A104" s="58">
        <v>2</v>
      </c>
    </row>
    <row r="105" spans="1:1" x14ac:dyDescent="0.35">
      <c r="A105" s="58">
        <v>2</v>
      </c>
    </row>
    <row r="106" spans="1:1" x14ac:dyDescent="0.35">
      <c r="A106" s="58">
        <v>2</v>
      </c>
    </row>
    <row r="107" spans="1:1" x14ac:dyDescent="0.35">
      <c r="A107" s="58">
        <v>2</v>
      </c>
    </row>
    <row r="108" spans="1:1" x14ac:dyDescent="0.35">
      <c r="A108" s="58">
        <v>2</v>
      </c>
    </row>
    <row r="109" spans="1:1" x14ac:dyDescent="0.35">
      <c r="A109" s="58">
        <v>2</v>
      </c>
    </row>
    <row r="110" spans="1:1" x14ac:dyDescent="0.35">
      <c r="A110" s="58">
        <v>2</v>
      </c>
    </row>
    <row r="111" spans="1:1" x14ac:dyDescent="0.35">
      <c r="A111" s="58">
        <v>2</v>
      </c>
    </row>
    <row r="112" spans="1:1" x14ac:dyDescent="0.35">
      <c r="A112" s="58">
        <v>2</v>
      </c>
    </row>
    <row r="113" spans="1:1" x14ac:dyDescent="0.35">
      <c r="A113" s="58">
        <v>2</v>
      </c>
    </row>
    <row r="114" spans="1:1" x14ac:dyDescent="0.35">
      <c r="A114" s="58">
        <v>2</v>
      </c>
    </row>
    <row r="115" spans="1:1" x14ac:dyDescent="0.35">
      <c r="A115" s="58">
        <v>2</v>
      </c>
    </row>
    <row r="116" spans="1:1" x14ac:dyDescent="0.35">
      <c r="A116" s="58">
        <v>2</v>
      </c>
    </row>
    <row r="117" spans="1:1" x14ac:dyDescent="0.35">
      <c r="A117" s="58">
        <v>2</v>
      </c>
    </row>
    <row r="118" spans="1:1" x14ac:dyDescent="0.35">
      <c r="A118" s="58">
        <v>2</v>
      </c>
    </row>
    <row r="119" spans="1:1" x14ac:dyDescent="0.35">
      <c r="A119" s="58">
        <v>2</v>
      </c>
    </row>
    <row r="120" spans="1:1" x14ac:dyDescent="0.35">
      <c r="A120" s="58">
        <v>2</v>
      </c>
    </row>
    <row r="121" spans="1:1" x14ac:dyDescent="0.35">
      <c r="A121" s="58">
        <v>2</v>
      </c>
    </row>
    <row r="122" spans="1:1" x14ac:dyDescent="0.35">
      <c r="A122" s="58">
        <v>2</v>
      </c>
    </row>
    <row r="123" spans="1:1" x14ac:dyDescent="0.35">
      <c r="A123" s="58">
        <v>2</v>
      </c>
    </row>
    <row r="124" spans="1:1" x14ac:dyDescent="0.35">
      <c r="A124" s="58">
        <v>2</v>
      </c>
    </row>
    <row r="125" spans="1:1" x14ac:dyDescent="0.35">
      <c r="A125" s="58">
        <v>3</v>
      </c>
    </row>
    <row r="126" spans="1:1" x14ac:dyDescent="0.35">
      <c r="A126" s="58">
        <v>3</v>
      </c>
    </row>
    <row r="127" spans="1:1" x14ac:dyDescent="0.35">
      <c r="A127" s="58">
        <v>3</v>
      </c>
    </row>
    <row r="128" spans="1:1" x14ac:dyDescent="0.35">
      <c r="A128" s="58">
        <v>3</v>
      </c>
    </row>
    <row r="129" spans="1:1" x14ac:dyDescent="0.35">
      <c r="A129" s="58">
        <v>3</v>
      </c>
    </row>
    <row r="130" spans="1:1" x14ac:dyDescent="0.35">
      <c r="A130" s="58">
        <v>3</v>
      </c>
    </row>
    <row r="131" spans="1:1" x14ac:dyDescent="0.35">
      <c r="A131" s="58">
        <v>3</v>
      </c>
    </row>
    <row r="132" spans="1:1" x14ac:dyDescent="0.35">
      <c r="A132" s="58">
        <v>3</v>
      </c>
    </row>
    <row r="133" spans="1:1" x14ac:dyDescent="0.35">
      <c r="A133" s="58">
        <v>3</v>
      </c>
    </row>
    <row r="134" spans="1:1" x14ac:dyDescent="0.35">
      <c r="A134" s="58">
        <v>3</v>
      </c>
    </row>
    <row r="135" spans="1:1" x14ac:dyDescent="0.35">
      <c r="A135" s="58">
        <v>3</v>
      </c>
    </row>
    <row r="136" spans="1:1" x14ac:dyDescent="0.35">
      <c r="A136" s="58">
        <v>3</v>
      </c>
    </row>
    <row r="137" spans="1:1" x14ac:dyDescent="0.35">
      <c r="A137" s="58">
        <v>3</v>
      </c>
    </row>
    <row r="138" spans="1:1" x14ac:dyDescent="0.35">
      <c r="A138" s="58">
        <v>3</v>
      </c>
    </row>
    <row r="139" spans="1:1" x14ac:dyDescent="0.35">
      <c r="A139" s="58">
        <v>3</v>
      </c>
    </row>
    <row r="140" spans="1:1" x14ac:dyDescent="0.35">
      <c r="A140" s="58">
        <v>3</v>
      </c>
    </row>
    <row r="141" spans="1:1" x14ac:dyDescent="0.35">
      <c r="A141" s="58">
        <v>3</v>
      </c>
    </row>
    <row r="142" spans="1:1" x14ac:dyDescent="0.35">
      <c r="A142" s="58">
        <v>3</v>
      </c>
    </row>
    <row r="143" spans="1:1" x14ac:dyDescent="0.35">
      <c r="A143" s="58">
        <v>3</v>
      </c>
    </row>
    <row r="144" spans="1:1" x14ac:dyDescent="0.35">
      <c r="A144" s="58">
        <v>3</v>
      </c>
    </row>
    <row r="145" spans="1:1" x14ac:dyDescent="0.35">
      <c r="A145" s="58">
        <v>3</v>
      </c>
    </row>
    <row r="146" spans="1:1" x14ac:dyDescent="0.35">
      <c r="A146" s="58">
        <v>3</v>
      </c>
    </row>
    <row r="147" spans="1:1" x14ac:dyDescent="0.35">
      <c r="A147" s="58">
        <v>3</v>
      </c>
    </row>
    <row r="148" spans="1:1" x14ac:dyDescent="0.35">
      <c r="A148" s="144">
        <v>3</v>
      </c>
    </row>
    <row r="149" spans="1:1" x14ac:dyDescent="0.35">
      <c r="A149" s="144">
        <v>3</v>
      </c>
    </row>
    <row r="150" spans="1:1" x14ac:dyDescent="0.35">
      <c r="A150" s="58">
        <v>3</v>
      </c>
    </row>
    <row r="151" spans="1:1" x14ac:dyDescent="0.35">
      <c r="A151" s="58">
        <v>3</v>
      </c>
    </row>
    <row r="152" spans="1:1" x14ac:dyDescent="0.35">
      <c r="A152" s="144">
        <v>3</v>
      </c>
    </row>
    <row r="153" spans="1:1" x14ac:dyDescent="0.35">
      <c r="A153" s="58">
        <v>3</v>
      </c>
    </row>
    <row r="154" spans="1:1" x14ac:dyDescent="0.35">
      <c r="A154" s="58">
        <v>3</v>
      </c>
    </row>
    <row r="155" spans="1:1" x14ac:dyDescent="0.35">
      <c r="A155" s="58">
        <v>3</v>
      </c>
    </row>
    <row r="156" spans="1:1" x14ac:dyDescent="0.35">
      <c r="A156" s="58">
        <v>3</v>
      </c>
    </row>
    <row r="157" spans="1:1" x14ac:dyDescent="0.35">
      <c r="A157" s="58">
        <v>4</v>
      </c>
    </row>
    <row r="158" spans="1:1" x14ac:dyDescent="0.35">
      <c r="A158" s="58">
        <v>4</v>
      </c>
    </row>
    <row r="159" spans="1:1" x14ac:dyDescent="0.35">
      <c r="A159" s="58">
        <v>4</v>
      </c>
    </row>
    <row r="160" spans="1:1" x14ac:dyDescent="0.35">
      <c r="A160" s="58">
        <v>4</v>
      </c>
    </row>
    <row r="161" spans="1:1" x14ac:dyDescent="0.35">
      <c r="A161" s="58">
        <v>4</v>
      </c>
    </row>
    <row r="162" spans="1:1" x14ac:dyDescent="0.35">
      <c r="A162" s="58">
        <v>4</v>
      </c>
    </row>
    <row r="163" spans="1:1" x14ac:dyDescent="0.35">
      <c r="A163" s="58">
        <v>5</v>
      </c>
    </row>
    <row r="164" spans="1:1" x14ac:dyDescent="0.35">
      <c r="A164" s="58">
        <v>5</v>
      </c>
    </row>
    <row r="165" spans="1:1" x14ac:dyDescent="0.35">
      <c r="A165" s="58">
        <v>5</v>
      </c>
    </row>
    <row r="166" spans="1:1" x14ac:dyDescent="0.35">
      <c r="A166" s="58">
        <v>5</v>
      </c>
    </row>
    <row r="167" spans="1:1" x14ac:dyDescent="0.35">
      <c r="A167" s="58">
        <v>5</v>
      </c>
    </row>
    <row r="168" spans="1:1" x14ac:dyDescent="0.35">
      <c r="A168" s="58">
        <v>5</v>
      </c>
    </row>
    <row r="169" spans="1:1" x14ac:dyDescent="0.35">
      <c r="A169" s="58">
        <v>5</v>
      </c>
    </row>
    <row r="170" spans="1:1" x14ac:dyDescent="0.35">
      <c r="A170" s="58">
        <v>5</v>
      </c>
    </row>
    <row r="171" spans="1:1" x14ac:dyDescent="0.35">
      <c r="A171" s="58">
        <v>5</v>
      </c>
    </row>
    <row r="172" spans="1:1" x14ac:dyDescent="0.35">
      <c r="A172" s="58">
        <v>5</v>
      </c>
    </row>
    <row r="173" spans="1:1" x14ac:dyDescent="0.35">
      <c r="A173" s="58">
        <v>5</v>
      </c>
    </row>
    <row r="174" spans="1:1" x14ac:dyDescent="0.35">
      <c r="A174" s="58">
        <v>5</v>
      </c>
    </row>
    <row r="175" spans="1:1" x14ac:dyDescent="0.35">
      <c r="A175" s="58">
        <v>5</v>
      </c>
    </row>
    <row r="176" spans="1:1" x14ac:dyDescent="0.35">
      <c r="A176" s="58">
        <v>5</v>
      </c>
    </row>
    <row r="177" spans="1:1" x14ac:dyDescent="0.35">
      <c r="A177" s="58">
        <v>5</v>
      </c>
    </row>
    <row r="178" spans="1:1" x14ac:dyDescent="0.35">
      <c r="A178" s="58">
        <v>5</v>
      </c>
    </row>
    <row r="179" spans="1:1" x14ac:dyDescent="0.35">
      <c r="A179" s="58">
        <v>5</v>
      </c>
    </row>
    <row r="180" spans="1:1" x14ac:dyDescent="0.35">
      <c r="A180" s="58">
        <v>5</v>
      </c>
    </row>
    <row r="181" spans="1:1" x14ac:dyDescent="0.35">
      <c r="A181" s="58">
        <v>5</v>
      </c>
    </row>
    <row r="182" spans="1:1" x14ac:dyDescent="0.35">
      <c r="A182" s="58">
        <v>5</v>
      </c>
    </row>
    <row r="183" spans="1:1" x14ac:dyDescent="0.35">
      <c r="A183" s="58">
        <v>5</v>
      </c>
    </row>
    <row r="184" spans="1:1" x14ac:dyDescent="0.35">
      <c r="A184" s="58">
        <v>5</v>
      </c>
    </row>
    <row r="185" spans="1:1" x14ac:dyDescent="0.35">
      <c r="A185" s="58">
        <v>5</v>
      </c>
    </row>
    <row r="186" spans="1:1" x14ac:dyDescent="0.35">
      <c r="A186" s="58">
        <v>5</v>
      </c>
    </row>
    <row r="187" spans="1:1" x14ac:dyDescent="0.35">
      <c r="A187" s="58">
        <v>5</v>
      </c>
    </row>
    <row r="188" spans="1:1" x14ac:dyDescent="0.35">
      <c r="A188" s="58">
        <v>5</v>
      </c>
    </row>
    <row r="189" spans="1:1" x14ac:dyDescent="0.35">
      <c r="A189" s="58">
        <v>5</v>
      </c>
    </row>
    <row r="190" spans="1:1" x14ac:dyDescent="0.35">
      <c r="A190" s="58">
        <v>5</v>
      </c>
    </row>
    <row r="191" spans="1:1" x14ac:dyDescent="0.35">
      <c r="A191" s="58">
        <v>5</v>
      </c>
    </row>
    <row r="192" spans="1:1" x14ac:dyDescent="0.35">
      <c r="A192" s="58">
        <v>5</v>
      </c>
    </row>
    <row r="193" spans="1:1" x14ac:dyDescent="0.35">
      <c r="A193" s="58">
        <v>5</v>
      </c>
    </row>
    <row r="194" spans="1:1" x14ac:dyDescent="0.35">
      <c r="A194" s="58">
        <v>5</v>
      </c>
    </row>
    <row r="195" spans="1:1" x14ac:dyDescent="0.35">
      <c r="A195" s="58">
        <v>5</v>
      </c>
    </row>
    <row r="196" spans="1:1" x14ac:dyDescent="0.35">
      <c r="A196" s="58">
        <v>5</v>
      </c>
    </row>
    <row r="197" spans="1:1" x14ac:dyDescent="0.35">
      <c r="A197" s="58">
        <v>5</v>
      </c>
    </row>
    <row r="198" spans="1:1" x14ac:dyDescent="0.35">
      <c r="A198" s="58">
        <v>5</v>
      </c>
    </row>
    <row r="199" spans="1:1" x14ac:dyDescent="0.35">
      <c r="A199" s="58">
        <v>5</v>
      </c>
    </row>
    <row r="200" spans="1:1" x14ac:dyDescent="0.35">
      <c r="A200" s="58">
        <v>5</v>
      </c>
    </row>
    <row r="201" spans="1:1" x14ac:dyDescent="0.35">
      <c r="A201" s="58">
        <v>5</v>
      </c>
    </row>
    <row r="202" spans="1:1" x14ac:dyDescent="0.35">
      <c r="A202" s="58">
        <v>5</v>
      </c>
    </row>
    <row r="203" spans="1:1" x14ac:dyDescent="0.35">
      <c r="A203" s="58">
        <v>5</v>
      </c>
    </row>
    <row r="204" spans="1:1" x14ac:dyDescent="0.35">
      <c r="A204" s="58">
        <v>5</v>
      </c>
    </row>
    <row r="205" spans="1:1" x14ac:dyDescent="0.35">
      <c r="A205" s="58">
        <v>5</v>
      </c>
    </row>
    <row r="206" spans="1:1" x14ac:dyDescent="0.35">
      <c r="A206" s="58">
        <v>5</v>
      </c>
    </row>
    <row r="207" spans="1:1" x14ac:dyDescent="0.35">
      <c r="A207" s="58">
        <v>5</v>
      </c>
    </row>
    <row r="208" spans="1:1" x14ac:dyDescent="0.35">
      <c r="A208" s="58">
        <v>5</v>
      </c>
    </row>
    <row r="209" spans="1:1" x14ac:dyDescent="0.35">
      <c r="A209" s="58">
        <v>5</v>
      </c>
    </row>
    <row r="210" spans="1:1" x14ac:dyDescent="0.35">
      <c r="A210" s="58">
        <v>5</v>
      </c>
    </row>
    <row r="211" spans="1:1" x14ac:dyDescent="0.35">
      <c r="A211" s="58">
        <v>5</v>
      </c>
    </row>
    <row r="212" spans="1:1" x14ac:dyDescent="0.35">
      <c r="A212" s="58">
        <v>5</v>
      </c>
    </row>
    <row r="213" spans="1:1" x14ac:dyDescent="0.35">
      <c r="A213" s="58">
        <v>5</v>
      </c>
    </row>
    <row r="214" spans="1:1" x14ac:dyDescent="0.35">
      <c r="A214" s="58">
        <v>5</v>
      </c>
    </row>
    <row r="215" spans="1:1" x14ac:dyDescent="0.35">
      <c r="A215" s="58">
        <v>5</v>
      </c>
    </row>
    <row r="216" spans="1:1" x14ac:dyDescent="0.35">
      <c r="A216" s="58">
        <v>5</v>
      </c>
    </row>
    <row r="217" spans="1:1" x14ac:dyDescent="0.35">
      <c r="A217" s="58">
        <v>5</v>
      </c>
    </row>
    <row r="218" spans="1:1" x14ac:dyDescent="0.35">
      <c r="A218" s="58">
        <v>5</v>
      </c>
    </row>
    <row r="219" spans="1:1" x14ac:dyDescent="0.35">
      <c r="A219" s="58">
        <v>5</v>
      </c>
    </row>
    <row r="220" spans="1:1" x14ac:dyDescent="0.35">
      <c r="A220" s="58">
        <v>5</v>
      </c>
    </row>
    <row r="221" spans="1:1" x14ac:dyDescent="0.35">
      <c r="A221" s="58">
        <v>5</v>
      </c>
    </row>
    <row r="222" spans="1:1" x14ac:dyDescent="0.35">
      <c r="A222" s="58">
        <v>5</v>
      </c>
    </row>
    <row r="223" spans="1:1" x14ac:dyDescent="0.35">
      <c r="A223" s="58">
        <v>5</v>
      </c>
    </row>
    <row r="224" spans="1:1" x14ac:dyDescent="0.35">
      <c r="A224" s="58">
        <v>5</v>
      </c>
    </row>
    <row r="225" spans="1:1" x14ac:dyDescent="0.35">
      <c r="A225" s="58">
        <v>5</v>
      </c>
    </row>
    <row r="226" spans="1:1" x14ac:dyDescent="0.35">
      <c r="A226" s="58">
        <v>5</v>
      </c>
    </row>
    <row r="227" spans="1:1" x14ac:dyDescent="0.35">
      <c r="A227" s="58">
        <v>5</v>
      </c>
    </row>
    <row r="228" spans="1:1" x14ac:dyDescent="0.35">
      <c r="A228" s="58">
        <v>5</v>
      </c>
    </row>
    <row r="229" spans="1:1" x14ac:dyDescent="0.35">
      <c r="A229" s="58">
        <v>5</v>
      </c>
    </row>
    <row r="230" spans="1:1" x14ac:dyDescent="0.35">
      <c r="A230" s="58">
        <v>5</v>
      </c>
    </row>
    <row r="231" spans="1:1" x14ac:dyDescent="0.35">
      <c r="A231" s="58">
        <v>5</v>
      </c>
    </row>
    <row r="232" spans="1:1" x14ac:dyDescent="0.35">
      <c r="A232" s="58">
        <v>5</v>
      </c>
    </row>
    <row r="233" spans="1:1" x14ac:dyDescent="0.35">
      <c r="A233" s="58">
        <v>5</v>
      </c>
    </row>
    <row r="234" spans="1:1" x14ac:dyDescent="0.35">
      <c r="A234" s="58">
        <v>5</v>
      </c>
    </row>
    <row r="235" spans="1:1" x14ac:dyDescent="0.35">
      <c r="A235" s="58">
        <v>5</v>
      </c>
    </row>
    <row r="236" spans="1:1" x14ac:dyDescent="0.35">
      <c r="A236" s="58">
        <v>5</v>
      </c>
    </row>
    <row r="237" spans="1:1" x14ac:dyDescent="0.35">
      <c r="A237" s="58">
        <v>5</v>
      </c>
    </row>
    <row r="238" spans="1:1" x14ac:dyDescent="0.35">
      <c r="A238" s="58">
        <v>5</v>
      </c>
    </row>
    <row r="239" spans="1:1" x14ac:dyDescent="0.35">
      <c r="A239" s="58">
        <v>5</v>
      </c>
    </row>
    <row r="240" spans="1:1" x14ac:dyDescent="0.35">
      <c r="A240" s="58">
        <v>5</v>
      </c>
    </row>
    <row r="241" spans="1:1" x14ac:dyDescent="0.35">
      <c r="A241" s="58">
        <v>5</v>
      </c>
    </row>
    <row r="242" spans="1:1" x14ac:dyDescent="0.35">
      <c r="A242" s="58">
        <v>5</v>
      </c>
    </row>
    <row r="243" spans="1:1" x14ac:dyDescent="0.35">
      <c r="A243" s="58">
        <v>5</v>
      </c>
    </row>
    <row r="244" spans="1:1" x14ac:dyDescent="0.35">
      <c r="A244" s="58">
        <v>5</v>
      </c>
    </row>
    <row r="245" spans="1:1" x14ac:dyDescent="0.35">
      <c r="A245" s="58">
        <v>5</v>
      </c>
    </row>
    <row r="246" spans="1:1" x14ac:dyDescent="0.35">
      <c r="A246" s="58">
        <v>5</v>
      </c>
    </row>
    <row r="247" spans="1:1" x14ac:dyDescent="0.35">
      <c r="A247" s="58">
        <v>5</v>
      </c>
    </row>
    <row r="248" spans="1:1" x14ac:dyDescent="0.35">
      <c r="A248" s="58">
        <v>5</v>
      </c>
    </row>
    <row r="249" spans="1:1" x14ac:dyDescent="0.35">
      <c r="A249" s="58">
        <v>5</v>
      </c>
    </row>
    <row r="250" spans="1:1" x14ac:dyDescent="0.35">
      <c r="A250" s="58">
        <v>5</v>
      </c>
    </row>
    <row r="251" spans="1:1" x14ac:dyDescent="0.35">
      <c r="A251" s="58">
        <v>5</v>
      </c>
    </row>
    <row r="252" spans="1:1" x14ac:dyDescent="0.35">
      <c r="A252" s="58">
        <v>5</v>
      </c>
    </row>
    <row r="253" spans="1:1" x14ac:dyDescent="0.35">
      <c r="A253" s="58">
        <v>5</v>
      </c>
    </row>
    <row r="254" spans="1:1" x14ac:dyDescent="0.35">
      <c r="A254" s="58">
        <v>5</v>
      </c>
    </row>
    <row r="255" spans="1:1" x14ac:dyDescent="0.35">
      <c r="A255" s="58">
        <v>5</v>
      </c>
    </row>
    <row r="256" spans="1:1" x14ac:dyDescent="0.35">
      <c r="A256" s="58">
        <v>5</v>
      </c>
    </row>
    <row r="257" spans="1:1" x14ac:dyDescent="0.35">
      <c r="A257" s="58">
        <v>5</v>
      </c>
    </row>
    <row r="258" spans="1:1" x14ac:dyDescent="0.35">
      <c r="A258" s="58">
        <v>5</v>
      </c>
    </row>
    <row r="259" spans="1:1" x14ac:dyDescent="0.35">
      <c r="A259" s="144">
        <v>5</v>
      </c>
    </row>
    <row r="260" spans="1:1" x14ac:dyDescent="0.35">
      <c r="A260" s="58">
        <v>5</v>
      </c>
    </row>
    <row r="261" spans="1:1" x14ac:dyDescent="0.35">
      <c r="A261" s="58">
        <v>5</v>
      </c>
    </row>
    <row r="262" spans="1:1" x14ac:dyDescent="0.35">
      <c r="A262" s="58">
        <v>5</v>
      </c>
    </row>
    <row r="263" spans="1:1" x14ac:dyDescent="0.35">
      <c r="A263" s="58">
        <v>5</v>
      </c>
    </row>
    <row r="264" spans="1:1" x14ac:dyDescent="0.35">
      <c r="A264" s="58">
        <v>5</v>
      </c>
    </row>
    <row r="265" spans="1:1" x14ac:dyDescent="0.35">
      <c r="A265" s="58">
        <v>5</v>
      </c>
    </row>
    <row r="266" spans="1:1" x14ac:dyDescent="0.35">
      <c r="A266" s="58">
        <v>5</v>
      </c>
    </row>
    <row r="267" spans="1:1" x14ac:dyDescent="0.35">
      <c r="A267" s="58">
        <v>5</v>
      </c>
    </row>
    <row r="268" spans="1:1" x14ac:dyDescent="0.35">
      <c r="A268" s="58">
        <v>5</v>
      </c>
    </row>
    <row r="269" spans="1:1" x14ac:dyDescent="0.35">
      <c r="A269" s="58">
        <v>5</v>
      </c>
    </row>
    <row r="270" spans="1:1" x14ac:dyDescent="0.35">
      <c r="A270" s="58">
        <v>5</v>
      </c>
    </row>
    <row r="271" spans="1:1" x14ac:dyDescent="0.35">
      <c r="A271" s="58">
        <v>5</v>
      </c>
    </row>
    <row r="272" spans="1:1" x14ac:dyDescent="0.35">
      <c r="A272" s="58">
        <v>5</v>
      </c>
    </row>
    <row r="273" spans="1:1" x14ac:dyDescent="0.35">
      <c r="A273" s="58">
        <v>5</v>
      </c>
    </row>
    <row r="274" spans="1:1" x14ac:dyDescent="0.35">
      <c r="A274" s="58">
        <v>5</v>
      </c>
    </row>
    <row r="275" spans="1:1" x14ac:dyDescent="0.35">
      <c r="A275" s="58">
        <v>5</v>
      </c>
    </row>
    <row r="276" spans="1:1" x14ac:dyDescent="0.35">
      <c r="A276" s="58">
        <v>5</v>
      </c>
    </row>
    <row r="277" spans="1:1" x14ac:dyDescent="0.35">
      <c r="A277" s="58">
        <v>5</v>
      </c>
    </row>
    <row r="278" spans="1:1" x14ac:dyDescent="0.35">
      <c r="A278" s="58">
        <v>5</v>
      </c>
    </row>
    <row r="279" spans="1:1" x14ac:dyDescent="0.35">
      <c r="A279" s="58">
        <v>5</v>
      </c>
    </row>
    <row r="280" spans="1:1" x14ac:dyDescent="0.35">
      <c r="A280" s="58">
        <v>5</v>
      </c>
    </row>
    <row r="281" spans="1:1" x14ac:dyDescent="0.35">
      <c r="A281" s="58">
        <v>5</v>
      </c>
    </row>
    <row r="282" spans="1:1" x14ac:dyDescent="0.35">
      <c r="A282" s="58">
        <v>5</v>
      </c>
    </row>
    <row r="283" spans="1:1" x14ac:dyDescent="0.35">
      <c r="A283" s="58">
        <v>5</v>
      </c>
    </row>
    <row r="284" spans="1:1" x14ac:dyDescent="0.35">
      <c r="A284" s="58">
        <v>5</v>
      </c>
    </row>
    <row r="285" spans="1:1" x14ac:dyDescent="0.35">
      <c r="A285" s="58">
        <v>5</v>
      </c>
    </row>
    <row r="286" spans="1:1" x14ac:dyDescent="0.35">
      <c r="A286" s="58">
        <v>5</v>
      </c>
    </row>
    <row r="287" spans="1:1" x14ac:dyDescent="0.35">
      <c r="A287" s="58">
        <v>5</v>
      </c>
    </row>
    <row r="288" spans="1:1" x14ac:dyDescent="0.35">
      <c r="A288" s="58">
        <v>5</v>
      </c>
    </row>
    <row r="289" spans="1:1" x14ac:dyDescent="0.35">
      <c r="A289" s="58">
        <v>5</v>
      </c>
    </row>
    <row r="290" spans="1:1" x14ac:dyDescent="0.35">
      <c r="A290" s="144">
        <v>5</v>
      </c>
    </row>
    <row r="291" spans="1:1" x14ac:dyDescent="0.35">
      <c r="A291" s="58">
        <v>5</v>
      </c>
    </row>
    <row r="292" spans="1:1" x14ac:dyDescent="0.35">
      <c r="A292" s="58">
        <v>5</v>
      </c>
    </row>
    <row r="293" spans="1:1" x14ac:dyDescent="0.35">
      <c r="A293" s="144">
        <v>5</v>
      </c>
    </row>
    <row r="294" spans="1:1" x14ac:dyDescent="0.35">
      <c r="A294" s="58">
        <v>5</v>
      </c>
    </row>
    <row r="295" spans="1:1" x14ac:dyDescent="0.35">
      <c r="A295" s="58">
        <v>5</v>
      </c>
    </row>
    <row r="296" spans="1:1" x14ac:dyDescent="0.35">
      <c r="A296" s="58">
        <v>5</v>
      </c>
    </row>
    <row r="297" spans="1:1" x14ac:dyDescent="0.35">
      <c r="A297" s="58">
        <v>5</v>
      </c>
    </row>
    <row r="298" spans="1:1" x14ac:dyDescent="0.35">
      <c r="A298" s="58">
        <v>5</v>
      </c>
    </row>
    <row r="299" spans="1:1" x14ac:dyDescent="0.35">
      <c r="A299" s="58">
        <v>5</v>
      </c>
    </row>
    <row r="300" spans="1:1" x14ac:dyDescent="0.35">
      <c r="A300" s="58">
        <v>5</v>
      </c>
    </row>
    <row r="301" spans="1:1" x14ac:dyDescent="0.35">
      <c r="A301" s="58">
        <v>5</v>
      </c>
    </row>
    <row r="302" spans="1:1" x14ac:dyDescent="0.35">
      <c r="A302" s="58">
        <v>5</v>
      </c>
    </row>
    <row r="303" spans="1:1" x14ac:dyDescent="0.35">
      <c r="A303" s="58">
        <v>5</v>
      </c>
    </row>
    <row r="304" spans="1:1" x14ac:dyDescent="0.35">
      <c r="A304" s="58">
        <v>5</v>
      </c>
    </row>
    <row r="305" spans="1:1" x14ac:dyDescent="0.35">
      <c r="A305" s="58">
        <v>5</v>
      </c>
    </row>
    <row r="306" spans="1:1" x14ac:dyDescent="0.35">
      <c r="A306" s="58">
        <v>5</v>
      </c>
    </row>
    <row r="307" spans="1:1" x14ac:dyDescent="0.35">
      <c r="A307" s="58">
        <v>5</v>
      </c>
    </row>
    <row r="308" spans="1:1" x14ac:dyDescent="0.35">
      <c r="A308" s="58">
        <v>5</v>
      </c>
    </row>
    <row r="309" spans="1:1" x14ac:dyDescent="0.35">
      <c r="A309" s="58">
        <v>5</v>
      </c>
    </row>
    <row r="310" spans="1:1" x14ac:dyDescent="0.35">
      <c r="A310" s="144">
        <v>5</v>
      </c>
    </row>
    <row r="311" spans="1:1" x14ac:dyDescent="0.35">
      <c r="A311" s="58">
        <v>5</v>
      </c>
    </row>
    <row r="312" spans="1:1" x14ac:dyDescent="0.35">
      <c r="A312" s="58">
        <v>5</v>
      </c>
    </row>
    <row r="313" spans="1:1" x14ac:dyDescent="0.35">
      <c r="A313" s="58">
        <v>5</v>
      </c>
    </row>
    <row r="314" spans="1:1" x14ac:dyDescent="0.35">
      <c r="A314" s="58">
        <v>5</v>
      </c>
    </row>
    <row r="315" spans="1:1" x14ac:dyDescent="0.35">
      <c r="A315" s="58">
        <v>5</v>
      </c>
    </row>
    <row r="316" spans="1:1" x14ac:dyDescent="0.35">
      <c r="A316" s="58">
        <v>5</v>
      </c>
    </row>
    <row r="317" spans="1:1" x14ac:dyDescent="0.35">
      <c r="A317" s="58">
        <v>5</v>
      </c>
    </row>
    <row r="318" spans="1:1" x14ac:dyDescent="0.35">
      <c r="A318" s="58">
        <v>5</v>
      </c>
    </row>
    <row r="319" spans="1:1" x14ac:dyDescent="0.35">
      <c r="A319" s="58">
        <v>5</v>
      </c>
    </row>
    <row r="320" spans="1:1" x14ac:dyDescent="0.35">
      <c r="A320" s="58">
        <v>5</v>
      </c>
    </row>
    <row r="321" spans="1:1" x14ac:dyDescent="0.35">
      <c r="A321" s="58">
        <v>5</v>
      </c>
    </row>
    <row r="322" spans="1:1" x14ac:dyDescent="0.35">
      <c r="A322" s="58">
        <v>5</v>
      </c>
    </row>
    <row r="323" spans="1:1" x14ac:dyDescent="0.35">
      <c r="A323" s="58">
        <v>5</v>
      </c>
    </row>
    <row r="324" spans="1:1" x14ac:dyDescent="0.35">
      <c r="A324" s="58">
        <v>5</v>
      </c>
    </row>
    <row r="325" spans="1:1" x14ac:dyDescent="0.35">
      <c r="A325" s="58">
        <v>5</v>
      </c>
    </row>
    <row r="326" spans="1:1" x14ac:dyDescent="0.35">
      <c r="A326" s="58">
        <v>5</v>
      </c>
    </row>
    <row r="327" spans="1:1" x14ac:dyDescent="0.35">
      <c r="A327" s="58">
        <v>5</v>
      </c>
    </row>
    <row r="328" spans="1:1" x14ac:dyDescent="0.35">
      <c r="A328" s="58">
        <v>5</v>
      </c>
    </row>
    <row r="329" spans="1:1" x14ac:dyDescent="0.35">
      <c r="A329" s="58">
        <v>5</v>
      </c>
    </row>
    <row r="330" spans="1:1" x14ac:dyDescent="0.35">
      <c r="A330" s="58">
        <v>5</v>
      </c>
    </row>
    <row r="331" spans="1:1" x14ac:dyDescent="0.35">
      <c r="A331" s="58">
        <v>5</v>
      </c>
    </row>
    <row r="332" spans="1:1" x14ac:dyDescent="0.35">
      <c r="A332" s="58">
        <v>5</v>
      </c>
    </row>
    <row r="333" spans="1:1" x14ac:dyDescent="0.35">
      <c r="A333" s="58">
        <v>5</v>
      </c>
    </row>
    <row r="334" spans="1:1" x14ac:dyDescent="0.35">
      <c r="A334" s="58">
        <v>5</v>
      </c>
    </row>
    <row r="335" spans="1:1" x14ac:dyDescent="0.35">
      <c r="A335" s="58">
        <v>5</v>
      </c>
    </row>
    <row r="336" spans="1:1" x14ac:dyDescent="0.35">
      <c r="A336" s="58">
        <v>5</v>
      </c>
    </row>
    <row r="337" spans="1:1" x14ac:dyDescent="0.35">
      <c r="A337" s="58">
        <v>5</v>
      </c>
    </row>
    <row r="338" spans="1:1" x14ac:dyDescent="0.35">
      <c r="A338" s="58">
        <v>5</v>
      </c>
    </row>
    <row r="339" spans="1:1" x14ac:dyDescent="0.35">
      <c r="A339" s="144">
        <v>5</v>
      </c>
    </row>
    <row r="340" spans="1:1" x14ac:dyDescent="0.35">
      <c r="A340" s="71">
        <v>5</v>
      </c>
    </row>
    <row r="341" spans="1:1" x14ac:dyDescent="0.35">
      <c r="A341" s="55">
        <v>5</v>
      </c>
    </row>
    <row r="342" spans="1:1" x14ac:dyDescent="0.35">
      <c r="A342" s="95">
        <v>5</v>
      </c>
    </row>
    <row r="343" spans="1:1" x14ac:dyDescent="0.35">
      <c r="A343" s="58">
        <v>5</v>
      </c>
    </row>
    <row r="344" spans="1:1" x14ac:dyDescent="0.35">
      <c r="A344" s="58">
        <v>5</v>
      </c>
    </row>
    <row r="345" spans="1:1" x14ac:dyDescent="0.35">
      <c r="A345" s="58">
        <v>5</v>
      </c>
    </row>
    <row r="346" spans="1:1" x14ac:dyDescent="0.35">
      <c r="A346" s="58">
        <v>5</v>
      </c>
    </row>
    <row r="347" spans="1:1" x14ac:dyDescent="0.35">
      <c r="A347" s="58">
        <v>5</v>
      </c>
    </row>
    <row r="348" spans="1:1" x14ac:dyDescent="0.35">
      <c r="A348" s="58">
        <v>5</v>
      </c>
    </row>
    <row r="349" spans="1:1" x14ac:dyDescent="0.35">
      <c r="A349" s="58">
        <v>5</v>
      </c>
    </row>
    <row r="350" spans="1:1" x14ac:dyDescent="0.35">
      <c r="A350" s="58">
        <v>5</v>
      </c>
    </row>
    <row r="351" spans="1:1" x14ac:dyDescent="0.35">
      <c r="A351" s="58">
        <v>5</v>
      </c>
    </row>
    <row r="352" spans="1:1" x14ac:dyDescent="0.35">
      <c r="A352" s="58">
        <v>5</v>
      </c>
    </row>
    <row r="353" spans="1:1" x14ac:dyDescent="0.35">
      <c r="A353" s="58">
        <v>5</v>
      </c>
    </row>
    <row r="354" spans="1:1" x14ac:dyDescent="0.35">
      <c r="A354" s="58">
        <v>5</v>
      </c>
    </row>
    <row r="355" spans="1:1" x14ac:dyDescent="0.35">
      <c r="A355" s="58">
        <v>5</v>
      </c>
    </row>
    <row r="356" spans="1:1" x14ac:dyDescent="0.35">
      <c r="A356" s="58">
        <v>5</v>
      </c>
    </row>
    <row r="357" spans="1:1" x14ac:dyDescent="0.35">
      <c r="A357" s="58">
        <v>5</v>
      </c>
    </row>
    <row r="358" spans="1:1" x14ac:dyDescent="0.35">
      <c r="A358" s="58">
        <v>5</v>
      </c>
    </row>
    <row r="359" spans="1:1" x14ac:dyDescent="0.35">
      <c r="A359" s="58">
        <v>5</v>
      </c>
    </row>
    <row r="360" spans="1:1" x14ac:dyDescent="0.35">
      <c r="A360" s="58">
        <v>5</v>
      </c>
    </row>
    <row r="361" spans="1:1" x14ac:dyDescent="0.35">
      <c r="A361" s="58">
        <v>5</v>
      </c>
    </row>
    <row r="362" spans="1:1" x14ac:dyDescent="0.35">
      <c r="A362" s="58">
        <v>5</v>
      </c>
    </row>
    <row r="363" spans="1:1" x14ac:dyDescent="0.35">
      <c r="A363" s="58">
        <v>5</v>
      </c>
    </row>
    <row r="364" spans="1:1" x14ac:dyDescent="0.35">
      <c r="A364" s="58">
        <v>5</v>
      </c>
    </row>
    <row r="365" spans="1:1" x14ac:dyDescent="0.35">
      <c r="A365" s="58">
        <v>5</v>
      </c>
    </row>
    <row r="366" spans="1:1" x14ac:dyDescent="0.35">
      <c r="A366" s="58">
        <v>5</v>
      </c>
    </row>
    <row r="367" spans="1:1" x14ac:dyDescent="0.35">
      <c r="A367" s="58">
        <v>5</v>
      </c>
    </row>
    <row r="368" spans="1:1" x14ac:dyDescent="0.35">
      <c r="A368" s="58">
        <v>5</v>
      </c>
    </row>
    <row r="369" spans="1:1" x14ac:dyDescent="0.35">
      <c r="A369" s="58">
        <v>5</v>
      </c>
    </row>
    <row r="370" spans="1:1" x14ac:dyDescent="0.35">
      <c r="A370" s="58">
        <v>5</v>
      </c>
    </row>
    <row r="371" spans="1:1" x14ac:dyDescent="0.35">
      <c r="A371" s="58">
        <v>5</v>
      </c>
    </row>
    <row r="372" spans="1:1" x14ac:dyDescent="0.35">
      <c r="A372" s="58">
        <v>5</v>
      </c>
    </row>
    <row r="373" spans="1:1" x14ac:dyDescent="0.35">
      <c r="A373" s="58">
        <v>5</v>
      </c>
    </row>
    <row r="374" spans="1:1" x14ac:dyDescent="0.35">
      <c r="A374" s="58">
        <v>5</v>
      </c>
    </row>
    <row r="375" spans="1:1" x14ac:dyDescent="0.35">
      <c r="A375" s="58">
        <v>5</v>
      </c>
    </row>
    <row r="376" spans="1:1" x14ac:dyDescent="0.35">
      <c r="A376" s="58">
        <v>5</v>
      </c>
    </row>
    <row r="377" spans="1:1" x14ac:dyDescent="0.35">
      <c r="A377" s="58">
        <v>5</v>
      </c>
    </row>
    <row r="378" spans="1:1" x14ac:dyDescent="0.35">
      <c r="A378" s="58">
        <v>5</v>
      </c>
    </row>
    <row r="379" spans="1:1" x14ac:dyDescent="0.35">
      <c r="A379" s="58">
        <v>5</v>
      </c>
    </row>
    <row r="380" spans="1:1" x14ac:dyDescent="0.35">
      <c r="A380" s="58">
        <v>5</v>
      </c>
    </row>
    <row r="381" spans="1:1" x14ac:dyDescent="0.35">
      <c r="A381" s="58">
        <v>5</v>
      </c>
    </row>
    <row r="382" spans="1:1" x14ac:dyDescent="0.35">
      <c r="A382" s="58">
        <v>5</v>
      </c>
    </row>
    <row r="383" spans="1:1" x14ac:dyDescent="0.35">
      <c r="A383" s="58">
        <v>5</v>
      </c>
    </row>
    <row r="384" spans="1:1" x14ac:dyDescent="0.35">
      <c r="A384" s="58">
        <v>5</v>
      </c>
    </row>
    <row r="385" spans="1:1" x14ac:dyDescent="0.35">
      <c r="A385" s="58">
        <v>5</v>
      </c>
    </row>
    <row r="386" spans="1:1" x14ac:dyDescent="0.35">
      <c r="A386" s="58">
        <v>5</v>
      </c>
    </row>
    <row r="387" spans="1:1" x14ac:dyDescent="0.35">
      <c r="A387" s="58">
        <v>5</v>
      </c>
    </row>
    <row r="388" spans="1:1" x14ac:dyDescent="0.35">
      <c r="A388" s="58">
        <v>5</v>
      </c>
    </row>
    <row r="389" spans="1:1" x14ac:dyDescent="0.35">
      <c r="A389" s="58">
        <v>5</v>
      </c>
    </row>
    <row r="390" spans="1:1" x14ac:dyDescent="0.35">
      <c r="A390" s="58">
        <v>5</v>
      </c>
    </row>
    <row r="391" spans="1:1" x14ac:dyDescent="0.35">
      <c r="A391" s="58">
        <v>5</v>
      </c>
    </row>
    <row r="392" spans="1:1" x14ac:dyDescent="0.35">
      <c r="A392" s="58">
        <v>5</v>
      </c>
    </row>
    <row r="393" spans="1:1" x14ac:dyDescent="0.35">
      <c r="A393" s="58">
        <v>5</v>
      </c>
    </row>
    <row r="394" spans="1:1" x14ac:dyDescent="0.35">
      <c r="A394" s="58">
        <v>5</v>
      </c>
    </row>
    <row r="395" spans="1:1" x14ac:dyDescent="0.35">
      <c r="A395" s="58">
        <v>5</v>
      </c>
    </row>
    <row r="396" spans="1:1" x14ac:dyDescent="0.35">
      <c r="A396" s="58">
        <v>5</v>
      </c>
    </row>
    <row r="397" spans="1:1" x14ac:dyDescent="0.35">
      <c r="A397" s="58">
        <v>5</v>
      </c>
    </row>
    <row r="398" spans="1:1" x14ac:dyDescent="0.35">
      <c r="A398" s="144">
        <v>5</v>
      </c>
    </row>
    <row r="399" spans="1:1" x14ac:dyDescent="0.35">
      <c r="A399" s="58">
        <v>5</v>
      </c>
    </row>
    <row r="400" spans="1:1" x14ac:dyDescent="0.35">
      <c r="A400" s="58">
        <v>5</v>
      </c>
    </row>
    <row r="401" spans="1:1" x14ac:dyDescent="0.35">
      <c r="A401" s="58">
        <v>5</v>
      </c>
    </row>
    <row r="402" spans="1:1" x14ac:dyDescent="0.35">
      <c r="A402" s="58">
        <v>5</v>
      </c>
    </row>
    <row r="403" spans="1:1" x14ac:dyDescent="0.35">
      <c r="A403" s="58">
        <v>5</v>
      </c>
    </row>
    <row r="404" spans="1:1" x14ac:dyDescent="0.35">
      <c r="A404" s="58">
        <v>5</v>
      </c>
    </row>
    <row r="405" spans="1:1" x14ac:dyDescent="0.35">
      <c r="A405" s="58">
        <v>5</v>
      </c>
    </row>
    <row r="406" spans="1:1" x14ac:dyDescent="0.35">
      <c r="A406" s="58">
        <v>5</v>
      </c>
    </row>
    <row r="407" spans="1:1" x14ac:dyDescent="0.35">
      <c r="A407" s="58">
        <v>5</v>
      </c>
    </row>
    <row r="408" spans="1:1" x14ac:dyDescent="0.35">
      <c r="A408" s="58">
        <v>5</v>
      </c>
    </row>
    <row r="409" spans="1:1" x14ac:dyDescent="0.35">
      <c r="A409" s="174">
        <v>5</v>
      </c>
    </row>
    <row r="410" spans="1:1" x14ac:dyDescent="0.35">
      <c r="A410" s="58">
        <v>5</v>
      </c>
    </row>
    <row r="411" spans="1:1" x14ac:dyDescent="0.35">
      <c r="A411" s="58">
        <v>5</v>
      </c>
    </row>
    <row r="412" spans="1:1" x14ac:dyDescent="0.35">
      <c r="A412" s="58">
        <v>5</v>
      </c>
    </row>
    <row r="413" spans="1:1" x14ac:dyDescent="0.35">
      <c r="A413" s="58">
        <v>5</v>
      </c>
    </row>
    <row r="414" spans="1:1" x14ac:dyDescent="0.35">
      <c r="A414" s="58">
        <v>5</v>
      </c>
    </row>
    <row r="415" spans="1:1" x14ac:dyDescent="0.35">
      <c r="A415" s="58">
        <v>5</v>
      </c>
    </row>
    <row r="416" spans="1:1" x14ac:dyDescent="0.35">
      <c r="A416" s="58">
        <v>5</v>
      </c>
    </row>
    <row r="417" spans="1:1" x14ac:dyDescent="0.35">
      <c r="A417" s="58">
        <v>5</v>
      </c>
    </row>
    <row r="418" spans="1:1" x14ac:dyDescent="0.35">
      <c r="A418" s="58">
        <v>5</v>
      </c>
    </row>
    <row r="419" spans="1:1" x14ac:dyDescent="0.35">
      <c r="A419" s="58">
        <v>5</v>
      </c>
    </row>
    <row r="420" spans="1:1" x14ac:dyDescent="0.35">
      <c r="A420" s="58">
        <v>5</v>
      </c>
    </row>
    <row r="421" spans="1:1" x14ac:dyDescent="0.35">
      <c r="A421" s="58">
        <v>5</v>
      </c>
    </row>
    <row r="422" spans="1:1" x14ac:dyDescent="0.35">
      <c r="A422" s="58">
        <v>5</v>
      </c>
    </row>
    <row r="423" spans="1:1" x14ac:dyDescent="0.35">
      <c r="A423" s="58">
        <v>5</v>
      </c>
    </row>
    <row r="424" spans="1:1" x14ac:dyDescent="0.35">
      <c r="A424" s="58">
        <v>5</v>
      </c>
    </row>
    <row r="425" spans="1:1" x14ac:dyDescent="0.35">
      <c r="A425" s="58">
        <v>5</v>
      </c>
    </row>
    <row r="426" spans="1:1" x14ac:dyDescent="0.35">
      <c r="A426" s="58">
        <v>5</v>
      </c>
    </row>
    <row r="427" spans="1:1" x14ac:dyDescent="0.35">
      <c r="A427" s="55">
        <v>5</v>
      </c>
    </row>
    <row r="428" spans="1:1" x14ac:dyDescent="0.35">
      <c r="A428" s="58">
        <v>5</v>
      </c>
    </row>
    <row r="429" spans="1:1" x14ac:dyDescent="0.35">
      <c r="A429" s="58">
        <v>5</v>
      </c>
    </row>
    <row r="430" spans="1:1" x14ac:dyDescent="0.35">
      <c r="A430" s="58">
        <v>5</v>
      </c>
    </row>
    <row r="431" spans="1:1" x14ac:dyDescent="0.35">
      <c r="A431" s="58">
        <v>5</v>
      </c>
    </row>
    <row r="432" spans="1:1" x14ac:dyDescent="0.35">
      <c r="A432" s="58">
        <v>5</v>
      </c>
    </row>
    <row r="433" spans="1:1" x14ac:dyDescent="0.35">
      <c r="A433" s="58">
        <v>5</v>
      </c>
    </row>
    <row r="434" spans="1:1" x14ac:dyDescent="0.35">
      <c r="A434" s="58">
        <v>5</v>
      </c>
    </row>
    <row r="435" spans="1:1" x14ac:dyDescent="0.35">
      <c r="A435" s="58">
        <v>5</v>
      </c>
    </row>
    <row r="436" spans="1:1" x14ac:dyDescent="0.35">
      <c r="A436" s="58">
        <v>5</v>
      </c>
    </row>
    <row r="437" spans="1:1" x14ac:dyDescent="0.35">
      <c r="A437" s="58">
        <v>5</v>
      </c>
    </row>
    <row r="438" spans="1:1" x14ac:dyDescent="0.35">
      <c r="A438" s="58">
        <v>5</v>
      </c>
    </row>
    <row r="439" spans="1:1" x14ac:dyDescent="0.35">
      <c r="A439" s="144">
        <v>5</v>
      </c>
    </row>
    <row r="440" spans="1:1" x14ac:dyDescent="0.35">
      <c r="A440" s="58">
        <v>5</v>
      </c>
    </row>
    <row r="441" spans="1:1" x14ac:dyDescent="0.35">
      <c r="A441" s="58">
        <v>5</v>
      </c>
    </row>
    <row r="442" spans="1:1" x14ac:dyDescent="0.35">
      <c r="A442" s="58">
        <v>5</v>
      </c>
    </row>
    <row r="443" spans="1:1" x14ac:dyDescent="0.35">
      <c r="A443" s="58">
        <v>5</v>
      </c>
    </row>
    <row r="444" spans="1:1" x14ac:dyDescent="0.35">
      <c r="A444" s="58">
        <v>5</v>
      </c>
    </row>
    <row r="445" spans="1:1" x14ac:dyDescent="0.35">
      <c r="A445" s="58">
        <v>5</v>
      </c>
    </row>
    <row r="446" spans="1:1" x14ac:dyDescent="0.35">
      <c r="A446" s="58">
        <v>5</v>
      </c>
    </row>
    <row r="447" spans="1:1" x14ac:dyDescent="0.35">
      <c r="A447" s="58">
        <v>5</v>
      </c>
    </row>
    <row r="448" spans="1:1" x14ac:dyDescent="0.35">
      <c r="A448" s="58">
        <v>5</v>
      </c>
    </row>
    <row r="449" spans="1:1" x14ac:dyDescent="0.35">
      <c r="A449" s="58">
        <v>5</v>
      </c>
    </row>
    <row r="450" spans="1:1" x14ac:dyDescent="0.35">
      <c r="A450" s="58">
        <v>5</v>
      </c>
    </row>
    <row r="451" spans="1:1" x14ac:dyDescent="0.35">
      <c r="A451" s="58">
        <v>5</v>
      </c>
    </row>
    <row r="452" spans="1:1" x14ac:dyDescent="0.35">
      <c r="A452" s="58">
        <v>5</v>
      </c>
    </row>
    <row r="453" spans="1:1" x14ac:dyDescent="0.35">
      <c r="A453" s="58">
        <v>5</v>
      </c>
    </row>
    <row r="454" spans="1:1" x14ac:dyDescent="0.35">
      <c r="A454" s="58">
        <v>5</v>
      </c>
    </row>
    <row r="455" spans="1:1" x14ac:dyDescent="0.35">
      <c r="A455" s="58">
        <v>5</v>
      </c>
    </row>
    <row r="456" spans="1:1" x14ac:dyDescent="0.35">
      <c r="A456" s="58">
        <v>5</v>
      </c>
    </row>
    <row r="457" spans="1:1" x14ac:dyDescent="0.35">
      <c r="A457" s="58">
        <v>5</v>
      </c>
    </row>
    <row r="458" spans="1:1" x14ac:dyDescent="0.35">
      <c r="A458" s="58">
        <v>5</v>
      </c>
    </row>
    <row r="459" spans="1:1" x14ac:dyDescent="0.35">
      <c r="A459" s="58">
        <v>5</v>
      </c>
    </row>
    <row r="460" spans="1:1" x14ac:dyDescent="0.35">
      <c r="A460" s="58">
        <v>5</v>
      </c>
    </row>
    <row r="461" spans="1:1" x14ac:dyDescent="0.35">
      <c r="A461" s="58">
        <v>5</v>
      </c>
    </row>
    <row r="462" spans="1:1" x14ac:dyDescent="0.35">
      <c r="A462" s="58">
        <v>5</v>
      </c>
    </row>
    <row r="463" spans="1:1" x14ac:dyDescent="0.35">
      <c r="A463" s="58">
        <v>5</v>
      </c>
    </row>
    <row r="464" spans="1:1" x14ac:dyDescent="0.35">
      <c r="A464" s="58">
        <v>5</v>
      </c>
    </row>
    <row r="465" spans="1:1" x14ac:dyDescent="0.35">
      <c r="A465" s="58">
        <v>5</v>
      </c>
    </row>
    <row r="466" spans="1:1" x14ac:dyDescent="0.35">
      <c r="A466" s="58">
        <v>5</v>
      </c>
    </row>
    <row r="467" spans="1:1" x14ac:dyDescent="0.35">
      <c r="A467" s="58">
        <v>5</v>
      </c>
    </row>
    <row r="468" spans="1:1" x14ac:dyDescent="0.35">
      <c r="A468" s="58">
        <v>5</v>
      </c>
    </row>
    <row r="469" spans="1:1" x14ac:dyDescent="0.35">
      <c r="A469" s="144">
        <v>5</v>
      </c>
    </row>
    <row r="470" spans="1:1" x14ac:dyDescent="0.35">
      <c r="A470" s="58">
        <v>5</v>
      </c>
    </row>
    <row r="471" spans="1:1" x14ac:dyDescent="0.35">
      <c r="A471" s="58">
        <v>5</v>
      </c>
    </row>
    <row r="472" spans="1:1" x14ac:dyDescent="0.35">
      <c r="A472" s="58">
        <v>5</v>
      </c>
    </row>
    <row r="473" spans="1:1" x14ac:dyDescent="0.35">
      <c r="A473" s="58">
        <v>5</v>
      </c>
    </row>
    <row r="474" spans="1:1" x14ac:dyDescent="0.35">
      <c r="A474" s="58">
        <v>5</v>
      </c>
    </row>
    <row r="475" spans="1:1" x14ac:dyDescent="0.35">
      <c r="A475" s="58">
        <v>5</v>
      </c>
    </row>
    <row r="476" spans="1:1" x14ac:dyDescent="0.35">
      <c r="A476" s="58">
        <v>5</v>
      </c>
    </row>
    <row r="477" spans="1:1" x14ac:dyDescent="0.35">
      <c r="A477" s="58">
        <v>5</v>
      </c>
    </row>
    <row r="478" spans="1:1" x14ac:dyDescent="0.35">
      <c r="A478" s="58">
        <v>5</v>
      </c>
    </row>
    <row r="479" spans="1:1" x14ac:dyDescent="0.35">
      <c r="A479" s="58">
        <v>5</v>
      </c>
    </row>
    <row r="480" spans="1:1" x14ac:dyDescent="0.35">
      <c r="A480" s="58">
        <v>5</v>
      </c>
    </row>
    <row r="481" spans="1:1" x14ac:dyDescent="0.35">
      <c r="A481" s="58">
        <v>5</v>
      </c>
    </row>
    <row r="482" spans="1:1" x14ac:dyDescent="0.35">
      <c r="A482" s="58">
        <v>5</v>
      </c>
    </row>
    <row r="483" spans="1:1" ht="15" thickBot="1" x14ac:dyDescent="0.4">
      <c r="A483" s="162">
        <v>5</v>
      </c>
    </row>
    <row r="484" spans="1:1" x14ac:dyDescent="0.35">
      <c r="A484" s="58">
        <v>5</v>
      </c>
    </row>
    <row r="485" spans="1:1" x14ac:dyDescent="0.35">
      <c r="A485" s="58">
        <v>5</v>
      </c>
    </row>
    <row r="486" spans="1:1" x14ac:dyDescent="0.35">
      <c r="A486" s="58">
        <v>5</v>
      </c>
    </row>
    <row r="487" spans="1:1" x14ac:dyDescent="0.35">
      <c r="A487" s="58">
        <v>5</v>
      </c>
    </row>
    <row r="488" spans="1:1" x14ac:dyDescent="0.35">
      <c r="A488" s="54">
        <v>5</v>
      </c>
    </row>
    <row r="489" spans="1:1" x14ac:dyDescent="0.35">
      <c r="A489" s="131">
        <v>5</v>
      </c>
    </row>
    <row r="490" spans="1:1" x14ac:dyDescent="0.35">
      <c r="A490" s="54">
        <v>5</v>
      </c>
    </row>
    <row r="491" spans="1:1" x14ac:dyDescent="0.35">
      <c r="A491" s="248">
        <v>5</v>
      </c>
    </row>
    <row r="492" spans="1:1" x14ac:dyDescent="0.35">
      <c r="A492" s="58">
        <v>5</v>
      </c>
    </row>
    <row r="493" spans="1:1" x14ac:dyDescent="0.35">
      <c r="A493" s="54">
        <v>5</v>
      </c>
    </row>
    <row r="494" spans="1:1" x14ac:dyDescent="0.35">
      <c r="A494" s="54">
        <v>5</v>
      </c>
    </row>
    <row r="495" spans="1:1" x14ac:dyDescent="0.35">
      <c r="A495" s="54">
        <v>5</v>
      </c>
    </row>
    <row r="496" spans="1:1" x14ac:dyDescent="0.35">
      <c r="A496" s="55">
        <v>5</v>
      </c>
    </row>
    <row r="497" spans="1:1" x14ac:dyDescent="0.35">
      <c r="A497" s="54">
        <v>5</v>
      </c>
    </row>
    <row r="498" spans="1:1" x14ac:dyDescent="0.35">
      <c r="A498" s="54">
        <v>5</v>
      </c>
    </row>
    <row r="499" spans="1:1" x14ac:dyDescent="0.35">
      <c r="A499" s="54">
        <v>5</v>
      </c>
    </row>
    <row r="500" spans="1:1" x14ac:dyDescent="0.35">
      <c r="A500" s="54">
        <v>5</v>
      </c>
    </row>
    <row r="501" spans="1:1" x14ac:dyDescent="0.35">
      <c r="A501" s="54">
        <v>5</v>
      </c>
    </row>
    <row r="502" spans="1:1" x14ac:dyDescent="0.35">
      <c r="A502" s="248">
        <v>6</v>
      </c>
    </row>
    <row r="503" spans="1:1" x14ac:dyDescent="0.35">
      <c r="A503" s="248">
        <v>6</v>
      </c>
    </row>
    <row r="504" spans="1:1" x14ac:dyDescent="0.35">
      <c r="A504" s="248">
        <v>6</v>
      </c>
    </row>
    <row r="505" spans="1:1" x14ac:dyDescent="0.35">
      <c r="A505" s="248">
        <v>6</v>
      </c>
    </row>
    <row r="506" spans="1:1" x14ac:dyDescent="0.35">
      <c r="A506" s="249">
        <v>7</v>
      </c>
    </row>
  </sheetData>
  <sortState xmlns:xlrd2="http://schemas.microsoft.com/office/spreadsheetml/2017/richdata2" ref="A2:A506">
    <sortCondition ref="A1:A50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24D61-A5AE-42EA-9911-16337EE5E275}">
  <dimension ref="A1:C25"/>
  <sheetViews>
    <sheetView workbookViewId="0">
      <selection activeCell="B5" sqref="B5"/>
    </sheetView>
  </sheetViews>
  <sheetFormatPr defaultRowHeight="14.5" x14ac:dyDescent="0.35"/>
  <cols>
    <col min="1" max="1" width="13.1796875" bestFit="1" customWidth="1"/>
    <col min="2" max="2" width="27.81640625" bestFit="1" customWidth="1"/>
    <col min="3" max="3" width="30.453125" bestFit="1" customWidth="1"/>
    <col min="4" max="4" width="16.7265625" bestFit="1" customWidth="1"/>
  </cols>
  <sheetData>
    <row r="1" spans="1:3" x14ac:dyDescent="0.35">
      <c r="A1" s="46" t="s">
        <v>4</v>
      </c>
      <c r="B1" t="s">
        <v>637</v>
      </c>
    </row>
    <row r="3" spans="1:3" x14ac:dyDescent="0.35">
      <c r="A3" s="46" t="s">
        <v>902</v>
      </c>
      <c r="B3" t="s">
        <v>903</v>
      </c>
      <c r="C3" t="s">
        <v>904</v>
      </c>
    </row>
    <row r="4" spans="1:3" x14ac:dyDescent="0.35">
      <c r="A4" s="14">
        <v>1995</v>
      </c>
      <c r="B4" s="112"/>
      <c r="C4" s="112"/>
    </row>
    <row r="5" spans="1:3" x14ac:dyDescent="0.35">
      <c r="A5" s="14">
        <v>1996</v>
      </c>
      <c r="B5" s="112"/>
      <c r="C5" s="112"/>
    </row>
    <row r="6" spans="1:3" x14ac:dyDescent="0.35">
      <c r="A6" s="14">
        <v>1997</v>
      </c>
      <c r="B6" s="112"/>
      <c r="C6" s="112"/>
    </row>
    <row r="7" spans="1:3" x14ac:dyDescent="0.35">
      <c r="A7" s="14">
        <v>1998</v>
      </c>
      <c r="B7" s="112"/>
      <c r="C7" s="112"/>
    </row>
    <row r="8" spans="1:3" x14ac:dyDescent="0.35">
      <c r="A8" s="14">
        <v>1999</v>
      </c>
      <c r="B8" s="112"/>
      <c r="C8" s="112"/>
    </row>
    <row r="9" spans="1:3" x14ac:dyDescent="0.35">
      <c r="A9" s="14">
        <v>2000</v>
      </c>
      <c r="B9" s="112"/>
      <c r="C9" s="112"/>
    </row>
    <row r="10" spans="1:3" x14ac:dyDescent="0.35">
      <c r="A10" s="14">
        <v>2001</v>
      </c>
      <c r="B10" s="112">
        <v>9.6762023866176605E-2</v>
      </c>
      <c r="C10" s="112">
        <v>0.1114545539021492</v>
      </c>
    </row>
    <row r="11" spans="1:3" x14ac:dyDescent="0.35">
      <c r="A11" s="14">
        <v>2002</v>
      </c>
      <c r="B11" s="112">
        <v>8.9079730212688446E-2</v>
      </c>
      <c r="C11" s="112">
        <v>0.10056638717651367</v>
      </c>
    </row>
    <row r="12" spans="1:3" x14ac:dyDescent="0.35">
      <c r="A12" s="14">
        <v>2003</v>
      </c>
      <c r="B12" s="112">
        <v>7.8281097114086151E-2</v>
      </c>
      <c r="C12" s="112">
        <v>9.1880820691585541E-2</v>
      </c>
    </row>
    <row r="13" spans="1:3" x14ac:dyDescent="0.35">
      <c r="A13" s="14">
        <v>2004</v>
      </c>
      <c r="B13" s="112">
        <v>8.0362468957901001E-2</v>
      </c>
      <c r="C13" s="112">
        <v>0.10056829452514648</v>
      </c>
    </row>
    <row r="14" spans="1:3" x14ac:dyDescent="0.35">
      <c r="A14" s="14">
        <v>2005</v>
      </c>
      <c r="B14" s="112">
        <v>7.0885904133319855E-2</v>
      </c>
      <c r="C14" s="112">
        <v>8.8617421686649323E-2</v>
      </c>
    </row>
    <row r="15" spans="1:3" x14ac:dyDescent="0.35">
      <c r="A15" s="14">
        <v>2007</v>
      </c>
      <c r="B15" s="112">
        <v>7.1417300000000003E-2</v>
      </c>
      <c r="C15" s="112">
        <v>9.3960100000000005E-2</v>
      </c>
    </row>
    <row r="16" spans="1:3" x14ac:dyDescent="0.35">
      <c r="A16" s="14">
        <v>2008</v>
      </c>
      <c r="B16" s="112">
        <v>8.0527299999999996E-2</v>
      </c>
      <c r="C16" s="112">
        <v>0.1005655</v>
      </c>
    </row>
    <row r="17" spans="1:3" x14ac:dyDescent="0.35">
      <c r="A17" s="14">
        <v>2009</v>
      </c>
      <c r="B17" s="112">
        <v>7.0676699999999995E-2</v>
      </c>
      <c r="C17" s="112">
        <v>8.7785299999999997E-2</v>
      </c>
    </row>
    <row r="18" spans="1:3" x14ac:dyDescent="0.35">
      <c r="A18" s="14">
        <v>2010</v>
      </c>
      <c r="B18" s="112">
        <v>7.3950199999999994E-2</v>
      </c>
      <c r="C18" s="112">
        <v>9.2822399999999999E-2</v>
      </c>
    </row>
    <row r="19" spans="1:3" x14ac:dyDescent="0.35">
      <c r="A19" s="14">
        <v>2012</v>
      </c>
      <c r="B19" s="112">
        <v>6.3763990998268127E-2</v>
      </c>
      <c r="C19" s="112">
        <v>7.6568745076656342E-2</v>
      </c>
    </row>
    <row r="20" spans="1:3" x14ac:dyDescent="0.35">
      <c r="A20" s="14">
        <v>2013</v>
      </c>
      <c r="B20" s="112">
        <v>7.6253630220890045E-2</v>
      </c>
      <c r="C20" s="112">
        <v>8.6212210357189178E-2</v>
      </c>
    </row>
    <row r="21" spans="1:3" x14ac:dyDescent="0.35">
      <c r="A21" s="14">
        <v>2014</v>
      </c>
      <c r="B21" s="112">
        <v>7.0351175963878632E-2</v>
      </c>
      <c r="C21" s="112">
        <v>8.1730537116527557E-2</v>
      </c>
    </row>
    <row r="22" spans="1:3" x14ac:dyDescent="0.35">
      <c r="A22" s="14">
        <v>2015</v>
      </c>
      <c r="B22" s="112">
        <v>7.3245525360107422E-2</v>
      </c>
      <c r="C22" s="112">
        <v>8.2557864487171173E-2</v>
      </c>
    </row>
    <row r="23" spans="1:3" x14ac:dyDescent="0.35">
      <c r="A23" s="14">
        <v>2016</v>
      </c>
      <c r="B23" s="112">
        <v>0.13845501095056534</v>
      </c>
      <c r="C23" s="112">
        <v>0.16002265363931656</v>
      </c>
    </row>
    <row r="24" spans="1:3" x14ac:dyDescent="0.35">
      <c r="A24" s="14">
        <v>2018</v>
      </c>
      <c r="B24" s="112">
        <v>6.2539935111999512E-2</v>
      </c>
      <c r="C24" s="112">
        <v>7.2908982634544373E-2</v>
      </c>
    </row>
    <row r="25" spans="1:3" x14ac:dyDescent="0.35">
      <c r="A25" s="14" t="s">
        <v>905</v>
      </c>
      <c r="B25" s="112">
        <v>1.1965519928898811</v>
      </c>
      <c r="C25" s="112">
        <v>1.4282217712934493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DB3F0-3F50-4AA2-8A6C-D1A2CDDC133C}">
  <dimension ref="A1:U17"/>
  <sheetViews>
    <sheetView workbookViewId="0">
      <selection activeCell="T17" sqref="T17"/>
    </sheetView>
  </sheetViews>
  <sheetFormatPr defaultRowHeight="14.5" x14ac:dyDescent="0.35"/>
  <cols>
    <col min="1" max="1" width="13.1796875" bestFit="1" customWidth="1"/>
    <col min="2" max="2" width="16.81640625" bestFit="1" customWidth="1"/>
    <col min="3" max="3" width="3" bestFit="1" customWidth="1"/>
    <col min="4" max="4" width="4" bestFit="1" customWidth="1"/>
    <col min="5" max="6" width="3" bestFit="1" customWidth="1"/>
    <col min="7" max="7" width="5" bestFit="1" customWidth="1"/>
    <col min="8" max="8" width="3" bestFit="1" customWidth="1"/>
    <col min="9" max="9" width="2" bestFit="1" customWidth="1"/>
    <col min="10" max="10" width="11" bestFit="1" customWidth="1"/>
  </cols>
  <sheetData>
    <row r="1" spans="1:20" x14ac:dyDescent="0.35">
      <c r="A1" s="46" t="s">
        <v>902</v>
      </c>
      <c r="B1" t="s">
        <v>906</v>
      </c>
    </row>
    <row r="2" spans="1:20" x14ac:dyDescent="0.35">
      <c r="A2" s="14">
        <v>0</v>
      </c>
      <c r="B2">
        <v>2</v>
      </c>
    </row>
    <row r="3" spans="1:20" x14ac:dyDescent="0.35">
      <c r="A3" s="14">
        <v>1</v>
      </c>
      <c r="B3">
        <v>61</v>
      </c>
    </row>
    <row r="4" spans="1:20" x14ac:dyDescent="0.35">
      <c r="A4" s="14">
        <v>2</v>
      </c>
      <c r="B4">
        <v>62</v>
      </c>
    </row>
    <row r="5" spans="1:20" x14ac:dyDescent="0.35">
      <c r="A5" s="14">
        <v>3</v>
      </c>
      <c r="B5">
        <v>30</v>
      </c>
    </row>
    <row r="6" spans="1:20" x14ac:dyDescent="0.35">
      <c r="A6" s="14">
        <v>4</v>
      </c>
      <c r="B6">
        <v>6</v>
      </c>
    </row>
    <row r="7" spans="1:20" x14ac:dyDescent="0.35">
      <c r="A7" s="14">
        <v>5</v>
      </c>
      <c r="B7">
        <v>334</v>
      </c>
      <c r="T7" t="s">
        <v>907</v>
      </c>
    </row>
    <row r="8" spans="1:20" x14ac:dyDescent="0.35">
      <c r="A8" s="14">
        <v>6</v>
      </c>
      <c r="B8">
        <v>4</v>
      </c>
      <c r="T8" t="s">
        <v>908</v>
      </c>
    </row>
    <row r="9" spans="1:20" x14ac:dyDescent="0.35">
      <c r="A9" s="14">
        <v>7</v>
      </c>
      <c r="B9">
        <v>1</v>
      </c>
      <c r="T9" t="s">
        <v>909</v>
      </c>
    </row>
    <row r="10" spans="1:20" x14ac:dyDescent="0.35">
      <c r="A10" s="14" t="s">
        <v>905</v>
      </c>
      <c r="B10">
        <v>500</v>
      </c>
      <c r="T10" t="s">
        <v>910</v>
      </c>
    </row>
    <row r="11" spans="1:20" x14ac:dyDescent="0.35">
      <c r="T11" t="s">
        <v>911</v>
      </c>
    </row>
    <row r="12" spans="1:20" x14ac:dyDescent="0.35">
      <c r="T12" t="s">
        <v>912</v>
      </c>
    </row>
    <row r="13" spans="1:20" x14ac:dyDescent="0.35">
      <c r="T13" t="s">
        <v>913</v>
      </c>
    </row>
    <row r="14" spans="1:20" x14ac:dyDescent="0.35">
      <c r="T14" t="s">
        <v>914</v>
      </c>
    </row>
    <row r="17" spans="20:21" x14ac:dyDescent="0.35">
      <c r="T17">
        <v>0</v>
      </c>
      <c r="U17" t="s">
        <v>915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6F4E-BCC0-4B06-94B6-415C005AE58E}">
  <dimension ref="A1:B8"/>
  <sheetViews>
    <sheetView workbookViewId="0">
      <selection activeCell="A6" sqref="A6"/>
    </sheetView>
  </sheetViews>
  <sheetFormatPr defaultRowHeight="14.5" x14ac:dyDescent="0.35"/>
  <cols>
    <col min="1" max="1" width="32.26953125" bestFit="1" customWidth="1"/>
    <col min="2" max="2" width="30.453125" bestFit="1" customWidth="1"/>
    <col min="3" max="3" width="29.54296875" bestFit="1" customWidth="1"/>
  </cols>
  <sheetData>
    <row r="1" spans="1:2" x14ac:dyDescent="0.35">
      <c r="A1" s="46" t="s">
        <v>56</v>
      </c>
      <c r="B1" t="s">
        <v>77</v>
      </c>
    </row>
    <row r="3" spans="1:2" x14ac:dyDescent="0.35">
      <c r="A3" s="46" t="s">
        <v>902</v>
      </c>
      <c r="B3" t="s">
        <v>916</v>
      </c>
    </row>
    <row r="4" spans="1:2" x14ac:dyDescent="0.35">
      <c r="A4" s="14" t="s">
        <v>88</v>
      </c>
      <c r="B4">
        <v>29</v>
      </c>
    </row>
    <row r="5" spans="1:2" x14ac:dyDescent="0.35">
      <c r="A5" s="14" t="s">
        <v>80</v>
      </c>
      <c r="B5">
        <v>305</v>
      </c>
    </row>
    <row r="6" spans="1:2" x14ac:dyDescent="0.35">
      <c r="A6" s="14" t="s">
        <v>118</v>
      </c>
      <c r="B6">
        <v>6</v>
      </c>
    </row>
    <row r="7" spans="1:2" x14ac:dyDescent="0.35">
      <c r="A7" s="14" t="s">
        <v>917</v>
      </c>
    </row>
    <row r="8" spans="1:2" x14ac:dyDescent="0.35">
      <c r="A8" s="14" t="s">
        <v>905</v>
      </c>
      <c r="B8">
        <v>340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64945-9616-47C3-8B14-5331BF18C607}">
  <dimension ref="A1:C6"/>
  <sheetViews>
    <sheetView workbookViewId="0">
      <selection activeCell="A24" sqref="A24"/>
    </sheetView>
  </sheetViews>
  <sheetFormatPr defaultRowHeight="14.5" x14ac:dyDescent="0.35"/>
  <cols>
    <col min="1" max="1" width="92.81640625" bestFit="1" customWidth="1"/>
    <col min="2" max="2" width="24.54296875" bestFit="1" customWidth="1"/>
    <col min="3" max="3" width="17.26953125" bestFit="1" customWidth="1"/>
  </cols>
  <sheetData>
    <row r="1" spans="1:3" x14ac:dyDescent="0.35">
      <c r="A1" s="46" t="s">
        <v>918</v>
      </c>
      <c r="B1" t="s" vm="1">
        <v>919</v>
      </c>
    </row>
    <row r="3" spans="1:3" x14ac:dyDescent="0.35">
      <c r="A3" s="46" t="s">
        <v>902</v>
      </c>
      <c r="B3" t="s">
        <v>920</v>
      </c>
      <c r="C3" t="s">
        <v>921</v>
      </c>
    </row>
    <row r="4" spans="1:3" x14ac:dyDescent="0.35">
      <c r="A4" s="14" t="s">
        <v>70</v>
      </c>
      <c r="B4">
        <v>47</v>
      </c>
      <c r="C4">
        <v>103</v>
      </c>
    </row>
    <row r="5" spans="1:3" x14ac:dyDescent="0.35">
      <c r="A5" s="14" t="s">
        <v>78</v>
      </c>
      <c r="B5">
        <v>94</v>
      </c>
      <c r="C5">
        <v>334</v>
      </c>
    </row>
    <row r="6" spans="1:3" x14ac:dyDescent="0.35">
      <c r="A6" s="14" t="s">
        <v>905</v>
      </c>
      <c r="B6">
        <v>120</v>
      </c>
      <c r="C6">
        <v>437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BADB4-DF21-4AEA-A63F-9DEF7C9D2540}">
  <dimension ref="A1:J18"/>
  <sheetViews>
    <sheetView workbookViewId="0">
      <selection activeCell="E17" sqref="E17"/>
    </sheetView>
  </sheetViews>
  <sheetFormatPr defaultRowHeight="14.5" x14ac:dyDescent="0.35"/>
  <cols>
    <col min="1" max="1" width="42" customWidth="1"/>
    <col min="2" max="2" width="17.81640625" bestFit="1" customWidth="1"/>
    <col min="3" max="3" width="4.1796875" bestFit="1" customWidth="1"/>
    <col min="4" max="4" width="11.26953125" bestFit="1" customWidth="1"/>
    <col min="5" max="5" width="8.453125" bestFit="1" customWidth="1"/>
    <col min="6" max="6" width="8.7265625" bestFit="1" customWidth="1"/>
    <col min="7" max="7" width="11" bestFit="1" customWidth="1"/>
  </cols>
  <sheetData>
    <row r="1" spans="1:10" x14ac:dyDescent="0.35">
      <c r="A1" s="46" t="s">
        <v>58</v>
      </c>
      <c r="B1" t="s">
        <v>919</v>
      </c>
    </row>
    <row r="3" spans="1:10" x14ac:dyDescent="0.35">
      <c r="A3" s="46" t="s">
        <v>922</v>
      </c>
      <c r="B3" s="46" t="s">
        <v>923</v>
      </c>
    </row>
    <row r="4" spans="1:10" x14ac:dyDescent="0.35">
      <c r="A4" s="46" t="s">
        <v>902</v>
      </c>
      <c r="B4" t="s">
        <v>70</v>
      </c>
      <c r="C4" t="s">
        <v>78</v>
      </c>
      <c r="D4" t="s">
        <v>905</v>
      </c>
    </row>
    <row r="5" spans="1:10" x14ac:dyDescent="0.35">
      <c r="A5" s="14" t="s">
        <v>639</v>
      </c>
      <c r="C5">
        <v>17</v>
      </c>
      <c r="D5">
        <v>17</v>
      </c>
    </row>
    <row r="6" spans="1:10" x14ac:dyDescent="0.35">
      <c r="A6" s="14" t="s">
        <v>67</v>
      </c>
      <c r="B6">
        <v>59</v>
      </c>
      <c r="C6">
        <v>125</v>
      </c>
      <c r="D6">
        <v>184</v>
      </c>
      <c r="I6" t="s">
        <v>67</v>
      </c>
      <c r="J6">
        <f>GETPIVOTDATA("Survey",$A$3,"Survey","DHS","Used in final LBW estimate","Yes")+GETPIVOTDATA("Survey",$A$3,"Survey","Continuous DHS","Used in final LBW estimate","Yes")+GETPIVOTDATA("Survey",$A$3,"Survey","MICS-DHS","Used in final LBW estimate","Yes")+GETPIVOTDATA("Survey",$A$3,"Survey","Interim DHS","Used in final LBW estimate","Yes")</f>
        <v>147</v>
      </c>
    </row>
    <row r="7" spans="1:10" x14ac:dyDescent="0.35">
      <c r="A7" s="14" t="s">
        <v>164</v>
      </c>
      <c r="B7">
        <v>1</v>
      </c>
      <c r="C7">
        <v>14</v>
      </c>
      <c r="D7">
        <v>15</v>
      </c>
      <c r="I7" t="s">
        <v>76</v>
      </c>
      <c r="J7">
        <f>GETPIVOTDATA("Survey",$A$3,"Survey","MICS","Used in final LBW estimate","Yes")</f>
        <v>141</v>
      </c>
    </row>
    <row r="8" spans="1:10" x14ac:dyDescent="0.35">
      <c r="A8" s="14" t="s">
        <v>365</v>
      </c>
      <c r="C8">
        <v>2</v>
      </c>
      <c r="D8">
        <v>2</v>
      </c>
      <c r="I8" t="s">
        <v>763</v>
      </c>
      <c r="J8">
        <f>GETPIVOTDATA("Survey",$A$3,"Used in final LBW estimate","Yes")-J6-J7</f>
        <v>46</v>
      </c>
    </row>
    <row r="9" spans="1:10" x14ac:dyDescent="0.35">
      <c r="A9" s="14" t="s">
        <v>90</v>
      </c>
      <c r="C9">
        <v>4</v>
      </c>
      <c r="D9">
        <v>4</v>
      </c>
    </row>
    <row r="10" spans="1:10" x14ac:dyDescent="0.35">
      <c r="A10" s="14" t="s">
        <v>76</v>
      </c>
      <c r="B10">
        <v>39</v>
      </c>
      <c r="C10">
        <v>141</v>
      </c>
      <c r="D10">
        <v>180</v>
      </c>
    </row>
    <row r="11" spans="1:10" x14ac:dyDescent="0.35">
      <c r="A11" s="14" t="s">
        <v>488</v>
      </c>
      <c r="C11">
        <v>3</v>
      </c>
      <c r="D11">
        <v>3</v>
      </c>
    </row>
    <row r="12" spans="1:10" x14ac:dyDescent="0.35">
      <c r="A12" s="14" t="s">
        <v>281</v>
      </c>
      <c r="C12">
        <v>2</v>
      </c>
      <c r="D12">
        <v>2</v>
      </c>
    </row>
    <row r="13" spans="1:10" x14ac:dyDescent="0.35">
      <c r="A13" s="14" t="s">
        <v>121</v>
      </c>
      <c r="B13">
        <v>1</v>
      </c>
      <c r="C13">
        <v>6</v>
      </c>
      <c r="D13">
        <v>7</v>
      </c>
    </row>
    <row r="14" spans="1:10" x14ac:dyDescent="0.35">
      <c r="A14" s="14" t="s">
        <v>128</v>
      </c>
      <c r="B14">
        <v>2</v>
      </c>
      <c r="C14">
        <v>10</v>
      </c>
      <c r="D14">
        <v>12</v>
      </c>
    </row>
    <row r="15" spans="1:10" x14ac:dyDescent="0.35">
      <c r="A15" s="14" t="s">
        <v>567</v>
      </c>
      <c r="C15">
        <v>2</v>
      </c>
      <c r="D15">
        <v>2</v>
      </c>
    </row>
    <row r="16" spans="1:10" x14ac:dyDescent="0.35">
      <c r="A16" s="14" t="s">
        <v>86</v>
      </c>
      <c r="C16">
        <v>8</v>
      </c>
      <c r="D16">
        <v>8</v>
      </c>
    </row>
    <row r="17" spans="1:4" x14ac:dyDescent="0.35">
      <c r="A17" s="14" t="s">
        <v>611</v>
      </c>
      <c r="B17">
        <v>1</v>
      </c>
      <c r="D17">
        <v>1</v>
      </c>
    </row>
    <row r="18" spans="1:4" x14ac:dyDescent="0.35">
      <c r="A18" s="14" t="s">
        <v>905</v>
      </c>
      <c r="B18">
        <v>103</v>
      </c>
      <c r="C18">
        <v>334</v>
      </c>
      <c r="D18">
        <v>437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E406-086E-4C26-93B2-C062590A9DB5}">
  <dimension ref="A1:D63"/>
  <sheetViews>
    <sheetView topLeftCell="A52" zoomScale="70" zoomScaleNormal="70" workbookViewId="0">
      <selection activeCell="D60" sqref="D60"/>
    </sheetView>
  </sheetViews>
  <sheetFormatPr defaultColWidth="34.7265625" defaultRowHeight="19.899999999999999" customHeight="1" x14ac:dyDescent="0.35"/>
  <cols>
    <col min="1" max="1" width="45.26953125" style="20" customWidth="1"/>
    <col min="2" max="2" width="94.26953125" style="20" customWidth="1"/>
    <col min="3" max="3" width="117" style="20" customWidth="1"/>
    <col min="4" max="16384" width="34.7265625" style="20"/>
  </cols>
  <sheetData>
    <row r="1" spans="1:3" ht="19.899999999999999" customHeight="1" thickBot="1" x14ac:dyDescent="0.55000000000000004">
      <c r="A1" s="242" t="s">
        <v>924</v>
      </c>
      <c r="B1" s="243"/>
      <c r="C1" s="244"/>
    </row>
    <row r="2" spans="1:3" ht="19.899999999999999" customHeight="1" thickBot="1" x14ac:dyDescent="0.5">
      <c r="A2" s="32" t="s">
        <v>925</v>
      </c>
      <c r="B2" s="31" t="s">
        <v>926</v>
      </c>
      <c r="C2" s="30" t="s">
        <v>927</v>
      </c>
    </row>
    <row r="3" spans="1:3" ht="19.899999999999999" customHeight="1" x14ac:dyDescent="0.35">
      <c r="A3" s="29" t="s">
        <v>1</v>
      </c>
      <c r="B3" s="28" t="s">
        <v>928</v>
      </c>
      <c r="C3" s="27" t="s">
        <v>928</v>
      </c>
    </row>
    <row r="4" spans="1:3" ht="19.899999999999999" customHeight="1" x14ac:dyDescent="0.35">
      <c r="A4" s="20" t="s">
        <v>2</v>
      </c>
      <c r="B4" s="52" t="s">
        <v>2</v>
      </c>
      <c r="C4" s="53" t="s">
        <v>929</v>
      </c>
    </row>
    <row r="5" spans="1:3" ht="19.899999999999999" customHeight="1" x14ac:dyDescent="0.35">
      <c r="A5" s="24" t="s">
        <v>3</v>
      </c>
      <c r="B5" s="23" t="s">
        <v>930</v>
      </c>
      <c r="C5" s="22" t="s">
        <v>930</v>
      </c>
    </row>
    <row r="6" spans="1:3" ht="19.899999999999999" customHeight="1" x14ac:dyDescent="0.35">
      <c r="A6" s="24" t="s">
        <v>931</v>
      </c>
      <c r="B6" s="23" t="s">
        <v>932</v>
      </c>
      <c r="C6" s="22" t="s">
        <v>933</v>
      </c>
    </row>
    <row r="7" spans="1:3" ht="19.899999999999999" customHeight="1" x14ac:dyDescent="0.35">
      <c r="A7" s="24" t="s">
        <v>4</v>
      </c>
      <c r="B7" s="23" t="s">
        <v>934</v>
      </c>
      <c r="C7" s="22" t="s">
        <v>934</v>
      </c>
    </row>
    <row r="8" spans="1:3" ht="19.899999999999999" customHeight="1" x14ac:dyDescent="0.35">
      <c r="A8" s="24" t="s">
        <v>5</v>
      </c>
      <c r="B8" s="23" t="s">
        <v>935</v>
      </c>
      <c r="C8" s="22" t="s">
        <v>936</v>
      </c>
    </row>
    <row r="9" spans="1:3" ht="19.899999999999999" customHeight="1" x14ac:dyDescent="0.35">
      <c r="A9" s="24" t="s">
        <v>937</v>
      </c>
      <c r="B9" s="26" t="s">
        <v>938</v>
      </c>
      <c r="C9" s="25" t="s">
        <v>938</v>
      </c>
    </row>
    <row r="10" spans="1:3" ht="19.899999999999999" customHeight="1" x14ac:dyDescent="0.35">
      <c r="A10" s="24" t="s">
        <v>8</v>
      </c>
      <c r="B10" s="23" t="s">
        <v>939</v>
      </c>
      <c r="C10" s="22" t="s">
        <v>940</v>
      </c>
    </row>
    <row r="11" spans="1:3" ht="19.899999999999999" customHeight="1" x14ac:dyDescent="0.35">
      <c r="A11" s="21" t="s">
        <v>9</v>
      </c>
      <c r="B11" s="6" t="s">
        <v>941</v>
      </c>
      <c r="C11" s="15" t="s">
        <v>942</v>
      </c>
    </row>
    <row r="12" spans="1:3" ht="19.899999999999999" customHeight="1" x14ac:dyDescent="0.35">
      <c r="A12" s="21" t="s">
        <v>10</v>
      </c>
      <c r="B12" s="6" t="s">
        <v>943</v>
      </c>
      <c r="C12" s="15" t="s">
        <v>944</v>
      </c>
    </row>
    <row r="13" spans="1:3" ht="19.899999999999999" customHeight="1" x14ac:dyDescent="0.35">
      <c r="A13" s="21" t="s">
        <v>11</v>
      </c>
      <c r="B13" s="6" t="s">
        <v>945</v>
      </c>
      <c r="C13" s="15" t="s">
        <v>946</v>
      </c>
    </row>
    <row r="14" spans="1:3" ht="19.899999999999999" customHeight="1" x14ac:dyDescent="0.35">
      <c r="A14" s="21" t="s">
        <v>12</v>
      </c>
      <c r="B14" s="6" t="s">
        <v>947</v>
      </c>
      <c r="C14" s="15" t="s">
        <v>948</v>
      </c>
    </row>
    <row r="15" spans="1:3" ht="19.899999999999999" customHeight="1" x14ac:dyDescent="0.35">
      <c r="A15" s="21" t="s">
        <v>13</v>
      </c>
      <c r="B15" s="6" t="s">
        <v>949</v>
      </c>
      <c r="C15" s="15" t="s">
        <v>950</v>
      </c>
    </row>
    <row r="16" spans="1:3" ht="19.899999999999999" customHeight="1" x14ac:dyDescent="0.35">
      <c r="A16" s="21" t="s">
        <v>14</v>
      </c>
      <c r="B16" s="6" t="s">
        <v>951</v>
      </c>
      <c r="C16" s="15" t="s">
        <v>952</v>
      </c>
    </row>
    <row r="17" spans="1:3" ht="19.899999999999999" customHeight="1" x14ac:dyDescent="0.35">
      <c r="A17" s="21" t="s">
        <v>15</v>
      </c>
      <c r="B17" s="6" t="s">
        <v>953</v>
      </c>
      <c r="C17" s="15" t="s">
        <v>954</v>
      </c>
    </row>
    <row r="18" spans="1:3" ht="19.899999999999999" customHeight="1" x14ac:dyDescent="0.35">
      <c r="A18" s="21" t="s">
        <v>16</v>
      </c>
      <c r="B18" s="6" t="s">
        <v>955</v>
      </c>
      <c r="C18" s="15" t="s">
        <v>956</v>
      </c>
    </row>
    <row r="19" spans="1:3" ht="19.899999999999999" customHeight="1" x14ac:dyDescent="0.35">
      <c r="A19" s="21" t="s">
        <v>17</v>
      </c>
      <c r="B19" s="6" t="s">
        <v>957</v>
      </c>
      <c r="C19" s="15" t="s">
        <v>958</v>
      </c>
    </row>
    <row r="20" spans="1:3" ht="19.899999999999999" customHeight="1" x14ac:dyDescent="0.35">
      <c r="A20" s="21" t="s">
        <v>18</v>
      </c>
      <c r="B20" s="6" t="s">
        <v>959</v>
      </c>
      <c r="C20" s="15" t="s">
        <v>960</v>
      </c>
    </row>
    <row r="21" spans="1:3" ht="19.899999999999999" customHeight="1" x14ac:dyDescent="0.35">
      <c r="A21" s="21" t="s">
        <v>19</v>
      </c>
      <c r="B21" s="6" t="s">
        <v>961</v>
      </c>
      <c r="C21" s="15" t="s">
        <v>962</v>
      </c>
    </row>
    <row r="22" spans="1:3" ht="19.899999999999999" customHeight="1" x14ac:dyDescent="0.35">
      <c r="A22" s="21" t="s">
        <v>20</v>
      </c>
      <c r="B22" s="6" t="s">
        <v>963</v>
      </c>
      <c r="C22" s="15" t="s">
        <v>964</v>
      </c>
    </row>
    <row r="23" spans="1:3" ht="19.899999999999999" customHeight="1" x14ac:dyDescent="0.35">
      <c r="A23" s="21" t="s">
        <v>21</v>
      </c>
      <c r="B23" s="6" t="s">
        <v>965</v>
      </c>
      <c r="C23" s="15" t="s">
        <v>966</v>
      </c>
    </row>
    <row r="24" spans="1:3" ht="19.899999999999999" customHeight="1" x14ac:dyDescent="0.35">
      <c r="A24" s="21" t="s">
        <v>22</v>
      </c>
      <c r="B24" s="6" t="s">
        <v>963</v>
      </c>
      <c r="C24" s="15" t="s">
        <v>964</v>
      </c>
    </row>
    <row r="25" spans="1:3" ht="19.899999999999999" customHeight="1" x14ac:dyDescent="0.35">
      <c r="A25" s="21" t="s">
        <v>23</v>
      </c>
      <c r="B25" s="6" t="s">
        <v>967</v>
      </c>
      <c r="C25" s="15" t="s">
        <v>968</v>
      </c>
    </row>
    <row r="26" spans="1:3" ht="19.899999999999999" customHeight="1" x14ac:dyDescent="0.35">
      <c r="A26" s="21" t="s">
        <v>24</v>
      </c>
      <c r="B26" s="6" t="s">
        <v>969</v>
      </c>
      <c r="C26" s="15" t="s">
        <v>970</v>
      </c>
    </row>
    <row r="27" spans="1:3" ht="19.899999999999999" customHeight="1" x14ac:dyDescent="0.35">
      <c r="A27" s="21" t="s">
        <v>25</v>
      </c>
      <c r="B27" s="6" t="s">
        <v>971</v>
      </c>
      <c r="C27" s="15" t="s">
        <v>972</v>
      </c>
    </row>
    <row r="28" spans="1:3" ht="19.899999999999999" customHeight="1" x14ac:dyDescent="0.35">
      <c r="A28" s="21" t="s">
        <v>26</v>
      </c>
      <c r="B28" s="6" t="s">
        <v>973</v>
      </c>
      <c r="C28" s="15" t="s">
        <v>974</v>
      </c>
    </row>
    <row r="29" spans="1:3" ht="19.899999999999999" customHeight="1" x14ac:dyDescent="0.35">
      <c r="A29" s="21" t="s">
        <v>27</v>
      </c>
      <c r="B29" s="6" t="s">
        <v>975</v>
      </c>
      <c r="C29" s="15" t="s">
        <v>976</v>
      </c>
    </row>
    <row r="30" spans="1:3" ht="19.899999999999999" customHeight="1" x14ac:dyDescent="0.35">
      <c r="A30" s="21" t="s">
        <v>28</v>
      </c>
      <c r="B30" s="6" t="s">
        <v>977</v>
      </c>
      <c r="C30" s="15" t="s">
        <v>978</v>
      </c>
    </row>
    <row r="31" spans="1:3" ht="19.899999999999999" customHeight="1" x14ac:dyDescent="0.35">
      <c r="A31" s="21" t="s">
        <v>29</v>
      </c>
      <c r="B31" s="6" t="s">
        <v>979</v>
      </c>
      <c r="C31" s="15" t="s">
        <v>980</v>
      </c>
    </row>
    <row r="32" spans="1:3" ht="19.899999999999999" customHeight="1" x14ac:dyDescent="0.35">
      <c r="A32" s="21" t="s">
        <v>30</v>
      </c>
      <c r="B32" s="6" t="s">
        <v>981</v>
      </c>
      <c r="C32" s="15" t="s">
        <v>982</v>
      </c>
    </row>
    <row r="33" spans="1:3" ht="19.899999999999999" customHeight="1" x14ac:dyDescent="0.35">
      <c r="A33" s="21" t="s">
        <v>31</v>
      </c>
      <c r="B33" s="6" t="s">
        <v>983</v>
      </c>
      <c r="C33" s="15" t="s">
        <v>984</v>
      </c>
    </row>
    <row r="34" spans="1:3" ht="19.899999999999999" customHeight="1" x14ac:dyDescent="0.35">
      <c r="A34" s="21" t="s">
        <v>32</v>
      </c>
      <c r="B34" s="6" t="s">
        <v>985</v>
      </c>
      <c r="C34" s="15" t="s">
        <v>986</v>
      </c>
    </row>
    <row r="35" spans="1:3" ht="19.899999999999999" customHeight="1" x14ac:dyDescent="0.35">
      <c r="A35" s="21" t="s">
        <v>33</v>
      </c>
      <c r="B35" s="6" t="s">
        <v>987</v>
      </c>
      <c r="C35" s="15" t="s">
        <v>988</v>
      </c>
    </row>
    <row r="36" spans="1:3" ht="19.899999999999999" customHeight="1" x14ac:dyDescent="0.35">
      <c r="A36" s="21" t="s">
        <v>34</v>
      </c>
      <c r="B36" s="6" t="s">
        <v>989</v>
      </c>
      <c r="C36" s="15" t="s">
        <v>990</v>
      </c>
    </row>
    <row r="37" spans="1:3" ht="19.899999999999999" customHeight="1" x14ac:dyDescent="0.35">
      <c r="A37" s="21" t="s">
        <v>35</v>
      </c>
      <c r="B37" s="6" t="s">
        <v>991</v>
      </c>
      <c r="C37" s="15" t="s">
        <v>992</v>
      </c>
    </row>
    <row r="38" spans="1:3" ht="19.899999999999999" customHeight="1" x14ac:dyDescent="0.35">
      <c r="A38" s="21" t="s">
        <v>36</v>
      </c>
      <c r="B38" s="6" t="s">
        <v>993</v>
      </c>
      <c r="C38" s="15" t="s">
        <v>994</v>
      </c>
    </row>
    <row r="39" spans="1:3" ht="19.899999999999999" customHeight="1" x14ac:dyDescent="0.35">
      <c r="A39" s="21" t="s">
        <v>37</v>
      </c>
      <c r="B39" s="6" t="s">
        <v>995</v>
      </c>
      <c r="C39" s="15" t="s">
        <v>996</v>
      </c>
    </row>
    <row r="40" spans="1:3" ht="19.899999999999999" customHeight="1" x14ac:dyDescent="0.35">
      <c r="A40" s="21" t="s">
        <v>38</v>
      </c>
      <c r="B40" s="6" t="s">
        <v>973</v>
      </c>
      <c r="C40" s="15" t="s">
        <v>974</v>
      </c>
    </row>
    <row r="41" spans="1:3" ht="19.899999999999999" customHeight="1" x14ac:dyDescent="0.35">
      <c r="A41" s="21" t="s">
        <v>39</v>
      </c>
      <c r="B41" s="6" t="s">
        <v>997</v>
      </c>
      <c r="C41" s="15" t="s">
        <v>998</v>
      </c>
    </row>
    <row r="42" spans="1:3" ht="19.899999999999999" customHeight="1" x14ac:dyDescent="0.35">
      <c r="A42" s="21" t="s">
        <v>40</v>
      </c>
      <c r="B42" s="6" t="s">
        <v>977</v>
      </c>
      <c r="C42" s="15" t="s">
        <v>978</v>
      </c>
    </row>
    <row r="43" spans="1:3" ht="19.899999999999999" customHeight="1" x14ac:dyDescent="0.35">
      <c r="A43" s="21" t="s">
        <v>41</v>
      </c>
      <c r="B43" s="6" t="s">
        <v>999</v>
      </c>
      <c r="C43" s="15" t="s">
        <v>980</v>
      </c>
    </row>
    <row r="44" spans="1:3" ht="19.899999999999999" customHeight="1" x14ac:dyDescent="0.35">
      <c r="A44" s="21" t="s">
        <v>42</v>
      </c>
      <c r="B44" s="6" t="s">
        <v>981</v>
      </c>
      <c r="C44" s="15" t="s">
        <v>982</v>
      </c>
    </row>
    <row r="45" spans="1:3" ht="19.899999999999999" customHeight="1" x14ac:dyDescent="0.35">
      <c r="A45" s="21" t="s">
        <v>43</v>
      </c>
      <c r="B45" s="6" t="s">
        <v>1000</v>
      </c>
      <c r="C45" s="15" t="s">
        <v>984</v>
      </c>
    </row>
    <row r="46" spans="1:3" ht="19.899999999999999" customHeight="1" x14ac:dyDescent="0.35">
      <c r="A46" s="21" t="s">
        <v>44</v>
      </c>
      <c r="B46" s="6" t="s">
        <v>1001</v>
      </c>
      <c r="C46" s="15" t="s">
        <v>986</v>
      </c>
    </row>
    <row r="47" spans="1:3" ht="19.899999999999999" customHeight="1" x14ac:dyDescent="0.35">
      <c r="A47" s="21" t="s">
        <v>45</v>
      </c>
      <c r="B47" s="6" t="s">
        <v>1002</v>
      </c>
      <c r="C47" s="15" t="s">
        <v>988</v>
      </c>
    </row>
    <row r="48" spans="1:3" ht="19.899999999999999" customHeight="1" x14ac:dyDescent="0.35">
      <c r="A48" s="21" t="s">
        <v>46</v>
      </c>
      <c r="B48" s="6" t="s">
        <v>1003</v>
      </c>
      <c r="C48" s="15" t="s">
        <v>990</v>
      </c>
    </row>
    <row r="49" spans="1:4" ht="19.899999999999999" customHeight="1" x14ac:dyDescent="0.35">
      <c r="A49" s="21" t="s">
        <v>47</v>
      </c>
      <c r="B49" s="6" t="s">
        <v>1004</v>
      </c>
      <c r="C49" s="15" t="s">
        <v>992</v>
      </c>
    </row>
    <row r="50" spans="1:4" ht="19.899999999999999" customHeight="1" x14ac:dyDescent="0.35">
      <c r="A50" s="21" t="s">
        <v>1005</v>
      </c>
      <c r="B50" s="6" t="s">
        <v>1006</v>
      </c>
      <c r="C50" s="15" t="s">
        <v>994</v>
      </c>
    </row>
    <row r="51" spans="1:4" ht="19.899999999999999" customHeight="1" x14ac:dyDescent="0.35">
      <c r="A51" s="21" t="s">
        <v>49</v>
      </c>
      <c r="B51" s="6" t="s">
        <v>1007</v>
      </c>
      <c r="C51" s="15" t="s">
        <v>996</v>
      </c>
    </row>
    <row r="52" spans="1:4" ht="19.899999999999999" customHeight="1" x14ac:dyDescent="0.35">
      <c r="A52" s="21" t="s">
        <v>50</v>
      </c>
      <c r="B52" s="6" t="s">
        <v>1008</v>
      </c>
      <c r="C52" s="6" t="s">
        <v>1008</v>
      </c>
    </row>
    <row r="53" spans="1:4" ht="19.899999999999999" customHeight="1" x14ac:dyDescent="0.35">
      <c r="A53" s="21" t="s">
        <v>51</v>
      </c>
      <c r="B53" s="6" t="s">
        <v>1008</v>
      </c>
      <c r="C53" s="6" t="s">
        <v>1008</v>
      </c>
    </row>
    <row r="54" spans="1:4" ht="19.899999999999999" customHeight="1" x14ac:dyDescent="0.35">
      <c r="A54" s="21" t="s">
        <v>52</v>
      </c>
      <c r="B54" s="6" t="s">
        <v>1008</v>
      </c>
      <c r="C54" s="6" t="s">
        <v>1008</v>
      </c>
    </row>
    <row r="55" spans="1:4" ht="19.899999999999999" customHeight="1" x14ac:dyDescent="0.35">
      <c r="A55" s="21" t="s">
        <v>53</v>
      </c>
      <c r="B55" s="6" t="s">
        <v>1008</v>
      </c>
      <c r="C55" s="6" t="s">
        <v>1008</v>
      </c>
    </row>
    <row r="56" spans="1:4" ht="19.899999999999999" customHeight="1" x14ac:dyDescent="0.35">
      <c r="A56" s="21" t="s">
        <v>54</v>
      </c>
      <c r="B56" s="6" t="s">
        <v>1008</v>
      </c>
      <c r="C56" s="6" t="s">
        <v>1008</v>
      </c>
    </row>
    <row r="57" spans="1:4" ht="19.899999999999999" customHeight="1" x14ac:dyDescent="0.35">
      <c r="A57" s="21" t="s">
        <v>55</v>
      </c>
      <c r="B57" s="6" t="s">
        <v>1009</v>
      </c>
      <c r="C57" s="6" t="s">
        <v>1009</v>
      </c>
    </row>
    <row r="58" spans="1:4" ht="19.899999999999999" customHeight="1" x14ac:dyDescent="0.35">
      <c r="A58" s="21" t="s">
        <v>1010</v>
      </c>
      <c r="B58" s="6" t="s">
        <v>1011</v>
      </c>
      <c r="C58" s="6" t="s">
        <v>1011</v>
      </c>
    </row>
    <row r="59" spans="1:4" ht="19.899999999999999" customHeight="1" x14ac:dyDescent="0.35">
      <c r="A59" s="21" t="s">
        <v>57</v>
      </c>
      <c r="B59" s="6" t="s">
        <v>1012</v>
      </c>
      <c r="C59" s="6" t="s">
        <v>1012</v>
      </c>
    </row>
    <row r="60" spans="1:4" ht="19.899999999999999" customHeight="1" x14ac:dyDescent="0.35">
      <c r="A60" s="21" t="s">
        <v>1013</v>
      </c>
      <c r="B60" s="6" t="s">
        <v>1014</v>
      </c>
      <c r="C60" s="6" t="s">
        <v>1014</v>
      </c>
      <c r="D60" s="20" t="s">
        <v>1015</v>
      </c>
    </row>
    <row r="61" spans="1:4" ht="19.899999999999999" customHeight="1" x14ac:dyDescent="0.35">
      <c r="A61" s="21" t="s">
        <v>60</v>
      </c>
      <c r="B61" s="6" t="s">
        <v>1016</v>
      </c>
      <c r="C61" s="6"/>
    </row>
    <row r="62" spans="1:4" ht="19.899999999999999" customHeight="1" x14ac:dyDescent="0.35">
      <c r="A62" s="21" t="s">
        <v>61</v>
      </c>
      <c r="B62" s="6" t="s">
        <v>1017</v>
      </c>
      <c r="C62" s="6"/>
    </row>
    <row r="63" spans="1:4" ht="19.899999999999999" customHeight="1" x14ac:dyDescent="0.35">
      <c r="A63" s="21" t="s">
        <v>1018</v>
      </c>
      <c r="B63" s="6" t="s">
        <v>1019</v>
      </c>
      <c r="C63" s="6"/>
    </row>
  </sheetData>
  <mergeCells count="1">
    <mergeCell ref="A1:C1"/>
  </mergeCells>
  <hyperlinks>
    <hyperlink ref="B3" r:id="rId1" display="https://unstats.un.org/unsd/methodology/m49/" xr:uid="{4BC923E3-A158-4A29-A770-60A9BD18B2EF}"/>
    <hyperlink ref="C3" r:id="rId2" display="https://unstats.un.org/unsd/methodology/m49/" xr:uid="{0A201EC7-5CF5-4D5E-BA81-08D4300174B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B133D-90D2-4803-BAD6-02B300F6DF2B}">
  <dimension ref="A1:BM489"/>
  <sheetViews>
    <sheetView workbookViewId="0">
      <selection activeCell="L96" sqref="L96"/>
    </sheetView>
  </sheetViews>
  <sheetFormatPr defaultRowHeight="14.5" x14ac:dyDescent="0.35"/>
  <cols>
    <col min="3" max="3" width="28.26953125" customWidth="1"/>
    <col min="37" max="37" width="16.26953125" customWidth="1"/>
    <col min="60" max="60" width="21.26953125" customWidth="1"/>
    <col min="65" max="65" width="15.1796875" customWidth="1"/>
  </cols>
  <sheetData>
    <row r="1" spans="1:65" ht="15" thickBot="1" x14ac:dyDescent="0.4">
      <c r="A1" s="245" t="s">
        <v>1020</v>
      </c>
      <c r="B1" s="246"/>
      <c r="C1" s="246"/>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c r="AV1" s="246"/>
      <c r="AW1" s="246"/>
      <c r="AX1" s="246"/>
      <c r="AY1" s="246"/>
      <c r="AZ1" s="247"/>
      <c r="BA1" s="245" t="s">
        <v>1021</v>
      </c>
      <c r="BB1" s="246"/>
      <c r="BC1" s="246"/>
      <c r="BD1" s="246"/>
      <c r="BE1" s="246"/>
      <c r="BF1" s="246"/>
      <c r="BG1" s="246"/>
      <c r="BH1" s="246"/>
      <c r="BI1" s="246"/>
      <c r="BJ1" s="246"/>
      <c r="BK1" s="246"/>
      <c r="BL1" s="247"/>
      <c r="BM1" s="51" t="s">
        <v>63</v>
      </c>
    </row>
    <row r="2" spans="1:65" ht="15" thickBot="1" x14ac:dyDescent="0.4">
      <c r="A2" s="40" t="s">
        <v>2</v>
      </c>
      <c r="B2" s="41" t="s">
        <v>1022</v>
      </c>
      <c r="C2" s="41" t="s">
        <v>1023</v>
      </c>
      <c r="D2" s="41" t="s">
        <v>1024</v>
      </c>
      <c r="E2" s="41" t="s">
        <v>1025</v>
      </c>
      <c r="F2" s="41" t="s">
        <v>1026</v>
      </c>
      <c r="G2" s="41" t="s">
        <v>1027</v>
      </c>
      <c r="H2" s="41" t="s">
        <v>1028</v>
      </c>
      <c r="I2" s="41" t="s">
        <v>1029</v>
      </c>
      <c r="J2" s="41" t="s">
        <v>1030</v>
      </c>
      <c r="K2" s="41" t="s">
        <v>1031</v>
      </c>
      <c r="L2" s="41" t="s">
        <v>1032</v>
      </c>
      <c r="M2" s="41" t="s">
        <v>1033</v>
      </c>
      <c r="N2" s="41" t="s">
        <v>1034</v>
      </c>
      <c r="O2" s="41" t="s">
        <v>1035</v>
      </c>
      <c r="P2" s="41" t="s">
        <v>1036</v>
      </c>
      <c r="Q2" s="41" t="s">
        <v>1037</v>
      </c>
      <c r="R2" s="41" t="s">
        <v>1038</v>
      </c>
      <c r="S2" s="41" t="s">
        <v>1039</v>
      </c>
      <c r="T2" s="41" t="s">
        <v>1040</v>
      </c>
      <c r="U2" s="41" t="s">
        <v>1041</v>
      </c>
      <c r="V2" s="41" t="s">
        <v>1042</v>
      </c>
      <c r="W2" s="41" t="s">
        <v>1043</v>
      </c>
      <c r="X2" s="41" t="s">
        <v>1044</v>
      </c>
      <c r="Y2" s="41" t="s">
        <v>1045</v>
      </c>
      <c r="Z2" s="41" t="s">
        <v>1046</v>
      </c>
      <c r="AA2" s="41" t="s">
        <v>1047</v>
      </c>
      <c r="AB2" s="41" t="s">
        <v>1048</v>
      </c>
      <c r="AC2" s="41" t="s">
        <v>1049</v>
      </c>
      <c r="AD2" s="41" t="s">
        <v>1050</v>
      </c>
      <c r="AE2" s="41" t="s">
        <v>1051</v>
      </c>
      <c r="AF2" s="41" t="s">
        <v>1052</v>
      </c>
      <c r="AG2" s="41" t="s">
        <v>1053</v>
      </c>
      <c r="AH2" s="41" t="s">
        <v>1054</v>
      </c>
      <c r="AI2" s="41" t="s">
        <v>1055</v>
      </c>
      <c r="AJ2" s="41" t="s">
        <v>1056</v>
      </c>
      <c r="AK2" s="41" t="s">
        <v>1057</v>
      </c>
      <c r="AL2" s="41" t="s">
        <v>1058</v>
      </c>
      <c r="AM2" s="41" t="s">
        <v>1059</v>
      </c>
      <c r="AN2" s="41" t="s">
        <v>1060</v>
      </c>
      <c r="AO2" s="41" t="s">
        <v>1061</v>
      </c>
      <c r="AP2" s="41" t="s">
        <v>1062</v>
      </c>
      <c r="AQ2" s="41" t="s">
        <v>1063</v>
      </c>
      <c r="AR2" s="41" t="s">
        <v>1064</v>
      </c>
      <c r="AS2" s="41" t="s">
        <v>1065</v>
      </c>
      <c r="AT2" s="41" t="s">
        <v>1066</v>
      </c>
      <c r="AU2" s="41" t="s">
        <v>1067</v>
      </c>
      <c r="AV2" s="41" t="s">
        <v>1068</v>
      </c>
      <c r="AW2" s="41" t="s">
        <v>1069</v>
      </c>
      <c r="AX2" s="41" t="s">
        <v>1070</v>
      </c>
      <c r="AY2" s="41" t="s">
        <v>1071</v>
      </c>
      <c r="AZ2" s="42" t="s">
        <v>1072</v>
      </c>
      <c r="BA2" s="42" t="s">
        <v>1073</v>
      </c>
      <c r="BB2" s="42" t="s">
        <v>1074</v>
      </c>
      <c r="BC2" s="42" t="s">
        <v>1075</v>
      </c>
      <c r="BD2" s="42" t="s">
        <v>1076</v>
      </c>
      <c r="BE2" s="42" t="s">
        <v>1077</v>
      </c>
      <c r="BF2" s="42" t="s">
        <v>1078</v>
      </c>
      <c r="BG2" s="42" t="s">
        <v>1079</v>
      </c>
      <c r="BH2" s="42" t="s">
        <v>1080</v>
      </c>
      <c r="BI2" s="42" t="s">
        <v>1081</v>
      </c>
      <c r="BJ2" s="42" t="s">
        <v>1082</v>
      </c>
      <c r="BK2" s="42" t="s">
        <v>1083</v>
      </c>
      <c r="BL2" s="42" t="s">
        <v>1082</v>
      </c>
      <c r="BM2" s="42" t="s">
        <v>63</v>
      </c>
    </row>
    <row r="3" spans="1:65" x14ac:dyDescent="0.35">
      <c r="A3" s="12">
        <v>843</v>
      </c>
      <c r="B3" s="11">
        <v>843</v>
      </c>
      <c r="C3" s="11" t="s">
        <v>66</v>
      </c>
      <c r="D3" s="11" t="s">
        <v>65</v>
      </c>
      <c r="E3" s="11" t="s">
        <v>1084</v>
      </c>
      <c r="F3" s="11" t="s">
        <v>1085</v>
      </c>
      <c r="G3" s="11" t="s">
        <v>68</v>
      </c>
      <c r="H3" s="11" t="s">
        <v>1086</v>
      </c>
      <c r="I3" s="11" t="s">
        <v>1087</v>
      </c>
      <c r="J3" s="11" t="s">
        <v>1088</v>
      </c>
      <c r="K3" s="11" t="s">
        <v>67</v>
      </c>
      <c r="L3" s="11" t="s">
        <v>1089</v>
      </c>
      <c r="M3" s="11" t="s">
        <v>1084</v>
      </c>
      <c r="N3" s="11" t="s">
        <v>1090</v>
      </c>
      <c r="O3" s="11" t="s">
        <v>1091</v>
      </c>
      <c r="P3" s="11" t="s">
        <v>1084</v>
      </c>
      <c r="Q3" s="11" t="s">
        <v>1084</v>
      </c>
      <c r="R3" s="11" t="s">
        <v>1092</v>
      </c>
      <c r="S3" s="11">
        <v>2015</v>
      </c>
      <c r="T3" s="11" t="s">
        <v>1040</v>
      </c>
      <c r="U3" s="11" t="s">
        <v>1041</v>
      </c>
      <c r="V3" s="11" t="s">
        <v>1042</v>
      </c>
      <c r="W3" s="11" t="s">
        <v>1043</v>
      </c>
      <c r="X3" s="11" t="s">
        <v>1093</v>
      </c>
      <c r="Y3" s="11" t="s">
        <v>1084</v>
      </c>
      <c r="Z3" s="11" t="s">
        <v>1094</v>
      </c>
      <c r="AA3" s="11" t="s">
        <v>1084</v>
      </c>
      <c r="AB3" s="11" t="s">
        <v>1084</v>
      </c>
      <c r="AC3" s="11" t="s">
        <v>1095</v>
      </c>
      <c r="AD3" s="11" t="s">
        <v>1096</v>
      </c>
      <c r="AE3" s="11" t="s">
        <v>1097</v>
      </c>
      <c r="AF3" s="11" t="s">
        <v>1098</v>
      </c>
      <c r="AG3" s="11" t="s">
        <v>1099</v>
      </c>
      <c r="AH3" s="11" t="s">
        <v>78</v>
      </c>
      <c r="AI3" s="11">
        <v>42170</v>
      </c>
      <c r="AJ3" s="11" t="s">
        <v>1100</v>
      </c>
      <c r="AK3" s="11">
        <v>42423</v>
      </c>
      <c r="AL3" s="11" t="s">
        <v>1101</v>
      </c>
      <c r="AM3" s="11">
        <v>42297</v>
      </c>
      <c r="AN3" s="11" t="s">
        <v>1102</v>
      </c>
      <c r="AO3" s="11">
        <v>2015.7978142076499</v>
      </c>
      <c r="AP3" s="11" t="s">
        <v>1084</v>
      </c>
      <c r="AQ3" s="11" t="s">
        <v>1103</v>
      </c>
      <c r="AR3" s="11" t="s">
        <v>1104</v>
      </c>
      <c r="AS3" s="11" t="s">
        <v>67</v>
      </c>
      <c r="AT3" s="11" t="s">
        <v>1105</v>
      </c>
      <c r="AU3" s="11" t="s">
        <v>64</v>
      </c>
      <c r="AV3" s="11" t="s">
        <v>1084</v>
      </c>
      <c r="AW3" s="11" t="s">
        <v>1084</v>
      </c>
      <c r="AX3" s="11" t="s">
        <v>1084</v>
      </c>
      <c r="AY3" s="11" t="s">
        <v>1106</v>
      </c>
      <c r="AZ3" s="33" t="s">
        <v>67</v>
      </c>
      <c r="BA3" t="s">
        <v>1107</v>
      </c>
      <c r="BB3" t="s">
        <v>1108</v>
      </c>
      <c r="BC3" t="s">
        <v>1109</v>
      </c>
      <c r="BD3" t="s">
        <v>1110</v>
      </c>
      <c r="BE3" t="s">
        <v>1111</v>
      </c>
      <c r="BF3" t="s">
        <v>1112</v>
      </c>
      <c r="BG3" t="s">
        <v>1109</v>
      </c>
      <c r="BH3" t="s">
        <v>1108</v>
      </c>
      <c r="BI3" t="s">
        <v>1113</v>
      </c>
      <c r="BJ3" t="s">
        <v>1114</v>
      </c>
      <c r="BK3" t="s">
        <v>1115</v>
      </c>
      <c r="BM3" s="47"/>
    </row>
    <row r="4" spans="1:65" x14ac:dyDescent="0.35">
      <c r="A4" s="5">
        <v>5</v>
      </c>
      <c r="B4" s="4">
        <v>5</v>
      </c>
      <c r="C4" s="4" t="s">
        <v>75</v>
      </c>
      <c r="D4" s="4" t="s">
        <v>74</v>
      </c>
      <c r="E4" s="4" t="s">
        <v>1084</v>
      </c>
      <c r="F4" s="4" t="s">
        <v>1116</v>
      </c>
      <c r="G4" s="4">
        <v>2000</v>
      </c>
      <c r="H4" s="4" t="s">
        <v>1086</v>
      </c>
      <c r="I4" s="4" t="s">
        <v>1087</v>
      </c>
      <c r="J4" s="4" t="s">
        <v>1088</v>
      </c>
      <c r="K4" s="4" t="s">
        <v>76</v>
      </c>
      <c r="L4" s="4" t="s">
        <v>1117</v>
      </c>
      <c r="M4" s="4" t="s">
        <v>1118</v>
      </c>
      <c r="N4" s="4" t="s">
        <v>1084</v>
      </c>
      <c r="O4" s="4" t="s">
        <v>1119</v>
      </c>
      <c r="P4" s="4" t="s">
        <v>1084</v>
      </c>
      <c r="Q4" s="4" t="s">
        <v>1084</v>
      </c>
      <c r="R4" s="4" t="s">
        <v>1084</v>
      </c>
      <c r="S4" s="4">
        <v>2000</v>
      </c>
      <c r="T4" s="4" t="s">
        <v>1040</v>
      </c>
      <c r="U4" s="4" t="s">
        <v>1120</v>
      </c>
      <c r="V4" s="4" t="s">
        <v>1042</v>
      </c>
      <c r="W4" s="4" t="s">
        <v>1084</v>
      </c>
      <c r="X4" s="4" t="s">
        <v>1093</v>
      </c>
      <c r="Y4" s="4" t="s">
        <v>1094</v>
      </c>
      <c r="Z4" s="4" t="s">
        <v>1084</v>
      </c>
      <c r="AA4" s="4" t="s">
        <v>1084</v>
      </c>
      <c r="AB4" s="4" t="s">
        <v>1084</v>
      </c>
      <c r="AC4" s="4" t="s">
        <v>1095</v>
      </c>
      <c r="AD4" s="4" t="s">
        <v>1121</v>
      </c>
      <c r="AE4" s="4" t="s">
        <v>1122</v>
      </c>
      <c r="AF4" s="4" t="s">
        <v>1123</v>
      </c>
      <c r="AG4" s="4" t="s">
        <v>1124</v>
      </c>
      <c r="AH4" s="4" t="s">
        <v>78</v>
      </c>
      <c r="AI4" s="4">
        <v>36678</v>
      </c>
      <c r="AJ4" s="4" t="s">
        <v>1100</v>
      </c>
      <c r="AK4" s="4">
        <v>36714</v>
      </c>
      <c r="AL4" s="4" t="s">
        <v>1125</v>
      </c>
      <c r="AM4" s="4">
        <v>36696.5</v>
      </c>
      <c r="AN4" s="4" t="s">
        <v>1126</v>
      </c>
      <c r="AO4" s="4">
        <v>2000.46584699454</v>
      </c>
      <c r="AP4" s="4" t="s">
        <v>1084</v>
      </c>
      <c r="AQ4" s="4" t="s">
        <v>1127</v>
      </c>
      <c r="AR4" s="4" t="s">
        <v>1127</v>
      </c>
      <c r="AS4" s="4" t="s">
        <v>76</v>
      </c>
      <c r="AT4" s="4" t="s">
        <v>1105</v>
      </c>
      <c r="AU4" s="4" t="s">
        <v>73</v>
      </c>
      <c r="AV4" s="4" t="s">
        <v>1084</v>
      </c>
      <c r="AW4" s="4" t="s">
        <v>1084</v>
      </c>
      <c r="AX4" s="4" t="s">
        <v>1084</v>
      </c>
      <c r="AY4" s="4" t="s">
        <v>1128</v>
      </c>
      <c r="AZ4" s="8" t="s">
        <v>76</v>
      </c>
      <c r="BA4" t="s">
        <v>1129</v>
      </c>
      <c r="BB4" t="s">
        <v>1130</v>
      </c>
      <c r="BC4" t="s">
        <v>1131</v>
      </c>
      <c r="BD4" t="s">
        <v>1132</v>
      </c>
      <c r="BE4" t="s">
        <v>1133</v>
      </c>
      <c r="BF4" t="s">
        <v>1112</v>
      </c>
      <c r="BG4" t="s">
        <v>1131</v>
      </c>
      <c r="BH4" t="s">
        <v>1134</v>
      </c>
      <c r="BI4" t="s">
        <v>1135</v>
      </c>
      <c r="BJ4">
        <v>0</v>
      </c>
      <c r="BK4" t="s">
        <v>1134</v>
      </c>
      <c r="BM4" s="47" t="s">
        <v>1136</v>
      </c>
    </row>
    <row r="5" spans="1:65" x14ac:dyDescent="0.35">
      <c r="A5" s="5">
        <v>918</v>
      </c>
      <c r="B5" s="4">
        <v>918</v>
      </c>
      <c r="C5" s="4" t="s">
        <v>75</v>
      </c>
      <c r="D5" s="4" t="s">
        <v>89</v>
      </c>
      <c r="E5" s="4" t="s">
        <v>1084</v>
      </c>
      <c r="F5" s="4" t="s">
        <v>1137</v>
      </c>
      <c r="G5" s="4">
        <v>2002</v>
      </c>
      <c r="H5" s="4" t="s">
        <v>1086</v>
      </c>
      <c r="I5" s="4" t="s">
        <v>1087</v>
      </c>
      <c r="J5" s="4" t="s">
        <v>1088</v>
      </c>
      <c r="K5" s="4" t="s">
        <v>90</v>
      </c>
      <c r="L5" s="4" t="s">
        <v>1138</v>
      </c>
      <c r="M5" s="4" t="s">
        <v>1084</v>
      </c>
      <c r="N5" s="4" t="s">
        <v>1084</v>
      </c>
      <c r="O5" s="4" t="s">
        <v>1084</v>
      </c>
      <c r="P5" s="4" t="s">
        <v>1084</v>
      </c>
      <c r="Q5" s="4" t="s">
        <v>1084</v>
      </c>
      <c r="R5" s="4" t="s">
        <v>1084</v>
      </c>
      <c r="S5" s="4">
        <v>2002</v>
      </c>
      <c r="T5" s="4" t="s">
        <v>1040</v>
      </c>
      <c r="U5" s="4" t="s">
        <v>1041</v>
      </c>
      <c r="V5" s="4" t="s">
        <v>1084</v>
      </c>
      <c r="W5" s="4" t="s">
        <v>1084</v>
      </c>
      <c r="X5" s="4" t="s">
        <v>1093</v>
      </c>
      <c r="Y5" s="4" t="s">
        <v>1094</v>
      </c>
      <c r="Z5" s="4" t="s">
        <v>1084</v>
      </c>
      <c r="AA5" s="4" t="s">
        <v>1084</v>
      </c>
      <c r="AB5" s="4" t="s">
        <v>1084</v>
      </c>
      <c r="AC5" s="4" t="s">
        <v>1084</v>
      </c>
      <c r="AD5" s="4" t="s">
        <v>1084</v>
      </c>
      <c r="AE5" s="4" t="s">
        <v>1139</v>
      </c>
      <c r="AF5" s="4" t="s">
        <v>1140</v>
      </c>
      <c r="AG5" s="4" t="s">
        <v>1141</v>
      </c>
      <c r="AH5" s="4" t="s">
        <v>78</v>
      </c>
      <c r="AI5" s="4">
        <v>37348</v>
      </c>
      <c r="AJ5" s="4" t="s">
        <v>1142</v>
      </c>
      <c r="AK5" s="4">
        <v>37468</v>
      </c>
      <c r="AL5" s="4" t="s">
        <v>1125</v>
      </c>
      <c r="AM5" s="4">
        <v>37408.5</v>
      </c>
      <c r="AN5" s="4" t="s">
        <v>1143</v>
      </c>
      <c r="AO5" s="4">
        <v>2002.4139344262301</v>
      </c>
      <c r="AP5" s="4" t="s">
        <v>1084</v>
      </c>
      <c r="AQ5" s="4" t="s">
        <v>1144</v>
      </c>
      <c r="AR5" s="4" t="s">
        <v>1144</v>
      </c>
      <c r="AS5" s="4" t="s">
        <v>90</v>
      </c>
      <c r="AT5" s="4" t="s">
        <v>1105</v>
      </c>
      <c r="AU5" s="4" t="s">
        <v>73</v>
      </c>
      <c r="AV5" s="4" t="s">
        <v>1084</v>
      </c>
      <c r="AW5" s="4" t="s">
        <v>1084</v>
      </c>
      <c r="AX5" s="4" t="s">
        <v>1084</v>
      </c>
      <c r="AY5" s="4" t="s">
        <v>1145</v>
      </c>
      <c r="AZ5" s="8" t="s">
        <v>90</v>
      </c>
      <c r="BA5" t="s">
        <v>1129</v>
      </c>
      <c r="BB5" t="s">
        <v>1130</v>
      </c>
      <c r="BC5" t="s">
        <v>1131</v>
      </c>
      <c r="BD5" t="s">
        <v>1132</v>
      </c>
      <c r="BE5" t="s">
        <v>1133</v>
      </c>
      <c r="BF5" t="s">
        <v>1112</v>
      </c>
      <c r="BG5" t="s">
        <v>1131</v>
      </c>
      <c r="BH5" t="s">
        <v>1134</v>
      </c>
      <c r="BI5" t="s">
        <v>1135</v>
      </c>
      <c r="BJ5">
        <v>0</v>
      </c>
      <c r="BK5" t="s">
        <v>1134</v>
      </c>
      <c r="BM5" s="47"/>
    </row>
    <row r="6" spans="1:65" x14ac:dyDescent="0.35">
      <c r="A6" s="5">
        <v>895</v>
      </c>
      <c r="B6" s="4">
        <v>895</v>
      </c>
      <c r="C6" s="4" t="s">
        <v>75</v>
      </c>
      <c r="D6" s="4" t="s">
        <v>85</v>
      </c>
      <c r="E6" s="4" t="s">
        <v>1084</v>
      </c>
      <c r="F6" s="4" t="s">
        <v>1146</v>
      </c>
      <c r="G6" s="4">
        <v>2002</v>
      </c>
      <c r="H6" s="4" t="s">
        <v>1086</v>
      </c>
      <c r="I6" s="4" t="s">
        <v>1087</v>
      </c>
      <c r="J6" s="4" t="s">
        <v>1088</v>
      </c>
      <c r="K6" s="4" t="s">
        <v>86</v>
      </c>
      <c r="L6" s="4" t="s">
        <v>1147</v>
      </c>
      <c r="M6" s="4" t="s">
        <v>1084</v>
      </c>
      <c r="N6" s="4" t="s">
        <v>1084</v>
      </c>
      <c r="O6" s="4" t="s">
        <v>1084</v>
      </c>
      <c r="P6" s="4" t="s">
        <v>1084</v>
      </c>
      <c r="Q6" s="4" t="s">
        <v>1084</v>
      </c>
      <c r="R6" s="4" t="s">
        <v>1084</v>
      </c>
      <c r="S6" s="4">
        <v>2002</v>
      </c>
      <c r="T6" s="4" t="s">
        <v>1040</v>
      </c>
      <c r="U6" s="4" t="s">
        <v>1084</v>
      </c>
      <c r="V6" s="4" t="s">
        <v>1042</v>
      </c>
      <c r="W6" s="4" t="s">
        <v>1084</v>
      </c>
      <c r="X6" s="4" t="s">
        <v>1093</v>
      </c>
      <c r="Y6" s="4" t="s">
        <v>1094</v>
      </c>
      <c r="Z6" s="4" t="s">
        <v>1094</v>
      </c>
      <c r="AA6" s="4" t="s">
        <v>1084</v>
      </c>
      <c r="AB6" s="4" t="s">
        <v>1148</v>
      </c>
      <c r="AC6" s="4" t="s">
        <v>1084</v>
      </c>
      <c r="AD6" s="4" t="s">
        <v>1084</v>
      </c>
      <c r="AE6" s="4" t="s">
        <v>1149</v>
      </c>
      <c r="AF6" s="4" t="s">
        <v>1119</v>
      </c>
      <c r="AG6" s="4" t="s">
        <v>1150</v>
      </c>
      <c r="AH6" s="4" t="s">
        <v>78</v>
      </c>
      <c r="AI6" s="4">
        <v>37476</v>
      </c>
      <c r="AJ6" s="4" t="s">
        <v>1151</v>
      </c>
      <c r="AK6" s="4">
        <v>37613</v>
      </c>
      <c r="AL6" s="4" t="s">
        <v>1152</v>
      </c>
      <c r="AM6" s="4">
        <v>37545</v>
      </c>
      <c r="AN6" s="4" t="s">
        <v>1143</v>
      </c>
      <c r="AO6" s="4">
        <v>2002.7868852459001</v>
      </c>
      <c r="AP6" s="4" t="s">
        <v>1084</v>
      </c>
      <c r="AQ6" s="4" t="s">
        <v>1144</v>
      </c>
      <c r="AR6" s="4" t="s">
        <v>1144</v>
      </c>
      <c r="AS6" s="4" t="s">
        <v>86</v>
      </c>
      <c r="AT6" s="4" t="s">
        <v>1105</v>
      </c>
      <c r="AU6" s="4" t="s">
        <v>73</v>
      </c>
      <c r="AV6" s="4" t="s">
        <v>1084</v>
      </c>
      <c r="AW6" s="4" t="s">
        <v>1084</v>
      </c>
      <c r="AX6" s="4" t="s">
        <v>1084</v>
      </c>
      <c r="AY6" s="4" t="s">
        <v>1153</v>
      </c>
      <c r="AZ6" s="8" t="s">
        <v>86</v>
      </c>
      <c r="BA6" t="s">
        <v>1129</v>
      </c>
      <c r="BB6" t="s">
        <v>1130</v>
      </c>
      <c r="BC6" t="s">
        <v>1131</v>
      </c>
      <c r="BD6" t="s">
        <v>1132</v>
      </c>
      <c r="BE6" t="s">
        <v>1133</v>
      </c>
      <c r="BF6" t="s">
        <v>1112</v>
      </c>
      <c r="BG6" t="s">
        <v>1131</v>
      </c>
      <c r="BH6" t="s">
        <v>1134</v>
      </c>
      <c r="BI6" t="s">
        <v>1135</v>
      </c>
      <c r="BJ6">
        <v>0</v>
      </c>
      <c r="BK6" t="s">
        <v>1134</v>
      </c>
      <c r="BM6" s="47"/>
    </row>
    <row r="7" spans="1:65" x14ac:dyDescent="0.35">
      <c r="A7" s="5">
        <v>921</v>
      </c>
      <c r="B7" s="4">
        <v>921</v>
      </c>
      <c r="C7" s="4" t="s">
        <v>75</v>
      </c>
      <c r="D7" s="4" t="s">
        <v>91</v>
      </c>
      <c r="E7" s="4" t="s">
        <v>1084</v>
      </c>
      <c r="F7" s="4" t="s">
        <v>1154</v>
      </c>
      <c r="G7" s="4">
        <v>2005</v>
      </c>
      <c r="H7" s="4" t="s">
        <v>1086</v>
      </c>
      <c r="I7" s="4" t="s">
        <v>1087</v>
      </c>
      <c r="J7" s="4" t="s">
        <v>1088</v>
      </c>
      <c r="K7" s="4" t="s">
        <v>90</v>
      </c>
      <c r="L7" s="4" t="s">
        <v>1138</v>
      </c>
      <c r="M7" s="4" t="s">
        <v>1084</v>
      </c>
      <c r="N7" s="4" t="s">
        <v>1084</v>
      </c>
      <c r="O7" s="4" t="s">
        <v>1084</v>
      </c>
      <c r="P7" s="4" t="s">
        <v>1084</v>
      </c>
      <c r="Q7" s="4" t="s">
        <v>1084</v>
      </c>
      <c r="R7" s="4" t="s">
        <v>1084</v>
      </c>
      <c r="S7" s="4">
        <v>2005</v>
      </c>
      <c r="T7" s="4" t="s">
        <v>1040</v>
      </c>
      <c r="U7" s="4" t="s">
        <v>1041</v>
      </c>
      <c r="V7" s="4" t="s">
        <v>1084</v>
      </c>
      <c r="W7" s="4" t="s">
        <v>1084</v>
      </c>
      <c r="X7" s="4" t="s">
        <v>1093</v>
      </c>
      <c r="Y7" s="4" t="s">
        <v>1094</v>
      </c>
      <c r="Z7" s="4" t="s">
        <v>1084</v>
      </c>
      <c r="AA7" s="4" t="s">
        <v>1084</v>
      </c>
      <c r="AB7" s="4" t="s">
        <v>1084</v>
      </c>
      <c r="AC7" s="4" t="s">
        <v>1084</v>
      </c>
      <c r="AD7" s="4" t="s">
        <v>1084</v>
      </c>
      <c r="AE7" s="4" t="s">
        <v>1155</v>
      </c>
      <c r="AF7" s="4" t="s">
        <v>1140</v>
      </c>
      <c r="AG7" s="4" t="s">
        <v>1156</v>
      </c>
      <c r="AH7" s="4" t="s">
        <v>78</v>
      </c>
      <c r="AI7" s="4">
        <v>38473</v>
      </c>
      <c r="AJ7" s="4" t="s">
        <v>1157</v>
      </c>
      <c r="AK7" s="4">
        <v>38564</v>
      </c>
      <c r="AL7" s="4" t="s">
        <v>1125</v>
      </c>
      <c r="AM7" s="4">
        <v>38519</v>
      </c>
      <c r="AN7" s="4" t="s">
        <v>1158</v>
      </c>
      <c r="AO7" s="4">
        <v>2005.45355191257</v>
      </c>
      <c r="AP7" s="4" t="s">
        <v>1084</v>
      </c>
      <c r="AQ7" s="4" t="s">
        <v>1159</v>
      </c>
      <c r="AR7" s="4" t="s">
        <v>1159</v>
      </c>
      <c r="AS7" s="4" t="s">
        <v>90</v>
      </c>
      <c r="AT7" s="4" t="s">
        <v>1105</v>
      </c>
      <c r="AU7" s="4" t="s">
        <v>73</v>
      </c>
      <c r="AV7" s="4" t="s">
        <v>1084</v>
      </c>
      <c r="AW7" s="4" t="s">
        <v>1084</v>
      </c>
      <c r="AX7" s="4" t="s">
        <v>1084</v>
      </c>
      <c r="AY7" s="4" t="s">
        <v>1145</v>
      </c>
      <c r="AZ7" s="8" t="s">
        <v>90</v>
      </c>
      <c r="BA7" t="s">
        <v>1129</v>
      </c>
      <c r="BB7" t="s">
        <v>1130</v>
      </c>
      <c r="BC7" t="s">
        <v>1131</v>
      </c>
      <c r="BD7" t="s">
        <v>1132</v>
      </c>
      <c r="BE7" t="s">
        <v>1133</v>
      </c>
      <c r="BF7" t="s">
        <v>1112</v>
      </c>
      <c r="BG7" t="s">
        <v>1131</v>
      </c>
      <c r="BH7" t="s">
        <v>1134</v>
      </c>
      <c r="BI7" t="s">
        <v>1135</v>
      </c>
      <c r="BJ7">
        <v>0</v>
      </c>
      <c r="BK7" t="s">
        <v>1134</v>
      </c>
      <c r="BM7" s="47"/>
    </row>
    <row r="8" spans="1:65" x14ac:dyDescent="0.35">
      <c r="A8" s="5">
        <v>6</v>
      </c>
      <c r="B8" s="4">
        <v>6</v>
      </c>
      <c r="C8" s="4" t="s">
        <v>75</v>
      </c>
      <c r="D8" s="4" t="s">
        <v>81</v>
      </c>
      <c r="E8" s="4" t="s">
        <v>1084</v>
      </c>
      <c r="F8" s="4" t="s">
        <v>1160</v>
      </c>
      <c r="G8" s="4">
        <v>2005</v>
      </c>
      <c r="H8" s="4" t="s">
        <v>1086</v>
      </c>
      <c r="I8" s="4" t="s">
        <v>1087</v>
      </c>
      <c r="J8" s="4" t="s">
        <v>1088</v>
      </c>
      <c r="K8" s="4" t="s">
        <v>76</v>
      </c>
      <c r="L8" s="4" t="s">
        <v>1117</v>
      </c>
      <c r="M8" s="4" t="s">
        <v>1161</v>
      </c>
      <c r="N8" s="4" t="s">
        <v>1084</v>
      </c>
      <c r="O8" s="4" t="s">
        <v>1084</v>
      </c>
      <c r="P8" s="4" t="s">
        <v>1084</v>
      </c>
      <c r="Q8" s="4" t="s">
        <v>1084</v>
      </c>
      <c r="R8" s="4" t="s">
        <v>1084</v>
      </c>
      <c r="S8" s="4">
        <v>2005</v>
      </c>
      <c r="T8" s="4" t="s">
        <v>1040</v>
      </c>
      <c r="U8" s="4" t="s">
        <v>1120</v>
      </c>
      <c r="V8" s="4" t="s">
        <v>1042</v>
      </c>
      <c r="W8" s="4" t="s">
        <v>1084</v>
      </c>
      <c r="X8" s="4" t="s">
        <v>1093</v>
      </c>
      <c r="Y8" s="4" t="s">
        <v>1094</v>
      </c>
      <c r="Z8" s="4" t="s">
        <v>1084</v>
      </c>
      <c r="AA8" s="4" t="s">
        <v>1084</v>
      </c>
      <c r="AB8" s="4" t="s">
        <v>1084</v>
      </c>
      <c r="AC8" s="4" t="s">
        <v>1084</v>
      </c>
      <c r="AD8" s="4" t="s">
        <v>1084</v>
      </c>
      <c r="AE8" s="4" t="s">
        <v>1162</v>
      </c>
      <c r="AF8" s="4" t="s">
        <v>1163</v>
      </c>
      <c r="AG8" s="4" t="s">
        <v>1164</v>
      </c>
      <c r="AH8" s="4" t="s">
        <v>78</v>
      </c>
      <c r="AI8" s="4">
        <v>38626</v>
      </c>
      <c r="AJ8" s="4" t="s">
        <v>1165</v>
      </c>
      <c r="AK8" s="4">
        <v>38686</v>
      </c>
      <c r="AL8" s="4" t="s">
        <v>1166</v>
      </c>
      <c r="AM8" s="4">
        <v>38656.5</v>
      </c>
      <c r="AN8" s="4" t="s">
        <v>1158</v>
      </c>
      <c r="AO8" s="4">
        <v>2005.8292349726801</v>
      </c>
      <c r="AP8" s="4" t="s">
        <v>1084</v>
      </c>
      <c r="AQ8" s="4" t="s">
        <v>1159</v>
      </c>
      <c r="AR8" s="4" t="s">
        <v>1159</v>
      </c>
      <c r="AS8" s="4" t="s">
        <v>76</v>
      </c>
      <c r="AT8" s="4" t="s">
        <v>1105</v>
      </c>
      <c r="AU8" s="4" t="s">
        <v>73</v>
      </c>
      <c r="AV8" s="4" t="s">
        <v>1084</v>
      </c>
      <c r="AW8" s="4" t="s">
        <v>1084</v>
      </c>
      <c r="AX8" s="4" t="s">
        <v>1084</v>
      </c>
      <c r="AY8" s="4" t="s">
        <v>1128</v>
      </c>
      <c r="AZ8" s="8" t="s">
        <v>76</v>
      </c>
      <c r="BA8" t="s">
        <v>1129</v>
      </c>
      <c r="BB8" t="s">
        <v>1130</v>
      </c>
      <c r="BC8" t="s">
        <v>1131</v>
      </c>
      <c r="BD8" t="s">
        <v>1132</v>
      </c>
      <c r="BE8" t="s">
        <v>1133</v>
      </c>
      <c r="BF8" t="s">
        <v>1112</v>
      </c>
      <c r="BG8" t="s">
        <v>1131</v>
      </c>
      <c r="BH8" t="s">
        <v>1134</v>
      </c>
      <c r="BI8" t="s">
        <v>1135</v>
      </c>
      <c r="BJ8">
        <v>0</v>
      </c>
      <c r="BK8" t="s">
        <v>1134</v>
      </c>
      <c r="BM8" s="47" t="s">
        <v>1167</v>
      </c>
    </row>
    <row r="9" spans="1:65" x14ac:dyDescent="0.35">
      <c r="A9" s="5">
        <v>7</v>
      </c>
      <c r="B9" s="4">
        <v>7</v>
      </c>
      <c r="C9" s="4" t="s">
        <v>75</v>
      </c>
      <c r="D9" s="4" t="s">
        <v>82</v>
      </c>
      <c r="E9" s="4" t="s">
        <v>1084</v>
      </c>
      <c r="F9" s="4" t="s">
        <v>1168</v>
      </c>
      <c r="G9" s="4" t="s">
        <v>83</v>
      </c>
      <c r="H9" s="4" t="s">
        <v>1086</v>
      </c>
      <c r="I9" s="4" t="s">
        <v>1087</v>
      </c>
      <c r="J9" s="4" t="s">
        <v>1088</v>
      </c>
      <c r="K9" s="4" t="s">
        <v>67</v>
      </c>
      <c r="L9" s="4" t="s">
        <v>1169</v>
      </c>
      <c r="M9" s="4" t="s">
        <v>1170</v>
      </c>
      <c r="N9" s="4" t="s">
        <v>1084</v>
      </c>
      <c r="O9" s="4" t="s">
        <v>1171</v>
      </c>
      <c r="P9" s="4" t="s">
        <v>1084</v>
      </c>
      <c r="Q9" s="4" t="s">
        <v>1084</v>
      </c>
      <c r="R9" s="4" t="s">
        <v>1172</v>
      </c>
      <c r="S9" s="4">
        <v>2009</v>
      </c>
      <c r="T9" s="4" t="s">
        <v>1040</v>
      </c>
      <c r="U9" s="4" t="s">
        <v>1041</v>
      </c>
      <c r="V9" s="4" t="s">
        <v>1042</v>
      </c>
      <c r="W9" s="4" t="s">
        <v>1043</v>
      </c>
      <c r="X9" s="4" t="s">
        <v>1093</v>
      </c>
      <c r="Y9" s="4" t="s">
        <v>1084</v>
      </c>
      <c r="Z9" s="4" t="s">
        <v>1094</v>
      </c>
      <c r="AA9" s="4" t="s">
        <v>1094</v>
      </c>
      <c r="AB9" s="4" t="s">
        <v>1084</v>
      </c>
      <c r="AC9" s="4" t="s">
        <v>1173</v>
      </c>
      <c r="AD9" s="4" t="s">
        <v>1084</v>
      </c>
      <c r="AE9" s="4" t="s">
        <v>1174</v>
      </c>
      <c r="AF9" s="4" t="s">
        <v>1175</v>
      </c>
      <c r="AG9" s="4" t="s">
        <v>1176</v>
      </c>
      <c r="AH9" s="4" t="s">
        <v>78</v>
      </c>
      <c r="AI9" s="4">
        <v>39741</v>
      </c>
      <c r="AJ9" s="4" t="s">
        <v>1165</v>
      </c>
      <c r="AK9" s="4">
        <v>39929</v>
      </c>
      <c r="AL9" s="4" t="s">
        <v>1142</v>
      </c>
      <c r="AM9" s="4">
        <v>39835.5</v>
      </c>
      <c r="AN9" s="4" t="s">
        <v>1177</v>
      </c>
      <c r="AO9" s="4">
        <v>2009.0587431694</v>
      </c>
      <c r="AP9" s="4" t="s">
        <v>1084</v>
      </c>
      <c r="AQ9" s="4" t="s">
        <v>1178</v>
      </c>
      <c r="AR9" s="4" t="s">
        <v>1179</v>
      </c>
      <c r="AS9" s="4" t="s">
        <v>67</v>
      </c>
      <c r="AT9" s="4" t="s">
        <v>1105</v>
      </c>
      <c r="AU9" s="4" t="s">
        <v>73</v>
      </c>
      <c r="AV9" s="4" t="s">
        <v>1084</v>
      </c>
      <c r="AW9" s="4" t="s">
        <v>1084</v>
      </c>
      <c r="AX9" s="4" t="s">
        <v>1084</v>
      </c>
      <c r="AY9" s="4" t="s">
        <v>1106</v>
      </c>
      <c r="AZ9" s="8" t="s">
        <v>67</v>
      </c>
      <c r="BA9" t="s">
        <v>1129</v>
      </c>
      <c r="BB9" t="s">
        <v>1130</v>
      </c>
      <c r="BC9" t="s">
        <v>1131</v>
      </c>
      <c r="BD9" t="s">
        <v>1132</v>
      </c>
      <c r="BE9" t="s">
        <v>1133</v>
      </c>
      <c r="BF9" t="s">
        <v>1112</v>
      </c>
      <c r="BG9" t="s">
        <v>1131</v>
      </c>
      <c r="BH9" t="s">
        <v>1134</v>
      </c>
      <c r="BI9" t="s">
        <v>1135</v>
      </c>
      <c r="BJ9">
        <v>0</v>
      </c>
      <c r="BK9" t="s">
        <v>1134</v>
      </c>
      <c r="BM9" s="47"/>
    </row>
    <row r="10" spans="1:65" x14ac:dyDescent="0.35">
      <c r="A10" s="5">
        <v>923</v>
      </c>
      <c r="B10" s="4">
        <v>923</v>
      </c>
      <c r="C10" s="4" t="s">
        <v>75</v>
      </c>
      <c r="D10" s="4" t="s">
        <v>93</v>
      </c>
      <c r="E10" s="4" t="s">
        <v>1084</v>
      </c>
      <c r="F10" s="4" t="s">
        <v>1154</v>
      </c>
      <c r="G10" s="4">
        <v>2008</v>
      </c>
      <c r="H10" s="4" t="s">
        <v>1086</v>
      </c>
      <c r="I10" s="4" t="s">
        <v>1087</v>
      </c>
      <c r="J10" s="4" t="s">
        <v>1088</v>
      </c>
      <c r="K10" s="4" t="s">
        <v>90</v>
      </c>
      <c r="L10" s="4" t="s">
        <v>1138</v>
      </c>
      <c r="M10" s="4" t="s">
        <v>1084</v>
      </c>
      <c r="N10" s="4" t="s">
        <v>1084</v>
      </c>
      <c r="O10" s="4" t="s">
        <v>1084</v>
      </c>
      <c r="P10" s="4" t="s">
        <v>1084</v>
      </c>
      <c r="Q10" s="4" t="s">
        <v>1084</v>
      </c>
      <c r="R10" s="4" t="s">
        <v>1084</v>
      </c>
      <c r="S10" s="4">
        <v>2008</v>
      </c>
      <c r="T10" s="4" t="s">
        <v>1040</v>
      </c>
      <c r="U10" s="4" t="s">
        <v>1041</v>
      </c>
      <c r="V10" s="4" t="s">
        <v>1042</v>
      </c>
      <c r="W10" s="4" t="s">
        <v>1084</v>
      </c>
      <c r="X10" s="4" t="s">
        <v>1093</v>
      </c>
      <c r="Y10" s="4" t="s">
        <v>1094</v>
      </c>
      <c r="Z10" s="4" t="s">
        <v>1084</v>
      </c>
      <c r="AA10" s="4" t="s">
        <v>1084</v>
      </c>
      <c r="AB10" s="4" t="s">
        <v>1084</v>
      </c>
      <c r="AC10" s="4" t="s">
        <v>1084</v>
      </c>
      <c r="AD10" s="4" t="s">
        <v>1084</v>
      </c>
      <c r="AE10" s="4" t="s">
        <v>1180</v>
      </c>
      <c r="AF10" s="4" t="s">
        <v>1140</v>
      </c>
      <c r="AG10" s="4" t="s">
        <v>1156</v>
      </c>
      <c r="AH10" s="4" t="s">
        <v>78</v>
      </c>
      <c r="AI10" s="4">
        <v>39600</v>
      </c>
      <c r="AJ10" s="4" t="s">
        <v>1100</v>
      </c>
      <c r="AK10" s="4">
        <v>39691</v>
      </c>
      <c r="AL10" s="4" t="s">
        <v>1151</v>
      </c>
      <c r="AM10" s="4">
        <v>39646</v>
      </c>
      <c r="AN10" s="4" t="s">
        <v>1181</v>
      </c>
      <c r="AO10" s="4">
        <v>2008.5409836065601</v>
      </c>
      <c r="AP10" s="4" t="s">
        <v>1084</v>
      </c>
      <c r="AQ10" s="4" t="s">
        <v>1178</v>
      </c>
      <c r="AR10" s="4" t="s">
        <v>1178</v>
      </c>
      <c r="AS10" s="4" t="s">
        <v>90</v>
      </c>
      <c r="AT10" s="4" t="s">
        <v>1105</v>
      </c>
      <c r="AU10" s="4" t="s">
        <v>73</v>
      </c>
      <c r="AV10" s="4" t="s">
        <v>1084</v>
      </c>
      <c r="AW10" s="4" t="s">
        <v>1084</v>
      </c>
      <c r="AX10" s="4" t="s">
        <v>1084</v>
      </c>
      <c r="AY10" s="4" t="s">
        <v>1145</v>
      </c>
      <c r="AZ10" s="8" t="s">
        <v>90</v>
      </c>
      <c r="BA10" t="s">
        <v>1129</v>
      </c>
      <c r="BB10" t="s">
        <v>1130</v>
      </c>
      <c r="BC10" t="s">
        <v>1131</v>
      </c>
      <c r="BD10" t="s">
        <v>1132</v>
      </c>
      <c r="BE10" t="s">
        <v>1133</v>
      </c>
      <c r="BF10" t="s">
        <v>1112</v>
      </c>
      <c r="BG10" t="s">
        <v>1131</v>
      </c>
      <c r="BH10" t="s">
        <v>1134</v>
      </c>
      <c r="BI10" t="s">
        <v>1135</v>
      </c>
      <c r="BJ10">
        <v>0</v>
      </c>
      <c r="BK10" t="s">
        <v>1134</v>
      </c>
      <c r="BM10" s="47"/>
    </row>
    <row r="11" spans="1:65" x14ac:dyDescent="0.35">
      <c r="A11" s="5">
        <v>922</v>
      </c>
      <c r="B11" s="4">
        <v>922</v>
      </c>
      <c r="C11" s="4" t="s">
        <v>75</v>
      </c>
      <c r="D11" s="4" t="s">
        <v>92</v>
      </c>
      <c r="E11" s="4" t="s">
        <v>1084</v>
      </c>
      <c r="F11" s="4" t="s">
        <v>1154</v>
      </c>
      <c r="G11" s="4">
        <v>2012</v>
      </c>
      <c r="H11" s="4" t="s">
        <v>1086</v>
      </c>
      <c r="I11" s="4" t="s">
        <v>1087</v>
      </c>
      <c r="J11" s="4" t="s">
        <v>1088</v>
      </c>
      <c r="K11" s="4" t="s">
        <v>90</v>
      </c>
      <c r="L11" s="4" t="s">
        <v>1138</v>
      </c>
      <c r="M11" s="4" t="s">
        <v>1084</v>
      </c>
      <c r="N11" s="4" t="s">
        <v>1084</v>
      </c>
      <c r="O11" s="4" t="s">
        <v>1182</v>
      </c>
      <c r="P11" s="4" t="s">
        <v>1084</v>
      </c>
      <c r="Q11" s="4" t="s">
        <v>1084</v>
      </c>
      <c r="R11" s="4" t="s">
        <v>1084</v>
      </c>
      <c r="S11" s="4">
        <v>2012</v>
      </c>
      <c r="T11" s="4" t="s">
        <v>1040</v>
      </c>
      <c r="U11" s="4" t="s">
        <v>1041</v>
      </c>
      <c r="V11" s="4" t="s">
        <v>1042</v>
      </c>
      <c r="W11" s="4" t="s">
        <v>1084</v>
      </c>
      <c r="X11" s="4" t="s">
        <v>1093</v>
      </c>
      <c r="Y11" s="4" t="s">
        <v>1094</v>
      </c>
      <c r="Z11" s="4" t="s">
        <v>1084</v>
      </c>
      <c r="AA11" s="4" t="s">
        <v>1084</v>
      </c>
      <c r="AB11" s="4" t="s">
        <v>1084</v>
      </c>
      <c r="AC11" s="4" t="s">
        <v>1084</v>
      </c>
      <c r="AD11" s="4" t="s">
        <v>1084</v>
      </c>
      <c r="AE11" s="4" t="s">
        <v>1183</v>
      </c>
      <c r="AF11" s="4" t="s">
        <v>1084</v>
      </c>
      <c r="AG11" s="4" t="s">
        <v>1084</v>
      </c>
      <c r="AH11" s="4" t="s">
        <v>70</v>
      </c>
      <c r="AI11" s="4">
        <v>0</v>
      </c>
      <c r="AJ11" s="4" t="s">
        <v>1084</v>
      </c>
      <c r="AK11" s="4">
        <v>0</v>
      </c>
      <c r="AL11" s="4" t="s">
        <v>1084</v>
      </c>
      <c r="AM11" s="4">
        <v>0</v>
      </c>
      <c r="AN11" s="4" t="s">
        <v>1084</v>
      </c>
      <c r="AO11" s="4">
        <v>0</v>
      </c>
      <c r="AP11" s="4" t="s">
        <v>1084</v>
      </c>
      <c r="AQ11" s="4" t="s">
        <v>1184</v>
      </c>
      <c r="AR11" s="4" t="s">
        <v>1184</v>
      </c>
      <c r="AS11" s="4" t="s">
        <v>90</v>
      </c>
      <c r="AT11" s="4" t="s">
        <v>1105</v>
      </c>
      <c r="AU11" s="4" t="s">
        <v>73</v>
      </c>
      <c r="AV11" s="4" t="s">
        <v>1084</v>
      </c>
      <c r="AW11" s="4" t="s">
        <v>1084</v>
      </c>
      <c r="AX11" s="4" t="s">
        <v>1084</v>
      </c>
      <c r="AY11" s="4" t="s">
        <v>1145</v>
      </c>
      <c r="AZ11" s="8" t="s">
        <v>90</v>
      </c>
      <c r="BA11" t="s">
        <v>1129</v>
      </c>
      <c r="BB11" t="s">
        <v>1130</v>
      </c>
      <c r="BC11" t="s">
        <v>1131</v>
      </c>
      <c r="BD11" t="s">
        <v>1132</v>
      </c>
      <c r="BE11" t="s">
        <v>1133</v>
      </c>
      <c r="BF11" t="s">
        <v>1112</v>
      </c>
      <c r="BG11" t="s">
        <v>1131</v>
      </c>
      <c r="BH11" t="s">
        <v>1134</v>
      </c>
      <c r="BI11" t="s">
        <v>1135</v>
      </c>
      <c r="BJ11">
        <v>0</v>
      </c>
      <c r="BK11" t="s">
        <v>1134</v>
      </c>
      <c r="BM11" s="47"/>
    </row>
    <row r="12" spans="1:65" x14ac:dyDescent="0.35">
      <c r="A12" s="5">
        <v>2606</v>
      </c>
      <c r="B12" s="4">
        <v>2606</v>
      </c>
      <c r="C12" s="4" t="s">
        <v>75</v>
      </c>
      <c r="D12" s="4" t="s">
        <v>94</v>
      </c>
      <c r="E12" s="4" t="s">
        <v>1084</v>
      </c>
      <c r="F12" s="4" t="s">
        <v>1185</v>
      </c>
      <c r="G12" s="4" t="s">
        <v>95</v>
      </c>
      <c r="H12" s="4" t="s">
        <v>1086</v>
      </c>
      <c r="I12" s="4" t="s">
        <v>1087</v>
      </c>
      <c r="J12" s="4" t="s">
        <v>1088</v>
      </c>
      <c r="K12" s="4" t="s">
        <v>67</v>
      </c>
      <c r="L12" s="4" t="s">
        <v>1169</v>
      </c>
      <c r="M12" s="4" t="s">
        <v>1186</v>
      </c>
      <c r="N12" s="4" t="s">
        <v>1084</v>
      </c>
      <c r="O12" s="4" t="s">
        <v>1084</v>
      </c>
      <c r="P12" s="4" t="s">
        <v>1084</v>
      </c>
      <c r="Q12" s="4" t="s">
        <v>1084</v>
      </c>
      <c r="R12" s="4" t="s">
        <v>1187</v>
      </c>
      <c r="S12" s="4">
        <v>0</v>
      </c>
      <c r="T12" s="4" t="s">
        <v>1040</v>
      </c>
      <c r="U12" s="4" t="s">
        <v>1041</v>
      </c>
      <c r="V12" s="4" t="s">
        <v>1042</v>
      </c>
      <c r="W12" s="4" t="s">
        <v>1084</v>
      </c>
      <c r="X12" s="4" t="s">
        <v>1093</v>
      </c>
      <c r="Y12" s="4" t="s">
        <v>1084</v>
      </c>
      <c r="Z12" s="4" t="s">
        <v>1094</v>
      </c>
      <c r="AA12" s="4" t="s">
        <v>1094</v>
      </c>
      <c r="AB12" s="4" t="s">
        <v>1084</v>
      </c>
      <c r="AC12" s="4" t="s">
        <v>1188</v>
      </c>
      <c r="AD12" s="4" t="s">
        <v>1084</v>
      </c>
      <c r="AE12" s="4" t="s">
        <v>1189</v>
      </c>
      <c r="AF12" s="4" t="s">
        <v>1190</v>
      </c>
      <c r="AG12" s="4" t="s">
        <v>1191</v>
      </c>
      <c r="AH12" s="4" t="s">
        <v>78</v>
      </c>
      <c r="AI12" s="4">
        <v>42981</v>
      </c>
      <c r="AJ12" s="4" t="s">
        <v>1192</v>
      </c>
      <c r="AK12" s="4">
        <v>43152</v>
      </c>
      <c r="AL12" s="4" t="s">
        <v>1101</v>
      </c>
      <c r="AM12" s="4">
        <v>43067</v>
      </c>
      <c r="AN12" s="4" t="s">
        <v>1193</v>
      </c>
      <c r="AO12" s="4">
        <v>2017.9043715846999</v>
      </c>
      <c r="AP12" s="4" t="s">
        <v>1084</v>
      </c>
      <c r="AQ12" s="4" t="s">
        <v>1194</v>
      </c>
      <c r="AR12" s="4" t="s">
        <v>1195</v>
      </c>
      <c r="AS12" s="4" t="s">
        <v>67</v>
      </c>
      <c r="AT12" s="4" t="s">
        <v>1105</v>
      </c>
      <c r="AU12" s="4" t="s">
        <v>73</v>
      </c>
      <c r="AV12" s="4" t="s">
        <v>1084</v>
      </c>
      <c r="AW12" s="4" t="s">
        <v>1084</v>
      </c>
      <c r="AX12" s="4" t="s">
        <v>1084</v>
      </c>
      <c r="AY12" s="4" t="s">
        <v>1106</v>
      </c>
      <c r="AZ12" s="8" t="s">
        <v>67</v>
      </c>
      <c r="BA12" t="s">
        <v>1129</v>
      </c>
      <c r="BB12" t="s">
        <v>1130</v>
      </c>
      <c r="BC12" t="s">
        <v>1131</v>
      </c>
      <c r="BD12" t="s">
        <v>1132</v>
      </c>
      <c r="BE12" t="s">
        <v>1133</v>
      </c>
      <c r="BF12" t="s">
        <v>1112</v>
      </c>
      <c r="BG12" t="s">
        <v>1131</v>
      </c>
      <c r="BH12" t="s">
        <v>1134</v>
      </c>
      <c r="BI12" t="s">
        <v>1135</v>
      </c>
      <c r="BJ12">
        <v>0</v>
      </c>
      <c r="BK12" t="s">
        <v>1134</v>
      </c>
      <c r="BM12" s="47"/>
    </row>
    <row r="13" spans="1:65" x14ac:dyDescent="0.35">
      <c r="A13" s="5">
        <v>14</v>
      </c>
      <c r="B13" s="4">
        <v>14</v>
      </c>
      <c r="C13" s="4" t="s">
        <v>99</v>
      </c>
      <c r="D13" s="4" t="s">
        <v>100</v>
      </c>
      <c r="E13" s="4" t="s">
        <v>1084</v>
      </c>
      <c r="F13" s="4" t="s">
        <v>1196</v>
      </c>
      <c r="G13" s="4" t="s">
        <v>101</v>
      </c>
      <c r="H13" s="4" t="s">
        <v>1086</v>
      </c>
      <c r="I13" s="4" t="s">
        <v>1087</v>
      </c>
      <c r="J13" s="4" t="s">
        <v>1088</v>
      </c>
      <c r="K13" s="4" t="s">
        <v>76</v>
      </c>
      <c r="L13" s="4" t="s">
        <v>1197</v>
      </c>
      <c r="M13" s="4" t="s">
        <v>1198</v>
      </c>
      <c r="N13" s="4" t="s">
        <v>1084</v>
      </c>
      <c r="O13" s="4" t="s">
        <v>1084</v>
      </c>
      <c r="P13" s="4" t="s">
        <v>1084</v>
      </c>
      <c r="Q13" s="4" t="s">
        <v>1084</v>
      </c>
      <c r="R13" s="4" t="s">
        <v>1084</v>
      </c>
      <c r="S13" s="4">
        <v>2012</v>
      </c>
      <c r="T13" s="4" t="s">
        <v>1040</v>
      </c>
      <c r="U13" s="4" t="s">
        <v>1041</v>
      </c>
      <c r="V13" s="4" t="s">
        <v>1042</v>
      </c>
      <c r="W13" s="4" t="s">
        <v>1084</v>
      </c>
      <c r="X13" s="4" t="s">
        <v>1093</v>
      </c>
      <c r="Y13" s="4" t="s">
        <v>1094</v>
      </c>
      <c r="Z13" s="4" t="s">
        <v>1084</v>
      </c>
      <c r="AA13" s="4" t="s">
        <v>1084</v>
      </c>
      <c r="AB13" s="4" t="s">
        <v>1084</v>
      </c>
      <c r="AC13" s="4" t="s">
        <v>1084</v>
      </c>
      <c r="AD13" s="4" t="s">
        <v>1084</v>
      </c>
      <c r="AE13" s="4" t="s">
        <v>1199</v>
      </c>
      <c r="AF13" s="4" t="s">
        <v>1119</v>
      </c>
      <c r="AG13" s="4" t="s">
        <v>1200</v>
      </c>
      <c r="AH13" s="4" t="s">
        <v>78</v>
      </c>
      <c r="AI13" s="4">
        <v>41194</v>
      </c>
      <c r="AJ13" s="4" t="s">
        <v>1165</v>
      </c>
      <c r="AK13" s="4">
        <v>41336</v>
      </c>
      <c r="AL13" s="4" t="s">
        <v>1201</v>
      </c>
      <c r="AM13" s="4">
        <v>41265.5</v>
      </c>
      <c r="AN13" s="4" t="s">
        <v>1202</v>
      </c>
      <c r="AO13" s="4">
        <v>2012.97404371585</v>
      </c>
      <c r="AP13" s="4" t="s">
        <v>1084</v>
      </c>
      <c r="AQ13" s="4" t="s">
        <v>1184</v>
      </c>
      <c r="AR13" s="4" t="s">
        <v>1203</v>
      </c>
      <c r="AS13" s="4" t="s">
        <v>76</v>
      </c>
      <c r="AT13" s="4" t="s">
        <v>1105</v>
      </c>
      <c r="AU13" s="4" t="s">
        <v>97</v>
      </c>
      <c r="AV13" s="4" t="s">
        <v>1084</v>
      </c>
      <c r="AW13" s="4" t="s">
        <v>1084</v>
      </c>
      <c r="AX13" s="4" t="s">
        <v>1084</v>
      </c>
      <c r="AY13" s="4" t="s">
        <v>1128</v>
      </c>
      <c r="AZ13" s="8" t="s">
        <v>76</v>
      </c>
      <c r="BA13" t="s">
        <v>1204</v>
      </c>
      <c r="BB13" t="s">
        <v>1205</v>
      </c>
      <c r="BC13" t="s">
        <v>1206</v>
      </c>
      <c r="BD13" t="s">
        <v>1207</v>
      </c>
      <c r="BE13" t="s">
        <v>1133</v>
      </c>
      <c r="BF13" t="s">
        <v>1112</v>
      </c>
      <c r="BG13" t="s">
        <v>1206</v>
      </c>
      <c r="BH13" t="s">
        <v>1205</v>
      </c>
      <c r="BI13" t="s">
        <v>1208</v>
      </c>
      <c r="BJ13">
        <v>0</v>
      </c>
      <c r="BK13" t="s">
        <v>1115</v>
      </c>
      <c r="BM13" s="47" t="s">
        <v>1209</v>
      </c>
    </row>
    <row r="14" spans="1:65" x14ac:dyDescent="0.35">
      <c r="A14" s="5">
        <v>2281</v>
      </c>
      <c r="B14" s="4">
        <v>2281</v>
      </c>
      <c r="C14" s="4" t="s">
        <v>99</v>
      </c>
      <c r="D14" s="4" t="s">
        <v>102</v>
      </c>
      <c r="E14" s="4" t="s">
        <v>1084</v>
      </c>
      <c r="F14" s="4" t="s">
        <v>1210</v>
      </c>
      <c r="G14" s="4" t="s">
        <v>103</v>
      </c>
      <c r="H14" s="4" t="s">
        <v>1086</v>
      </c>
      <c r="I14" s="4" t="s">
        <v>1087</v>
      </c>
      <c r="J14" s="4" t="s">
        <v>1088</v>
      </c>
      <c r="K14" s="4" t="s">
        <v>76</v>
      </c>
      <c r="L14" s="4" t="s">
        <v>1197</v>
      </c>
      <c r="M14" s="4" t="s">
        <v>1211</v>
      </c>
      <c r="N14" s="4" t="s">
        <v>1084</v>
      </c>
      <c r="O14" s="4" t="s">
        <v>1084</v>
      </c>
      <c r="P14" s="4" t="s">
        <v>1084</v>
      </c>
      <c r="Q14" s="4" t="s">
        <v>1084</v>
      </c>
      <c r="R14" s="4" t="s">
        <v>1084</v>
      </c>
      <c r="S14" s="4">
        <v>0</v>
      </c>
      <c r="T14" s="4" t="s">
        <v>1040</v>
      </c>
      <c r="U14" s="4" t="s">
        <v>1041</v>
      </c>
      <c r="V14" s="4" t="s">
        <v>1042</v>
      </c>
      <c r="W14" s="4" t="s">
        <v>1084</v>
      </c>
      <c r="X14" s="4" t="s">
        <v>1093</v>
      </c>
      <c r="Y14" s="4" t="s">
        <v>1094</v>
      </c>
      <c r="Z14" s="4" t="s">
        <v>1084</v>
      </c>
      <c r="AA14" s="4" t="s">
        <v>1084</v>
      </c>
      <c r="AB14" s="4" t="s">
        <v>1084</v>
      </c>
      <c r="AC14" s="4" t="s">
        <v>1188</v>
      </c>
      <c r="AD14" s="4" t="s">
        <v>1084</v>
      </c>
      <c r="AE14" s="4" t="s">
        <v>1212</v>
      </c>
      <c r="AF14" s="4" t="s">
        <v>1140</v>
      </c>
      <c r="AG14" s="4" t="s">
        <v>1213</v>
      </c>
      <c r="AH14" s="4" t="s">
        <v>78</v>
      </c>
      <c r="AI14" s="4">
        <v>43459</v>
      </c>
      <c r="AJ14" s="4" t="s">
        <v>1152</v>
      </c>
      <c r="AK14" s="4">
        <v>43577</v>
      </c>
      <c r="AL14" s="4" t="s">
        <v>1142</v>
      </c>
      <c r="AM14" s="4">
        <v>43518.5</v>
      </c>
      <c r="AN14" s="4" t="s">
        <v>1214</v>
      </c>
      <c r="AO14" s="4">
        <v>2019.14344262295</v>
      </c>
      <c r="AP14" s="4" t="s">
        <v>1215</v>
      </c>
      <c r="AQ14" s="4" t="s">
        <v>1195</v>
      </c>
      <c r="AR14" s="4" t="s">
        <v>1216</v>
      </c>
      <c r="AS14" s="4" t="s">
        <v>76</v>
      </c>
      <c r="AT14" s="4" t="s">
        <v>1105</v>
      </c>
      <c r="AU14" s="4" t="s">
        <v>97</v>
      </c>
      <c r="AV14" s="4" t="s">
        <v>1084</v>
      </c>
      <c r="AW14" s="4" t="s">
        <v>1084</v>
      </c>
      <c r="AX14" s="4" t="s">
        <v>1084</v>
      </c>
      <c r="AY14" s="4" t="s">
        <v>1128</v>
      </c>
      <c r="AZ14" s="8" t="s">
        <v>76</v>
      </c>
      <c r="BA14" t="s">
        <v>1204</v>
      </c>
      <c r="BB14" t="s">
        <v>1205</v>
      </c>
      <c r="BC14" t="s">
        <v>1206</v>
      </c>
      <c r="BD14" t="s">
        <v>1207</v>
      </c>
      <c r="BE14" t="s">
        <v>1133</v>
      </c>
      <c r="BF14" t="s">
        <v>1112</v>
      </c>
      <c r="BG14" t="s">
        <v>1206</v>
      </c>
      <c r="BH14" t="s">
        <v>1205</v>
      </c>
      <c r="BI14" t="s">
        <v>1208</v>
      </c>
      <c r="BJ14">
        <v>0</v>
      </c>
      <c r="BK14" t="s">
        <v>1115</v>
      </c>
      <c r="BM14" s="47" t="s">
        <v>329</v>
      </c>
    </row>
    <row r="15" spans="1:65" x14ac:dyDescent="0.35">
      <c r="A15" s="5">
        <v>825</v>
      </c>
      <c r="B15" s="4">
        <v>825</v>
      </c>
      <c r="C15" s="4" t="s">
        <v>107</v>
      </c>
      <c r="D15" s="4" t="s">
        <v>106</v>
      </c>
      <c r="E15" s="4" t="s">
        <v>1084</v>
      </c>
      <c r="F15" s="4" t="s">
        <v>1217</v>
      </c>
      <c r="G15" s="4">
        <v>2001</v>
      </c>
      <c r="H15" s="4" t="s">
        <v>1086</v>
      </c>
      <c r="I15" s="4" t="s">
        <v>1087</v>
      </c>
      <c r="J15" s="4" t="s">
        <v>1218</v>
      </c>
      <c r="K15" s="4" t="s">
        <v>76</v>
      </c>
      <c r="L15" s="4" t="s">
        <v>1219</v>
      </c>
      <c r="M15" s="4" t="s">
        <v>1084</v>
      </c>
      <c r="N15" s="4" t="s">
        <v>1084</v>
      </c>
      <c r="O15" s="4" t="s">
        <v>1220</v>
      </c>
      <c r="P15" s="4" t="s">
        <v>1084</v>
      </c>
      <c r="Q15" s="4" t="s">
        <v>1084</v>
      </c>
      <c r="R15" s="4" t="s">
        <v>1084</v>
      </c>
      <c r="S15" s="4">
        <v>2001</v>
      </c>
      <c r="T15" s="4" t="s">
        <v>1040</v>
      </c>
      <c r="U15" s="4" t="s">
        <v>1120</v>
      </c>
      <c r="V15" s="4" t="s">
        <v>1042</v>
      </c>
      <c r="W15" s="4" t="s">
        <v>1043</v>
      </c>
      <c r="X15" s="4" t="s">
        <v>1093</v>
      </c>
      <c r="Y15" s="4" t="s">
        <v>1094</v>
      </c>
      <c r="Z15" s="4" t="s">
        <v>1084</v>
      </c>
      <c r="AA15" s="4" t="s">
        <v>1084</v>
      </c>
      <c r="AB15" s="4" t="s">
        <v>1084</v>
      </c>
      <c r="AC15" s="4" t="s">
        <v>1084</v>
      </c>
      <c r="AD15" s="4" t="s">
        <v>1084</v>
      </c>
      <c r="AE15" s="4" t="s">
        <v>1221</v>
      </c>
      <c r="AF15" s="4" t="s">
        <v>1098</v>
      </c>
      <c r="AG15" s="4" t="s">
        <v>1222</v>
      </c>
      <c r="AH15" s="4" t="s">
        <v>78</v>
      </c>
      <c r="AI15" s="4">
        <v>36951</v>
      </c>
      <c r="AJ15" s="4" t="s">
        <v>1201</v>
      </c>
      <c r="AK15" s="4">
        <v>37197</v>
      </c>
      <c r="AL15" s="4" t="s">
        <v>1166</v>
      </c>
      <c r="AM15" s="4">
        <v>37074.5</v>
      </c>
      <c r="AN15" s="4" t="s">
        <v>1223</v>
      </c>
      <c r="AO15" s="4">
        <v>2001.4986338797801</v>
      </c>
      <c r="AP15" s="4" t="s">
        <v>1224</v>
      </c>
      <c r="AQ15" s="4" t="s">
        <v>1225</v>
      </c>
      <c r="AR15" s="4" t="s">
        <v>1225</v>
      </c>
      <c r="AS15" s="4" t="s">
        <v>76</v>
      </c>
      <c r="AT15" s="4" t="s">
        <v>1105</v>
      </c>
      <c r="AU15" s="4" t="s">
        <v>105</v>
      </c>
      <c r="AV15" s="4" t="s">
        <v>1084</v>
      </c>
      <c r="AW15" s="4" t="s">
        <v>1084</v>
      </c>
      <c r="AX15" s="4" t="s">
        <v>1084</v>
      </c>
      <c r="AY15" s="4" t="s">
        <v>1128</v>
      </c>
      <c r="AZ15" s="8" t="s">
        <v>76</v>
      </c>
      <c r="BA15" t="s">
        <v>1204</v>
      </c>
      <c r="BB15" t="s">
        <v>1226</v>
      </c>
      <c r="BC15" t="s">
        <v>1227</v>
      </c>
      <c r="BD15" t="s">
        <v>1207</v>
      </c>
      <c r="BE15" t="s">
        <v>1133</v>
      </c>
      <c r="BF15" t="s">
        <v>1112</v>
      </c>
      <c r="BG15" t="s">
        <v>1228</v>
      </c>
      <c r="BH15" t="s">
        <v>1228</v>
      </c>
      <c r="BI15" t="s">
        <v>1228</v>
      </c>
      <c r="BJ15" t="s">
        <v>1114</v>
      </c>
      <c r="BK15" t="s">
        <v>1115</v>
      </c>
      <c r="BM15" s="47" t="s">
        <v>1136</v>
      </c>
    </row>
    <row r="16" spans="1:65" x14ac:dyDescent="0.35">
      <c r="A16" s="5">
        <v>826</v>
      </c>
      <c r="B16" s="4">
        <v>826</v>
      </c>
      <c r="C16" s="4" t="s">
        <v>107</v>
      </c>
      <c r="D16" s="4" t="s">
        <v>108</v>
      </c>
      <c r="E16" s="4" t="s">
        <v>1084</v>
      </c>
      <c r="F16" s="4" t="s">
        <v>1229</v>
      </c>
      <c r="G16" s="4" t="s">
        <v>68</v>
      </c>
      <c r="H16" s="4" t="s">
        <v>1086</v>
      </c>
      <c r="I16" s="4" t="s">
        <v>1087</v>
      </c>
      <c r="J16" s="4" t="s">
        <v>1088</v>
      </c>
      <c r="K16" s="4" t="s">
        <v>67</v>
      </c>
      <c r="L16" s="4" t="s">
        <v>1230</v>
      </c>
      <c r="M16" s="4" t="s">
        <v>1231</v>
      </c>
      <c r="N16" s="4" t="s">
        <v>1084</v>
      </c>
      <c r="O16" s="4" t="s">
        <v>1084</v>
      </c>
      <c r="P16" s="4" t="s">
        <v>1084</v>
      </c>
      <c r="Q16" s="4" t="s">
        <v>1084</v>
      </c>
      <c r="R16" s="4" t="s">
        <v>1232</v>
      </c>
      <c r="S16" s="4">
        <v>0</v>
      </c>
      <c r="T16" s="4" t="s">
        <v>1040</v>
      </c>
      <c r="U16" s="4" t="s">
        <v>1041</v>
      </c>
      <c r="V16" s="4" t="s">
        <v>1042</v>
      </c>
      <c r="W16" s="4" t="s">
        <v>1084</v>
      </c>
      <c r="X16" s="4" t="s">
        <v>1093</v>
      </c>
      <c r="Y16" s="4" t="s">
        <v>1084</v>
      </c>
      <c r="Z16" s="4" t="s">
        <v>1094</v>
      </c>
      <c r="AA16" s="4" t="s">
        <v>1094</v>
      </c>
      <c r="AB16" s="4" t="s">
        <v>1084</v>
      </c>
      <c r="AC16" s="4" t="s">
        <v>1084</v>
      </c>
      <c r="AD16" s="4" t="s">
        <v>1084</v>
      </c>
      <c r="AE16" s="4" t="s">
        <v>1233</v>
      </c>
      <c r="AF16" s="4" t="s">
        <v>1175</v>
      </c>
      <c r="AG16" s="4" t="s">
        <v>1234</v>
      </c>
      <c r="AH16" s="4" t="s">
        <v>78</v>
      </c>
      <c r="AI16" s="4">
        <v>42278</v>
      </c>
      <c r="AJ16" s="4" t="s">
        <v>1165</v>
      </c>
      <c r="AK16" s="4">
        <v>42460</v>
      </c>
      <c r="AL16" s="4" t="s">
        <v>1201</v>
      </c>
      <c r="AM16" s="4">
        <v>42369.5</v>
      </c>
      <c r="AN16" s="4" t="s">
        <v>1102</v>
      </c>
      <c r="AO16" s="4">
        <v>2015.99590163934</v>
      </c>
      <c r="AP16" s="4" t="s">
        <v>1084</v>
      </c>
      <c r="AQ16" s="4" t="s">
        <v>1103</v>
      </c>
      <c r="AR16" s="4" t="s">
        <v>1104</v>
      </c>
      <c r="AS16" s="4" t="s">
        <v>67</v>
      </c>
      <c r="AT16" s="4" t="s">
        <v>1105</v>
      </c>
      <c r="AU16" s="4" t="s">
        <v>105</v>
      </c>
      <c r="AV16" s="4" t="s">
        <v>1084</v>
      </c>
      <c r="AW16" s="4" t="s">
        <v>1084</v>
      </c>
      <c r="AX16" s="4" t="s">
        <v>1235</v>
      </c>
      <c r="AY16" s="4" t="s">
        <v>1106</v>
      </c>
      <c r="AZ16" s="8" t="s">
        <v>67</v>
      </c>
      <c r="BA16" t="s">
        <v>1204</v>
      </c>
      <c r="BB16" t="s">
        <v>1226</v>
      </c>
      <c r="BC16" t="s">
        <v>1227</v>
      </c>
      <c r="BD16" t="s">
        <v>1207</v>
      </c>
      <c r="BE16" t="s">
        <v>1133</v>
      </c>
      <c r="BF16" t="s">
        <v>1112</v>
      </c>
      <c r="BG16" t="s">
        <v>1228</v>
      </c>
      <c r="BH16" t="s">
        <v>1228</v>
      </c>
      <c r="BI16" t="s">
        <v>1228</v>
      </c>
      <c r="BJ16" t="s">
        <v>1114</v>
      </c>
      <c r="BK16" t="s">
        <v>1115</v>
      </c>
      <c r="BM16" s="47"/>
    </row>
    <row r="17" spans="1:65" x14ac:dyDescent="0.35">
      <c r="A17" s="5">
        <v>21</v>
      </c>
      <c r="B17" s="4">
        <v>21</v>
      </c>
      <c r="C17" s="4" t="s">
        <v>111</v>
      </c>
      <c r="D17" s="4" t="s">
        <v>110</v>
      </c>
      <c r="E17" s="4" t="s">
        <v>1084</v>
      </c>
      <c r="F17" s="4" t="s">
        <v>1236</v>
      </c>
      <c r="G17" s="4">
        <v>2000</v>
      </c>
      <c r="H17" s="4" t="s">
        <v>1086</v>
      </c>
      <c r="I17" s="4" t="s">
        <v>1087</v>
      </c>
      <c r="J17" s="4" t="s">
        <v>1088</v>
      </c>
      <c r="K17" s="4" t="s">
        <v>67</v>
      </c>
      <c r="L17" s="4" t="s">
        <v>1237</v>
      </c>
      <c r="M17" s="4" t="s">
        <v>1238</v>
      </c>
      <c r="N17" s="4" t="s">
        <v>1084</v>
      </c>
      <c r="O17" s="4" t="s">
        <v>1239</v>
      </c>
      <c r="P17" s="4" t="s">
        <v>1084</v>
      </c>
      <c r="Q17" s="4" t="s">
        <v>1084</v>
      </c>
      <c r="R17" s="4" t="s">
        <v>1240</v>
      </c>
      <c r="S17" s="4">
        <v>2000</v>
      </c>
      <c r="T17" s="4" t="s">
        <v>1040</v>
      </c>
      <c r="U17" s="4" t="s">
        <v>1041</v>
      </c>
      <c r="V17" s="4" t="s">
        <v>1042</v>
      </c>
      <c r="W17" s="4" t="s">
        <v>1084</v>
      </c>
      <c r="X17" s="4" t="s">
        <v>1093</v>
      </c>
      <c r="Y17" s="4" t="s">
        <v>1084</v>
      </c>
      <c r="Z17" s="4" t="s">
        <v>1094</v>
      </c>
      <c r="AA17" s="4" t="s">
        <v>1084</v>
      </c>
      <c r="AB17" s="4" t="s">
        <v>1084</v>
      </c>
      <c r="AC17" s="4" t="s">
        <v>1084</v>
      </c>
      <c r="AD17" s="4" t="s">
        <v>1084</v>
      </c>
      <c r="AE17" s="4" t="s">
        <v>1241</v>
      </c>
      <c r="AF17" s="4" t="s">
        <v>1140</v>
      </c>
      <c r="AG17" s="4" t="s">
        <v>1156</v>
      </c>
      <c r="AH17" s="4" t="s">
        <v>78</v>
      </c>
      <c r="AI17" s="4">
        <v>36800</v>
      </c>
      <c r="AJ17" s="4" t="s">
        <v>1165</v>
      </c>
      <c r="AK17" s="4">
        <v>36891</v>
      </c>
      <c r="AL17" s="4" t="s">
        <v>1152</v>
      </c>
      <c r="AM17" s="4">
        <v>36846</v>
      </c>
      <c r="AN17" s="4" t="s">
        <v>1126</v>
      </c>
      <c r="AO17" s="4">
        <v>2000.8743169398899</v>
      </c>
      <c r="AP17" s="4" t="s">
        <v>1084</v>
      </c>
      <c r="AQ17" s="4" t="s">
        <v>1127</v>
      </c>
      <c r="AR17" s="4" t="s">
        <v>1127</v>
      </c>
      <c r="AS17" s="4" t="s">
        <v>67</v>
      </c>
      <c r="AT17" s="4" t="s">
        <v>1105</v>
      </c>
      <c r="AU17" s="4" t="s">
        <v>109</v>
      </c>
      <c r="AV17" s="4" t="s">
        <v>1084</v>
      </c>
      <c r="AW17" s="4" t="s">
        <v>1084</v>
      </c>
      <c r="AX17" s="4" t="s">
        <v>1084</v>
      </c>
      <c r="AY17" s="4" t="s">
        <v>1106</v>
      </c>
      <c r="AZ17" s="8" t="s">
        <v>67</v>
      </c>
      <c r="BA17" t="s">
        <v>1107</v>
      </c>
      <c r="BB17" t="s">
        <v>1242</v>
      </c>
      <c r="BC17" t="s">
        <v>1131</v>
      </c>
      <c r="BD17" t="s">
        <v>1132</v>
      </c>
      <c r="BE17" t="s">
        <v>1133</v>
      </c>
      <c r="BF17" t="s">
        <v>1112</v>
      </c>
      <c r="BG17" t="s">
        <v>1131</v>
      </c>
      <c r="BH17" t="s">
        <v>1243</v>
      </c>
      <c r="BI17" t="s">
        <v>1208</v>
      </c>
      <c r="BJ17">
        <v>0</v>
      </c>
      <c r="BK17" t="s">
        <v>1115</v>
      </c>
      <c r="BM17" s="47"/>
    </row>
    <row r="18" spans="1:65" x14ac:dyDescent="0.35">
      <c r="A18" s="5">
        <v>22</v>
      </c>
      <c r="B18" s="4">
        <v>22</v>
      </c>
      <c r="C18" s="4" t="s">
        <v>111</v>
      </c>
      <c r="D18" s="4" t="s">
        <v>112</v>
      </c>
      <c r="E18" s="4" t="s">
        <v>1084</v>
      </c>
      <c r="F18" s="4" t="s">
        <v>1236</v>
      </c>
      <c r="G18" s="4">
        <v>2005</v>
      </c>
      <c r="H18" s="4" t="s">
        <v>1086</v>
      </c>
      <c r="I18" s="4" t="s">
        <v>1087</v>
      </c>
      <c r="J18" s="4" t="s">
        <v>1088</v>
      </c>
      <c r="K18" s="4" t="s">
        <v>67</v>
      </c>
      <c r="L18" s="4" t="s">
        <v>1237</v>
      </c>
      <c r="M18" s="4" t="s">
        <v>1244</v>
      </c>
      <c r="N18" s="4" t="s">
        <v>1084</v>
      </c>
      <c r="O18" s="4" t="s">
        <v>1245</v>
      </c>
      <c r="P18" s="4" t="s">
        <v>1084</v>
      </c>
      <c r="Q18" s="4" t="s">
        <v>1084</v>
      </c>
      <c r="R18" s="4" t="s">
        <v>1246</v>
      </c>
      <c r="S18" s="4">
        <v>2005</v>
      </c>
      <c r="T18" s="4" t="s">
        <v>1040</v>
      </c>
      <c r="U18" s="4" t="s">
        <v>1041</v>
      </c>
      <c r="V18" s="4" t="s">
        <v>1042</v>
      </c>
      <c r="W18" s="4" t="s">
        <v>1084</v>
      </c>
      <c r="X18" s="4" t="s">
        <v>1093</v>
      </c>
      <c r="Y18" s="4" t="s">
        <v>1084</v>
      </c>
      <c r="Z18" s="4" t="s">
        <v>1094</v>
      </c>
      <c r="AA18" s="4" t="s">
        <v>1084</v>
      </c>
      <c r="AB18" s="4" t="s">
        <v>1084</v>
      </c>
      <c r="AC18" s="4" t="s">
        <v>1084</v>
      </c>
      <c r="AD18" s="4" t="s">
        <v>1084</v>
      </c>
      <c r="AE18" s="4" t="s">
        <v>1247</v>
      </c>
      <c r="AF18" s="4" t="s">
        <v>1119</v>
      </c>
      <c r="AG18" s="4" t="s">
        <v>1248</v>
      </c>
      <c r="AH18" s="4" t="s">
        <v>78</v>
      </c>
      <c r="AI18" s="4">
        <v>38596</v>
      </c>
      <c r="AJ18" s="4" t="s">
        <v>1192</v>
      </c>
      <c r="AK18" s="4">
        <v>38717</v>
      </c>
      <c r="AL18" s="4" t="s">
        <v>1152</v>
      </c>
      <c r="AM18" s="4">
        <v>38657</v>
      </c>
      <c r="AN18" s="4" t="s">
        <v>1158</v>
      </c>
      <c r="AO18" s="4">
        <v>2005.8306010929</v>
      </c>
      <c r="AP18" s="4" t="s">
        <v>1084</v>
      </c>
      <c r="AQ18" s="4" t="s">
        <v>1159</v>
      </c>
      <c r="AR18" s="4" t="s">
        <v>1159</v>
      </c>
      <c r="AS18" s="4" t="s">
        <v>67</v>
      </c>
      <c r="AT18" s="4" t="s">
        <v>1105</v>
      </c>
      <c r="AU18" s="4" t="s">
        <v>109</v>
      </c>
      <c r="AV18" s="4" t="s">
        <v>1084</v>
      </c>
      <c r="AW18" s="4" t="s">
        <v>1084</v>
      </c>
      <c r="AX18" s="4" t="s">
        <v>1084</v>
      </c>
      <c r="AY18" s="4" t="s">
        <v>1106</v>
      </c>
      <c r="AZ18" s="8" t="s">
        <v>67</v>
      </c>
      <c r="BA18" t="s">
        <v>1107</v>
      </c>
      <c r="BB18" t="s">
        <v>1242</v>
      </c>
      <c r="BC18" t="s">
        <v>1131</v>
      </c>
      <c r="BD18" t="s">
        <v>1132</v>
      </c>
      <c r="BE18" t="s">
        <v>1133</v>
      </c>
      <c r="BF18" t="s">
        <v>1112</v>
      </c>
      <c r="BG18" t="s">
        <v>1131</v>
      </c>
      <c r="BH18" t="s">
        <v>1243</v>
      </c>
      <c r="BI18" t="s">
        <v>1208</v>
      </c>
      <c r="BJ18">
        <v>0</v>
      </c>
      <c r="BK18" t="s">
        <v>1115</v>
      </c>
      <c r="BM18" s="47"/>
    </row>
    <row r="19" spans="1:65" x14ac:dyDescent="0.35">
      <c r="A19" s="5">
        <v>23</v>
      </c>
      <c r="B19" s="4">
        <v>23</v>
      </c>
      <c r="C19" s="4" t="s">
        <v>111</v>
      </c>
      <c r="D19" s="4" t="s">
        <v>113</v>
      </c>
      <c r="E19" s="4" t="s">
        <v>1084</v>
      </c>
      <c r="F19" s="4" t="s">
        <v>1249</v>
      </c>
      <c r="G19" s="4">
        <v>2010</v>
      </c>
      <c r="H19" s="4" t="s">
        <v>1086</v>
      </c>
      <c r="I19" s="4" t="s">
        <v>1087</v>
      </c>
      <c r="J19" s="4" t="s">
        <v>1088</v>
      </c>
      <c r="K19" s="4" t="s">
        <v>67</v>
      </c>
      <c r="L19" s="4" t="s">
        <v>1237</v>
      </c>
      <c r="M19" s="4" t="s">
        <v>1250</v>
      </c>
      <c r="N19" s="4" t="s">
        <v>1084</v>
      </c>
      <c r="O19" s="4" t="s">
        <v>1251</v>
      </c>
      <c r="P19" s="4" t="s">
        <v>1084</v>
      </c>
      <c r="Q19" s="4" t="s">
        <v>1084</v>
      </c>
      <c r="R19" s="4" t="s">
        <v>1252</v>
      </c>
      <c r="S19" s="4">
        <v>2010</v>
      </c>
      <c r="T19" s="4" t="s">
        <v>1040</v>
      </c>
      <c r="U19" s="4" t="s">
        <v>1041</v>
      </c>
      <c r="V19" s="4" t="s">
        <v>1042</v>
      </c>
      <c r="W19" s="4" t="s">
        <v>1084</v>
      </c>
      <c r="X19" s="4" t="s">
        <v>1093</v>
      </c>
      <c r="Y19" s="4" t="s">
        <v>1084</v>
      </c>
      <c r="Z19" s="4" t="s">
        <v>1094</v>
      </c>
      <c r="AA19" s="4" t="s">
        <v>1084</v>
      </c>
      <c r="AB19" s="4" t="s">
        <v>1084</v>
      </c>
      <c r="AC19" s="4" t="s">
        <v>1084</v>
      </c>
      <c r="AD19" s="4" t="s">
        <v>1084</v>
      </c>
      <c r="AE19" s="4" t="s">
        <v>1253</v>
      </c>
      <c r="AF19" s="4" t="s">
        <v>1163</v>
      </c>
      <c r="AG19" s="4" t="s">
        <v>1254</v>
      </c>
      <c r="AH19" s="4" t="s">
        <v>78</v>
      </c>
      <c r="AI19" s="4">
        <v>40456</v>
      </c>
      <c r="AJ19" s="4" t="s">
        <v>1165</v>
      </c>
      <c r="AK19" s="4">
        <v>40537</v>
      </c>
      <c r="AL19" s="4" t="s">
        <v>1152</v>
      </c>
      <c r="AM19" s="4">
        <v>40497</v>
      </c>
      <c r="AN19" s="4" t="s">
        <v>1255</v>
      </c>
      <c r="AO19" s="4">
        <v>2010.86885245902</v>
      </c>
      <c r="AP19" s="4" t="s">
        <v>1084</v>
      </c>
      <c r="AQ19" s="4" t="s">
        <v>1256</v>
      </c>
      <c r="AR19" s="4" t="s">
        <v>1256</v>
      </c>
      <c r="AS19" s="4" t="s">
        <v>67</v>
      </c>
      <c r="AT19" s="4" t="s">
        <v>1105</v>
      </c>
      <c r="AU19" s="4" t="s">
        <v>109</v>
      </c>
      <c r="AV19" s="4" t="s">
        <v>1084</v>
      </c>
      <c r="AW19" s="4" t="s">
        <v>1084</v>
      </c>
      <c r="AX19" s="4" t="s">
        <v>1084</v>
      </c>
      <c r="AY19" s="4" t="s">
        <v>1106</v>
      </c>
      <c r="AZ19" s="8" t="s">
        <v>67</v>
      </c>
      <c r="BA19" t="s">
        <v>1107</v>
      </c>
      <c r="BB19" t="s">
        <v>1242</v>
      </c>
      <c r="BC19" t="s">
        <v>1131</v>
      </c>
      <c r="BD19" t="s">
        <v>1132</v>
      </c>
      <c r="BE19" t="s">
        <v>1133</v>
      </c>
      <c r="BF19" t="s">
        <v>1112</v>
      </c>
      <c r="BG19" t="s">
        <v>1131</v>
      </c>
      <c r="BH19" t="s">
        <v>1243</v>
      </c>
      <c r="BI19" t="s">
        <v>1208</v>
      </c>
      <c r="BJ19">
        <v>0</v>
      </c>
      <c r="BK19" t="s">
        <v>1115</v>
      </c>
      <c r="BM19" s="47"/>
    </row>
    <row r="20" spans="1:65" x14ac:dyDescent="0.35">
      <c r="A20" s="5">
        <v>792</v>
      </c>
      <c r="B20" s="4">
        <v>792</v>
      </c>
      <c r="C20" s="4" t="s">
        <v>111</v>
      </c>
      <c r="D20" s="4" t="s">
        <v>114</v>
      </c>
      <c r="E20" s="4" t="s">
        <v>1084</v>
      </c>
      <c r="F20" s="4" t="s">
        <v>1257</v>
      </c>
      <c r="G20" s="4" t="s">
        <v>68</v>
      </c>
      <c r="H20" s="4" t="s">
        <v>1086</v>
      </c>
      <c r="I20" s="4" t="s">
        <v>1087</v>
      </c>
      <c r="J20" s="4" t="s">
        <v>1088</v>
      </c>
      <c r="K20" s="4" t="s">
        <v>67</v>
      </c>
      <c r="L20" s="4" t="s">
        <v>1237</v>
      </c>
      <c r="M20" s="4" t="s">
        <v>1258</v>
      </c>
      <c r="N20" s="4" t="s">
        <v>1084</v>
      </c>
      <c r="O20" s="4" t="s">
        <v>1259</v>
      </c>
      <c r="P20" s="4" t="s">
        <v>1084</v>
      </c>
      <c r="Q20" s="4" t="s">
        <v>1084</v>
      </c>
      <c r="R20" s="4" t="s">
        <v>1260</v>
      </c>
      <c r="S20" s="4">
        <v>0</v>
      </c>
      <c r="T20" s="4" t="s">
        <v>1040</v>
      </c>
      <c r="U20" s="4" t="s">
        <v>1041</v>
      </c>
      <c r="V20" s="4" t="s">
        <v>1042</v>
      </c>
      <c r="W20" s="4" t="s">
        <v>1084</v>
      </c>
      <c r="X20" s="4" t="s">
        <v>1093</v>
      </c>
      <c r="Y20" s="4" t="s">
        <v>1084</v>
      </c>
      <c r="Z20" s="4" t="s">
        <v>1094</v>
      </c>
      <c r="AA20" s="4" t="s">
        <v>1094</v>
      </c>
      <c r="AB20" s="4" t="s">
        <v>1084</v>
      </c>
      <c r="AC20" s="4" t="s">
        <v>1173</v>
      </c>
      <c r="AD20" s="4" t="s">
        <v>1261</v>
      </c>
      <c r="AE20" s="4" t="s">
        <v>1262</v>
      </c>
      <c r="AF20" s="4" t="s">
        <v>1140</v>
      </c>
      <c r="AG20" s="4" t="s">
        <v>1263</v>
      </c>
      <c r="AH20" s="4" t="s">
        <v>78</v>
      </c>
      <c r="AI20" s="4">
        <v>42346</v>
      </c>
      <c r="AJ20" s="4" t="s">
        <v>1152</v>
      </c>
      <c r="AK20" s="4">
        <v>42465</v>
      </c>
      <c r="AL20" s="4" t="s">
        <v>1142</v>
      </c>
      <c r="AM20" s="4">
        <v>42406</v>
      </c>
      <c r="AN20" s="4" t="s">
        <v>1264</v>
      </c>
      <c r="AO20" s="4">
        <v>2016.09836065574</v>
      </c>
      <c r="AP20" s="4" t="s">
        <v>1084</v>
      </c>
      <c r="AQ20" s="4" t="s">
        <v>1103</v>
      </c>
      <c r="AR20" s="4" t="s">
        <v>1104</v>
      </c>
      <c r="AS20" s="4" t="s">
        <v>67</v>
      </c>
      <c r="AT20" s="4" t="s">
        <v>1105</v>
      </c>
      <c r="AU20" s="4" t="s">
        <v>109</v>
      </c>
      <c r="AV20" s="4" t="s">
        <v>1084</v>
      </c>
      <c r="AW20" s="4" t="s">
        <v>1084</v>
      </c>
      <c r="AX20" s="4" t="s">
        <v>1084</v>
      </c>
      <c r="AY20" s="4" t="s">
        <v>1106</v>
      </c>
      <c r="AZ20" s="8" t="s">
        <v>67</v>
      </c>
      <c r="BA20" t="s">
        <v>1107</v>
      </c>
      <c r="BB20" t="s">
        <v>1242</v>
      </c>
      <c r="BC20" t="s">
        <v>1131</v>
      </c>
      <c r="BD20" t="s">
        <v>1132</v>
      </c>
      <c r="BE20" t="s">
        <v>1133</v>
      </c>
      <c r="BF20" t="s">
        <v>1112</v>
      </c>
      <c r="BG20" t="s">
        <v>1131</v>
      </c>
      <c r="BH20" t="s">
        <v>1243</v>
      </c>
      <c r="BI20" t="s">
        <v>1208</v>
      </c>
      <c r="BJ20">
        <v>0</v>
      </c>
      <c r="BK20" t="s">
        <v>1115</v>
      </c>
      <c r="BM20" s="47"/>
    </row>
    <row r="21" spans="1:65" x14ac:dyDescent="0.35">
      <c r="A21" s="5">
        <v>27</v>
      </c>
      <c r="B21" s="4">
        <v>27</v>
      </c>
      <c r="C21" s="4" t="s">
        <v>117</v>
      </c>
      <c r="D21" s="4" t="s">
        <v>116</v>
      </c>
      <c r="E21" s="4" t="s">
        <v>1084</v>
      </c>
      <c r="F21" s="4" t="s">
        <v>1265</v>
      </c>
      <c r="G21" s="4">
        <v>2000</v>
      </c>
      <c r="H21" s="4" t="s">
        <v>1086</v>
      </c>
      <c r="I21" s="4" t="s">
        <v>1087</v>
      </c>
      <c r="J21" s="4" t="s">
        <v>1088</v>
      </c>
      <c r="K21" s="4" t="s">
        <v>76</v>
      </c>
      <c r="L21" s="4" t="s">
        <v>1266</v>
      </c>
      <c r="M21" s="4" t="s">
        <v>1267</v>
      </c>
      <c r="N21" s="4" t="s">
        <v>1084</v>
      </c>
      <c r="O21" s="4" t="s">
        <v>1268</v>
      </c>
      <c r="P21" s="4" t="s">
        <v>1084</v>
      </c>
      <c r="Q21" s="4" t="s">
        <v>1084</v>
      </c>
      <c r="R21" s="4" t="s">
        <v>1084</v>
      </c>
      <c r="S21" s="4">
        <v>2000</v>
      </c>
      <c r="T21" s="4" t="s">
        <v>1040</v>
      </c>
      <c r="U21" s="4" t="s">
        <v>1120</v>
      </c>
      <c r="V21" s="4" t="s">
        <v>1042</v>
      </c>
      <c r="W21" s="4" t="s">
        <v>1084</v>
      </c>
      <c r="X21" s="4" t="s">
        <v>1093</v>
      </c>
      <c r="Y21" s="4" t="s">
        <v>1094</v>
      </c>
      <c r="Z21" s="4" t="s">
        <v>1084</v>
      </c>
      <c r="AA21" s="4" t="s">
        <v>1084</v>
      </c>
      <c r="AB21" s="4" t="s">
        <v>1084</v>
      </c>
      <c r="AC21" s="4" t="s">
        <v>1084</v>
      </c>
      <c r="AD21" s="4" t="s">
        <v>1084</v>
      </c>
      <c r="AE21" s="4" t="s">
        <v>1269</v>
      </c>
      <c r="AF21" s="4" t="s">
        <v>1270</v>
      </c>
      <c r="AG21" s="4" t="s">
        <v>1271</v>
      </c>
      <c r="AH21" s="4" t="s">
        <v>78</v>
      </c>
      <c r="AI21" s="4">
        <v>36739</v>
      </c>
      <c r="AJ21" s="4" t="s">
        <v>1151</v>
      </c>
      <c r="AK21" s="4">
        <v>36767</v>
      </c>
      <c r="AL21" s="4" t="s">
        <v>1151</v>
      </c>
      <c r="AM21" s="4">
        <v>36753.5</v>
      </c>
      <c r="AN21" s="4" t="s">
        <v>1126</v>
      </c>
      <c r="AO21" s="4">
        <v>2000.6215846994501</v>
      </c>
      <c r="AP21" s="4" t="s">
        <v>1084</v>
      </c>
      <c r="AQ21" s="4" t="s">
        <v>1127</v>
      </c>
      <c r="AR21" s="4" t="s">
        <v>1127</v>
      </c>
      <c r="AS21" s="4" t="s">
        <v>76</v>
      </c>
      <c r="AT21" s="4" t="s">
        <v>1105</v>
      </c>
      <c r="AU21" s="4" t="s">
        <v>115</v>
      </c>
      <c r="AV21" s="4" t="s">
        <v>1084</v>
      </c>
      <c r="AW21" s="4" t="s">
        <v>1084</v>
      </c>
      <c r="AX21" s="4" t="s">
        <v>1084</v>
      </c>
      <c r="AY21" s="4" t="s">
        <v>1128</v>
      </c>
      <c r="AZ21" s="8" t="s">
        <v>76</v>
      </c>
      <c r="BA21" t="s">
        <v>1107</v>
      </c>
      <c r="BB21" t="s">
        <v>1242</v>
      </c>
      <c r="BC21" t="s">
        <v>1131</v>
      </c>
      <c r="BD21" t="s">
        <v>1132</v>
      </c>
      <c r="BE21" t="s">
        <v>1133</v>
      </c>
      <c r="BF21" t="s">
        <v>1112</v>
      </c>
      <c r="BG21" t="s">
        <v>1131</v>
      </c>
      <c r="BH21" t="s">
        <v>1243</v>
      </c>
      <c r="BI21" t="s">
        <v>1208</v>
      </c>
      <c r="BJ21">
        <v>0</v>
      </c>
      <c r="BK21" t="s">
        <v>1115</v>
      </c>
      <c r="BM21" s="47" t="s">
        <v>1136</v>
      </c>
    </row>
    <row r="22" spans="1:65" x14ac:dyDescent="0.35">
      <c r="A22" s="5">
        <v>29</v>
      </c>
      <c r="B22" s="4">
        <v>29</v>
      </c>
      <c r="C22" s="4" t="s">
        <v>117</v>
      </c>
      <c r="D22" s="4" t="s">
        <v>119</v>
      </c>
      <c r="E22" s="4" t="s">
        <v>1084</v>
      </c>
      <c r="F22" s="4" t="s">
        <v>1272</v>
      </c>
      <c r="G22" s="4">
        <v>2006</v>
      </c>
      <c r="H22" s="4" t="s">
        <v>1086</v>
      </c>
      <c r="I22" s="4" t="s">
        <v>1087</v>
      </c>
      <c r="J22" s="4" t="s">
        <v>1088</v>
      </c>
      <c r="K22" s="4" t="s">
        <v>67</v>
      </c>
      <c r="L22" s="4" t="s">
        <v>1273</v>
      </c>
      <c r="M22" s="4" t="s">
        <v>1274</v>
      </c>
      <c r="N22" s="4" t="s">
        <v>1084</v>
      </c>
      <c r="O22" s="4" t="s">
        <v>1275</v>
      </c>
      <c r="P22" s="4" t="s">
        <v>1084</v>
      </c>
      <c r="Q22" s="4" t="s">
        <v>1084</v>
      </c>
      <c r="R22" s="4" t="s">
        <v>1276</v>
      </c>
      <c r="S22" s="4">
        <v>2006</v>
      </c>
      <c r="T22" s="4" t="s">
        <v>1040</v>
      </c>
      <c r="U22" s="4" t="s">
        <v>1041</v>
      </c>
      <c r="V22" s="4" t="s">
        <v>1042</v>
      </c>
      <c r="W22" s="4" t="s">
        <v>1084</v>
      </c>
      <c r="X22" s="4" t="s">
        <v>1093</v>
      </c>
      <c r="Y22" s="4" t="s">
        <v>1084</v>
      </c>
      <c r="Z22" s="4" t="s">
        <v>1094</v>
      </c>
      <c r="AA22" s="4" t="s">
        <v>1084</v>
      </c>
      <c r="AB22" s="4" t="s">
        <v>1084</v>
      </c>
      <c r="AC22" s="4" t="s">
        <v>1084</v>
      </c>
      <c r="AD22" s="4" t="s">
        <v>1084</v>
      </c>
      <c r="AE22" s="4" t="s">
        <v>1277</v>
      </c>
      <c r="AF22" s="4" t="s">
        <v>1190</v>
      </c>
      <c r="AG22" s="4" t="s">
        <v>1278</v>
      </c>
      <c r="AH22" s="4" t="s">
        <v>78</v>
      </c>
      <c r="AI22" s="4">
        <v>38899</v>
      </c>
      <c r="AJ22" s="4" t="s">
        <v>1125</v>
      </c>
      <c r="AK22" s="4">
        <v>39051</v>
      </c>
      <c r="AL22" s="4" t="s">
        <v>1166</v>
      </c>
      <c r="AM22" s="4">
        <v>38975.5</v>
      </c>
      <c r="AN22" s="4" t="s">
        <v>1279</v>
      </c>
      <c r="AO22" s="4">
        <v>2006.70355191257</v>
      </c>
      <c r="AP22" s="4" t="s">
        <v>1084</v>
      </c>
      <c r="AQ22" s="4" t="s">
        <v>1280</v>
      </c>
      <c r="AR22" s="4" t="s">
        <v>1280</v>
      </c>
      <c r="AS22" s="4" t="s">
        <v>67</v>
      </c>
      <c r="AT22" s="4" t="s">
        <v>1105</v>
      </c>
      <c r="AU22" s="4" t="s">
        <v>115</v>
      </c>
      <c r="AV22" s="4" t="s">
        <v>1084</v>
      </c>
      <c r="AW22" s="4" t="s">
        <v>1084</v>
      </c>
      <c r="AX22" s="4" t="s">
        <v>1084</v>
      </c>
      <c r="AY22" s="4" t="s">
        <v>1106</v>
      </c>
      <c r="AZ22" s="8" t="s">
        <v>67</v>
      </c>
      <c r="BA22" t="s">
        <v>1107</v>
      </c>
      <c r="BB22" t="s">
        <v>1242</v>
      </c>
      <c r="BC22" t="s">
        <v>1131</v>
      </c>
      <c r="BD22" t="s">
        <v>1132</v>
      </c>
      <c r="BE22" t="s">
        <v>1133</v>
      </c>
      <c r="BF22" t="s">
        <v>1112</v>
      </c>
      <c r="BG22" t="s">
        <v>1131</v>
      </c>
      <c r="BH22" t="s">
        <v>1243</v>
      </c>
      <c r="BI22" t="s">
        <v>1208</v>
      </c>
      <c r="BJ22">
        <v>0</v>
      </c>
      <c r="BK22" t="s">
        <v>1115</v>
      </c>
      <c r="BM22" s="47"/>
    </row>
    <row r="23" spans="1:65" x14ac:dyDescent="0.35">
      <c r="A23" s="5">
        <v>30</v>
      </c>
      <c r="B23" s="4">
        <v>30</v>
      </c>
      <c r="C23" s="4" t="s">
        <v>117</v>
      </c>
      <c r="D23" s="4" t="s">
        <v>120</v>
      </c>
      <c r="E23" s="4" t="s">
        <v>1084</v>
      </c>
      <c r="F23" s="4" t="s">
        <v>1281</v>
      </c>
      <c r="G23" s="4">
        <v>2013</v>
      </c>
      <c r="H23" s="4" t="s">
        <v>1086</v>
      </c>
      <c r="I23" s="4" t="s">
        <v>1087</v>
      </c>
      <c r="J23" s="4" t="s">
        <v>1088</v>
      </c>
      <c r="K23" s="4" t="s">
        <v>121</v>
      </c>
      <c r="L23" s="4" t="s">
        <v>1282</v>
      </c>
      <c r="M23" s="4" t="s">
        <v>1283</v>
      </c>
      <c r="N23" s="4" t="s">
        <v>1084</v>
      </c>
      <c r="O23" s="4" t="s">
        <v>1084</v>
      </c>
      <c r="P23" s="4" t="s">
        <v>1084</v>
      </c>
      <c r="Q23" s="4" t="s">
        <v>1084</v>
      </c>
      <c r="R23" s="4" t="s">
        <v>1084</v>
      </c>
      <c r="S23" s="4">
        <v>2013</v>
      </c>
      <c r="T23" s="4" t="s">
        <v>1040</v>
      </c>
      <c r="U23" s="4" t="s">
        <v>1041</v>
      </c>
      <c r="V23" s="4" t="s">
        <v>1042</v>
      </c>
      <c r="W23" s="4" t="s">
        <v>1084</v>
      </c>
      <c r="X23" s="4" t="s">
        <v>1284</v>
      </c>
      <c r="Y23" s="4" t="s">
        <v>1094</v>
      </c>
      <c r="Z23" s="4" t="s">
        <v>1094</v>
      </c>
      <c r="AA23" s="4" t="s">
        <v>1084</v>
      </c>
      <c r="AB23" s="4" t="s">
        <v>1084</v>
      </c>
      <c r="AC23" s="4" t="s">
        <v>1188</v>
      </c>
      <c r="AD23" s="4" t="s">
        <v>1084</v>
      </c>
      <c r="AE23" s="4" t="s">
        <v>1285</v>
      </c>
      <c r="AF23" s="4" t="s">
        <v>1163</v>
      </c>
      <c r="AG23" s="4" t="s">
        <v>1286</v>
      </c>
      <c r="AH23" s="4" t="s">
        <v>78</v>
      </c>
      <c r="AI23" s="4">
        <v>41324</v>
      </c>
      <c r="AJ23" s="4" t="s">
        <v>1101</v>
      </c>
      <c r="AK23" s="4">
        <v>41386</v>
      </c>
      <c r="AL23" s="4" t="s">
        <v>1142</v>
      </c>
      <c r="AM23" s="4">
        <v>41355.5</v>
      </c>
      <c r="AN23" s="4" t="s">
        <v>1287</v>
      </c>
      <c r="AO23" s="4">
        <v>2013.21994535519</v>
      </c>
      <c r="AP23" s="4" t="s">
        <v>1084</v>
      </c>
      <c r="AQ23" s="4" t="s">
        <v>1203</v>
      </c>
      <c r="AR23" s="4" t="s">
        <v>1203</v>
      </c>
      <c r="AS23" s="4" t="s">
        <v>121</v>
      </c>
      <c r="AT23" s="4" t="s">
        <v>1105</v>
      </c>
      <c r="AU23" s="4" t="s">
        <v>115</v>
      </c>
      <c r="AV23" s="4" t="s">
        <v>1084</v>
      </c>
      <c r="AW23" s="4" t="s">
        <v>1288</v>
      </c>
      <c r="AX23" s="4" t="s">
        <v>1084</v>
      </c>
      <c r="AY23" s="4" t="s">
        <v>1289</v>
      </c>
      <c r="AZ23" s="8" t="s">
        <v>121</v>
      </c>
      <c r="BA23" t="s">
        <v>1107</v>
      </c>
      <c r="BB23" t="s">
        <v>1242</v>
      </c>
      <c r="BC23" t="s">
        <v>1131</v>
      </c>
      <c r="BD23" t="s">
        <v>1132</v>
      </c>
      <c r="BE23" t="s">
        <v>1133</v>
      </c>
      <c r="BF23" t="s">
        <v>1112</v>
      </c>
      <c r="BG23" t="s">
        <v>1131</v>
      </c>
      <c r="BH23" t="s">
        <v>1243</v>
      </c>
      <c r="BI23" t="s">
        <v>1208</v>
      </c>
      <c r="BJ23">
        <v>0</v>
      </c>
      <c r="BK23" t="s">
        <v>1115</v>
      </c>
      <c r="BM23" s="47"/>
    </row>
    <row r="24" spans="1:65" x14ac:dyDescent="0.35">
      <c r="A24" s="5">
        <v>1574</v>
      </c>
      <c r="B24" s="4">
        <v>1574</v>
      </c>
      <c r="C24" s="4" t="s">
        <v>124</v>
      </c>
      <c r="D24" s="4" t="s">
        <v>126</v>
      </c>
      <c r="E24" s="4" t="s">
        <v>1084</v>
      </c>
      <c r="F24" s="4" t="s">
        <v>1290</v>
      </c>
      <c r="G24" s="4">
        <v>2006</v>
      </c>
      <c r="H24" s="4" t="s">
        <v>1086</v>
      </c>
      <c r="I24" s="4" t="s">
        <v>1087</v>
      </c>
      <c r="J24" s="4" t="s">
        <v>1088</v>
      </c>
      <c r="K24" s="4" t="s">
        <v>76</v>
      </c>
      <c r="L24" s="4" t="s">
        <v>1291</v>
      </c>
      <c r="M24" s="4" t="s">
        <v>1084</v>
      </c>
      <c r="N24" s="4" t="s">
        <v>1084</v>
      </c>
      <c r="O24" s="4" t="s">
        <v>1084</v>
      </c>
      <c r="P24" s="4" t="s">
        <v>1084</v>
      </c>
      <c r="Q24" s="4" t="s">
        <v>1084</v>
      </c>
      <c r="R24" s="4" t="s">
        <v>1084</v>
      </c>
      <c r="S24" s="4">
        <v>0</v>
      </c>
      <c r="T24" s="4" t="s">
        <v>1040</v>
      </c>
      <c r="U24" s="4" t="s">
        <v>1120</v>
      </c>
      <c r="V24" s="4" t="s">
        <v>1042</v>
      </c>
      <c r="W24" s="4" t="s">
        <v>1084</v>
      </c>
      <c r="X24" s="4" t="s">
        <v>1093</v>
      </c>
      <c r="Y24" s="4" t="s">
        <v>1094</v>
      </c>
      <c r="Z24" s="4" t="s">
        <v>1084</v>
      </c>
      <c r="AA24" s="4" t="s">
        <v>1084</v>
      </c>
      <c r="AB24" s="4" t="s">
        <v>1084</v>
      </c>
      <c r="AC24" s="4" t="s">
        <v>1188</v>
      </c>
      <c r="AD24" s="4" t="s">
        <v>1084</v>
      </c>
      <c r="AE24" s="4" t="s">
        <v>1183</v>
      </c>
      <c r="AF24" s="4" t="s">
        <v>1084</v>
      </c>
      <c r="AG24" s="4" t="s">
        <v>1084</v>
      </c>
      <c r="AH24" s="4" t="s">
        <v>70</v>
      </c>
      <c r="AI24" s="4">
        <v>0</v>
      </c>
      <c r="AJ24" s="4" t="s">
        <v>1084</v>
      </c>
      <c r="AK24" s="4">
        <v>0</v>
      </c>
      <c r="AL24" s="4" t="s">
        <v>1084</v>
      </c>
      <c r="AM24" s="4">
        <v>0</v>
      </c>
      <c r="AN24" s="4" t="s">
        <v>1084</v>
      </c>
      <c r="AO24" s="4">
        <v>0</v>
      </c>
      <c r="AP24" s="4" t="s">
        <v>1084</v>
      </c>
      <c r="AQ24" s="4" t="s">
        <v>1280</v>
      </c>
      <c r="AR24" s="4" t="s">
        <v>1280</v>
      </c>
      <c r="AS24" s="4" t="s">
        <v>76</v>
      </c>
      <c r="AT24" s="4" t="s">
        <v>1105</v>
      </c>
      <c r="AU24" s="4" t="s">
        <v>122</v>
      </c>
      <c r="AV24" s="4" t="s">
        <v>1084</v>
      </c>
      <c r="AW24" s="4" t="s">
        <v>1084</v>
      </c>
      <c r="AX24" s="4" t="s">
        <v>1292</v>
      </c>
      <c r="AY24" s="4" t="s">
        <v>1128</v>
      </c>
      <c r="AZ24" s="8" t="s">
        <v>76</v>
      </c>
      <c r="BA24" t="s">
        <v>1107</v>
      </c>
      <c r="BB24" t="s">
        <v>1108</v>
      </c>
      <c r="BC24" t="s">
        <v>1109</v>
      </c>
      <c r="BD24" t="s">
        <v>1293</v>
      </c>
      <c r="BE24" t="s">
        <v>1133</v>
      </c>
      <c r="BF24" t="s">
        <v>1112</v>
      </c>
      <c r="BG24" t="s">
        <v>1109</v>
      </c>
      <c r="BH24" t="s">
        <v>1108</v>
      </c>
      <c r="BI24" t="s">
        <v>1113</v>
      </c>
      <c r="BJ24" t="s">
        <v>1114</v>
      </c>
      <c r="BK24" t="s">
        <v>1115</v>
      </c>
      <c r="BM24" s="47" t="s">
        <v>1167</v>
      </c>
    </row>
    <row r="25" spans="1:65" x14ac:dyDescent="0.35">
      <c r="A25" s="5">
        <v>53</v>
      </c>
      <c r="B25" s="4">
        <v>53</v>
      </c>
      <c r="C25" s="4" t="s">
        <v>124</v>
      </c>
      <c r="D25" s="4" t="s">
        <v>123</v>
      </c>
      <c r="E25" s="4" t="s">
        <v>1084</v>
      </c>
      <c r="F25" s="4" t="s">
        <v>1294</v>
      </c>
      <c r="G25" s="4" t="s">
        <v>101</v>
      </c>
      <c r="H25" s="4" t="s">
        <v>1086</v>
      </c>
      <c r="I25" s="4" t="s">
        <v>1087</v>
      </c>
      <c r="J25" s="4" t="s">
        <v>1088</v>
      </c>
      <c r="K25" s="4" t="s">
        <v>76</v>
      </c>
      <c r="L25" s="4" t="s">
        <v>1291</v>
      </c>
      <c r="M25" s="4" t="s">
        <v>1295</v>
      </c>
      <c r="N25" s="4" t="s">
        <v>1084</v>
      </c>
      <c r="O25" s="4" t="s">
        <v>1084</v>
      </c>
      <c r="P25" s="4" t="s">
        <v>1084</v>
      </c>
      <c r="Q25" s="4" t="s">
        <v>1084</v>
      </c>
      <c r="R25" s="4" t="s">
        <v>1084</v>
      </c>
      <c r="S25" s="4">
        <v>2012</v>
      </c>
      <c r="T25" s="4" t="s">
        <v>1040</v>
      </c>
      <c r="U25" s="4" t="s">
        <v>1041</v>
      </c>
      <c r="V25" s="4" t="s">
        <v>1042</v>
      </c>
      <c r="W25" s="4" t="s">
        <v>1084</v>
      </c>
      <c r="X25" s="4" t="s">
        <v>1093</v>
      </c>
      <c r="Y25" s="4" t="s">
        <v>1094</v>
      </c>
      <c r="Z25" s="4" t="s">
        <v>1084</v>
      </c>
      <c r="AA25" s="4" t="s">
        <v>1084</v>
      </c>
      <c r="AB25" s="4" t="s">
        <v>1084</v>
      </c>
      <c r="AC25" s="4" t="s">
        <v>1084</v>
      </c>
      <c r="AD25" s="4" t="s">
        <v>1084</v>
      </c>
      <c r="AE25" s="4" t="s">
        <v>1296</v>
      </c>
      <c r="AF25" s="4" t="s">
        <v>1119</v>
      </c>
      <c r="AG25" s="4" t="s">
        <v>1297</v>
      </c>
      <c r="AH25" s="4" t="s">
        <v>78</v>
      </c>
      <c r="AI25" s="4">
        <v>41252</v>
      </c>
      <c r="AJ25" s="4" t="s">
        <v>1152</v>
      </c>
      <c r="AK25" s="4">
        <v>41390</v>
      </c>
      <c r="AL25" s="4" t="s">
        <v>1142</v>
      </c>
      <c r="AM25" s="4">
        <v>41321.5</v>
      </c>
      <c r="AN25" s="4" t="s">
        <v>1287</v>
      </c>
      <c r="AO25" s="4">
        <v>2013.12704918033</v>
      </c>
      <c r="AP25" s="4" t="s">
        <v>1084</v>
      </c>
      <c r="AQ25" s="4" t="s">
        <v>1184</v>
      </c>
      <c r="AR25" s="4" t="s">
        <v>1203</v>
      </c>
      <c r="AS25" s="4" t="s">
        <v>76</v>
      </c>
      <c r="AT25" s="4" t="s">
        <v>1105</v>
      </c>
      <c r="AU25" s="4" t="s">
        <v>122</v>
      </c>
      <c r="AV25" s="4" t="s">
        <v>1084</v>
      </c>
      <c r="AW25" s="4" t="s">
        <v>1084</v>
      </c>
      <c r="AX25" s="4" t="s">
        <v>1292</v>
      </c>
      <c r="AY25" s="4" t="s">
        <v>1128</v>
      </c>
      <c r="AZ25" s="8" t="s">
        <v>76</v>
      </c>
      <c r="BA25" t="s">
        <v>1107</v>
      </c>
      <c r="BB25" t="s">
        <v>1108</v>
      </c>
      <c r="BC25" t="s">
        <v>1109</v>
      </c>
      <c r="BD25" t="s">
        <v>1293</v>
      </c>
      <c r="BE25" t="s">
        <v>1133</v>
      </c>
      <c r="BF25" t="s">
        <v>1112</v>
      </c>
      <c r="BG25" t="s">
        <v>1109</v>
      </c>
      <c r="BH25" t="s">
        <v>1108</v>
      </c>
      <c r="BI25" t="s">
        <v>1113</v>
      </c>
      <c r="BJ25" t="s">
        <v>1114</v>
      </c>
      <c r="BK25" t="s">
        <v>1115</v>
      </c>
      <c r="BM25" s="47" t="s">
        <v>1298</v>
      </c>
    </row>
    <row r="26" spans="1:65" x14ac:dyDescent="0.35">
      <c r="A26" s="5">
        <v>3578</v>
      </c>
      <c r="B26" s="4">
        <v>3578</v>
      </c>
      <c r="C26" s="4" t="s">
        <v>124</v>
      </c>
      <c r="D26" s="4" t="s">
        <v>129</v>
      </c>
      <c r="E26" s="4" t="s">
        <v>1084</v>
      </c>
      <c r="F26" s="4" t="s">
        <v>1299</v>
      </c>
      <c r="G26" s="4">
        <v>2019</v>
      </c>
      <c r="H26" s="4" t="s">
        <v>1086</v>
      </c>
      <c r="I26" s="4" t="s">
        <v>1087</v>
      </c>
      <c r="J26" s="4" t="s">
        <v>1088</v>
      </c>
      <c r="K26" s="4" t="s">
        <v>76</v>
      </c>
      <c r="L26" s="4" t="s">
        <v>1291</v>
      </c>
      <c r="M26" s="4" t="s">
        <v>1300</v>
      </c>
      <c r="N26" s="4" t="s">
        <v>1084</v>
      </c>
      <c r="O26" s="4" t="s">
        <v>1084</v>
      </c>
      <c r="P26" s="4" t="s">
        <v>1084</v>
      </c>
      <c r="Q26" s="4" t="s">
        <v>1084</v>
      </c>
      <c r="R26" s="4" t="s">
        <v>1084</v>
      </c>
      <c r="S26" s="4">
        <v>0</v>
      </c>
      <c r="T26" s="4" t="s">
        <v>1040</v>
      </c>
      <c r="U26" s="4" t="s">
        <v>1041</v>
      </c>
      <c r="V26" s="4" t="s">
        <v>1042</v>
      </c>
      <c r="W26" s="4" t="s">
        <v>1084</v>
      </c>
      <c r="X26" s="4" t="s">
        <v>1093</v>
      </c>
      <c r="Y26" s="4" t="s">
        <v>1094</v>
      </c>
      <c r="Z26" s="4" t="s">
        <v>1084</v>
      </c>
      <c r="AA26" s="4" t="s">
        <v>1084</v>
      </c>
      <c r="AB26" s="4" t="s">
        <v>1084</v>
      </c>
      <c r="AC26" s="4" t="s">
        <v>1188</v>
      </c>
      <c r="AD26" s="4" t="s">
        <v>1084</v>
      </c>
      <c r="AE26" s="4" t="s">
        <v>1301</v>
      </c>
      <c r="AF26" s="4" t="s">
        <v>1119</v>
      </c>
      <c r="AG26" s="4" t="s">
        <v>1302</v>
      </c>
      <c r="AH26" s="4" t="s">
        <v>78</v>
      </c>
      <c r="AI26" s="4">
        <v>43484</v>
      </c>
      <c r="AJ26" s="4" t="s">
        <v>1303</v>
      </c>
      <c r="AK26" s="4">
        <v>43617</v>
      </c>
      <c r="AL26" s="4" t="s">
        <v>1100</v>
      </c>
      <c r="AM26" s="4">
        <v>43551</v>
      </c>
      <c r="AN26" s="4" t="s">
        <v>1214</v>
      </c>
      <c r="AO26" s="4">
        <v>2019.23224043716</v>
      </c>
      <c r="AP26" s="4" t="s">
        <v>1304</v>
      </c>
      <c r="AQ26" s="4" t="s">
        <v>1216</v>
      </c>
      <c r="AR26" s="4" t="s">
        <v>1216</v>
      </c>
      <c r="AS26" s="4" t="s">
        <v>76</v>
      </c>
      <c r="AT26" s="4" t="s">
        <v>1105</v>
      </c>
      <c r="AU26" s="4" t="s">
        <v>122</v>
      </c>
      <c r="AV26" s="4" t="s">
        <v>1084</v>
      </c>
      <c r="AW26" s="4" t="s">
        <v>1084</v>
      </c>
      <c r="AX26" s="4" t="s">
        <v>1292</v>
      </c>
      <c r="AY26" s="4" t="s">
        <v>1128</v>
      </c>
      <c r="AZ26" s="8" t="s">
        <v>76</v>
      </c>
      <c r="BA26" t="s">
        <v>1107</v>
      </c>
      <c r="BB26" t="s">
        <v>1108</v>
      </c>
      <c r="BC26" t="s">
        <v>1109</v>
      </c>
      <c r="BD26" t="s">
        <v>1293</v>
      </c>
      <c r="BE26" t="s">
        <v>1133</v>
      </c>
      <c r="BF26" t="s">
        <v>1112</v>
      </c>
      <c r="BG26" t="s">
        <v>1109</v>
      </c>
      <c r="BH26" t="s">
        <v>1108</v>
      </c>
      <c r="BI26" t="s">
        <v>1113</v>
      </c>
      <c r="BJ26" t="s">
        <v>1114</v>
      </c>
      <c r="BK26" t="s">
        <v>1115</v>
      </c>
      <c r="BM26" s="47" t="s">
        <v>329</v>
      </c>
    </row>
    <row r="27" spans="1:65" x14ac:dyDescent="0.35">
      <c r="A27" s="5">
        <v>56</v>
      </c>
      <c r="B27" s="4">
        <v>56</v>
      </c>
      <c r="C27" s="4" t="s">
        <v>1305</v>
      </c>
      <c r="D27" s="4" t="s">
        <v>1306</v>
      </c>
      <c r="E27" s="4" t="s">
        <v>1084</v>
      </c>
      <c r="F27" s="4" t="s">
        <v>1307</v>
      </c>
      <c r="G27" s="4">
        <v>2012</v>
      </c>
      <c r="H27" s="4" t="s">
        <v>1086</v>
      </c>
      <c r="I27" s="4" t="s">
        <v>1087</v>
      </c>
      <c r="J27" s="4" t="s">
        <v>1088</v>
      </c>
      <c r="K27" s="4" t="s">
        <v>76</v>
      </c>
      <c r="L27" s="4" t="s">
        <v>1308</v>
      </c>
      <c r="M27" s="4" t="s">
        <v>1309</v>
      </c>
      <c r="N27" s="4" t="s">
        <v>1084</v>
      </c>
      <c r="O27" s="4" t="s">
        <v>1084</v>
      </c>
      <c r="P27" s="4" t="s">
        <v>1084</v>
      </c>
      <c r="Q27" s="4" t="s">
        <v>1084</v>
      </c>
      <c r="R27" s="4" t="s">
        <v>1084</v>
      </c>
      <c r="S27" s="4">
        <v>2012</v>
      </c>
      <c r="T27" s="4" t="s">
        <v>1040</v>
      </c>
      <c r="U27" s="4" t="s">
        <v>1041</v>
      </c>
      <c r="V27" s="4" t="s">
        <v>1042</v>
      </c>
      <c r="W27" s="4" t="s">
        <v>1084</v>
      </c>
      <c r="X27" s="4" t="s">
        <v>1093</v>
      </c>
      <c r="Y27" s="4" t="s">
        <v>1094</v>
      </c>
      <c r="Z27" s="4" t="s">
        <v>1084</v>
      </c>
      <c r="AA27" s="4" t="s">
        <v>1084</v>
      </c>
      <c r="AB27" s="4" t="s">
        <v>1084</v>
      </c>
      <c r="AC27" s="4" t="s">
        <v>1084</v>
      </c>
      <c r="AD27" s="4" t="s">
        <v>1084</v>
      </c>
      <c r="AE27" s="4" t="s">
        <v>1310</v>
      </c>
      <c r="AF27" s="4" t="s">
        <v>1190</v>
      </c>
      <c r="AG27" s="4" t="s">
        <v>1311</v>
      </c>
      <c r="AH27" s="4" t="s">
        <v>78</v>
      </c>
      <c r="AI27" s="4">
        <v>41037</v>
      </c>
      <c r="AJ27" s="4" t="s">
        <v>1157</v>
      </c>
      <c r="AK27" s="4">
        <v>41210</v>
      </c>
      <c r="AL27" s="4" t="s">
        <v>1165</v>
      </c>
      <c r="AM27" s="4">
        <v>41124</v>
      </c>
      <c r="AN27" s="4" t="s">
        <v>1202</v>
      </c>
      <c r="AO27" s="4">
        <v>2012.5874316939901</v>
      </c>
      <c r="AP27" s="4" t="s">
        <v>1304</v>
      </c>
      <c r="AQ27" s="4" t="s">
        <v>1184</v>
      </c>
      <c r="AR27" s="4" t="s">
        <v>1184</v>
      </c>
      <c r="AS27" s="4" t="s">
        <v>76</v>
      </c>
      <c r="AT27" s="4" t="s">
        <v>1105</v>
      </c>
      <c r="AU27" s="4" t="s">
        <v>1312</v>
      </c>
      <c r="AV27" s="4" t="s">
        <v>1084</v>
      </c>
      <c r="AW27" s="4" t="s">
        <v>1084</v>
      </c>
      <c r="AX27" s="4" t="s">
        <v>1084</v>
      </c>
      <c r="AY27" s="4" t="s">
        <v>1128</v>
      </c>
      <c r="AZ27" s="8" t="s">
        <v>76</v>
      </c>
      <c r="BA27" t="s">
        <v>1313</v>
      </c>
      <c r="BB27" t="s">
        <v>1314</v>
      </c>
      <c r="BC27" t="s">
        <v>1315</v>
      </c>
      <c r="BD27" t="s">
        <v>1316</v>
      </c>
      <c r="BE27" t="s">
        <v>1317</v>
      </c>
      <c r="BF27" t="s">
        <v>1317</v>
      </c>
      <c r="BG27" t="s">
        <v>1315</v>
      </c>
      <c r="BH27" t="s">
        <v>1318</v>
      </c>
      <c r="BI27" t="s">
        <v>1313</v>
      </c>
      <c r="BJ27">
        <v>0</v>
      </c>
      <c r="BK27" t="s">
        <v>1115</v>
      </c>
      <c r="BM27" s="47" t="s">
        <v>1209</v>
      </c>
    </row>
    <row r="28" spans="1:65" x14ac:dyDescent="0.35">
      <c r="A28" s="5">
        <v>57</v>
      </c>
      <c r="B28" s="4">
        <v>57</v>
      </c>
      <c r="C28" s="4" t="s">
        <v>133</v>
      </c>
      <c r="D28" s="4" t="s">
        <v>132</v>
      </c>
      <c r="E28" s="4" t="s">
        <v>1084</v>
      </c>
      <c r="F28" s="4" t="s">
        <v>1319</v>
      </c>
      <c r="G28" s="4">
        <v>2005</v>
      </c>
      <c r="H28" s="4" t="s">
        <v>1086</v>
      </c>
      <c r="I28" s="4" t="s">
        <v>1087</v>
      </c>
      <c r="J28" s="4" t="s">
        <v>1088</v>
      </c>
      <c r="K28" s="4" t="s">
        <v>76</v>
      </c>
      <c r="L28" s="4" t="s">
        <v>1320</v>
      </c>
      <c r="M28" s="4" t="s">
        <v>1321</v>
      </c>
      <c r="N28" s="4" t="s">
        <v>1084</v>
      </c>
      <c r="O28" s="4" t="s">
        <v>1084</v>
      </c>
      <c r="P28" s="4" t="s">
        <v>1084</v>
      </c>
      <c r="Q28" s="4" t="s">
        <v>1084</v>
      </c>
      <c r="R28" s="4" t="s">
        <v>1084</v>
      </c>
      <c r="S28" s="4">
        <v>2005</v>
      </c>
      <c r="T28" s="4" t="s">
        <v>1040</v>
      </c>
      <c r="U28" s="4" t="s">
        <v>1041</v>
      </c>
      <c r="V28" s="4" t="s">
        <v>1042</v>
      </c>
      <c r="W28" s="4" t="s">
        <v>1084</v>
      </c>
      <c r="X28" s="4" t="s">
        <v>1093</v>
      </c>
      <c r="Y28" s="4" t="s">
        <v>1094</v>
      </c>
      <c r="Z28" s="4" t="s">
        <v>1084</v>
      </c>
      <c r="AA28" s="4" t="s">
        <v>1084</v>
      </c>
      <c r="AB28" s="4" t="s">
        <v>1084</v>
      </c>
      <c r="AC28" s="4" t="s">
        <v>1084</v>
      </c>
      <c r="AD28" s="4" t="s">
        <v>1084</v>
      </c>
      <c r="AE28" s="4" t="s">
        <v>1322</v>
      </c>
      <c r="AF28" s="4" t="s">
        <v>1123</v>
      </c>
      <c r="AG28" s="4" t="s">
        <v>1323</v>
      </c>
      <c r="AH28" s="4" t="s">
        <v>78</v>
      </c>
      <c r="AI28" s="4">
        <v>38670</v>
      </c>
      <c r="AJ28" s="4" t="s">
        <v>1166</v>
      </c>
      <c r="AK28" s="4">
        <v>38701</v>
      </c>
      <c r="AL28" s="4" t="s">
        <v>1152</v>
      </c>
      <c r="AM28" s="4">
        <v>38686</v>
      </c>
      <c r="AN28" s="4" t="s">
        <v>1158</v>
      </c>
      <c r="AO28" s="4">
        <v>2005.9098360655701</v>
      </c>
      <c r="AP28" s="4" t="s">
        <v>1084</v>
      </c>
      <c r="AQ28" s="4" t="s">
        <v>1159</v>
      </c>
      <c r="AR28" s="4" t="s">
        <v>1159</v>
      </c>
      <c r="AS28" s="4" t="s">
        <v>76</v>
      </c>
      <c r="AT28" s="4" t="s">
        <v>1105</v>
      </c>
      <c r="AU28" s="4" t="s">
        <v>131</v>
      </c>
      <c r="AV28" s="4" t="s">
        <v>1084</v>
      </c>
      <c r="AW28" s="4" t="s">
        <v>1084</v>
      </c>
      <c r="AX28" s="4" t="s">
        <v>1084</v>
      </c>
      <c r="AY28" s="4" t="s">
        <v>1128</v>
      </c>
      <c r="AZ28" s="8" t="s">
        <v>76</v>
      </c>
      <c r="BA28" t="s">
        <v>1129</v>
      </c>
      <c r="BB28" t="s">
        <v>1324</v>
      </c>
      <c r="BC28" t="s">
        <v>1131</v>
      </c>
      <c r="BD28" t="s">
        <v>1132</v>
      </c>
      <c r="BE28" t="s">
        <v>1133</v>
      </c>
      <c r="BF28" t="s">
        <v>1112</v>
      </c>
      <c r="BG28" t="s">
        <v>1131</v>
      </c>
      <c r="BH28" t="s">
        <v>1134</v>
      </c>
      <c r="BI28" t="s">
        <v>1135</v>
      </c>
      <c r="BJ28">
        <v>0</v>
      </c>
      <c r="BK28" t="s">
        <v>1134</v>
      </c>
      <c r="BM28" s="47" t="s">
        <v>1167</v>
      </c>
    </row>
    <row r="29" spans="1:65" x14ac:dyDescent="0.35">
      <c r="A29" s="5">
        <v>852</v>
      </c>
      <c r="B29" s="4">
        <v>852</v>
      </c>
      <c r="C29" s="4" t="s">
        <v>133</v>
      </c>
      <c r="D29" s="4" t="s">
        <v>134</v>
      </c>
      <c r="E29" s="4" t="s">
        <v>1084</v>
      </c>
      <c r="F29" s="4" t="s">
        <v>1325</v>
      </c>
      <c r="G29" s="4">
        <v>2012</v>
      </c>
      <c r="H29" s="4" t="s">
        <v>1086</v>
      </c>
      <c r="I29" s="4" t="s">
        <v>1087</v>
      </c>
      <c r="J29" s="4" t="s">
        <v>1088</v>
      </c>
      <c r="K29" s="4" t="s">
        <v>76</v>
      </c>
      <c r="L29" s="4" t="s">
        <v>1320</v>
      </c>
      <c r="M29" s="4" t="s">
        <v>1084</v>
      </c>
      <c r="N29" s="4" t="s">
        <v>1084</v>
      </c>
      <c r="O29" s="4" t="s">
        <v>1084</v>
      </c>
      <c r="P29" s="4" t="s">
        <v>1084</v>
      </c>
      <c r="Q29" s="4" t="s">
        <v>1084</v>
      </c>
      <c r="R29" s="4" t="s">
        <v>1084</v>
      </c>
      <c r="S29" s="4">
        <v>2012</v>
      </c>
      <c r="T29" s="4" t="s">
        <v>1040</v>
      </c>
      <c r="U29" s="4" t="s">
        <v>1041</v>
      </c>
      <c r="V29" s="4" t="s">
        <v>1042</v>
      </c>
      <c r="W29" s="4" t="s">
        <v>1084</v>
      </c>
      <c r="X29" s="4" t="s">
        <v>1093</v>
      </c>
      <c r="Y29" s="4" t="s">
        <v>1094</v>
      </c>
      <c r="Z29" s="4" t="s">
        <v>1084</v>
      </c>
      <c r="AA29" s="4" t="s">
        <v>1084</v>
      </c>
      <c r="AB29" s="4" t="s">
        <v>1084</v>
      </c>
      <c r="AC29" s="4" t="s">
        <v>1084</v>
      </c>
      <c r="AD29" s="4" t="s">
        <v>1084</v>
      </c>
      <c r="AE29" s="4" t="s">
        <v>1310</v>
      </c>
      <c r="AF29" s="4" t="s">
        <v>1190</v>
      </c>
      <c r="AG29" s="4" t="s">
        <v>1326</v>
      </c>
      <c r="AH29" s="4" t="s">
        <v>78</v>
      </c>
      <c r="AI29" s="4">
        <v>41043</v>
      </c>
      <c r="AJ29" s="4" t="s">
        <v>1157</v>
      </c>
      <c r="AK29" s="4">
        <v>41210</v>
      </c>
      <c r="AL29" s="4" t="s">
        <v>1165</v>
      </c>
      <c r="AM29" s="4">
        <v>41127</v>
      </c>
      <c r="AN29" s="4" t="s">
        <v>1202</v>
      </c>
      <c r="AO29" s="4">
        <v>2012.5956284153001</v>
      </c>
      <c r="AP29" s="4" t="s">
        <v>1327</v>
      </c>
      <c r="AQ29" s="4" t="s">
        <v>1184</v>
      </c>
      <c r="AR29" s="4" t="s">
        <v>1184</v>
      </c>
      <c r="AS29" s="4" t="s">
        <v>76</v>
      </c>
      <c r="AT29" s="4" t="s">
        <v>1105</v>
      </c>
      <c r="AU29" s="4" t="s">
        <v>131</v>
      </c>
      <c r="AV29" s="4" t="s">
        <v>1084</v>
      </c>
      <c r="AW29" s="4" t="s">
        <v>1084</v>
      </c>
      <c r="AX29" s="4" t="s">
        <v>1084</v>
      </c>
      <c r="AY29" s="4" t="s">
        <v>1128</v>
      </c>
      <c r="AZ29" s="8" t="s">
        <v>76</v>
      </c>
      <c r="BA29" t="s">
        <v>1129</v>
      </c>
      <c r="BB29" t="s">
        <v>1324</v>
      </c>
      <c r="BC29" t="s">
        <v>1131</v>
      </c>
      <c r="BD29" t="s">
        <v>1132</v>
      </c>
      <c r="BE29" t="s">
        <v>1133</v>
      </c>
      <c r="BF29" t="s">
        <v>1112</v>
      </c>
      <c r="BG29" t="s">
        <v>1131</v>
      </c>
      <c r="BH29" t="s">
        <v>1134</v>
      </c>
      <c r="BI29" t="s">
        <v>1135</v>
      </c>
      <c r="BJ29">
        <v>0</v>
      </c>
      <c r="BK29" t="s">
        <v>1134</v>
      </c>
      <c r="BM29" s="47" t="s">
        <v>1209</v>
      </c>
    </row>
    <row r="30" spans="1:65" x14ac:dyDescent="0.35">
      <c r="A30" s="5">
        <v>2237</v>
      </c>
      <c r="B30" s="4">
        <v>2237</v>
      </c>
      <c r="C30" s="4" t="s">
        <v>133</v>
      </c>
      <c r="D30" s="4" t="s">
        <v>136</v>
      </c>
      <c r="E30" s="4" t="s">
        <v>1084</v>
      </c>
      <c r="F30" s="4" t="s">
        <v>1328</v>
      </c>
      <c r="G30" s="4">
        <v>2019</v>
      </c>
      <c r="H30" s="4" t="s">
        <v>1086</v>
      </c>
      <c r="I30" s="4" t="s">
        <v>1087</v>
      </c>
      <c r="J30" s="4" t="s">
        <v>1088</v>
      </c>
      <c r="K30" s="4" t="s">
        <v>76</v>
      </c>
      <c r="L30" s="4" t="s">
        <v>1320</v>
      </c>
      <c r="M30" s="4" t="s">
        <v>1084</v>
      </c>
      <c r="N30" s="4" t="s">
        <v>1084</v>
      </c>
      <c r="O30" s="4" t="s">
        <v>1084</v>
      </c>
      <c r="P30" s="4" t="s">
        <v>1084</v>
      </c>
      <c r="Q30" s="4" t="s">
        <v>1084</v>
      </c>
      <c r="R30" s="4" t="s">
        <v>1084</v>
      </c>
      <c r="S30" s="4">
        <v>0</v>
      </c>
      <c r="T30" s="4" t="s">
        <v>1040</v>
      </c>
      <c r="U30" s="4" t="s">
        <v>1041</v>
      </c>
      <c r="V30" s="4" t="s">
        <v>1042</v>
      </c>
      <c r="W30" s="4" t="s">
        <v>1084</v>
      </c>
      <c r="X30" s="4" t="s">
        <v>1093</v>
      </c>
      <c r="Y30" s="4" t="s">
        <v>1094</v>
      </c>
      <c r="Z30" s="4" t="s">
        <v>1084</v>
      </c>
      <c r="AA30" s="4" t="s">
        <v>1084</v>
      </c>
      <c r="AB30" s="4" t="s">
        <v>1084</v>
      </c>
      <c r="AC30" s="4" t="s">
        <v>1188</v>
      </c>
      <c r="AD30" s="4" t="s">
        <v>1084</v>
      </c>
      <c r="AE30" s="4" t="s">
        <v>1329</v>
      </c>
      <c r="AF30" s="4" t="s">
        <v>1140</v>
      </c>
      <c r="AG30" s="4" t="s">
        <v>1330</v>
      </c>
      <c r="AH30" s="4" t="s">
        <v>78</v>
      </c>
      <c r="AI30" s="4">
        <v>43528</v>
      </c>
      <c r="AJ30" s="4" t="s">
        <v>1201</v>
      </c>
      <c r="AK30" s="4">
        <v>43635</v>
      </c>
      <c r="AL30" s="4" t="s">
        <v>1100</v>
      </c>
      <c r="AM30" s="4">
        <v>43582</v>
      </c>
      <c r="AN30" s="4" t="s">
        <v>1214</v>
      </c>
      <c r="AO30" s="4">
        <v>2019.31693989071</v>
      </c>
      <c r="AP30" s="4" t="s">
        <v>1331</v>
      </c>
      <c r="AQ30" s="4" t="s">
        <v>1216</v>
      </c>
      <c r="AR30" s="4" t="s">
        <v>1216</v>
      </c>
      <c r="AS30" s="4" t="s">
        <v>76</v>
      </c>
      <c r="AT30" s="4" t="s">
        <v>1105</v>
      </c>
      <c r="AU30" s="4" t="s">
        <v>131</v>
      </c>
      <c r="AV30" s="4" t="s">
        <v>1084</v>
      </c>
      <c r="AW30" s="4" t="s">
        <v>1084</v>
      </c>
      <c r="AX30" s="4" t="s">
        <v>1084</v>
      </c>
      <c r="AY30" s="4" t="s">
        <v>1128</v>
      </c>
      <c r="AZ30" s="8" t="s">
        <v>76</v>
      </c>
      <c r="BA30" t="s">
        <v>1129</v>
      </c>
      <c r="BB30" t="s">
        <v>1324</v>
      </c>
      <c r="BC30" t="s">
        <v>1131</v>
      </c>
      <c r="BD30" t="s">
        <v>1132</v>
      </c>
      <c r="BE30" t="s">
        <v>1133</v>
      </c>
      <c r="BF30" t="s">
        <v>1112</v>
      </c>
      <c r="BG30" t="s">
        <v>1131</v>
      </c>
      <c r="BH30" t="s">
        <v>1134</v>
      </c>
      <c r="BI30" t="s">
        <v>1135</v>
      </c>
      <c r="BJ30">
        <v>0</v>
      </c>
      <c r="BK30" t="s">
        <v>1134</v>
      </c>
      <c r="BM30" s="47" t="s">
        <v>329</v>
      </c>
    </row>
    <row r="31" spans="1:65" x14ac:dyDescent="0.35">
      <c r="A31" s="5">
        <v>59</v>
      </c>
      <c r="B31" s="4">
        <v>59</v>
      </c>
      <c r="C31" s="4" t="s">
        <v>139</v>
      </c>
      <c r="D31" s="4" t="s">
        <v>138</v>
      </c>
      <c r="E31" s="4" t="s">
        <v>1084</v>
      </c>
      <c r="F31" s="4" t="s">
        <v>1332</v>
      </c>
      <c r="G31" s="4">
        <v>2006</v>
      </c>
      <c r="H31" s="4" t="s">
        <v>1086</v>
      </c>
      <c r="I31" s="4" t="s">
        <v>1087</v>
      </c>
      <c r="J31" s="4" t="s">
        <v>1088</v>
      </c>
      <c r="K31" s="4" t="s">
        <v>76</v>
      </c>
      <c r="L31" s="4" t="s">
        <v>1333</v>
      </c>
      <c r="M31" s="4" t="s">
        <v>1334</v>
      </c>
      <c r="N31" s="4" t="s">
        <v>1084</v>
      </c>
      <c r="O31" s="4" t="s">
        <v>1084</v>
      </c>
      <c r="P31" s="4" t="s">
        <v>1084</v>
      </c>
      <c r="Q31" s="4" t="s">
        <v>1084</v>
      </c>
      <c r="R31" s="4" t="s">
        <v>1084</v>
      </c>
      <c r="S31" s="4">
        <v>2006</v>
      </c>
      <c r="T31" s="4" t="s">
        <v>1040</v>
      </c>
      <c r="U31" s="4" t="s">
        <v>1120</v>
      </c>
      <c r="V31" s="4" t="s">
        <v>1042</v>
      </c>
      <c r="W31" s="4" t="s">
        <v>1084</v>
      </c>
      <c r="X31" s="4" t="s">
        <v>1093</v>
      </c>
      <c r="Y31" s="4" t="s">
        <v>1094</v>
      </c>
      <c r="Z31" s="4" t="s">
        <v>1084</v>
      </c>
      <c r="AA31" s="4" t="s">
        <v>1084</v>
      </c>
      <c r="AB31" s="4" t="s">
        <v>1084</v>
      </c>
      <c r="AC31" s="4" t="s">
        <v>1084</v>
      </c>
      <c r="AD31" s="4" t="s">
        <v>1084</v>
      </c>
      <c r="AE31" s="4" t="s">
        <v>1335</v>
      </c>
      <c r="AF31" s="4" t="s">
        <v>1123</v>
      </c>
      <c r="AG31" s="4" t="s">
        <v>1336</v>
      </c>
      <c r="AH31" s="4" t="s">
        <v>78</v>
      </c>
      <c r="AI31" s="4">
        <v>38749</v>
      </c>
      <c r="AJ31" s="4" t="s">
        <v>1101</v>
      </c>
      <c r="AK31" s="4">
        <v>38783</v>
      </c>
      <c r="AL31" s="4" t="s">
        <v>1201</v>
      </c>
      <c r="AM31" s="4">
        <v>38766.5</v>
      </c>
      <c r="AN31" s="4" t="s">
        <v>1279</v>
      </c>
      <c r="AO31" s="4">
        <v>2006.1325136611999</v>
      </c>
      <c r="AP31" s="4" t="s">
        <v>1327</v>
      </c>
      <c r="AQ31" s="4" t="s">
        <v>1280</v>
      </c>
      <c r="AR31" s="4" t="s">
        <v>1280</v>
      </c>
      <c r="AS31" s="4" t="s">
        <v>76</v>
      </c>
      <c r="AT31" s="4" t="s">
        <v>1105</v>
      </c>
      <c r="AU31" s="4" t="s">
        <v>137</v>
      </c>
      <c r="AV31" s="4" t="s">
        <v>1084</v>
      </c>
      <c r="AW31" s="4" t="s">
        <v>1084</v>
      </c>
      <c r="AX31" s="4" t="s">
        <v>1084</v>
      </c>
      <c r="AY31" s="4" t="s">
        <v>1128</v>
      </c>
      <c r="AZ31" s="8" t="s">
        <v>76</v>
      </c>
      <c r="BA31" t="s">
        <v>1313</v>
      </c>
      <c r="BB31" t="s">
        <v>1337</v>
      </c>
      <c r="BC31" t="s">
        <v>1315</v>
      </c>
      <c r="BD31" t="s">
        <v>1316</v>
      </c>
      <c r="BE31" t="s">
        <v>1133</v>
      </c>
      <c r="BF31" t="s">
        <v>1112</v>
      </c>
      <c r="BG31" t="s">
        <v>1315</v>
      </c>
      <c r="BH31" t="s">
        <v>1318</v>
      </c>
      <c r="BI31" t="s">
        <v>1313</v>
      </c>
      <c r="BJ31">
        <v>0</v>
      </c>
      <c r="BK31" t="s">
        <v>1115</v>
      </c>
      <c r="BM31" s="47" t="s">
        <v>1167</v>
      </c>
    </row>
    <row r="32" spans="1:65" x14ac:dyDescent="0.35">
      <c r="A32" s="5">
        <v>60</v>
      </c>
      <c r="B32" s="4">
        <v>60</v>
      </c>
      <c r="C32" s="4" t="s">
        <v>139</v>
      </c>
      <c r="D32" s="4" t="s">
        <v>140</v>
      </c>
      <c r="E32" s="4" t="s">
        <v>1084</v>
      </c>
      <c r="F32" s="4" t="s">
        <v>1332</v>
      </c>
      <c r="G32" s="4">
        <v>2011</v>
      </c>
      <c r="H32" s="4" t="s">
        <v>1086</v>
      </c>
      <c r="I32" s="4" t="s">
        <v>1087</v>
      </c>
      <c r="J32" s="4" t="s">
        <v>1088</v>
      </c>
      <c r="K32" s="4" t="s">
        <v>76</v>
      </c>
      <c r="L32" s="4" t="s">
        <v>1333</v>
      </c>
      <c r="M32" s="4" t="s">
        <v>1338</v>
      </c>
      <c r="N32" s="4" t="s">
        <v>1084</v>
      </c>
      <c r="O32" s="4" t="s">
        <v>1084</v>
      </c>
      <c r="P32" s="4" t="s">
        <v>1084</v>
      </c>
      <c r="Q32" s="4" t="s">
        <v>1084</v>
      </c>
      <c r="R32" s="4" t="s">
        <v>1084</v>
      </c>
      <c r="S32" s="4">
        <v>2011</v>
      </c>
      <c r="T32" s="4" t="s">
        <v>1040</v>
      </c>
      <c r="U32" s="4" t="s">
        <v>1041</v>
      </c>
      <c r="V32" s="4" t="s">
        <v>1042</v>
      </c>
      <c r="W32" s="4" t="s">
        <v>1084</v>
      </c>
      <c r="X32" s="4" t="s">
        <v>1093</v>
      </c>
      <c r="Y32" s="4" t="s">
        <v>1094</v>
      </c>
      <c r="Z32" s="4" t="s">
        <v>1084</v>
      </c>
      <c r="AA32" s="4" t="s">
        <v>1084</v>
      </c>
      <c r="AB32" s="4" t="s">
        <v>1084</v>
      </c>
      <c r="AC32" s="4" t="s">
        <v>1084</v>
      </c>
      <c r="AD32" s="4" t="s">
        <v>1084</v>
      </c>
      <c r="AE32" s="4" t="s">
        <v>1339</v>
      </c>
      <c r="AF32" s="4" t="s">
        <v>1163</v>
      </c>
      <c r="AG32" s="4" t="s">
        <v>1340</v>
      </c>
      <c r="AH32" s="4" t="s">
        <v>78</v>
      </c>
      <c r="AI32" s="4">
        <v>40721</v>
      </c>
      <c r="AJ32" s="4" t="s">
        <v>1100</v>
      </c>
      <c r="AK32" s="4">
        <v>40785</v>
      </c>
      <c r="AL32" s="4" t="s">
        <v>1151</v>
      </c>
      <c r="AM32" s="4">
        <v>40753.5</v>
      </c>
      <c r="AN32" s="4" t="s">
        <v>1341</v>
      </c>
      <c r="AO32" s="4">
        <v>2011.57240437158</v>
      </c>
      <c r="AP32" s="4" t="s">
        <v>1084</v>
      </c>
      <c r="AQ32" s="4" t="s">
        <v>1342</v>
      </c>
      <c r="AR32" s="4" t="s">
        <v>1342</v>
      </c>
      <c r="AS32" s="4" t="s">
        <v>76</v>
      </c>
      <c r="AT32" s="4" t="s">
        <v>1105</v>
      </c>
      <c r="AU32" s="4" t="s">
        <v>137</v>
      </c>
      <c r="AV32" s="4" t="s">
        <v>1084</v>
      </c>
      <c r="AW32" s="4" t="s">
        <v>1084</v>
      </c>
      <c r="AX32" s="4" t="s">
        <v>1084</v>
      </c>
      <c r="AY32" s="4" t="s">
        <v>1128</v>
      </c>
      <c r="AZ32" s="8" t="s">
        <v>76</v>
      </c>
      <c r="BA32" t="s">
        <v>1313</v>
      </c>
      <c r="BB32" t="s">
        <v>1337</v>
      </c>
      <c r="BC32" t="s">
        <v>1315</v>
      </c>
      <c r="BD32" t="s">
        <v>1316</v>
      </c>
      <c r="BE32" t="s">
        <v>1133</v>
      </c>
      <c r="BF32" t="s">
        <v>1112</v>
      </c>
      <c r="BG32" t="s">
        <v>1315</v>
      </c>
      <c r="BH32" t="s">
        <v>1318</v>
      </c>
      <c r="BI32" t="s">
        <v>1313</v>
      </c>
      <c r="BJ32">
        <v>0</v>
      </c>
      <c r="BK32" t="s">
        <v>1115</v>
      </c>
      <c r="BM32" s="47" t="s">
        <v>1209</v>
      </c>
    </row>
    <row r="33" spans="1:65" x14ac:dyDescent="0.35">
      <c r="A33" s="5">
        <v>794</v>
      </c>
      <c r="B33" s="4">
        <v>794</v>
      </c>
      <c r="C33" s="4" t="s">
        <v>139</v>
      </c>
      <c r="D33" s="4" t="s">
        <v>142</v>
      </c>
      <c r="E33" s="4" t="s">
        <v>1084</v>
      </c>
      <c r="F33" s="4" t="s">
        <v>1343</v>
      </c>
      <c r="G33" s="4" t="s">
        <v>68</v>
      </c>
      <c r="H33" s="4" t="s">
        <v>1086</v>
      </c>
      <c r="I33" s="4" t="s">
        <v>1087</v>
      </c>
      <c r="J33" s="4" t="s">
        <v>1088</v>
      </c>
      <c r="K33" s="4" t="s">
        <v>76</v>
      </c>
      <c r="L33" s="4" t="s">
        <v>1333</v>
      </c>
      <c r="M33" s="4" t="s">
        <v>1344</v>
      </c>
      <c r="N33" s="4" t="s">
        <v>1084</v>
      </c>
      <c r="O33" s="4" t="s">
        <v>1084</v>
      </c>
      <c r="P33" s="4" t="s">
        <v>1084</v>
      </c>
      <c r="Q33" s="4" t="s">
        <v>1084</v>
      </c>
      <c r="R33" s="4" t="s">
        <v>1084</v>
      </c>
      <c r="S33" s="4">
        <v>0</v>
      </c>
      <c r="T33" s="4" t="s">
        <v>1040</v>
      </c>
      <c r="U33" s="4" t="s">
        <v>1041</v>
      </c>
      <c r="V33" s="4" t="s">
        <v>1042</v>
      </c>
      <c r="W33" s="4" t="s">
        <v>1084</v>
      </c>
      <c r="X33" s="4" t="s">
        <v>1093</v>
      </c>
      <c r="Y33" s="4" t="s">
        <v>1094</v>
      </c>
      <c r="Z33" s="4" t="s">
        <v>1084</v>
      </c>
      <c r="AA33" s="4" t="s">
        <v>1084</v>
      </c>
      <c r="AB33" s="4" t="s">
        <v>1084</v>
      </c>
      <c r="AC33" s="4" t="s">
        <v>1084</v>
      </c>
      <c r="AD33" s="4" t="s">
        <v>1084</v>
      </c>
      <c r="AE33" s="4" t="s">
        <v>1345</v>
      </c>
      <c r="AF33" s="4" t="s">
        <v>1119</v>
      </c>
      <c r="AG33" s="4" t="s">
        <v>1346</v>
      </c>
      <c r="AH33" s="4" t="s">
        <v>78</v>
      </c>
      <c r="AI33" s="4">
        <v>42260</v>
      </c>
      <c r="AJ33" s="4" t="s">
        <v>1192</v>
      </c>
      <c r="AK33" s="4">
        <v>42385</v>
      </c>
      <c r="AL33" s="4" t="s">
        <v>1303</v>
      </c>
      <c r="AM33" s="4">
        <v>42323</v>
      </c>
      <c r="AN33" s="4" t="s">
        <v>1102</v>
      </c>
      <c r="AO33" s="4">
        <v>2015.86885245902</v>
      </c>
      <c r="AP33" s="4" t="s">
        <v>1084</v>
      </c>
      <c r="AQ33" s="4" t="s">
        <v>1103</v>
      </c>
      <c r="AR33" s="4" t="s">
        <v>1104</v>
      </c>
      <c r="AS33" s="4" t="s">
        <v>76</v>
      </c>
      <c r="AT33" s="4" t="s">
        <v>1105</v>
      </c>
      <c r="AU33" s="4" t="s">
        <v>137</v>
      </c>
      <c r="AV33" s="4" t="s">
        <v>1084</v>
      </c>
      <c r="AW33" s="4" t="s">
        <v>1084</v>
      </c>
      <c r="AX33" s="4" t="s">
        <v>1084</v>
      </c>
      <c r="AY33" s="4" t="s">
        <v>1128</v>
      </c>
      <c r="AZ33" s="8" t="s">
        <v>76</v>
      </c>
      <c r="BA33" t="s">
        <v>1313</v>
      </c>
      <c r="BB33" t="s">
        <v>1337</v>
      </c>
      <c r="BC33" t="s">
        <v>1315</v>
      </c>
      <c r="BD33" t="s">
        <v>1316</v>
      </c>
      <c r="BE33" t="s">
        <v>1133</v>
      </c>
      <c r="BF33" t="s">
        <v>1112</v>
      </c>
      <c r="BG33" t="s">
        <v>1315</v>
      </c>
      <c r="BH33" t="s">
        <v>1318</v>
      </c>
      <c r="BI33" t="s">
        <v>1313</v>
      </c>
      <c r="BJ33">
        <v>0</v>
      </c>
      <c r="BK33" t="s">
        <v>1115</v>
      </c>
      <c r="BM33" s="47" t="s">
        <v>1298</v>
      </c>
    </row>
    <row r="34" spans="1:65" x14ac:dyDescent="0.35">
      <c r="A34" s="5">
        <v>62</v>
      </c>
      <c r="B34" s="4">
        <v>62</v>
      </c>
      <c r="C34" s="4" t="s">
        <v>145</v>
      </c>
      <c r="D34" s="4" t="s">
        <v>144</v>
      </c>
      <c r="E34" s="4" t="s">
        <v>1084</v>
      </c>
      <c r="F34" s="4" t="s">
        <v>1347</v>
      </c>
      <c r="G34" s="4">
        <v>2001</v>
      </c>
      <c r="H34" s="4" t="s">
        <v>1086</v>
      </c>
      <c r="I34" s="4" t="s">
        <v>1087</v>
      </c>
      <c r="J34" s="4" t="s">
        <v>1088</v>
      </c>
      <c r="K34" s="4" t="s">
        <v>67</v>
      </c>
      <c r="L34" s="4" t="s">
        <v>1348</v>
      </c>
      <c r="M34" s="4" t="s">
        <v>1349</v>
      </c>
      <c r="N34" s="4" t="s">
        <v>1084</v>
      </c>
      <c r="O34" s="4" t="s">
        <v>1084</v>
      </c>
      <c r="P34" s="4" t="s">
        <v>1084</v>
      </c>
      <c r="Q34" s="4" t="s">
        <v>1084</v>
      </c>
      <c r="R34" s="4" t="s">
        <v>1350</v>
      </c>
      <c r="S34" s="4">
        <v>2001</v>
      </c>
      <c r="T34" s="4" t="s">
        <v>1040</v>
      </c>
      <c r="U34" s="4" t="s">
        <v>1041</v>
      </c>
      <c r="V34" s="4" t="s">
        <v>1042</v>
      </c>
      <c r="W34" s="4" t="s">
        <v>1084</v>
      </c>
      <c r="X34" s="4" t="s">
        <v>1093</v>
      </c>
      <c r="Y34" s="4" t="s">
        <v>1084</v>
      </c>
      <c r="Z34" s="4" t="s">
        <v>1094</v>
      </c>
      <c r="AA34" s="4" t="s">
        <v>1084</v>
      </c>
      <c r="AB34" s="4" t="s">
        <v>1084</v>
      </c>
      <c r="AC34" s="4" t="s">
        <v>1084</v>
      </c>
      <c r="AD34" s="4" t="s">
        <v>1084</v>
      </c>
      <c r="AE34" s="4" t="s">
        <v>1351</v>
      </c>
      <c r="AF34" s="4" t="s">
        <v>1140</v>
      </c>
      <c r="AG34" s="4" t="s">
        <v>1352</v>
      </c>
      <c r="AH34" s="4" t="s">
        <v>78</v>
      </c>
      <c r="AI34" s="4">
        <v>37109</v>
      </c>
      <c r="AJ34" s="4" t="s">
        <v>1151</v>
      </c>
      <c r="AK34" s="4">
        <v>37209</v>
      </c>
      <c r="AL34" s="4" t="s">
        <v>1166</v>
      </c>
      <c r="AM34" s="4">
        <v>37159.5</v>
      </c>
      <c r="AN34" s="4" t="s">
        <v>1223</v>
      </c>
      <c r="AO34" s="4">
        <v>2001.7308743169399</v>
      </c>
      <c r="AP34" s="4" t="s">
        <v>1084</v>
      </c>
      <c r="AQ34" s="4" t="s">
        <v>1225</v>
      </c>
      <c r="AR34" s="4" t="s">
        <v>1225</v>
      </c>
      <c r="AS34" s="4" t="s">
        <v>67</v>
      </c>
      <c r="AT34" s="4" t="s">
        <v>1105</v>
      </c>
      <c r="AU34" s="4" t="s">
        <v>143</v>
      </c>
      <c r="AV34" s="4" t="s">
        <v>1084</v>
      </c>
      <c r="AW34" s="4" t="s">
        <v>1353</v>
      </c>
      <c r="AX34" s="4" t="s">
        <v>1354</v>
      </c>
      <c r="AY34" s="4" t="s">
        <v>1106</v>
      </c>
      <c r="AZ34" s="8" t="s">
        <v>67</v>
      </c>
      <c r="BA34" t="s">
        <v>1204</v>
      </c>
      <c r="BB34" t="s">
        <v>1355</v>
      </c>
      <c r="BC34" t="s">
        <v>1356</v>
      </c>
      <c r="BD34" t="s">
        <v>1207</v>
      </c>
      <c r="BE34" t="s">
        <v>1111</v>
      </c>
      <c r="BF34" t="s">
        <v>1112</v>
      </c>
      <c r="BG34" t="s">
        <v>1228</v>
      </c>
      <c r="BH34" t="s">
        <v>1228</v>
      </c>
      <c r="BI34" t="s">
        <v>1228</v>
      </c>
      <c r="BJ34" t="s">
        <v>1114</v>
      </c>
      <c r="BK34" t="s">
        <v>1115</v>
      </c>
      <c r="BM34" s="47"/>
    </row>
    <row r="35" spans="1:65" x14ac:dyDescent="0.35">
      <c r="A35" s="5">
        <v>63</v>
      </c>
      <c r="B35" s="4">
        <v>63</v>
      </c>
      <c r="C35" s="4" t="s">
        <v>145</v>
      </c>
      <c r="D35" s="4" t="s">
        <v>146</v>
      </c>
      <c r="E35" s="4" t="s">
        <v>1084</v>
      </c>
      <c r="F35" s="4" t="s">
        <v>1357</v>
      </c>
      <c r="G35" s="4">
        <v>2006</v>
      </c>
      <c r="H35" s="4" t="s">
        <v>1086</v>
      </c>
      <c r="I35" s="4" t="s">
        <v>1087</v>
      </c>
      <c r="J35" s="4" t="s">
        <v>1088</v>
      </c>
      <c r="K35" s="4" t="s">
        <v>67</v>
      </c>
      <c r="L35" s="4" t="s">
        <v>1348</v>
      </c>
      <c r="M35" s="4" t="s">
        <v>1084</v>
      </c>
      <c r="N35" s="4" t="s">
        <v>1084</v>
      </c>
      <c r="O35" s="4" t="s">
        <v>1084</v>
      </c>
      <c r="P35" s="4" t="s">
        <v>1084</v>
      </c>
      <c r="Q35" s="4" t="s">
        <v>1084</v>
      </c>
      <c r="R35" s="4" t="s">
        <v>1358</v>
      </c>
      <c r="S35" s="4">
        <v>2006</v>
      </c>
      <c r="T35" s="4" t="s">
        <v>1040</v>
      </c>
      <c r="U35" s="4" t="s">
        <v>1041</v>
      </c>
      <c r="V35" s="4" t="s">
        <v>1042</v>
      </c>
      <c r="W35" s="4" t="s">
        <v>1084</v>
      </c>
      <c r="X35" s="4" t="s">
        <v>1093</v>
      </c>
      <c r="Y35" s="4" t="s">
        <v>1084</v>
      </c>
      <c r="Z35" s="4" t="s">
        <v>1094</v>
      </c>
      <c r="AA35" s="4" t="s">
        <v>1084</v>
      </c>
      <c r="AB35" s="4" t="s">
        <v>1084</v>
      </c>
      <c r="AC35" s="4" t="s">
        <v>1084</v>
      </c>
      <c r="AD35" s="4" t="s">
        <v>1084</v>
      </c>
      <c r="AE35" s="4" t="s">
        <v>1359</v>
      </c>
      <c r="AF35" s="4" t="s">
        <v>1140</v>
      </c>
      <c r="AG35" s="4" t="s">
        <v>1360</v>
      </c>
      <c r="AH35" s="4" t="s">
        <v>78</v>
      </c>
      <c r="AI35" s="4">
        <v>38930</v>
      </c>
      <c r="AJ35" s="4" t="s">
        <v>1151</v>
      </c>
      <c r="AK35" s="4">
        <v>39036</v>
      </c>
      <c r="AL35" s="4" t="s">
        <v>1166</v>
      </c>
      <c r="AM35" s="4">
        <v>38983.5</v>
      </c>
      <c r="AN35" s="4" t="s">
        <v>1279</v>
      </c>
      <c r="AO35" s="4">
        <v>2006.72540983607</v>
      </c>
      <c r="AP35" s="4" t="s">
        <v>1084</v>
      </c>
      <c r="AQ35" s="4" t="s">
        <v>1280</v>
      </c>
      <c r="AR35" s="4" t="s">
        <v>1280</v>
      </c>
      <c r="AS35" s="4" t="s">
        <v>67</v>
      </c>
      <c r="AT35" s="4" t="s">
        <v>1105</v>
      </c>
      <c r="AU35" s="4" t="s">
        <v>143</v>
      </c>
      <c r="AV35" s="4" t="s">
        <v>1084</v>
      </c>
      <c r="AW35" s="4" t="s">
        <v>1353</v>
      </c>
      <c r="AX35" s="4" t="s">
        <v>1354</v>
      </c>
      <c r="AY35" s="4" t="s">
        <v>1106</v>
      </c>
      <c r="AZ35" s="8" t="s">
        <v>67</v>
      </c>
      <c r="BA35" t="s">
        <v>1204</v>
      </c>
      <c r="BB35" t="s">
        <v>1355</v>
      </c>
      <c r="BC35" t="s">
        <v>1356</v>
      </c>
      <c r="BD35" t="s">
        <v>1207</v>
      </c>
      <c r="BE35" t="s">
        <v>1111</v>
      </c>
      <c r="BF35" t="s">
        <v>1112</v>
      </c>
      <c r="BG35" t="s">
        <v>1228</v>
      </c>
      <c r="BH35" t="s">
        <v>1228</v>
      </c>
      <c r="BI35" t="s">
        <v>1228</v>
      </c>
      <c r="BJ35" t="s">
        <v>1114</v>
      </c>
      <c r="BK35" t="s">
        <v>1115</v>
      </c>
      <c r="BM35" s="47"/>
    </row>
    <row r="36" spans="1:65" x14ac:dyDescent="0.35">
      <c r="A36" s="5">
        <v>833</v>
      </c>
      <c r="B36" s="4">
        <v>833</v>
      </c>
      <c r="C36" s="4" t="s">
        <v>145</v>
      </c>
      <c r="D36" s="4" t="s">
        <v>148</v>
      </c>
      <c r="E36" s="4" t="s">
        <v>1084</v>
      </c>
      <c r="F36" s="4" t="s">
        <v>1361</v>
      </c>
      <c r="G36" s="4" t="s">
        <v>149</v>
      </c>
      <c r="H36" s="4" t="s">
        <v>1086</v>
      </c>
      <c r="I36" s="4" t="s">
        <v>1087</v>
      </c>
      <c r="J36" s="4" t="s">
        <v>1088</v>
      </c>
      <c r="K36" s="4" t="s">
        <v>67</v>
      </c>
      <c r="L36" s="4" t="s">
        <v>1348</v>
      </c>
      <c r="M36" s="4" t="s">
        <v>1084</v>
      </c>
      <c r="N36" s="4" t="s">
        <v>1084</v>
      </c>
      <c r="O36" s="4" t="s">
        <v>1084</v>
      </c>
      <c r="P36" s="4" t="s">
        <v>1084</v>
      </c>
      <c r="Q36" s="4" t="s">
        <v>1084</v>
      </c>
      <c r="R36" s="4" t="s">
        <v>1362</v>
      </c>
      <c r="S36" s="4">
        <v>0</v>
      </c>
      <c r="T36" s="4" t="s">
        <v>1040</v>
      </c>
      <c r="U36" s="4" t="s">
        <v>1041</v>
      </c>
      <c r="V36" s="4" t="s">
        <v>1042</v>
      </c>
      <c r="W36" s="4" t="s">
        <v>1084</v>
      </c>
      <c r="X36" s="4" t="s">
        <v>1093</v>
      </c>
      <c r="Y36" s="4" t="s">
        <v>1084</v>
      </c>
      <c r="Z36" s="4" t="s">
        <v>1094</v>
      </c>
      <c r="AA36" s="4" t="s">
        <v>1084</v>
      </c>
      <c r="AB36" s="4" t="s">
        <v>1084</v>
      </c>
      <c r="AC36" s="4" t="s">
        <v>1084</v>
      </c>
      <c r="AD36" s="4" t="s">
        <v>1084</v>
      </c>
      <c r="AE36" s="4" t="s">
        <v>1363</v>
      </c>
      <c r="AF36" s="4" t="s">
        <v>1140</v>
      </c>
      <c r="AG36" s="4" t="s">
        <v>1213</v>
      </c>
      <c r="AH36" s="4" t="s">
        <v>78</v>
      </c>
      <c r="AI36" s="4">
        <v>40884</v>
      </c>
      <c r="AJ36" s="4" t="s">
        <v>1152</v>
      </c>
      <c r="AK36" s="4">
        <v>41002</v>
      </c>
      <c r="AL36" s="4" t="s">
        <v>1142</v>
      </c>
      <c r="AM36" s="4">
        <v>40943.5</v>
      </c>
      <c r="AN36" s="4" t="s">
        <v>1202</v>
      </c>
      <c r="AO36" s="4">
        <v>2012.0942622950799</v>
      </c>
      <c r="AP36" s="4" t="s">
        <v>1084</v>
      </c>
      <c r="AQ36" s="4" t="s">
        <v>1342</v>
      </c>
      <c r="AR36" s="4" t="s">
        <v>1184</v>
      </c>
      <c r="AS36" s="4" t="s">
        <v>67</v>
      </c>
      <c r="AT36" s="4" t="s">
        <v>1105</v>
      </c>
      <c r="AU36" s="4" t="s">
        <v>143</v>
      </c>
      <c r="AV36" s="4" t="s">
        <v>1084</v>
      </c>
      <c r="AW36" s="4" t="s">
        <v>1353</v>
      </c>
      <c r="AX36" s="4" t="s">
        <v>1354</v>
      </c>
      <c r="AY36" s="4" t="s">
        <v>1106</v>
      </c>
      <c r="AZ36" s="8" t="s">
        <v>67</v>
      </c>
      <c r="BA36" t="s">
        <v>1204</v>
      </c>
      <c r="BB36" t="s">
        <v>1355</v>
      </c>
      <c r="BC36" t="s">
        <v>1356</v>
      </c>
      <c r="BD36" t="s">
        <v>1207</v>
      </c>
      <c r="BE36" t="s">
        <v>1111</v>
      </c>
      <c r="BF36" t="s">
        <v>1112</v>
      </c>
      <c r="BG36" t="s">
        <v>1228</v>
      </c>
      <c r="BH36" t="s">
        <v>1228</v>
      </c>
      <c r="BI36" t="s">
        <v>1228</v>
      </c>
      <c r="BJ36" t="s">
        <v>1114</v>
      </c>
      <c r="BK36" t="s">
        <v>1115</v>
      </c>
      <c r="BM36" s="47"/>
    </row>
    <row r="37" spans="1:65" x14ac:dyDescent="0.35">
      <c r="A37" s="5">
        <v>64</v>
      </c>
      <c r="B37" s="4">
        <v>64</v>
      </c>
      <c r="C37" s="4" t="s">
        <v>145</v>
      </c>
      <c r="D37" s="4" t="s">
        <v>147</v>
      </c>
      <c r="E37" s="4" t="s">
        <v>1084</v>
      </c>
      <c r="F37" s="4" t="s">
        <v>1364</v>
      </c>
      <c r="G37" s="4">
        <v>2014</v>
      </c>
      <c r="H37" s="4" t="s">
        <v>1086</v>
      </c>
      <c r="I37" s="4" t="s">
        <v>1087</v>
      </c>
      <c r="J37" s="4" t="s">
        <v>1088</v>
      </c>
      <c r="K37" s="4" t="s">
        <v>76</v>
      </c>
      <c r="L37" s="4" t="s">
        <v>1365</v>
      </c>
      <c r="M37" s="4" t="s">
        <v>1366</v>
      </c>
      <c r="N37" s="4" t="s">
        <v>1084</v>
      </c>
      <c r="O37" s="4" t="s">
        <v>1084</v>
      </c>
      <c r="P37" s="4" t="s">
        <v>1084</v>
      </c>
      <c r="Q37" s="4" t="s">
        <v>1084</v>
      </c>
      <c r="R37" s="4" t="s">
        <v>1084</v>
      </c>
      <c r="S37" s="4">
        <v>2014</v>
      </c>
      <c r="T37" s="4" t="s">
        <v>1040</v>
      </c>
      <c r="U37" s="4" t="s">
        <v>1041</v>
      </c>
      <c r="V37" s="4" t="s">
        <v>1042</v>
      </c>
      <c r="W37" s="4" t="s">
        <v>1084</v>
      </c>
      <c r="X37" s="4" t="s">
        <v>1093</v>
      </c>
      <c r="Y37" s="4" t="s">
        <v>1094</v>
      </c>
      <c r="Z37" s="4" t="s">
        <v>1084</v>
      </c>
      <c r="AA37" s="4" t="s">
        <v>1084</v>
      </c>
      <c r="AB37" s="4" t="s">
        <v>1084</v>
      </c>
      <c r="AC37" s="4" t="s">
        <v>1084</v>
      </c>
      <c r="AD37" s="4" t="s">
        <v>1084</v>
      </c>
      <c r="AE37" s="4" t="s">
        <v>1367</v>
      </c>
      <c r="AF37" s="4" t="s">
        <v>1163</v>
      </c>
      <c r="AG37" s="4" t="s">
        <v>1368</v>
      </c>
      <c r="AH37" s="4" t="s">
        <v>78</v>
      </c>
      <c r="AI37" s="4">
        <v>41820</v>
      </c>
      <c r="AJ37" s="4" t="s">
        <v>1100</v>
      </c>
      <c r="AK37" s="4">
        <v>41907</v>
      </c>
      <c r="AL37" s="4" t="s">
        <v>1192</v>
      </c>
      <c r="AM37" s="4">
        <v>41864</v>
      </c>
      <c r="AN37" s="4" t="s">
        <v>1369</v>
      </c>
      <c r="AO37" s="4">
        <v>2014.6120218579199</v>
      </c>
      <c r="AP37" s="4" t="s">
        <v>1084</v>
      </c>
      <c r="AQ37" s="4" t="s">
        <v>1370</v>
      </c>
      <c r="AR37" s="4" t="s">
        <v>1370</v>
      </c>
      <c r="AS37" s="4" t="s">
        <v>76</v>
      </c>
      <c r="AT37" s="4" t="s">
        <v>1105</v>
      </c>
      <c r="AU37" s="4" t="s">
        <v>143</v>
      </c>
      <c r="AV37" s="4" t="s">
        <v>1084</v>
      </c>
      <c r="AW37" s="4" t="s">
        <v>1084</v>
      </c>
      <c r="AX37" s="4" t="s">
        <v>1084</v>
      </c>
      <c r="AY37" s="4" t="s">
        <v>1128</v>
      </c>
      <c r="AZ37" s="8" t="s">
        <v>76</v>
      </c>
      <c r="BA37" t="s">
        <v>1204</v>
      </c>
      <c r="BB37" t="s">
        <v>1355</v>
      </c>
      <c r="BC37" t="s">
        <v>1356</v>
      </c>
      <c r="BD37" t="s">
        <v>1207</v>
      </c>
      <c r="BE37" t="s">
        <v>1111</v>
      </c>
      <c r="BF37" t="s">
        <v>1112</v>
      </c>
      <c r="BG37" t="s">
        <v>1228</v>
      </c>
      <c r="BH37" t="s">
        <v>1228</v>
      </c>
      <c r="BI37" t="s">
        <v>1228</v>
      </c>
      <c r="BJ37" t="s">
        <v>1114</v>
      </c>
      <c r="BK37" t="s">
        <v>1115</v>
      </c>
      <c r="BM37" s="47" t="s">
        <v>1298</v>
      </c>
    </row>
    <row r="38" spans="1:65" x14ac:dyDescent="0.35">
      <c r="A38" s="5">
        <v>2406</v>
      </c>
      <c r="B38" s="4">
        <v>2406</v>
      </c>
      <c r="C38" s="4" t="s">
        <v>145</v>
      </c>
      <c r="D38" s="4" t="s">
        <v>150</v>
      </c>
      <c r="E38" s="4" t="s">
        <v>1084</v>
      </c>
      <c r="F38" s="4" t="s">
        <v>1371</v>
      </c>
      <c r="G38" s="4" t="s">
        <v>95</v>
      </c>
      <c r="H38" s="4" t="s">
        <v>1086</v>
      </c>
      <c r="I38" s="4" t="s">
        <v>1087</v>
      </c>
      <c r="J38" s="4" t="s">
        <v>1088</v>
      </c>
      <c r="K38" s="4" t="s">
        <v>67</v>
      </c>
      <c r="L38" s="4" t="s">
        <v>1348</v>
      </c>
      <c r="M38" s="4" t="s">
        <v>1372</v>
      </c>
      <c r="N38" s="4" t="s">
        <v>1084</v>
      </c>
      <c r="O38" s="4" t="s">
        <v>1084</v>
      </c>
      <c r="P38" s="4" t="s">
        <v>1084</v>
      </c>
      <c r="Q38" s="4" t="s">
        <v>1084</v>
      </c>
      <c r="R38" s="4" t="s">
        <v>1373</v>
      </c>
      <c r="S38" s="4">
        <v>0</v>
      </c>
      <c r="T38" s="4" t="s">
        <v>1040</v>
      </c>
      <c r="U38" s="4" t="s">
        <v>1041</v>
      </c>
      <c r="V38" s="4" t="s">
        <v>1042</v>
      </c>
      <c r="W38" s="4" t="s">
        <v>1084</v>
      </c>
      <c r="X38" s="4" t="s">
        <v>1093</v>
      </c>
      <c r="Y38" s="4" t="s">
        <v>1084</v>
      </c>
      <c r="Z38" s="4" t="s">
        <v>1094</v>
      </c>
      <c r="AA38" s="4" t="s">
        <v>1094</v>
      </c>
      <c r="AB38" s="4" t="s">
        <v>1084</v>
      </c>
      <c r="AC38" s="4" t="s">
        <v>1188</v>
      </c>
      <c r="AD38" s="4" t="s">
        <v>1084</v>
      </c>
      <c r="AE38" s="4" t="s">
        <v>1374</v>
      </c>
      <c r="AF38" s="4" t="s">
        <v>1140</v>
      </c>
      <c r="AG38" s="4" t="s">
        <v>1375</v>
      </c>
      <c r="AH38" s="4" t="s">
        <v>78</v>
      </c>
      <c r="AI38" s="4">
        <v>43066</v>
      </c>
      <c r="AJ38" s="4" t="s">
        <v>1166</v>
      </c>
      <c r="AK38" s="4">
        <v>43159</v>
      </c>
      <c r="AL38" s="4" t="s">
        <v>1101</v>
      </c>
      <c r="AM38" s="4">
        <v>43113</v>
      </c>
      <c r="AN38" s="4" t="s">
        <v>1376</v>
      </c>
      <c r="AO38" s="4">
        <v>2018.0327868852501</v>
      </c>
      <c r="AP38" s="4" t="s">
        <v>1084</v>
      </c>
      <c r="AQ38" s="4" t="s">
        <v>1194</v>
      </c>
      <c r="AR38" s="4" t="s">
        <v>1195</v>
      </c>
      <c r="AS38" s="4" t="s">
        <v>67</v>
      </c>
      <c r="AT38" s="4" t="s">
        <v>1105</v>
      </c>
      <c r="AU38" s="4" t="s">
        <v>143</v>
      </c>
      <c r="AV38" s="4" t="s">
        <v>1084</v>
      </c>
      <c r="AW38" s="4" t="s">
        <v>1353</v>
      </c>
      <c r="AX38" s="4" t="s">
        <v>1354</v>
      </c>
      <c r="AY38" s="4" t="s">
        <v>1106</v>
      </c>
      <c r="AZ38" s="8" t="s">
        <v>67</v>
      </c>
      <c r="BA38" t="s">
        <v>1204</v>
      </c>
      <c r="BB38" t="s">
        <v>1355</v>
      </c>
      <c r="BC38" t="s">
        <v>1356</v>
      </c>
      <c r="BD38" t="s">
        <v>1207</v>
      </c>
      <c r="BE38" t="s">
        <v>1111</v>
      </c>
      <c r="BF38" t="s">
        <v>1112</v>
      </c>
      <c r="BG38" t="s">
        <v>1228</v>
      </c>
      <c r="BH38" t="s">
        <v>1228</v>
      </c>
      <c r="BI38" t="s">
        <v>1228</v>
      </c>
      <c r="BJ38" t="s">
        <v>1114</v>
      </c>
      <c r="BK38" t="s">
        <v>1115</v>
      </c>
      <c r="BM38" s="47"/>
    </row>
    <row r="39" spans="1:65" x14ac:dyDescent="0.35">
      <c r="A39" s="5">
        <v>68</v>
      </c>
      <c r="B39" s="4">
        <v>68</v>
      </c>
      <c r="C39" s="4" t="s">
        <v>153</v>
      </c>
      <c r="D39" s="4" t="s">
        <v>152</v>
      </c>
      <c r="E39" s="4" t="s">
        <v>1084</v>
      </c>
      <c r="F39" s="4" t="s">
        <v>1377</v>
      </c>
      <c r="G39" s="4">
        <v>2010</v>
      </c>
      <c r="H39" s="4" t="s">
        <v>1086</v>
      </c>
      <c r="I39" s="4" t="s">
        <v>1087</v>
      </c>
      <c r="J39" s="4" t="s">
        <v>1088</v>
      </c>
      <c r="K39" s="4" t="s">
        <v>76</v>
      </c>
      <c r="L39" s="4" t="s">
        <v>1378</v>
      </c>
      <c r="M39" s="4" t="s">
        <v>1379</v>
      </c>
      <c r="N39" s="4" t="s">
        <v>1084</v>
      </c>
      <c r="O39" s="4" t="s">
        <v>1084</v>
      </c>
      <c r="P39" s="4" t="s">
        <v>1084</v>
      </c>
      <c r="Q39" s="4" t="s">
        <v>1084</v>
      </c>
      <c r="R39" s="4" t="s">
        <v>1084</v>
      </c>
      <c r="S39" s="4">
        <v>2010</v>
      </c>
      <c r="T39" s="4" t="s">
        <v>1040</v>
      </c>
      <c r="U39" s="4" t="s">
        <v>1041</v>
      </c>
      <c r="V39" s="4" t="s">
        <v>1042</v>
      </c>
      <c r="W39" s="4" t="s">
        <v>1084</v>
      </c>
      <c r="X39" s="4" t="s">
        <v>1093</v>
      </c>
      <c r="Y39" s="4" t="s">
        <v>1094</v>
      </c>
      <c r="Z39" s="4" t="s">
        <v>1084</v>
      </c>
      <c r="AA39" s="4" t="s">
        <v>1084</v>
      </c>
      <c r="AB39" s="4" t="s">
        <v>1084</v>
      </c>
      <c r="AC39" s="4" t="s">
        <v>1084</v>
      </c>
      <c r="AD39" s="4" t="s">
        <v>1084</v>
      </c>
      <c r="AE39" s="4" t="s">
        <v>1380</v>
      </c>
      <c r="AF39" s="4" t="s">
        <v>1140</v>
      </c>
      <c r="AG39" s="4" t="s">
        <v>1381</v>
      </c>
      <c r="AH39" s="4" t="s">
        <v>78</v>
      </c>
      <c r="AI39" s="4">
        <v>40282</v>
      </c>
      <c r="AJ39" s="4" t="s">
        <v>1142</v>
      </c>
      <c r="AK39" s="4">
        <v>40372</v>
      </c>
      <c r="AL39" s="4" t="s">
        <v>1125</v>
      </c>
      <c r="AM39" s="4">
        <v>40327.5</v>
      </c>
      <c r="AN39" s="4" t="s">
        <v>1255</v>
      </c>
      <c r="AO39" s="4">
        <v>2010.4057377049201</v>
      </c>
      <c r="AP39" s="4" t="s">
        <v>1084</v>
      </c>
      <c r="AQ39" s="4" t="s">
        <v>1256</v>
      </c>
      <c r="AR39" s="4" t="s">
        <v>1256</v>
      </c>
      <c r="AS39" s="4" t="s">
        <v>76</v>
      </c>
      <c r="AT39" s="4" t="s">
        <v>1105</v>
      </c>
      <c r="AU39" s="4" t="s">
        <v>151</v>
      </c>
      <c r="AV39" s="4" t="s">
        <v>1084</v>
      </c>
      <c r="AW39" s="4" t="s">
        <v>1382</v>
      </c>
      <c r="AX39" s="4" t="s">
        <v>1084</v>
      </c>
      <c r="AY39" s="4" t="s">
        <v>1128</v>
      </c>
      <c r="AZ39" s="8" t="s">
        <v>76</v>
      </c>
      <c r="BA39" t="s">
        <v>1107</v>
      </c>
      <c r="BB39" t="s">
        <v>1108</v>
      </c>
      <c r="BC39" t="s">
        <v>1109</v>
      </c>
      <c r="BD39" t="s">
        <v>1293</v>
      </c>
      <c r="BE39" t="s">
        <v>1133</v>
      </c>
      <c r="BF39" t="s">
        <v>1112</v>
      </c>
      <c r="BG39" t="s">
        <v>1109</v>
      </c>
      <c r="BH39" t="s">
        <v>1108</v>
      </c>
      <c r="BI39" t="s">
        <v>1113</v>
      </c>
      <c r="BJ39" t="s">
        <v>1114</v>
      </c>
      <c r="BK39" t="s">
        <v>1115</v>
      </c>
      <c r="BM39" s="47" t="s">
        <v>1209</v>
      </c>
    </row>
    <row r="40" spans="1:65" x14ac:dyDescent="0.35">
      <c r="A40" s="5">
        <v>75</v>
      </c>
      <c r="B40" s="4">
        <v>75</v>
      </c>
      <c r="C40" s="4" t="s">
        <v>157</v>
      </c>
      <c r="D40" s="4" t="s">
        <v>156</v>
      </c>
      <c r="E40" s="4" t="s">
        <v>1084</v>
      </c>
      <c r="F40" s="4" t="s">
        <v>1383</v>
      </c>
      <c r="G40" s="4">
        <v>1998</v>
      </c>
      <c r="H40" s="4" t="s">
        <v>1086</v>
      </c>
      <c r="I40" s="4" t="s">
        <v>1087</v>
      </c>
      <c r="J40" s="4" t="s">
        <v>1088</v>
      </c>
      <c r="K40" s="4" t="s">
        <v>67</v>
      </c>
      <c r="L40" s="4" t="s">
        <v>1384</v>
      </c>
      <c r="M40" s="4" t="s">
        <v>1385</v>
      </c>
      <c r="N40" s="4" t="s">
        <v>1084</v>
      </c>
      <c r="O40" s="4" t="s">
        <v>1084</v>
      </c>
      <c r="P40" s="4" t="s">
        <v>1084</v>
      </c>
      <c r="Q40" s="4" t="s">
        <v>1084</v>
      </c>
      <c r="R40" s="4" t="s">
        <v>1386</v>
      </c>
      <c r="S40" s="4">
        <v>1998</v>
      </c>
      <c r="T40" s="4" t="s">
        <v>1040</v>
      </c>
      <c r="U40" s="4" t="s">
        <v>1041</v>
      </c>
      <c r="V40" s="4" t="s">
        <v>1042</v>
      </c>
      <c r="W40" s="4" t="s">
        <v>1084</v>
      </c>
      <c r="X40" s="4" t="s">
        <v>1093</v>
      </c>
      <c r="Y40" s="4" t="s">
        <v>1084</v>
      </c>
      <c r="Z40" s="4" t="s">
        <v>1094</v>
      </c>
      <c r="AA40" s="4" t="s">
        <v>1084</v>
      </c>
      <c r="AB40" s="4" t="s">
        <v>1084</v>
      </c>
      <c r="AC40" s="4" t="s">
        <v>1084</v>
      </c>
      <c r="AD40" s="4" t="s">
        <v>1084</v>
      </c>
      <c r="AE40" s="4" t="s">
        <v>1387</v>
      </c>
      <c r="AF40" s="4" t="s">
        <v>1175</v>
      </c>
      <c r="AG40" s="4" t="s">
        <v>1388</v>
      </c>
      <c r="AH40" s="4" t="s">
        <v>78</v>
      </c>
      <c r="AI40" s="4">
        <v>35855</v>
      </c>
      <c r="AJ40" s="4" t="s">
        <v>1201</v>
      </c>
      <c r="AK40" s="4">
        <v>36060</v>
      </c>
      <c r="AL40" s="4" t="s">
        <v>1192</v>
      </c>
      <c r="AM40" s="4">
        <v>35958</v>
      </c>
      <c r="AN40" s="4" t="s">
        <v>1389</v>
      </c>
      <c r="AO40" s="4">
        <v>1998.4426229508199</v>
      </c>
      <c r="AP40" s="4" t="s">
        <v>1304</v>
      </c>
      <c r="AQ40" s="4" t="s">
        <v>1390</v>
      </c>
      <c r="AR40" s="4" t="s">
        <v>1390</v>
      </c>
      <c r="AS40" s="4" t="s">
        <v>67</v>
      </c>
      <c r="AT40" s="4" t="s">
        <v>1105</v>
      </c>
      <c r="AU40" s="4" t="s">
        <v>155</v>
      </c>
      <c r="AV40" s="4" t="s">
        <v>1084</v>
      </c>
      <c r="AW40" s="4" t="s">
        <v>1391</v>
      </c>
      <c r="AX40" s="4" t="s">
        <v>1392</v>
      </c>
      <c r="AY40" s="4" t="s">
        <v>1106</v>
      </c>
      <c r="AZ40" s="8" t="s">
        <v>67</v>
      </c>
      <c r="BA40" t="s">
        <v>1313</v>
      </c>
      <c r="BB40" t="s">
        <v>1393</v>
      </c>
      <c r="BC40" t="s">
        <v>1315</v>
      </c>
      <c r="BD40" t="s">
        <v>1316</v>
      </c>
      <c r="BE40" t="s">
        <v>1133</v>
      </c>
      <c r="BF40" t="s">
        <v>1112</v>
      </c>
      <c r="BG40" t="s">
        <v>1315</v>
      </c>
      <c r="BH40" t="s">
        <v>1318</v>
      </c>
      <c r="BI40" t="s">
        <v>1313</v>
      </c>
      <c r="BJ40">
        <v>0</v>
      </c>
      <c r="BK40" t="s">
        <v>1115</v>
      </c>
      <c r="BM40" s="47"/>
    </row>
    <row r="41" spans="1:65" x14ac:dyDescent="0.35">
      <c r="A41" s="5">
        <v>1760</v>
      </c>
      <c r="B41" s="4">
        <v>1760</v>
      </c>
      <c r="C41" s="4" t="s">
        <v>157</v>
      </c>
      <c r="D41" s="4" t="s">
        <v>165</v>
      </c>
      <c r="E41" s="4" t="s">
        <v>1084</v>
      </c>
      <c r="F41" s="4" t="s">
        <v>1394</v>
      </c>
      <c r="G41" s="4">
        <v>2000</v>
      </c>
      <c r="H41" s="4" t="s">
        <v>1086</v>
      </c>
      <c r="I41" s="4" t="s">
        <v>1087</v>
      </c>
      <c r="J41" s="4" t="s">
        <v>1088</v>
      </c>
      <c r="K41" s="4" t="s">
        <v>76</v>
      </c>
      <c r="L41" s="4" t="s">
        <v>1395</v>
      </c>
      <c r="M41" s="4" t="s">
        <v>1084</v>
      </c>
      <c r="N41" s="4" t="s">
        <v>1084</v>
      </c>
      <c r="O41" s="4" t="s">
        <v>1084</v>
      </c>
      <c r="P41" s="4" t="s">
        <v>1084</v>
      </c>
      <c r="Q41" s="4" t="s">
        <v>1084</v>
      </c>
      <c r="R41" s="4" t="s">
        <v>1084</v>
      </c>
      <c r="S41" s="4">
        <v>0</v>
      </c>
      <c r="T41" s="4" t="s">
        <v>1040</v>
      </c>
      <c r="U41" s="4" t="s">
        <v>1120</v>
      </c>
      <c r="V41" s="4" t="s">
        <v>1042</v>
      </c>
      <c r="W41" s="4" t="s">
        <v>1084</v>
      </c>
      <c r="X41" s="4" t="s">
        <v>1093</v>
      </c>
      <c r="Y41" s="4" t="s">
        <v>1094</v>
      </c>
      <c r="Z41" s="4" t="s">
        <v>1084</v>
      </c>
      <c r="AA41" s="4" t="s">
        <v>1084</v>
      </c>
      <c r="AB41" s="4" t="s">
        <v>1084</v>
      </c>
      <c r="AC41" s="4" t="s">
        <v>1188</v>
      </c>
      <c r="AD41" s="4" t="s">
        <v>1084</v>
      </c>
      <c r="AE41" s="4" t="s">
        <v>1183</v>
      </c>
      <c r="AF41" s="4" t="s">
        <v>1084</v>
      </c>
      <c r="AG41" s="4" t="s">
        <v>1084</v>
      </c>
      <c r="AH41" s="4" t="s">
        <v>70</v>
      </c>
      <c r="AI41" s="4">
        <v>0</v>
      </c>
      <c r="AJ41" s="4" t="s">
        <v>1084</v>
      </c>
      <c r="AK41" s="4">
        <v>0</v>
      </c>
      <c r="AL41" s="4" t="s">
        <v>1084</v>
      </c>
      <c r="AM41" s="4">
        <v>0</v>
      </c>
      <c r="AN41" s="4" t="s">
        <v>1084</v>
      </c>
      <c r="AO41" s="4">
        <v>0</v>
      </c>
      <c r="AP41" s="4" t="s">
        <v>1084</v>
      </c>
      <c r="AQ41" s="4" t="s">
        <v>1127</v>
      </c>
      <c r="AR41" s="4" t="s">
        <v>1127</v>
      </c>
      <c r="AS41" s="4" t="s">
        <v>76</v>
      </c>
      <c r="AT41" s="4" t="s">
        <v>1105</v>
      </c>
      <c r="AU41" s="4" t="s">
        <v>155</v>
      </c>
      <c r="AV41" s="4" t="s">
        <v>1084</v>
      </c>
      <c r="AW41" s="4" t="s">
        <v>1084</v>
      </c>
      <c r="AX41" s="4" t="s">
        <v>1396</v>
      </c>
      <c r="AY41" s="4" t="s">
        <v>1128</v>
      </c>
      <c r="AZ41" s="8" t="s">
        <v>76</v>
      </c>
      <c r="BA41" t="s">
        <v>1313</v>
      </c>
      <c r="BB41" t="s">
        <v>1393</v>
      </c>
      <c r="BC41" t="s">
        <v>1315</v>
      </c>
      <c r="BD41" t="s">
        <v>1316</v>
      </c>
      <c r="BE41" t="s">
        <v>1133</v>
      </c>
      <c r="BF41" t="s">
        <v>1112</v>
      </c>
      <c r="BG41" t="s">
        <v>1315</v>
      </c>
      <c r="BH41" t="s">
        <v>1318</v>
      </c>
      <c r="BI41" t="s">
        <v>1313</v>
      </c>
      <c r="BJ41">
        <v>0</v>
      </c>
      <c r="BK41" t="s">
        <v>1115</v>
      </c>
      <c r="BM41" s="47" t="s">
        <v>1136</v>
      </c>
    </row>
    <row r="42" spans="1:65" x14ac:dyDescent="0.35">
      <c r="A42" s="5">
        <v>76</v>
      </c>
      <c r="B42" s="4">
        <v>76</v>
      </c>
      <c r="C42" s="4" t="s">
        <v>157</v>
      </c>
      <c r="D42" s="4" t="s">
        <v>159</v>
      </c>
      <c r="E42" s="4" t="s">
        <v>1084</v>
      </c>
      <c r="F42" s="4" t="s">
        <v>1397</v>
      </c>
      <c r="G42" s="4" t="s">
        <v>160</v>
      </c>
      <c r="H42" s="4" t="s">
        <v>1086</v>
      </c>
      <c r="I42" s="4" t="s">
        <v>1087</v>
      </c>
      <c r="J42" s="4" t="s">
        <v>1088</v>
      </c>
      <c r="K42" s="4" t="s">
        <v>67</v>
      </c>
      <c r="L42" s="4" t="s">
        <v>1384</v>
      </c>
      <c r="M42" s="4" t="s">
        <v>1398</v>
      </c>
      <c r="N42" s="4" t="s">
        <v>1084</v>
      </c>
      <c r="O42" s="4" t="s">
        <v>1084</v>
      </c>
      <c r="P42" s="4" t="s">
        <v>1084</v>
      </c>
      <c r="Q42" s="4" t="s">
        <v>1084</v>
      </c>
      <c r="R42" s="4" t="s">
        <v>1399</v>
      </c>
      <c r="S42" s="4">
        <v>2003</v>
      </c>
      <c r="T42" s="4" t="s">
        <v>1040</v>
      </c>
      <c r="U42" s="4" t="s">
        <v>1041</v>
      </c>
      <c r="V42" s="4" t="s">
        <v>1042</v>
      </c>
      <c r="W42" s="4" t="s">
        <v>1084</v>
      </c>
      <c r="X42" s="4" t="s">
        <v>1093</v>
      </c>
      <c r="Y42" s="4" t="s">
        <v>1084</v>
      </c>
      <c r="Z42" s="4" t="s">
        <v>1094</v>
      </c>
      <c r="AA42" s="4" t="s">
        <v>1084</v>
      </c>
      <c r="AB42" s="4" t="s">
        <v>1084</v>
      </c>
      <c r="AC42" s="4" t="s">
        <v>1084</v>
      </c>
      <c r="AD42" s="4" t="s">
        <v>1084</v>
      </c>
      <c r="AE42" s="4" t="s">
        <v>1400</v>
      </c>
      <c r="AF42" s="4" t="s">
        <v>1190</v>
      </c>
      <c r="AG42" s="4" t="s">
        <v>1401</v>
      </c>
      <c r="AH42" s="4" t="s">
        <v>78</v>
      </c>
      <c r="AI42" s="4">
        <v>37834</v>
      </c>
      <c r="AJ42" s="4" t="s">
        <v>1151</v>
      </c>
      <c r="AK42" s="4">
        <v>38010</v>
      </c>
      <c r="AL42" s="4" t="s">
        <v>1303</v>
      </c>
      <c r="AM42" s="4">
        <v>37922.5</v>
      </c>
      <c r="AN42" s="4" t="s">
        <v>1402</v>
      </c>
      <c r="AO42" s="4">
        <v>2003.8210382513701</v>
      </c>
      <c r="AP42" s="4" t="s">
        <v>1084</v>
      </c>
      <c r="AQ42" s="4" t="s">
        <v>1403</v>
      </c>
      <c r="AR42" s="4" t="s">
        <v>1404</v>
      </c>
      <c r="AS42" s="4" t="s">
        <v>67</v>
      </c>
      <c r="AT42" s="4" t="s">
        <v>1105</v>
      </c>
      <c r="AU42" s="4" t="s">
        <v>155</v>
      </c>
      <c r="AV42" s="4" t="s">
        <v>1084</v>
      </c>
      <c r="AW42" s="4" t="s">
        <v>1391</v>
      </c>
      <c r="AX42" s="4" t="s">
        <v>1392</v>
      </c>
      <c r="AY42" s="4" t="s">
        <v>1106</v>
      </c>
      <c r="AZ42" s="8" t="s">
        <v>67</v>
      </c>
      <c r="BA42" t="s">
        <v>1313</v>
      </c>
      <c r="BB42" t="s">
        <v>1393</v>
      </c>
      <c r="BC42" t="s">
        <v>1315</v>
      </c>
      <c r="BD42" t="s">
        <v>1316</v>
      </c>
      <c r="BE42" t="s">
        <v>1133</v>
      </c>
      <c r="BF42" t="s">
        <v>1112</v>
      </c>
      <c r="BG42" t="s">
        <v>1315</v>
      </c>
      <c r="BH42" t="s">
        <v>1318</v>
      </c>
      <c r="BI42" t="s">
        <v>1313</v>
      </c>
      <c r="BJ42">
        <v>0</v>
      </c>
      <c r="BK42" t="s">
        <v>1115</v>
      </c>
      <c r="BM42" s="47"/>
    </row>
    <row r="43" spans="1:65" x14ac:dyDescent="0.35">
      <c r="A43" s="5">
        <v>77</v>
      </c>
      <c r="B43" s="4">
        <v>77</v>
      </c>
      <c r="C43" s="4" t="s">
        <v>157</v>
      </c>
      <c r="D43" s="4" t="s">
        <v>161</v>
      </c>
      <c r="E43" s="4" t="s">
        <v>1084</v>
      </c>
      <c r="F43" s="4" t="s">
        <v>1405</v>
      </c>
      <c r="G43" s="4">
        <v>2008</v>
      </c>
      <c r="H43" s="4" t="s">
        <v>1086</v>
      </c>
      <c r="I43" s="4" t="s">
        <v>1087</v>
      </c>
      <c r="J43" s="4" t="s">
        <v>1088</v>
      </c>
      <c r="K43" s="4" t="s">
        <v>67</v>
      </c>
      <c r="L43" s="4" t="s">
        <v>1384</v>
      </c>
      <c r="M43" s="4" t="s">
        <v>1406</v>
      </c>
      <c r="N43" s="4" t="s">
        <v>1084</v>
      </c>
      <c r="O43" s="4" t="s">
        <v>1084</v>
      </c>
      <c r="P43" s="4" t="s">
        <v>1084</v>
      </c>
      <c r="Q43" s="4" t="s">
        <v>1084</v>
      </c>
      <c r="R43" s="4" t="s">
        <v>1407</v>
      </c>
      <c r="S43" s="4">
        <v>2008</v>
      </c>
      <c r="T43" s="4" t="s">
        <v>1040</v>
      </c>
      <c r="U43" s="4" t="s">
        <v>1041</v>
      </c>
      <c r="V43" s="4" t="s">
        <v>1042</v>
      </c>
      <c r="W43" s="4" t="s">
        <v>1084</v>
      </c>
      <c r="X43" s="4" t="s">
        <v>1093</v>
      </c>
      <c r="Y43" s="4" t="s">
        <v>1084</v>
      </c>
      <c r="Z43" s="4" t="s">
        <v>1094</v>
      </c>
      <c r="AA43" s="4" t="s">
        <v>1084</v>
      </c>
      <c r="AB43" s="4" t="s">
        <v>1084</v>
      </c>
      <c r="AC43" s="4" t="s">
        <v>1084</v>
      </c>
      <c r="AD43" s="4" t="s">
        <v>1084</v>
      </c>
      <c r="AE43" s="4" t="s">
        <v>1408</v>
      </c>
      <c r="AF43" s="4" t="s">
        <v>1119</v>
      </c>
      <c r="AG43" s="4" t="s">
        <v>1409</v>
      </c>
      <c r="AH43" s="4" t="s">
        <v>78</v>
      </c>
      <c r="AI43" s="4">
        <v>39479</v>
      </c>
      <c r="AJ43" s="4" t="s">
        <v>1101</v>
      </c>
      <c r="AK43" s="4">
        <v>39624</v>
      </c>
      <c r="AL43" s="4" t="s">
        <v>1100</v>
      </c>
      <c r="AM43" s="4">
        <v>39552</v>
      </c>
      <c r="AN43" s="4" t="s">
        <v>1181</v>
      </c>
      <c r="AO43" s="4">
        <v>2008.28415300546</v>
      </c>
      <c r="AP43" s="4" t="s">
        <v>1084</v>
      </c>
      <c r="AQ43" s="4" t="s">
        <v>1178</v>
      </c>
      <c r="AR43" s="4" t="s">
        <v>1178</v>
      </c>
      <c r="AS43" s="4" t="s">
        <v>67</v>
      </c>
      <c r="AT43" s="4" t="s">
        <v>1105</v>
      </c>
      <c r="AU43" s="4" t="s">
        <v>155</v>
      </c>
      <c r="AV43" s="4" t="s">
        <v>1084</v>
      </c>
      <c r="AW43" s="4" t="s">
        <v>1391</v>
      </c>
      <c r="AX43" s="4" t="s">
        <v>1392</v>
      </c>
      <c r="AY43" s="4" t="s">
        <v>1106</v>
      </c>
      <c r="AZ43" s="8" t="s">
        <v>67</v>
      </c>
      <c r="BA43" t="s">
        <v>1313</v>
      </c>
      <c r="BB43" t="s">
        <v>1393</v>
      </c>
      <c r="BC43" t="s">
        <v>1315</v>
      </c>
      <c r="BD43" t="s">
        <v>1316</v>
      </c>
      <c r="BE43" t="s">
        <v>1133</v>
      </c>
      <c r="BF43" t="s">
        <v>1112</v>
      </c>
      <c r="BG43" t="s">
        <v>1315</v>
      </c>
      <c r="BH43" t="s">
        <v>1318</v>
      </c>
      <c r="BI43" t="s">
        <v>1313</v>
      </c>
      <c r="BJ43">
        <v>0</v>
      </c>
      <c r="BK43" t="s">
        <v>1115</v>
      </c>
      <c r="BM43" s="47"/>
    </row>
    <row r="44" spans="1:65" x14ac:dyDescent="0.35">
      <c r="A44" s="5">
        <v>78</v>
      </c>
      <c r="B44" s="4">
        <v>78</v>
      </c>
      <c r="C44" s="4" t="s">
        <v>157</v>
      </c>
      <c r="D44" s="4" t="s">
        <v>162</v>
      </c>
      <c r="E44" s="4" t="s">
        <v>1084</v>
      </c>
      <c r="F44" s="4" t="s">
        <v>1410</v>
      </c>
      <c r="G44" s="4">
        <v>2012</v>
      </c>
      <c r="H44" s="4" t="s">
        <v>1086</v>
      </c>
      <c r="I44" s="4" t="s">
        <v>1087</v>
      </c>
      <c r="J44" s="4" t="s">
        <v>1088</v>
      </c>
      <c r="K44" s="4" t="s">
        <v>763</v>
      </c>
      <c r="L44" s="4" t="s">
        <v>1411</v>
      </c>
      <c r="M44" s="4" t="s">
        <v>1412</v>
      </c>
      <c r="N44" s="4" t="s">
        <v>1084</v>
      </c>
      <c r="O44" s="4" t="s">
        <v>1084</v>
      </c>
      <c r="P44" s="4" t="s">
        <v>1084</v>
      </c>
      <c r="Q44" s="4" t="s">
        <v>1084</v>
      </c>
      <c r="R44" s="4" t="s">
        <v>1084</v>
      </c>
      <c r="S44" s="4">
        <v>2012</v>
      </c>
      <c r="T44" s="4" t="s">
        <v>1040</v>
      </c>
      <c r="U44" s="4" t="s">
        <v>1041</v>
      </c>
      <c r="V44" s="4" t="s">
        <v>1042</v>
      </c>
      <c r="W44" s="4" t="s">
        <v>1084</v>
      </c>
      <c r="X44" s="4" t="s">
        <v>1093</v>
      </c>
      <c r="Y44" s="4" t="s">
        <v>1084</v>
      </c>
      <c r="Z44" s="4" t="s">
        <v>1094</v>
      </c>
      <c r="AA44" s="4" t="s">
        <v>1084</v>
      </c>
      <c r="AB44" s="4" t="s">
        <v>1084</v>
      </c>
      <c r="AC44" s="4" t="s">
        <v>1084</v>
      </c>
      <c r="AD44" s="4" t="s">
        <v>1084</v>
      </c>
      <c r="AE44" s="4" t="s">
        <v>1413</v>
      </c>
      <c r="AF44" s="4" t="s">
        <v>1414</v>
      </c>
      <c r="AG44" s="4" t="s">
        <v>1415</v>
      </c>
      <c r="AH44" s="4" t="s">
        <v>78</v>
      </c>
      <c r="AI44" s="4">
        <v>41045</v>
      </c>
      <c r="AJ44" s="4" t="s">
        <v>1157</v>
      </c>
      <c r="AK44" s="4">
        <v>41273</v>
      </c>
      <c r="AL44" s="4" t="s">
        <v>1152</v>
      </c>
      <c r="AM44" s="4">
        <v>41159.5</v>
      </c>
      <c r="AN44" s="4" t="s">
        <v>1202</v>
      </c>
      <c r="AO44" s="4">
        <v>2012.6844262295101</v>
      </c>
      <c r="AP44" s="4" t="s">
        <v>1416</v>
      </c>
      <c r="AQ44" s="4" t="s">
        <v>1184</v>
      </c>
      <c r="AR44" s="4" t="s">
        <v>1184</v>
      </c>
      <c r="AS44" s="4" t="s">
        <v>128</v>
      </c>
      <c r="AT44" s="4" t="s">
        <v>1105</v>
      </c>
      <c r="AU44" s="4" t="s">
        <v>155</v>
      </c>
      <c r="AV44" s="4" t="s">
        <v>1084</v>
      </c>
      <c r="AW44" s="4" t="s">
        <v>1417</v>
      </c>
      <c r="AX44" s="4" t="s">
        <v>1418</v>
      </c>
      <c r="AY44" s="4" t="s">
        <v>1419</v>
      </c>
      <c r="AZ44" s="8" t="s">
        <v>128</v>
      </c>
      <c r="BA44" t="s">
        <v>1313</v>
      </c>
      <c r="BB44" t="s">
        <v>1393</v>
      </c>
      <c r="BC44" t="s">
        <v>1315</v>
      </c>
      <c r="BD44" t="s">
        <v>1316</v>
      </c>
      <c r="BE44" t="s">
        <v>1133</v>
      </c>
      <c r="BF44" t="s">
        <v>1112</v>
      </c>
      <c r="BG44" t="s">
        <v>1315</v>
      </c>
      <c r="BH44" t="s">
        <v>1318</v>
      </c>
      <c r="BI44" t="s">
        <v>1313</v>
      </c>
      <c r="BJ44">
        <v>0</v>
      </c>
      <c r="BK44" t="s">
        <v>1115</v>
      </c>
      <c r="BM44" s="47"/>
    </row>
    <row r="45" spans="1:65" x14ac:dyDescent="0.35">
      <c r="A45" s="5">
        <v>1635</v>
      </c>
      <c r="B45" s="4">
        <v>1635</v>
      </c>
      <c r="C45" s="4" t="s">
        <v>157</v>
      </c>
      <c r="D45" s="4" t="s">
        <v>163</v>
      </c>
      <c r="E45" s="4" t="s">
        <v>1084</v>
      </c>
      <c r="F45" s="4" t="s">
        <v>1420</v>
      </c>
      <c r="G45" s="4">
        <v>2016</v>
      </c>
      <c r="H45" s="4" t="s">
        <v>1086</v>
      </c>
      <c r="I45" s="4" t="s">
        <v>1087</v>
      </c>
      <c r="J45" s="4" t="s">
        <v>1088</v>
      </c>
      <c r="K45" s="4" t="s">
        <v>1421</v>
      </c>
      <c r="L45" s="4" t="s">
        <v>1422</v>
      </c>
      <c r="M45" s="4" t="s">
        <v>1423</v>
      </c>
      <c r="N45" s="4" t="s">
        <v>1084</v>
      </c>
      <c r="O45" s="4" t="s">
        <v>1084</v>
      </c>
      <c r="P45" s="4" t="s">
        <v>1084</v>
      </c>
      <c r="Q45" s="4" t="s">
        <v>1084</v>
      </c>
      <c r="R45" s="4" t="s">
        <v>1084</v>
      </c>
      <c r="S45" s="4">
        <v>0</v>
      </c>
      <c r="T45" s="4" t="s">
        <v>1040</v>
      </c>
      <c r="U45" s="4" t="s">
        <v>1041</v>
      </c>
      <c r="V45" s="4" t="s">
        <v>1042</v>
      </c>
      <c r="W45" s="4" t="s">
        <v>1084</v>
      </c>
      <c r="X45" s="4" t="s">
        <v>1093</v>
      </c>
      <c r="Y45" s="4" t="s">
        <v>1094</v>
      </c>
      <c r="Z45" s="4" t="s">
        <v>1094</v>
      </c>
      <c r="AA45" s="4" t="s">
        <v>1084</v>
      </c>
      <c r="AB45" s="4" t="s">
        <v>1084</v>
      </c>
      <c r="AC45" s="4" t="s">
        <v>1188</v>
      </c>
      <c r="AD45" s="4" t="s">
        <v>1084</v>
      </c>
      <c r="AE45" s="4" t="s">
        <v>1424</v>
      </c>
      <c r="AF45" s="4" t="s">
        <v>1119</v>
      </c>
      <c r="AG45" s="4" t="s">
        <v>1425</v>
      </c>
      <c r="AH45" s="4" t="s">
        <v>78</v>
      </c>
      <c r="AI45" s="4">
        <v>42493</v>
      </c>
      <c r="AJ45" s="4" t="s">
        <v>1157</v>
      </c>
      <c r="AK45" s="4">
        <v>42641</v>
      </c>
      <c r="AL45" s="4" t="s">
        <v>1192</v>
      </c>
      <c r="AM45" s="4">
        <v>42567.5</v>
      </c>
      <c r="AN45" s="4" t="s">
        <v>1264</v>
      </c>
      <c r="AO45" s="4">
        <v>2016.5396174863399</v>
      </c>
      <c r="AP45" s="4" t="s">
        <v>1084</v>
      </c>
      <c r="AQ45" s="4" t="s">
        <v>1104</v>
      </c>
      <c r="AR45" s="4" t="s">
        <v>1104</v>
      </c>
      <c r="AS45" s="4" t="s">
        <v>164</v>
      </c>
      <c r="AT45" s="4" t="s">
        <v>1105</v>
      </c>
      <c r="AU45" s="4" t="s">
        <v>155</v>
      </c>
      <c r="AV45" s="4" t="s">
        <v>1084</v>
      </c>
      <c r="AW45" s="4" t="s">
        <v>1426</v>
      </c>
      <c r="AX45" s="4" t="s">
        <v>1427</v>
      </c>
      <c r="AY45" s="4" t="s">
        <v>164</v>
      </c>
      <c r="AZ45" s="8" t="s">
        <v>1428</v>
      </c>
      <c r="BA45" t="s">
        <v>1313</v>
      </c>
      <c r="BB45" t="s">
        <v>1393</v>
      </c>
      <c r="BC45" t="s">
        <v>1315</v>
      </c>
      <c r="BD45" t="s">
        <v>1316</v>
      </c>
      <c r="BE45" t="s">
        <v>1133</v>
      </c>
      <c r="BF45" t="s">
        <v>1112</v>
      </c>
      <c r="BG45" t="s">
        <v>1315</v>
      </c>
      <c r="BH45" t="s">
        <v>1318</v>
      </c>
      <c r="BI45" t="s">
        <v>1313</v>
      </c>
      <c r="BJ45">
        <v>0</v>
      </c>
      <c r="BK45" t="s">
        <v>1115</v>
      </c>
      <c r="BM45" s="47"/>
    </row>
    <row r="46" spans="1:65" x14ac:dyDescent="0.35">
      <c r="A46" s="5">
        <v>80</v>
      </c>
      <c r="B46" s="4">
        <v>80</v>
      </c>
      <c r="C46" s="4" t="s">
        <v>168</v>
      </c>
      <c r="D46" s="4" t="s">
        <v>170</v>
      </c>
      <c r="E46" s="4" t="s">
        <v>1084</v>
      </c>
      <c r="F46" s="4" t="s">
        <v>1429</v>
      </c>
      <c r="G46" s="4">
        <v>2006</v>
      </c>
      <c r="H46" s="4" t="s">
        <v>1086</v>
      </c>
      <c r="I46" s="4" t="s">
        <v>1087</v>
      </c>
      <c r="J46" s="4" t="s">
        <v>1088</v>
      </c>
      <c r="K46" s="4" t="s">
        <v>76</v>
      </c>
      <c r="L46" s="4" t="s">
        <v>1430</v>
      </c>
      <c r="M46" s="4" t="s">
        <v>1431</v>
      </c>
      <c r="N46" s="4" t="s">
        <v>1084</v>
      </c>
      <c r="O46" s="4" t="s">
        <v>1084</v>
      </c>
      <c r="P46" s="4" t="s">
        <v>1084</v>
      </c>
      <c r="Q46" s="4" t="s">
        <v>1084</v>
      </c>
      <c r="R46" s="4" t="s">
        <v>1084</v>
      </c>
      <c r="S46" s="4">
        <v>2006</v>
      </c>
      <c r="T46" s="4" t="s">
        <v>1040</v>
      </c>
      <c r="U46" s="4" t="s">
        <v>1041</v>
      </c>
      <c r="V46" s="4" t="s">
        <v>1042</v>
      </c>
      <c r="W46" s="4" t="s">
        <v>1084</v>
      </c>
      <c r="X46" s="4" t="s">
        <v>1093</v>
      </c>
      <c r="Y46" s="4" t="s">
        <v>1094</v>
      </c>
      <c r="Z46" s="4" t="s">
        <v>1084</v>
      </c>
      <c r="AA46" s="4" t="s">
        <v>1084</v>
      </c>
      <c r="AB46" s="4" t="s">
        <v>1084</v>
      </c>
      <c r="AC46" s="4" t="s">
        <v>1084</v>
      </c>
      <c r="AD46" s="4" t="s">
        <v>1084</v>
      </c>
      <c r="AE46" s="4" t="s">
        <v>1432</v>
      </c>
      <c r="AF46" s="4" t="s">
        <v>1163</v>
      </c>
      <c r="AG46" s="4" t="s">
        <v>1433</v>
      </c>
      <c r="AH46" s="4" t="s">
        <v>78</v>
      </c>
      <c r="AI46" s="4">
        <v>38855</v>
      </c>
      <c r="AJ46" s="4" t="s">
        <v>1157</v>
      </c>
      <c r="AK46" s="4">
        <v>38918</v>
      </c>
      <c r="AL46" s="4" t="s">
        <v>1125</v>
      </c>
      <c r="AM46" s="4">
        <v>38887</v>
      </c>
      <c r="AN46" s="4" t="s">
        <v>1279</v>
      </c>
      <c r="AO46" s="4">
        <v>2006.46174863388</v>
      </c>
      <c r="AP46" s="4" t="s">
        <v>1084</v>
      </c>
      <c r="AQ46" s="4" t="s">
        <v>1280</v>
      </c>
      <c r="AR46" s="4" t="s">
        <v>1280</v>
      </c>
      <c r="AS46" s="4" t="s">
        <v>76</v>
      </c>
      <c r="AT46" s="4" t="s">
        <v>1105</v>
      </c>
      <c r="AU46" s="4" t="s">
        <v>166</v>
      </c>
      <c r="AV46" s="4" t="s">
        <v>1084</v>
      </c>
      <c r="AW46" s="4" t="s">
        <v>1084</v>
      </c>
      <c r="AX46" s="4" t="s">
        <v>1084</v>
      </c>
      <c r="AY46" s="4" t="s">
        <v>1128</v>
      </c>
      <c r="AZ46" s="8" t="s">
        <v>76</v>
      </c>
      <c r="BA46" t="s">
        <v>1129</v>
      </c>
      <c r="BB46" t="s">
        <v>1130</v>
      </c>
      <c r="BC46" t="s">
        <v>1131</v>
      </c>
      <c r="BD46" t="s">
        <v>1132</v>
      </c>
      <c r="BE46" t="s">
        <v>1133</v>
      </c>
      <c r="BF46" t="s">
        <v>1112</v>
      </c>
      <c r="BG46" t="s">
        <v>1131</v>
      </c>
      <c r="BH46" t="s">
        <v>1134</v>
      </c>
      <c r="BI46" t="s">
        <v>1135</v>
      </c>
      <c r="BJ46">
        <v>0</v>
      </c>
      <c r="BK46" t="s">
        <v>1134</v>
      </c>
      <c r="BM46" s="47" t="s">
        <v>1167</v>
      </c>
    </row>
    <row r="47" spans="1:65" x14ac:dyDescent="0.35">
      <c r="A47" s="5">
        <v>81</v>
      </c>
      <c r="B47" s="4">
        <v>81</v>
      </c>
      <c r="C47" s="4" t="s">
        <v>168</v>
      </c>
      <c r="D47" s="4" t="s">
        <v>171</v>
      </c>
      <c r="E47" s="4" t="s">
        <v>1084</v>
      </c>
      <c r="F47" s="4" t="s">
        <v>1434</v>
      </c>
      <c r="G47" s="4" t="s">
        <v>149</v>
      </c>
      <c r="H47" s="4" t="s">
        <v>1086</v>
      </c>
      <c r="I47" s="4" t="s">
        <v>1087</v>
      </c>
      <c r="J47" s="4" t="s">
        <v>1088</v>
      </c>
      <c r="K47" s="4" t="s">
        <v>76</v>
      </c>
      <c r="L47" s="4" t="s">
        <v>1430</v>
      </c>
      <c r="M47" s="4" t="s">
        <v>1435</v>
      </c>
      <c r="N47" s="4" t="s">
        <v>1084</v>
      </c>
      <c r="O47" s="4" t="s">
        <v>1084</v>
      </c>
      <c r="P47" s="4" t="s">
        <v>1084</v>
      </c>
      <c r="Q47" s="4" t="s">
        <v>1084</v>
      </c>
      <c r="R47" s="4" t="s">
        <v>1084</v>
      </c>
      <c r="S47" s="4">
        <v>2012</v>
      </c>
      <c r="T47" s="4" t="s">
        <v>1040</v>
      </c>
      <c r="U47" s="4" t="s">
        <v>1041</v>
      </c>
      <c r="V47" s="4" t="s">
        <v>1042</v>
      </c>
      <c r="W47" s="4" t="s">
        <v>1084</v>
      </c>
      <c r="X47" s="4" t="s">
        <v>1093</v>
      </c>
      <c r="Y47" s="4" t="s">
        <v>1094</v>
      </c>
      <c r="Z47" s="4" t="s">
        <v>1084</v>
      </c>
      <c r="AA47" s="4" t="s">
        <v>1084</v>
      </c>
      <c r="AB47" s="4" t="s">
        <v>1084</v>
      </c>
      <c r="AC47" s="4" t="s">
        <v>1084</v>
      </c>
      <c r="AD47" s="4" t="s">
        <v>1084</v>
      </c>
      <c r="AE47" s="4" t="s">
        <v>1436</v>
      </c>
      <c r="AF47" s="4" t="s">
        <v>1119</v>
      </c>
      <c r="AG47" s="4" t="s">
        <v>1409</v>
      </c>
      <c r="AH47" s="4" t="s">
        <v>78</v>
      </c>
      <c r="AI47" s="4">
        <v>40847</v>
      </c>
      <c r="AJ47" s="4" t="s">
        <v>1165</v>
      </c>
      <c r="AK47" s="4">
        <v>40992</v>
      </c>
      <c r="AL47" s="4" t="s">
        <v>1201</v>
      </c>
      <c r="AM47" s="4">
        <v>40920</v>
      </c>
      <c r="AN47" s="4" t="s">
        <v>1202</v>
      </c>
      <c r="AO47" s="4">
        <v>2012.03005464481</v>
      </c>
      <c r="AP47" s="4" t="s">
        <v>1084</v>
      </c>
      <c r="AQ47" s="4" t="s">
        <v>1342</v>
      </c>
      <c r="AR47" s="4" t="s">
        <v>1184</v>
      </c>
      <c r="AS47" s="4" t="s">
        <v>76</v>
      </c>
      <c r="AT47" s="4" t="s">
        <v>1105</v>
      </c>
      <c r="AU47" s="4" t="s">
        <v>166</v>
      </c>
      <c r="AV47" s="4" t="s">
        <v>1084</v>
      </c>
      <c r="AW47" s="4" t="s">
        <v>1084</v>
      </c>
      <c r="AX47" s="4" t="s">
        <v>1084</v>
      </c>
      <c r="AY47" s="4" t="s">
        <v>1128</v>
      </c>
      <c r="AZ47" s="8" t="s">
        <v>76</v>
      </c>
      <c r="BA47" t="s">
        <v>1129</v>
      </c>
      <c r="BB47" t="s">
        <v>1130</v>
      </c>
      <c r="BC47" t="s">
        <v>1131</v>
      </c>
      <c r="BD47" t="s">
        <v>1132</v>
      </c>
      <c r="BE47" t="s">
        <v>1133</v>
      </c>
      <c r="BF47" t="s">
        <v>1112</v>
      </c>
      <c r="BG47" t="s">
        <v>1131</v>
      </c>
      <c r="BH47" t="s">
        <v>1134</v>
      </c>
      <c r="BI47" t="s">
        <v>1135</v>
      </c>
      <c r="BJ47">
        <v>0</v>
      </c>
      <c r="BK47" t="s">
        <v>1134</v>
      </c>
      <c r="BM47" s="48" t="s">
        <v>1437</v>
      </c>
    </row>
    <row r="48" spans="1:65" x14ac:dyDescent="0.35">
      <c r="A48" s="5">
        <v>84</v>
      </c>
      <c r="B48" s="4">
        <v>84</v>
      </c>
      <c r="C48" s="4" t="s">
        <v>173</v>
      </c>
      <c r="D48" s="4" t="s">
        <v>174</v>
      </c>
      <c r="E48" s="4" t="s">
        <v>1084</v>
      </c>
      <c r="F48" s="4" t="s">
        <v>1438</v>
      </c>
      <c r="G48" s="4" t="s">
        <v>175</v>
      </c>
      <c r="H48" s="4" t="s">
        <v>1086</v>
      </c>
      <c r="I48" s="4" t="s">
        <v>1087</v>
      </c>
      <c r="J48" s="4" t="s">
        <v>1088</v>
      </c>
      <c r="K48" s="4" t="s">
        <v>763</v>
      </c>
      <c r="L48" s="4" t="s">
        <v>1439</v>
      </c>
      <c r="M48" s="4" t="s">
        <v>1440</v>
      </c>
      <c r="N48" s="4" t="s">
        <v>1084</v>
      </c>
      <c r="O48" s="4" t="s">
        <v>1084</v>
      </c>
      <c r="P48" s="4" t="s">
        <v>1084</v>
      </c>
      <c r="Q48" s="4" t="s">
        <v>1084</v>
      </c>
      <c r="R48" s="4" t="s">
        <v>1084</v>
      </c>
      <c r="S48" s="4">
        <v>2007</v>
      </c>
      <c r="T48" s="4" t="s">
        <v>1040</v>
      </c>
      <c r="U48" s="4" t="s">
        <v>1041</v>
      </c>
      <c r="V48" s="4" t="s">
        <v>1042</v>
      </c>
      <c r="W48" s="4" t="s">
        <v>1084</v>
      </c>
      <c r="X48" s="4" t="s">
        <v>1093</v>
      </c>
      <c r="Y48" s="4" t="s">
        <v>1094</v>
      </c>
      <c r="Z48" s="4" t="s">
        <v>1084</v>
      </c>
      <c r="AA48" s="4" t="s">
        <v>1084</v>
      </c>
      <c r="AB48" s="4" t="s">
        <v>1084</v>
      </c>
      <c r="AC48" s="4" t="s">
        <v>1084</v>
      </c>
      <c r="AD48" s="4" t="s">
        <v>1084</v>
      </c>
      <c r="AE48" s="4" t="s">
        <v>1441</v>
      </c>
      <c r="AF48" s="4" t="s">
        <v>1119</v>
      </c>
      <c r="AG48" s="4" t="s">
        <v>1442</v>
      </c>
      <c r="AH48" s="4" t="s">
        <v>78</v>
      </c>
      <c r="AI48" s="4">
        <v>39334</v>
      </c>
      <c r="AJ48" s="4" t="s">
        <v>1192</v>
      </c>
      <c r="AK48" s="4">
        <v>39473</v>
      </c>
      <c r="AL48" s="4" t="s">
        <v>1303</v>
      </c>
      <c r="AM48" s="4">
        <v>39404</v>
      </c>
      <c r="AN48" s="4" t="s">
        <v>1443</v>
      </c>
      <c r="AO48" s="4">
        <v>2007.87704918033</v>
      </c>
      <c r="AP48" s="4" t="s">
        <v>1084</v>
      </c>
      <c r="AQ48" s="4" t="s">
        <v>1444</v>
      </c>
      <c r="AR48" s="4" t="s">
        <v>1178</v>
      </c>
      <c r="AS48" s="4" t="s">
        <v>128</v>
      </c>
      <c r="AT48" s="4" t="s">
        <v>1105</v>
      </c>
      <c r="AU48" s="4" t="s">
        <v>172</v>
      </c>
      <c r="AV48" s="4" t="s">
        <v>1084</v>
      </c>
      <c r="AW48" s="4" t="s">
        <v>1084</v>
      </c>
      <c r="AX48" s="4" t="s">
        <v>1084</v>
      </c>
      <c r="AY48" s="4" t="s">
        <v>1419</v>
      </c>
      <c r="AZ48" s="8" t="s">
        <v>128</v>
      </c>
      <c r="BA48" t="s">
        <v>1204</v>
      </c>
      <c r="BB48" t="s">
        <v>1445</v>
      </c>
      <c r="BC48" t="s">
        <v>1227</v>
      </c>
      <c r="BD48" t="s">
        <v>1207</v>
      </c>
      <c r="BE48" t="s">
        <v>1133</v>
      </c>
      <c r="BF48" t="s">
        <v>1112</v>
      </c>
      <c r="BG48" t="s">
        <v>1228</v>
      </c>
      <c r="BH48" t="s">
        <v>1228</v>
      </c>
      <c r="BI48" t="s">
        <v>1228</v>
      </c>
      <c r="BJ48">
        <v>0</v>
      </c>
      <c r="BK48" t="s">
        <v>1115</v>
      </c>
      <c r="BM48" s="47"/>
    </row>
    <row r="49" spans="1:65" x14ac:dyDescent="0.35">
      <c r="A49" s="5">
        <v>88</v>
      </c>
      <c r="B49" s="4">
        <v>88</v>
      </c>
      <c r="C49" s="4" t="s">
        <v>178</v>
      </c>
      <c r="D49" s="4" t="s">
        <v>177</v>
      </c>
      <c r="E49" s="4" t="s">
        <v>1446</v>
      </c>
      <c r="F49" s="4" t="s">
        <v>1447</v>
      </c>
      <c r="G49" s="4" t="s">
        <v>179</v>
      </c>
      <c r="H49" s="4" t="s">
        <v>1086</v>
      </c>
      <c r="I49" s="4" t="s">
        <v>1087</v>
      </c>
      <c r="J49" s="4" t="s">
        <v>1088</v>
      </c>
      <c r="K49" s="4" t="s">
        <v>763</v>
      </c>
      <c r="L49" s="4" t="s">
        <v>1448</v>
      </c>
      <c r="M49" s="4" t="s">
        <v>1449</v>
      </c>
      <c r="N49" s="4" t="s">
        <v>1084</v>
      </c>
      <c r="O49" s="4" t="s">
        <v>1084</v>
      </c>
      <c r="P49" s="4" t="s">
        <v>1084</v>
      </c>
      <c r="Q49" s="4" t="s">
        <v>1084</v>
      </c>
      <c r="R49" s="4" t="s">
        <v>1084</v>
      </c>
      <c r="S49" s="4">
        <v>2007</v>
      </c>
      <c r="T49" s="4" t="s">
        <v>1040</v>
      </c>
      <c r="U49" s="4" t="s">
        <v>1041</v>
      </c>
      <c r="V49" s="4" t="s">
        <v>1042</v>
      </c>
      <c r="W49" s="4" t="s">
        <v>1084</v>
      </c>
      <c r="X49" s="4" t="s">
        <v>1284</v>
      </c>
      <c r="Y49" s="4" t="s">
        <v>1094</v>
      </c>
      <c r="Z49" s="4" t="s">
        <v>1094</v>
      </c>
      <c r="AA49" s="4" t="s">
        <v>1084</v>
      </c>
      <c r="AB49" s="4" t="s">
        <v>1084</v>
      </c>
      <c r="AC49" s="4" t="s">
        <v>1173</v>
      </c>
      <c r="AD49" s="4" t="s">
        <v>1084</v>
      </c>
      <c r="AE49" s="4" t="s">
        <v>1450</v>
      </c>
      <c r="AF49" s="4" t="s">
        <v>1175</v>
      </c>
      <c r="AG49" s="4" t="s">
        <v>1451</v>
      </c>
      <c r="AH49" s="4" t="s">
        <v>78</v>
      </c>
      <c r="AI49" s="4">
        <v>39022</v>
      </c>
      <c r="AJ49" s="4" t="s">
        <v>1166</v>
      </c>
      <c r="AK49" s="4">
        <v>39232</v>
      </c>
      <c r="AL49" s="4" t="s">
        <v>1157</v>
      </c>
      <c r="AM49" s="4">
        <v>39127.5</v>
      </c>
      <c r="AN49" s="4" t="s">
        <v>1443</v>
      </c>
      <c r="AO49" s="4">
        <v>2007.1215846994501</v>
      </c>
      <c r="AP49" s="4" t="s">
        <v>1084</v>
      </c>
      <c r="AQ49" s="4" t="s">
        <v>1280</v>
      </c>
      <c r="AR49" s="4" t="s">
        <v>1444</v>
      </c>
      <c r="AS49" s="4" t="s">
        <v>128</v>
      </c>
      <c r="AT49" s="4" t="s">
        <v>1105</v>
      </c>
      <c r="AU49" s="4" t="s">
        <v>176</v>
      </c>
      <c r="AV49" s="4" t="s">
        <v>1084</v>
      </c>
      <c r="AW49" s="4" t="s">
        <v>1452</v>
      </c>
      <c r="AX49" s="4" t="s">
        <v>1453</v>
      </c>
      <c r="AY49" s="4" t="s">
        <v>1419</v>
      </c>
      <c r="AZ49" s="8" t="s">
        <v>128</v>
      </c>
      <c r="BA49" t="s">
        <v>1313</v>
      </c>
      <c r="BB49" t="s">
        <v>1393</v>
      </c>
      <c r="BC49" t="s">
        <v>1315</v>
      </c>
      <c r="BD49" t="s">
        <v>1316</v>
      </c>
      <c r="BE49" t="s">
        <v>1133</v>
      </c>
      <c r="BF49" t="s">
        <v>1112</v>
      </c>
      <c r="BG49" t="s">
        <v>1315</v>
      </c>
      <c r="BH49" t="s">
        <v>1318</v>
      </c>
      <c r="BI49" t="s">
        <v>1313</v>
      </c>
      <c r="BJ49">
        <v>0</v>
      </c>
      <c r="BK49" t="s">
        <v>1115</v>
      </c>
      <c r="BM49" s="47"/>
    </row>
    <row r="50" spans="1:65" x14ac:dyDescent="0.35">
      <c r="A50" s="5">
        <v>92</v>
      </c>
      <c r="B50" s="4">
        <v>92</v>
      </c>
      <c r="C50" s="4" t="s">
        <v>183</v>
      </c>
      <c r="D50" s="4" t="s">
        <v>182</v>
      </c>
      <c r="E50" s="4" t="s">
        <v>1084</v>
      </c>
      <c r="F50" s="4" t="s">
        <v>1454</v>
      </c>
      <c r="G50" s="4" t="s">
        <v>184</v>
      </c>
      <c r="H50" s="4" t="s">
        <v>1086</v>
      </c>
      <c r="I50" s="4" t="s">
        <v>1087</v>
      </c>
      <c r="J50" s="4" t="s">
        <v>1088</v>
      </c>
      <c r="K50" s="4" t="s">
        <v>67</v>
      </c>
      <c r="L50" s="4" t="s">
        <v>1455</v>
      </c>
      <c r="M50" s="4" t="s">
        <v>1456</v>
      </c>
      <c r="N50" s="4" t="s">
        <v>1084</v>
      </c>
      <c r="O50" s="4" t="s">
        <v>1457</v>
      </c>
      <c r="P50" s="4" t="s">
        <v>1084</v>
      </c>
      <c r="Q50" s="4" t="s">
        <v>1084</v>
      </c>
      <c r="R50" s="4" t="s">
        <v>1458</v>
      </c>
      <c r="S50" s="4">
        <v>1999</v>
      </c>
      <c r="T50" s="4" t="s">
        <v>1040</v>
      </c>
      <c r="U50" s="4" t="s">
        <v>1041</v>
      </c>
      <c r="V50" s="4" t="s">
        <v>1042</v>
      </c>
      <c r="W50" s="4" t="s">
        <v>1084</v>
      </c>
      <c r="X50" s="4" t="s">
        <v>1093</v>
      </c>
      <c r="Y50" s="4" t="s">
        <v>1084</v>
      </c>
      <c r="Z50" s="4" t="s">
        <v>1094</v>
      </c>
      <c r="AA50" s="4" t="s">
        <v>1084</v>
      </c>
      <c r="AB50" s="4" t="s">
        <v>1084</v>
      </c>
      <c r="AC50" s="4" t="s">
        <v>1084</v>
      </c>
      <c r="AD50" s="4" t="s">
        <v>1084</v>
      </c>
      <c r="AE50" s="4" t="s">
        <v>1459</v>
      </c>
      <c r="AF50" s="4" t="s">
        <v>1140</v>
      </c>
      <c r="AG50" s="4" t="s">
        <v>1460</v>
      </c>
      <c r="AH50" s="4" t="s">
        <v>78</v>
      </c>
      <c r="AI50" s="4">
        <v>36118</v>
      </c>
      <c r="AJ50" s="4" t="s">
        <v>1166</v>
      </c>
      <c r="AK50" s="4">
        <v>36226</v>
      </c>
      <c r="AL50" s="4" t="s">
        <v>1201</v>
      </c>
      <c r="AM50" s="4">
        <v>36172.5</v>
      </c>
      <c r="AN50" s="4" t="s">
        <v>1461</v>
      </c>
      <c r="AO50" s="4">
        <v>1999.0314207650299</v>
      </c>
      <c r="AP50" s="4" t="s">
        <v>1084</v>
      </c>
      <c r="AQ50" s="4" t="s">
        <v>1390</v>
      </c>
      <c r="AR50" s="4" t="s">
        <v>1462</v>
      </c>
      <c r="AS50" s="4" t="s">
        <v>67</v>
      </c>
      <c r="AT50" s="4" t="s">
        <v>1105</v>
      </c>
      <c r="AU50" s="4" t="s">
        <v>181</v>
      </c>
      <c r="AV50" s="4" t="s">
        <v>1084</v>
      </c>
      <c r="AW50" s="4" t="s">
        <v>1463</v>
      </c>
      <c r="AX50" s="4" t="s">
        <v>1464</v>
      </c>
      <c r="AY50" s="4" t="s">
        <v>1106</v>
      </c>
      <c r="AZ50" s="8" t="s">
        <v>67</v>
      </c>
      <c r="BA50" t="s">
        <v>1204</v>
      </c>
      <c r="BB50" t="s">
        <v>1355</v>
      </c>
      <c r="BC50" t="s">
        <v>1356</v>
      </c>
      <c r="BD50" t="s">
        <v>1207</v>
      </c>
      <c r="BE50" t="s">
        <v>1111</v>
      </c>
      <c r="BF50" t="s">
        <v>1112</v>
      </c>
      <c r="BG50" t="s">
        <v>1228</v>
      </c>
      <c r="BH50" t="s">
        <v>1228</v>
      </c>
      <c r="BI50" t="s">
        <v>1228</v>
      </c>
      <c r="BJ50" t="s">
        <v>1114</v>
      </c>
      <c r="BK50" t="s">
        <v>1115</v>
      </c>
      <c r="BM50" s="47"/>
    </row>
    <row r="51" spans="1:65" x14ac:dyDescent="0.35">
      <c r="A51" s="5">
        <v>93</v>
      </c>
      <c r="B51" s="4">
        <v>93</v>
      </c>
      <c r="C51" s="4" t="s">
        <v>183</v>
      </c>
      <c r="D51" s="4" t="s">
        <v>185</v>
      </c>
      <c r="E51" s="4" t="s">
        <v>1084</v>
      </c>
      <c r="F51" s="4" t="s">
        <v>1465</v>
      </c>
      <c r="G51" s="4">
        <v>2003</v>
      </c>
      <c r="H51" s="4" t="s">
        <v>1086</v>
      </c>
      <c r="I51" s="4" t="s">
        <v>1087</v>
      </c>
      <c r="J51" s="4" t="s">
        <v>1088</v>
      </c>
      <c r="K51" s="4" t="s">
        <v>67</v>
      </c>
      <c r="L51" s="4" t="s">
        <v>1455</v>
      </c>
      <c r="M51" s="4" t="s">
        <v>1466</v>
      </c>
      <c r="N51" s="4" t="s">
        <v>1084</v>
      </c>
      <c r="O51" s="4" t="s">
        <v>1084</v>
      </c>
      <c r="P51" s="4" t="s">
        <v>1084</v>
      </c>
      <c r="Q51" s="4" t="s">
        <v>1084</v>
      </c>
      <c r="R51" s="4" t="s">
        <v>1467</v>
      </c>
      <c r="S51" s="4">
        <v>2003</v>
      </c>
      <c r="T51" s="4" t="s">
        <v>1040</v>
      </c>
      <c r="U51" s="4" t="s">
        <v>1041</v>
      </c>
      <c r="V51" s="4" t="s">
        <v>1042</v>
      </c>
      <c r="W51" s="4" t="s">
        <v>1084</v>
      </c>
      <c r="X51" s="4" t="s">
        <v>1093</v>
      </c>
      <c r="Y51" s="4" t="s">
        <v>1084</v>
      </c>
      <c r="Z51" s="4" t="s">
        <v>1094</v>
      </c>
      <c r="AA51" s="4" t="s">
        <v>1094</v>
      </c>
      <c r="AB51" s="4" t="s">
        <v>1084</v>
      </c>
      <c r="AC51" s="4" t="s">
        <v>1084</v>
      </c>
      <c r="AD51" s="4" t="s">
        <v>1084</v>
      </c>
      <c r="AE51" s="4" t="s">
        <v>1468</v>
      </c>
      <c r="AF51" s="4" t="s">
        <v>1190</v>
      </c>
      <c r="AG51" s="4" t="s">
        <v>1191</v>
      </c>
      <c r="AH51" s="4" t="s">
        <v>78</v>
      </c>
      <c r="AI51" s="4">
        <v>37787</v>
      </c>
      <c r="AJ51" s="4" t="s">
        <v>1100</v>
      </c>
      <c r="AK51" s="4">
        <v>37958</v>
      </c>
      <c r="AL51" s="4" t="s">
        <v>1152</v>
      </c>
      <c r="AM51" s="4">
        <v>37873</v>
      </c>
      <c r="AN51" s="4" t="s">
        <v>1402</v>
      </c>
      <c r="AO51" s="4">
        <v>2003.68579234973</v>
      </c>
      <c r="AP51" s="4" t="s">
        <v>1304</v>
      </c>
      <c r="AQ51" s="4" t="s">
        <v>1403</v>
      </c>
      <c r="AR51" s="4" t="s">
        <v>1403</v>
      </c>
      <c r="AS51" s="4" t="s">
        <v>67</v>
      </c>
      <c r="AT51" s="4" t="s">
        <v>1105</v>
      </c>
      <c r="AU51" s="4" t="s">
        <v>181</v>
      </c>
      <c r="AV51" s="4" t="s">
        <v>1084</v>
      </c>
      <c r="AW51" s="4" t="s">
        <v>1463</v>
      </c>
      <c r="AX51" s="4" t="s">
        <v>1464</v>
      </c>
      <c r="AY51" s="4" t="s">
        <v>1106</v>
      </c>
      <c r="AZ51" s="8" t="s">
        <v>67</v>
      </c>
      <c r="BA51" t="s">
        <v>1204</v>
      </c>
      <c r="BB51" t="s">
        <v>1355</v>
      </c>
      <c r="BC51" t="s">
        <v>1356</v>
      </c>
      <c r="BD51" t="s">
        <v>1207</v>
      </c>
      <c r="BE51" t="s">
        <v>1111</v>
      </c>
      <c r="BF51" t="s">
        <v>1112</v>
      </c>
      <c r="BG51" t="s">
        <v>1228</v>
      </c>
      <c r="BH51" t="s">
        <v>1228</v>
      </c>
      <c r="BI51" t="s">
        <v>1228</v>
      </c>
      <c r="BJ51" t="s">
        <v>1114</v>
      </c>
      <c r="BK51" t="s">
        <v>1115</v>
      </c>
      <c r="BM51" s="47"/>
    </row>
    <row r="52" spans="1:65" x14ac:dyDescent="0.35">
      <c r="A52" s="5">
        <v>94</v>
      </c>
      <c r="B52" s="4">
        <v>94</v>
      </c>
      <c r="C52" s="4" t="s">
        <v>183</v>
      </c>
      <c r="D52" s="4" t="s">
        <v>186</v>
      </c>
      <c r="E52" s="4" t="s">
        <v>1084</v>
      </c>
      <c r="F52" s="4" t="s">
        <v>1469</v>
      </c>
      <c r="G52" s="4">
        <v>2006</v>
      </c>
      <c r="H52" s="4" t="s">
        <v>1086</v>
      </c>
      <c r="I52" s="4" t="s">
        <v>1087</v>
      </c>
      <c r="J52" s="4" t="s">
        <v>1088</v>
      </c>
      <c r="K52" s="4" t="s">
        <v>76</v>
      </c>
      <c r="L52" s="4" t="s">
        <v>1470</v>
      </c>
      <c r="M52" s="4" t="s">
        <v>1471</v>
      </c>
      <c r="N52" s="4" t="s">
        <v>1084</v>
      </c>
      <c r="O52" s="4" t="s">
        <v>1472</v>
      </c>
      <c r="P52" s="4" t="s">
        <v>1084</v>
      </c>
      <c r="Q52" s="4" t="s">
        <v>1084</v>
      </c>
      <c r="R52" s="4" t="s">
        <v>1084</v>
      </c>
      <c r="S52" s="4">
        <v>2006</v>
      </c>
      <c r="T52" s="4" t="s">
        <v>1040</v>
      </c>
      <c r="U52" s="4" t="s">
        <v>1041</v>
      </c>
      <c r="V52" s="4" t="s">
        <v>1042</v>
      </c>
      <c r="W52" s="4" t="s">
        <v>1084</v>
      </c>
      <c r="X52" s="4" t="s">
        <v>1093</v>
      </c>
      <c r="Y52" s="4" t="s">
        <v>1094</v>
      </c>
      <c r="Z52" s="4" t="s">
        <v>1084</v>
      </c>
      <c r="AA52" s="4" t="s">
        <v>1084</v>
      </c>
      <c r="AB52" s="4" t="s">
        <v>1084</v>
      </c>
      <c r="AC52" s="4" t="s">
        <v>1084</v>
      </c>
      <c r="AD52" s="4" t="s">
        <v>1084</v>
      </c>
      <c r="AE52" s="4" t="s">
        <v>1473</v>
      </c>
      <c r="AF52" s="4" t="s">
        <v>1163</v>
      </c>
      <c r="AG52" s="4" t="s">
        <v>1474</v>
      </c>
      <c r="AH52" s="4" t="s">
        <v>78</v>
      </c>
      <c r="AI52" s="4">
        <v>38805</v>
      </c>
      <c r="AJ52" s="4" t="s">
        <v>1201</v>
      </c>
      <c r="AK52" s="4">
        <v>38882</v>
      </c>
      <c r="AL52" s="4" t="s">
        <v>1100</v>
      </c>
      <c r="AM52" s="4">
        <v>38844</v>
      </c>
      <c r="AN52" s="4" t="s">
        <v>1279</v>
      </c>
      <c r="AO52" s="4">
        <v>2006.3442622950799</v>
      </c>
      <c r="AP52" s="4" t="s">
        <v>1084</v>
      </c>
      <c r="AQ52" s="4" t="s">
        <v>1280</v>
      </c>
      <c r="AR52" s="4" t="s">
        <v>1280</v>
      </c>
      <c r="AS52" s="4" t="s">
        <v>76</v>
      </c>
      <c r="AT52" s="4" t="s">
        <v>1105</v>
      </c>
      <c r="AU52" s="4" t="s">
        <v>181</v>
      </c>
      <c r="AV52" s="4" t="s">
        <v>1084</v>
      </c>
      <c r="AW52" s="4" t="s">
        <v>1084</v>
      </c>
      <c r="AX52" s="4" t="s">
        <v>1475</v>
      </c>
      <c r="AY52" s="4" t="s">
        <v>1128</v>
      </c>
      <c r="AZ52" s="8" t="s">
        <v>76</v>
      </c>
      <c r="BA52" t="s">
        <v>1204</v>
      </c>
      <c r="BB52" t="s">
        <v>1355</v>
      </c>
      <c r="BC52" t="s">
        <v>1356</v>
      </c>
      <c r="BD52" t="s">
        <v>1207</v>
      </c>
      <c r="BE52" t="s">
        <v>1111</v>
      </c>
      <c r="BF52" t="s">
        <v>1112</v>
      </c>
      <c r="BG52" t="s">
        <v>1228</v>
      </c>
      <c r="BH52" t="s">
        <v>1228</v>
      </c>
      <c r="BI52" t="s">
        <v>1228</v>
      </c>
      <c r="BJ52" t="s">
        <v>1114</v>
      </c>
      <c r="BK52" t="s">
        <v>1115</v>
      </c>
      <c r="BM52" s="47" t="s">
        <v>1167</v>
      </c>
    </row>
    <row r="53" spans="1:65" x14ac:dyDescent="0.35">
      <c r="A53" s="5">
        <v>96</v>
      </c>
      <c r="B53" s="4">
        <v>96</v>
      </c>
      <c r="C53" s="4" t="s">
        <v>183</v>
      </c>
      <c r="D53" s="4" t="s">
        <v>187</v>
      </c>
      <c r="E53" s="4" t="s">
        <v>1084</v>
      </c>
      <c r="F53" s="4" t="s">
        <v>1476</v>
      </c>
      <c r="G53" s="4">
        <v>2010</v>
      </c>
      <c r="H53" s="4" t="s">
        <v>1086</v>
      </c>
      <c r="I53" s="4" t="s">
        <v>1087</v>
      </c>
      <c r="J53" s="4" t="s">
        <v>1088</v>
      </c>
      <c r="K53" s="4" t="s">
        <v>67</v>
      </c>
      <c r="L53" s="4" t="s">
        <v>1477</v>
      </c>
      <c r="M53" s="4" t="s">
        <v>1478</v>
      </c>
      <c r="N53" s="4" t="s">
        <v>1084</v>
      </c>
      <c r="O53" s="4" t="s">
        <v>1084</v>
      </c>
      <c r="P53" s="4" t="s">
        <v>1084</v>
      </c>
      <c r="Q53" s="4" t="s">
        <v>1084</v>
      </c>
      <c r="R53" s="4" t="s">
        <v>1479</v>
      </c>
      <c r="S53" s="4">
        <v>2010</v>
      </c>
      <c r="T53" s="4" t="s">
        <v>1040</v>
      </c>
      <c r="U53" s="4" t="s">
        <v>1041</v>
      </c>
      <c r="V53" s="4" t="s">
        <v>1042</v>
      </c>
      <c r="W53" s="4" t="s">
        <v>1084</v>
      </c>
      <c r="X53" s="4" t="s">
        <v>1093</v>
      </c>
      <c r="Y53" s="4" t="s">
        <v>1084</v>
      </c>
      <c r="Z53" s="4" t="s">
        <v>1094</v>
      </c>
      <c r="AA53" s="4" t="s">
        <v>1094</v>
      </c>
      <c r="AB53" s="4" t="s">
        <v>1084</v>
      </c>
      <c r="AC53" s="4" t="s">
        <v>1084</v>
      </c>
      <c r="AD53" s="4" t="s">
        <v>1084</v>
      </c>
      <c r="AE53" s="4" t="s">
        <v>1480</v>
      </c>
      <c r="AF53" s="4" t="s">
        <v>1414</v>
      </c>
      <c r="AG53" s="4" t="s">
        <v>1481</v>
      </c>
      <c r="AH53" s="4" t="s">
        <v>78</v>
      </c>
      <c r="AI53" s="4">
        <v>40318</v>
      </c>
      <c r="AJ53" s="4" t="s">
        <v>1157</v>
      </c>
      <c r="AK53" s="4">
        <v>40543</v>
      </c>
      <c r="AL53" s="4" t="s">
        <v>1152</v>
      </c>
      <c r="AM53" s="4">
        <v>40431</v>
      </c>
      <c r="AN53" s="4" t="s">
        <v>1255</v>
      </c>
      <c r="AO53" s="4">
        <v>2010.6885245901599</v>
      </c>
      <c r="AP53" s="4" t="s">
        <v>1482</v>
      </c>
      <c r="AQ53" s="4" t="s">
        <v>1256</v>
      </c>
      <c r="AR53" s="4" t="s">
        <v>1256</v>
      </c>
      <c r="AS53" s="4" t="s">
        <v>67</v>
      </c>
      <c r="AT53" s="4" t="s">
        <v>1105</v>
      </c>
      <c r="AU53" s="4" t="s">
        <v>181</v>
      </c>
      <c r="AV53" s="4" t="s">
        <v>1084</v>
      </c>
      <c r="AW53" s="4" t="s">
        <v>1483</v>
      </c>
      <c r="AX53" s="4" t="s">
        <v>1484</v>
      </c>
      <c r="AY53" s="4" t="s">
        <v>1106</v>
      </c>
      <c r="AZ53" s="8" t="s">
        <v>67</v>
      </c>
      <c r="BA53" t="s">
        <v>1204</v>
      </c>
      <c r="BB53" t="s">
        <v>1355</v>
      </c>
      <c r="BC53" t="s">
        <v>1356</v>
      </c>
      <c r="BD53" t="s">
        <v>1207</v>
      </c>
      <c r="BE53" t="s">
        <v>1111</v>
      </c>
      <c r="BF53" t="s">
        <v>1112</v>
      </c>
      <c r="BG53" t="s">
        <v>1228</v>
      </c>
      <c r="BH53" t="s">
        <v>1228</v>
      </c>
      <c r="BI53" t="s">
        <v>1228</v>
      </c>
      <c r="BJ53" t="s">
        <v>1114</v>
      </c>
      <c r="BK53" t="s">
        <v>1115</v>
      </c>
      <c r="BM53" s="47"/>
    </row>
    <row r="54" spans="1:65" x14ac:dyDescent="0.35">
      <c r="A54" s="5">
        <v>100</v>
      </c>
      <c r="B54" s="4">
        <v>100</v>
      </c>
      <c r="C54" s="4" t="s">
        <v>190</v>
      </c>
      <c r="D54" s="4" t="s">
        <v>189</v>
      </c>
      <c r="E54" s="4" t="s">
        <v>1084</v>
      </c>
      <c r="F54" s="4" t="s">
        <v>1485</v>
      </c>
      <c r="G54" s="4">
        <v>2000</v>
      </c>
      <c r="H54" s="4" t="s">
        <v>1086</v>
      </c>
      <c r="I54" s="4" t="s">
        <v>1087</v>
      </c>
      <c r="J54" s="4" t="s">
        <v>1088</v>
      </c>
      <c r="K54" s="4" t="s">
        <v>76</v>
      </c>
      <c r="L54" s="4" t="s">
        <v>1486</v>
      </c>
      <c r="M54" s="4" t="s">
        <v>1487</v>
      </c>
      <c r="N54" s="4" t="s">
        <v>1084</v>
      </c>
      <c r="O54" s="4" t="s">
        <v>1488</v>
      </c>
      <c r="P54" s="4" t="s">
        <v>1084</v>
      </c>
      <c r="Q54" s="4" t="s">
        <v>1084</v>
      </c>
      <c r="R54" s="4" t="s">
        <v>1084</v>
      </c>
      <c r="S54" s="4">
        <v>2000</v>
      </c>
      <c r="T54" s="4" t="s">
        <v>1040</v>
      </c>
      <c r="U54" s="4" t="s">
        <v>1120</v>
      </c>
      <c r="V54" s="4" t="s">
        <v>1042</v>
      </c>
      <c r="W54" s="4" t="s">
        <v>1084</v>
      </c>
      <c r="X54" s="4" t="s">
        <v>1093</v>
      </c>
      <c r="Y54" s="4" t="s">
        <v>1094</v>
      </c>
      <c r="Z54" s="4" t="s">
        <v>1084</v>
      </c>
      <c r="AA54" s="4" t="s">
        <v>1084</v>
      </c>
      <c r="AB54" s="4" t="s">
        <v>1084</v>
      </c>
      <c r="AC54" s="4" t="s">
        <v>1084</v>
      </c>
      <c r="AD54" s="4" t="s">
        <v>1084</v>
      </c>
      <c r="AE54" s="4" t="s">
        <v>1489</v>
      </c>
      <c r="AF54" s="4" t="s">
        <v>1123</v>
      </c>
      <c r="AG54" s="4" t="s">
        <v>1336</v>
      </c>
      <c r="AH54" s="4" t="s">
        <v>78</v>
      </c>
      <c r="AI54" s="4">
        <v>36633</v>
      </c>
      <c r="AJ54" s="4" t="s">
        <v>1142</v>
      </c>
      <c r="AK54" s="4">
        <v>36667</v>
      </c>
      <c r="AL54" s="4" t="s">
        <v>1157</v>
      </c>
      <c r="AM54" s="4">
        <v>36650.5</v>
      </c>
      <c r="AN54" s="4" t="s">
        <v>1126</v>
      </c>
      <c r="AO54" s="4">
        <v>2000.3401639344299</v>
      </c>
      <c r="AP54" s="4" t="s">
        <v>1084</v>
      </c>
      <c r="AQ54" s="4" t="s">
        <v>1127</v>
      </c>
      <c r="AR54" s="4" t="s">
        <v>1127</v>
      </c>
      <c r="AS54" s="4" t="s">
        <v>76</v>
      </c>
      <c r="AT54" s="4" t="s">
        <v>1105</v>
      </c>
      <c r="AU54" s="4" t="s">
        <v>188</v>
      </c>
      <c r="AV54" s="4" t="s">
        <v>1084</v>
      </c>
      <c r="AW54" s="4" t="s">
        <v>1490</v>
      </c>
      <c r="AX54" s="4" t="s">
        <v>1491</v>
      </c>
      <c r="AY54" s="4" t="s">
        <v>1128</v>
      </c>
      <c r="AZ54" s="8" t="s">
        <v>76</v>
      </c>
      <c r="BA54" t="s">
        <v>1204</v>
      </c>
      <c r="BB54" t="s">
        <v>1492</v>
      </c>
      <c r="BC54" t="s">
        <v>1227</v>
      </c>
      <c r="BD54" t="s">
        <v>1207</v>
      </c>
      <c r="BE54" t="s">
        <v>1111</v>
      </c>
      <c r="BF54" t="s">
        <v>1112</v>
      </c>
      <c r="BG54" t="s">
        <v>1228</v>
      </c>
      <c r="BH54" t="s">
        <v>1228</v>
      </c>
      <c r="BI54" t="s">
        <v>1228</v>
      </c>
      <c r="BJ54" t="s">
        <v>1114</v>
      </c>
      <c r="BK54" t="s">
        <v>1115</v>
      </c>
      <c r="BM54" s="47" t="s">
        <v>1136</v>
      </c>
    </row>
    <row r="55" spans="1:65" x14ac:dyDescent="0.35">
      <c r="A55" s="5">
        <v>102</v>
      </c>
      <c r="B55" s="4">
        <v>102</v>
      </c>
      <c r="C55" s="4" t="s">
        <v>190</v>
      </c>
      <c r="D55" s="4" t="s">
        <v>191</v>
      </c>
      <c r="E55" s="4" t="s">
        <v>1084</v>
      </c>
      <c r="F55" s="4" t="s">
        <v>1493</v>
      </c>
      <c r="G55" s="4" t="s">
        <v>192</v>
      </c>
      <c r="H55" s="4" t="s">
        <v>1086</v>
      </c>
      <c r="I55" s="4" t="s">
        <v>1087</v>
      </c>
      <c r="J55" s="4" t="s">
        <v>1088</v>
      </c>
      <c r="K55" s="4" t="s">
        <v>67</v>
      </c>
      <c r="L55" s="4" t="s">
        <v>1494</v>
      </c>
      <c r="M55" s="4" t="s">
        <v>1495</v>
      </c>
      <c r="N55" s="4" t="s">
        <v>1084</v>
      </c>
      <c r="O55" s="4" t="s">
        <v>1496</v>
      </c>
      <c r="P55" s="4" t="s">
        <v>1084</v>
      </c>
      <c r="Q55" s="4" t="s">
        <v>1084</v>
      </c>
      <c r="R55" s="4" t="s">
        <v>1497</v>
      </c>
      <c r="S55" s="4">
        <v>2010</v>
      </c>
      <c r="T55" s="4" t="s">
        <v>1040</v>
      </c>
      <c r="U55" s="4" t="s">
        <v>1041</v>
      </c>
      <c r="V55" s="4" t="s">
        <v>1042</v>
      </c>
      <c r="W55" s="4" t="s">
        <v>1043</v>
      </c>
      <c r="X55" s="4" t="s">
        <v>1093</v>
      </c>
      <c r="Y55" s="4" t="s">
        <v>1084</v>
      </c>
      <c r="Z55" s="4" t="s">
        <v>1094</v>
      </c>
      <c r="AA55" s="4" t="s">
        <v>1094</v>
      </c>
      <c r="AB55" s="4" t="s">
        <v>1084</v>
      </c>
      <c r="AC55" s="4" t="s">
        <v>1084</v>
      </c>
      <c r="AD55" s="4" t="s">
        <v>1084</v>
      </c>
      <c r="AE55" s="4" t="s">
        <v>1498</v>
      </c>
      <c r="AF55" s="4" t="s">
        <v>1190</v>
      </c>
      <c r="AG55" s="4" t="s">
        <v>1499</v>
      </c>
      <c r="AH55" s="4" t="s">
        <v>78</v>
      </c>
      <c r="AI55" s="4">
        <v>40419</v>
      </c>
      <c r="AJ55" s="4" t="s">
        <v>1151</v>
      </c>
      <c r="AK55" s="4">
        <v>40573</v>
      </c>
      <c r="AL55" s="4" t="s">
        <v>1303</v>
      </c>
      <c r="AM55" s="4">
        <v>40496.5</v>
      </c>
      <c r="AN55" s="4" t="s">
        <v>1255</v>
      </c>
      <c r="AO55" s="4">
        <v>2010.8674863388001</v>
      </c>
      <c r="AP55" s="4" t="s">
        <v>1084</v>
      </c>
      <c r="AQ55" s="4" t="s">
        <v>1256</v>
      </c>
      <c r="AR55" s="4" t="s">
        <v>1342</v>
      </c>
      <c r="AS55" s="4" t="s">
        <v>67</v>
      </c>
      <c r="AT55" s="4" t="s">
        <v>1105</v>
      </c>
      <c r="AU55" s="4" t="s">
        <v>188</v>
      </c>
      <c r="AV55" s="4" t="s">
        <v>1084</v>
      </c>
      <c r="AW55" s="4" t="s">
        <v>1084</v>
      </c>
      <c r="AX55" s="4" t="s">
        <v>1500</v>
      </c>
      <c r="AY55" s="4" t="s">
        <v>1106</v>
      </c>
      <c r="AZ55" s="8" t="s">
        <v>67</v>
      </c>
      <c r="BA55" t="s">
        <v>1204</v>
      </c>
      <c r="BB55" t="s">
        <v>1492</v>
      </c>
      <c r="BC55" t="s">
        <v>1227</v>
      </c>
      <c r="BD55" t="s">
        <v>1207</v>
      </c>
      <c r="BE55" t="s">
        <v>1111</v>
      </c>
      <c r="BF55" t="s">
        <v>1112</v>
      </c>
      <c r="BG55" t="s">
        <v>1228</v>
      </c>
      <c r="BH55" t="s">
        <v>1228</v>
      </c>
      <c r="BI55" t="s">
        <v>1228</v>
      </c>
      <c r="BJ55" t="s">
        <v>1114</v>
      </c>
      <c r="BK55" t="s">
        <v>1115</v>
      </c>
      <c r="BM55" s="47"/>
    </row>
    <row r="56" spans="1:65" x14ac:dyDescent="0.35">
      <c r="A56" s="5">
        <v>1351</v>
      </c>
      <c r="B56" s="4">
        <v>1351</v>
      </c>
      <c r="C56" s="4" t="s">
        <v>190</v>
      </c>
      <c r="D56" s="4" t="s">
        <v>193</v>
      </c>
      <c r="E56" s="4" t="s">
        <v>1084</v>
      </c>
      <c r="F56" s="4" t="s">
        <v>1501</v>
      </c>
      <c r="G56" s="4" t="s">
        <v>194</v>
      </c>
      <c r="H56" s="4" t="s">
        <v>1086</v>
      </c>
      <c r="I56" s="4" t="s">
        <v>1087</v>
      </c>
      <c r="J56" s="4" t="s">
        <v>1088</v>
      </c>
      <c r="K56" s="4" t="s">
        <v>67</v>
      </c>
      <c r="L56" s="4" t="s">
        <v>1494</v>
      </c>
      <c r="M56" s="4" t="s">
        <v>1502</v>
      </c>
      <c r="N56" s="4" t="s">
        <v>1084</v>
      </c>
      <c r="O56" s="4" t="s">
        <v>1503</v>
      </c>
      <c r="P56" s="4" t="s">
        <v>1084</v>
      </c>
      <c r="Q56" s="4" t="s">
        <v>1084</v>
      </c>
      <c r="R56" s="4" t="s">
        <v>1504</v>
      </c>
      <c r="S56" s="4">
        <v>0</v>
      </c>
      <c r="T56" s="4" t="s">
        <v>1040</v>
      </c>
      <c r="U56" s="4" t="s">
        <v>1041</v>
      </c>
      <c r="V56" s="4" t="s">
        <v>1042</v>
      </c>
      <c r="W56" s="4" t="s">
        <v>1043</v>
      </c>
      <c r="X56" s="4" t="s">
        <v>1093</v>
      </c>
      <c r="Y56" s="4" t="s">
        <v>1084</v>
      </c>
      <c r="Z56" s="4" t="s">
        <v>1094</v>
      </c>
      <c r="AA56" s="4" t="s">
        <v>1094</v>
      </c>
      <c r="AB56" s="4" t="s">
        <v>1084</v>
      </c>
      <c r="AC56" s="4" t="s">
        <v>1084</v>
      </c>
      <c r="AD56" s="4" t="s">
        <v>1084</v>
      </c>
      <c r="AE56" s="4" t="s">
        <v>1505</v>
      </c>
      <c r="AF56" s="4" t="s">
        <v>1119</v>
      </c>
      <c r="AG56" s="4" t="s">
        <v>1506</v>
      </c>
      <c r="AH56" s="4" t="s">
        <v>78</v>
      </c>
      <c r="AI56" s="4">
        <v>42652</v>
      </c>
      <c r="AJ56" s="4" t="s">
        <v>1165</v>
      </c>
      <c r="AK56" s="4">
        <v>42798</v>
      </c>
      <c r="AL56" s="4" t="s">
        <v>1201</v>
      </c>
      <c r="AM56" s="4">
        <v>42725.5</v>
      </c>
      <c r="AN56" s="4" t="s">
        <v>1264</v>
      </c>
      <c r="AO56" s="4">
        <v>2016.9713114754099</v>
      </c>
      <c r="AP56" s="4" t="s">
        <v>1084</v>
      </c>
      <c r="AQ56" s="4" t="s">
        <v>1104</v>
      </c>
      <c r="AR56" s="4" t="s">
        <v>1194</v>
      </c>
      <c r="AS56" s="4" t="s">
        <v>67</v>
      </c>
      <c r="AT56" s="4" t="s">
        <v>1105</v>
      </c>
      <c r="AU56" s="4" t="s">
        <v>188</v>
      </c>
      <c r="AV56" s="4" t="s">
        <v>1084</v>
      </c>
      <c r="AW56" s="4" t="s">
        <v>1084</v>
      </c>
      <c r="AX56" s="4" t="s">
        <v>1500</v>
      </c>
      <c r="AY56" s="4" t="s">
        <v>1106</v>
      </c>
      <c r="AZ56" s="8" t="s">
        <v>67</v>
      </c>
      <c r="BA56" t="s">
        <v>1204</v>
      </c>
      <c r="BB56" t="s">
        <v>1492</v>
      </c>
      <c r="BC56" t="s">
        <v>1227</v>
      </c>
      <c r="BD56" t="s">
        <v>1207</v>
      </c>
      <c r="BE56" t="s">
        <v>1111</v>
      </c>
      <c r="BF56" t="s">
        <v>1112</v>
      </c>
      <c r="BG56" t="s">
        <v>1228</v>
      </c>
      <c r="BH56" t="s">
        <v>1228</v>
      </c>
      <c r="BI56" t="s">
        <v>1228</v>
      </c>
      <c r="BJ56" t="s">
        <v>1114</v>
      </c>
      <c r="BK56" t="s">
        <v>1115</v>
      </c>
      <c r="BM56" s="47"/>
    </row>
    <row r="57" spans="1:65" x14ac:dyDescent="0.35">
      <c r="A57" s="5">
        <v>106</v>
      </c>
      <c r="B57" s="4">
        <v>106</v>
      </c>
      <c r="C57" s="4" t="s">
        <v>197</v>
      </c>
      <c r="D57" s="4" t="s">
        <v>196</v>
      </c>
      <c r="E57" s="4" t="s">
        <v>1084</v>
      </c>
      <c r="F57" s="4" t="s">
        <v>1507</v>
      </c>
      <c r="G57" s="4">
        <v>2000</v>
      </c>
      <c r="H57" s="4" t="s">
        <v>1086</v>
      </c>
      <c r="I57" s="4" t="s">
        <v>1087</v>
      </c>
      <c r="J57" s="4" t="s">
        <v>1088</v>
      </c>
      <c r="K57" s="4" t="s">
        <v>67</v>
      </c>
      <c r="L57" s="4" t="s">
        <v>1508</v>
      </c>
      <c r="M57" s="4" t="s">
        <v>1509</v>
      </c>
      <c r="N57" s="4" t="s">
        <v>1084</v>
      </c>
      <c r="O57" s="4" t="s">
        <v>1084</v>
      </c>
      <c r="P57" s="4" t="s">
        <v>1084</v>
      </c>
      <c r="Q57" s="4" t="s">
        <v>1084</v>
      </c>
      <c r="R57" s="4" t="s">
        <v>1510</v>
      </c>
      <c r="S57" s="4">
        <v>2000</v>
      </c>
      <c r="T57" s="4" t="s">
        <v>1040</v>
      </c>
      <c r="U57" s="4" t="s">
        <v>1041</v>
      </c>
      <c r="V57" s="4" t="s">
        <v>1042</v>
      </c>
      <c r="W57" s="4" t="s">
        <v>1084</v>
      </c>
      <c r="X57" s="4" t="s">
        <v>1093</v>
      </c>
      <c r="Y57" s="4" t="s">
        <v>1084</v>
      </c>
      <c r="Z57" s="4" t="s">
        <v>1094</v>
      </c>
      <c r="AA57" s="4" t="s">
        <v>1084</v>
      </c>
      <c r="AB57" s="4" t="s">
        <v>1084</v>
      </c>
      <c r="AC57" s="4" t="s">
        <v>1084</v>
      </c>
      <c r="AD57" s="4" t="s">
        <v>1084</v>
      </c>
      <c r="AE57" s="4" t="s">
        <v>1511</v>
      </c>
      <c r="AF57" s="4" t="s">
        <v>1190</v>
      </c>
      <c r="AG57" s="4" t="s">
        <v>1512</v>
      </c>
      <c r="AH57" s="4" t="s">
        <v>78</v>
      </c>
      <c r="AI57" s="4">
        <v>36557</v>
      </c>
      <c r="AJ57" s="4" t="s">
        <v>1101</v>
      </c>
      <c r="AK57" s="4">
        <v>36735</v>
      </c>
      <c r="AL57" s="4" t="s">
        <v>1125</v>
      </c>
      <c r="AM57" s="4">
        <v>36646.5</v>
      </c>
      <c r="AN57" s="4" t="s">
        <v>1126</v>
      </c>
      <c r="AO57" s="4">
        <v>2000.3292349726801</v>
      </c>
      <c r="AP57" s="4" t="s">
        <v>1084</v>
      </c>
      <c r="AQ57" s="4" t="s">
        <v>1127</v>
      </c>
      <c r="AR57" s="4" t="s">
        <v>1127</v>
      </c>
      <c r="AS57" s="4" t="s">
        <v>67</v>
      </c>
      <c r="AT57" s="4" t="s">
        <v>1105</v>
      </c>
      <c r="AU57" s="4" t="s">
        <v>195</v>
      </c>
      <c r="AV57" s="4" t="s">
        <v>1084</v>
      </c>
      <c r="AW57" s="4" t="s">
        <v>1084</v>
      </c>
      <c r="AX57" s="4" t="s">
        <v>1084</v>
      </c>
      <c r="AY57" s="4" t="s">
        <v>1106</v>
      </c>
      <c r="AZ57" s="8" t="s">
        <v>67</v>
      </c>
      <c r="BA57" t="s">
        <v>1107</v>
      </c>
      <c r="BB57" t="s">
        <v>1513</v>
      </c>
      <c r="BC57" t="s">
        <v>1514</v>
      </c>
      <c r="BD57" t="s">
        <v>1515</v>
      </c>
      <c r="BE57" t="s">
        <v>1133</v>
      </c>
      <c r="BF57" t="s">
        <v>1112</v>
      </c>
      <c r="BG57" t="s">
        <v>1514</v>
      </c>
      <c r="BH57" t="s">
        <v>1513</v>
      </c>
      <c r="BI57" t="s">
        <v>1516</v>
      </c>
      <c r="BJ57" t="s">
        <v>1114</v>
      </c>
      <c r="BK57" t="s">
        <v>1115</v>
      </c>
      <c r="BM57" s="47"/>
    </row>
    <row r="58" spans="1:65" x14ac:dyDescent="0.35">
      <c r="A58" s="5">
        <v>107</v>
      </c>
      <c r="B58" s="4">
        <v>107</v>
      </c>
      <c r="C58" s="4" t="s">
        <v>197</v>
      </c>
      <c r="D58" s="4" t="s">
        <v>198</v>
      </c>
      <c r="E58" s="4" t="s">
        <v>1084</v>
      </c>
      <c r="F58" s="4" t="s">
        <v>1517</v>
      </c>
      <c r="G58" s="4" t="s">
        <v>199</v>
      </c>
      <c r="H58" s="4" t="s">
        <v>1086</v>
      </c>
      <c r="I58" s="4" t="s">
        <v>1087</v>
      </c>
      <c r="J58" s="4" t="s">
        <v>1088</v>
      </c>
      <c r="K58" s="4" t="s">
        <v>67</v>
      </c>
      <c r="L58" s="4" t="s">
        <v>1508</v>
      </c>
      <c r="M58" s="4" t="s">
        <v>1518</v>
      </c>
      <c r="N58" s="4" t="s">
        <v>1084</v>
      </c>
      <c r="O58" s="4" t="s">
        <v>1084</v>
      </c>
      <c r="P58" s="4" t="s">
        <v>1084</v>
      </c>
      <c r="Q58" s="4" t="s">
        <v>1084</v>
      </c>
      <c r="R58" s="4" t="s">
        <v>1519</v>
      </c>
      <c r="S58" s="4">
        <v>2005</v>
      </c>
      <c r="T58" s="4" t="s">
        <v>1040</v>
      </c>
      <c r="U58" s="4" t="s">
        <v>1041</v>
      </c>
      <c r="V58" s="4" t="s">
        <v>1042</v>
      </c>
      <c r="W58" s="4" t="s">
        <v>1084</v>
      </c>
      <c r="X58" s="4" t="s">
        <v>1093</v>
      </c>
      <c r="Y58" s="4" t="s">
        <v>1084</v>
      </c>
      <c r="Z58" s="4" t="s">
        <v>1094</v>
      </c>
      <c r="AA58" s="4" t="s">
        <v>1084</v>
      </c>
      <c r="AB58" s="4" t="s">
        <v>1084</v>
      </c>
      <c r="AC58" s="4" t="s">
        <v>1084</v>
      </c>
      <c r="AD58" s="4" t="s">
        <v>1084</v>
      </c>
      <c r="AE58" s="4" t="s">
        <v>1520</v>
      </c>
      <c r="AF58" s="4" t="s">
        <v>1175</v>
      </c>
      <c r="AG58" s="4" t="s">
        <v>1521</v>
      </c>
      <c r="AH58" s="4" t="s">
        <v>78</v>
      </c>
      <c r="AI58" s="4">
        <v>38603</v>
      </c>
      <c r="AJ58" s="4" t="s">
        <v>1192</v>
      </c>
      <c r="AK58" s="4">
        <v>38783</v>
      </c>
      <c r="AL58" s="4" t="s">
        <v>1201</v>
      </c>
      <c r="AM58" s="4">
        <v>38693.5</v>
      </c>
      <c r="AN58" s="4" t="s">
        <v>1158</v>
      </c>
      <c r="AO58" s="4">
        <v>2005.9303278688501</v>
      </c>
      <c r="AP58" s="4" t="s">
        <v>1084</v>
      </c>
      <c r="AQ58" s="4" t="s">
        <v>1159</v>
      </c>
      <c r="AR58" s="4" t="s">
        <v>1280</v>
      </c>
      <c r="AS58" s="4" t="s">
        <v>67</v>
      </c>
      <c r="AT58" s="4" t="s">
        <v>1105</v>
      </c>
      <c r="AU58" s="4" t="s">
        <v>195</v>
      </c>
      <c r="AV58" s="4" t="s">
        <v>1084</v>
      </c>
      <c r="AW58" s="4" t="s">
        <v>1084</v>
      </c>
      <c r="AX58" s="4" t="s">
        <v>1084</v>
      </c>
      <c r="AY58" s="4" t="s">
        <v>1106</v>
      </c>
      <c r="AZ58" s="8" t="s">
        <v>67</v>
      </c>
      <c r="BA58" t="s">
        <v>1107</v>
      </c>
      <c r="BB58" t="s">
        <v>1513</v>
      </c>
      <c r="BC58" t="s">
        <v>1514</v>
      </c>
      <c r="BD58" t="s">
        <v>1515</v>
      </c>
      <c r="BE58" t="s">
        <v>1133</v>
      </c>
      <c r="BF58" t="s">
        <v>1112</v>
      </c>
      <c r="BG58" t="s">
        <v>1514</v>
      </c>
      <c r="BH58" t="s">
        <v>1513</v>
      </c>
      <c r="BI58" t="s">
        <v>1516</v>
      </c>
      <c r="BJ58" t="s">
        <v>1114</v>
      </c>
      <c r="BK58" t="s">
        <v>1115</v>
      </c>
      <c r="BM58" s="47"/>
    </row>
    <row r="59" spans="1:65" x14ac:dyDescent="0.35">
      <c r="A59" s="5">
        <v>109</v>
      </c>
      <c r="B59" s="4">
        <v>109</v>
      </c>
      <c r="C59" s="4" t="s">
        <v>197</v>
      </c>
      <c r="D59" s="4" t="s">
        <v>200</v>
      </c>
      <c r="E59" s="4" t="s">
        <v>1084</v>
      </c>
      <c r="F59" s="4" t="s">
        <v>1522</v>
      </c>
      <c r="G59" s="4" t="s">
        <v>192</v>
      </c>
      <c r="H59" s="4" t="s">
        <v>1086</v>
      </c>
      <c r="I59" s="4" t="s">
        <v>1087</v>
      </c>
      <c r="J59" s="4" t="s">
        <v>1088</v>
      </c>
      <c r="K59" s="4" t="s">
        <v>67</v>
      </c>
      <c r="L59" s="4" t="s">
        <v>1508</v>
      </c>
      <c r="M59" s="4" t="s">
        <v>1523</v>
      </c>
      <c r="N59" s="4" t="s">
        <v>1084</v>
      </c>
      <c r="O59" s="4" t="s">
        <v>1084</v>
      </c>
      <c r="P59" s="4" t="s">
        <v>1084</v>
      </c>
      <c r="Q59" s="4" t="s">
        <v>1084</v>
      </c>
      <c r="R59" s="4" t="s">
        <v>1524</v>
      </c>
      <c r="S59" s="4">
        <v>2010</v>
      </c>
      <c r="T59" s="4" t="s">
        <v>1040</v>
      </c>
      <c r="U59" s="4" t="s">
        <v>1041</v>
      </c>
      <c r="V59" s="4" t="s">
        <v>1042</v>
      </c>
      <c r="W59" s="4" t="s">
        <v>1084</v>
      </c>
      <c r="X59" s="4" t="s">
        <v>1093</v>
      </c>
      <c r="Y59" s="4" t="s">
        <v>1084</v>
      </c>
      <c r="Z59" s="4" t="s">
        <v>1094</v>
      </c>
      <c r="AA59" s="4" t="s">
        <v>1084</v>
      </c>
      <c r="AB59" s="4" t="s">
        <v>1084</v>
      </c>
      <c r="AC59" s="4" t="s">
        <v>1084</v>
      </c>
      <c r="AD59" s="4" t="s">
        <v>1084</v>
      </c>
      <c r="AE59" s="4" t="s">
        <v>1525</v>
      </c>
      <c r="AF59" s="4" t="s">
        <v>1175</v>
      </c>
      <c r="AG59" s="4" t="s">
        <v>1526</v>
      </c>
      <c r="AH59" s="4" t="s">
        <v>78</v>
      </c>
      <c r="AI59" s="4">
        <v>40362</v>
      </c>
      <c r="AJ59" s="4" t="s">
        <v>1125</v>
      </c>
      <c r="AK59" s="4">
        <v>40562</v>
      </c>
      <c r="AL59" s="4" t="s">
        <v>1303</v>
      </c>
      <c r="AM59" s="4">
        <v>40462.5</v>
      </c>
      <c r="AN59" s="4" t="s">
        <v>1255</v>
      </c>
      <c r="AO59" s="4">
        <v>2010.77459016393</v>
      </c>
      <c r="AP59" s="4" t="s">
        <v>1084</v>
      </c>
      <c r="AQ59" s="4" t="s">
        <v>1256</v>
      </c>
      <c r="AR59" s="4" t="s">
        <v>1342</v>
      </c>
      <c r="AS59" s="4" t="s">
        <v>67</v>
      </c>
      <c r="AT59" s="4" t="s">
        <v>1105</v>
      </c>
      <c r="AU59" s="4" t="s">
        <v>195</v>
      </c>
      <c r="AV59" s="4" t="s">
        <v>1084</v>
      </c>
      <c r="AW59" s="4" t="s">
        <v>1084</v>
      </c>
      <c r="AX59" s="4" t="s">
        <v>1084</v>
      </c>
      <c r="AY59" s="4" t="s">
        <v>1106</v>
      </c>
      <c r="AZ59" s="8" t="s">
        <v>67</v>
      </c>
      <c r="BA59" t="s">
        <v>1107</v>
      </c>
      <c r="BB59" t="s">
        <v>1513</v>
      </c>
      <c r="BC59" t="s">
        <v>1514</v>
      </c>
      <c r="BD59" t="s">
        <v>1515</v>
      </c>
      <c r="BE59" t="s">
        <v>1133</v>
      </c>
      <c r="BF59" t="s">
        <v>1112</v>
      </c>
      <c r="BG59" t="s">
        <v>1514</v>
      </c>
      <c r="BH59" t="s">
        <v>1513</v>
      </c>
      <c r="BI59" t="s">
        <v>1516</v>
      </c>
      <c r="BJ59" t="s">
        <v>1114</v>
      </c>
      <c r="BK59" t="s">
        <v>1115</v>
      </c>
      <c r="BM59" s="47"/>
    </row>
    <row r="60" spans="1:65" x14ac:dyDescent="0.35">
      <c r="A60" s="5">
        <v>110</v>
      </c>
      <c r="B60" s="4">
        <v>110</v>
      </c>
      <c r="C60" s="4" t="s">
        <v>197</v>
      </c>
      <c r="D60" s="4" t="s">
        <v>201</v>
      </c>
      <c r="E60" s="4" t="s">
        <v>1084</v>
      </c>
      <c r="F60" s="4" t="s">
        <v>1527</v>
      </c>
      <c r="G60" s="4">
        <v>2014</v>
      </c>
      <c r="H60" s="4" t="s">
        <v>1086</v>
      </c>
      <c r="I60" s="4" t="s">
        <v>1087</v>
      </c>
      <c r="J60" s="4" t="s">
        <v>1088</v>
      </c>
      <c r="K60" s="4" t="s">
        <v>67</v>
      </c>
      <c r="L60" s="4" t="s">
        <v>1508</v>
      </c>
      <c r="M60" s="4" t="s">
        <v>1528</v>
      </c>
      <c r="N60" s="4" t="s">
        <v>1084</v>
      </c>
      <c r="O60" s="4" t="s">
        <v>1084</v>
      </c>
      <c r="P60" s="4" t="s">
        <v>1084</v>
      </c>
      <c r="Q60" s="4" t="s">
        <v>1084</v>
      </c>
      <c r="R60" s="4" t="s">
        <v>1529</v>
      </c>
      <c r="S60" s="4">
        <v>2014</v>
      </c>
      <c r="T60" s="4" t="s">
        <v>1040</v>
      </c>
      <c r="U60" s="4" t="s">
        <v>1041</v>
      </c>
      <c r="V60" s="4" t="s">
        <v>1042</v>
      </c>
      <c r="W60" s="4" t="s">
        <v>1084</v>
      </c>
      <c r="X60" s="4" t="s">
        <v>1093</v>
      </c>
      <c r="Y60" s="4" t="s">
        <v>1084</v>
      </c>
      <c r="Z60" s="4" t="s">
        <v>1094</v>
      </c>
      <c r="AA60" s="4" t="s">
        <v>1084</v>
      </c>
      <c r="AB60" s="4" t="s">
        <v>1084</v>
      </c>
      <c r="AC60" s="4" t="s">
        <v>1084</v>
      </c>
      <c r="AD60" s="4" t="s">
        <v>1084</v>
      </c>
      <c r="AE60" s="4" t="s">
        <v>1530</v>
      </c>
      <c r="AF60" s="4" t="s">
        <v>1175</v>
      </c>
      <c r="AG60" s="4" t="s">
        <v>1234</v>
      </c>
      <c r="AH60" s="4" t="s">
        <v>78</v>
      </c>
      <c r="AI60" s="4">
        <v>41791</v>
      </c>
      <c r="AJ60" s="4" t="s">
        <v>1100</v>
      </c>
      <c r="AK60" s="4">
        <v>41973</v>
      </c>
      <c r="AL60" s="4" t="s">
        <v>1166</v>
      </c>
      <c r="AM60" s="4">
        <v>41882.5</v>
      </c>
      <c r="AN60" s="4" t="s">
        <v>1369</v>
      </c>
      <c r="AO60" s="4">
        <v>2014.6625683060099</v>
      </c>
      <c r="AP60" s="4" t="s">
        <v>1304</v>
      </c>
      <c r="AQ60" s="4" t="s">
        <v>1370</v>
      </c>
      <c r="AR60" s="4" t="s">
        <v>1370</v>
      </c>
      <c r="AS60" s="4" t="s">
        <v>67</v>
      </c>
      <c r="AT60" s="4" t="s">
        <v>1105</v>
      </c>
      <c r="AU60" s="4" t="s">
        <v>195</v>
      </c>
      <c r="AV60" s="4" t="s">
        <v>1084</v>
      </c>
      <c r="AW60" s="4" t="s">
        <v>1084</v>
      </c>
      <c r="AX60" s="4" t="s">
        <v>1084</v>
      </c>
      <c r="AY60" s="4" t="s">
        <v>1106</v>
      </c>
      <c r="AZ60" s="8" t="s">
        <v>67</v>
      </c>
      <c r="BA60" t="s">
        <v>1107</v>
      </c>
      <c r="BB60" t="s">
        <v>1513</v>
      </c>
      <c r="BC60" t="s">
        <v>1514</v>
      </c>
      <c r="BD60" t="s">
        <v>1515</v>
      </c>
      <c r="BE60" t="s">
        <v>1133</v>
      </c>
      <c r="BF60" t="s">
        <v>1112</v>
      </c>
      <c r="BG60" t="s">
        <v>1514</v>
      </c>
      <c r="BH60" t="s">
        <v>1513</v>
      </c>
      <c r="BI60" t="s">
        <v>1516</v>
      </c>
      <c r="BJ60" t="s">
        <v>1114</v>
      </c>
      <c r="BK60" t="s">
        <v>1115</v>
      </c>
      <c r="BM60" s="47"/>
    </row>
    <row r="61" spans="1:65" x14ac:dyDescent="0.35">
      <c r="A61" s="5">
        <v>112</v>
      </c>
      <c r="B61" s="4">
        <v>112</v>
      </c>
      <c r="C61" s="4" t="s">
        <v>204</v>
      </c>
      <c r="D61" s="4" t="s">
        <v>203</v>
      </c>
      <c r="E61" s="4" t="s">
        <v>1084</v>
      </c>
      <c r="F61" s="4" t="s">
        <v>1531</v>
      </c>
      <c r="G61" s="4">
        <v>1998</v>
      </c>
      <c r="H61" s="4" t="s">
        <v>1086</v>
      </c>
      <c r="I61" s="4" t="s">
        <v>1087</v>
      </c>
      <c r="J61" s="4" t="s">
        <v>1088</v>
      </c>
      <c r="K61" s="4" t="s">
        <v>67</v>
      </c>
      <c r="L61" s="4" t="s">
        <v>1532</v>
      </c>
      <c r="M61" s="4" t="s">
        <v>1533</v>
      </c>
      <c r="N61" s="4" t="s">
        <v>1084</v>
      </c>
      <c r="O61" s="4" t="s">
        <v>1084</v>
      </c>
      <c r="P61" s="4" t="s">
        <v>1084</v>
      </c>
      <c r="Q61" s="4" t="s">
        <v>1084</v>
      </c>
      <c r="R61" s="4" t="s">
        <v>1534</v>
      </c>
      <c r="S61" s="4">
        <v>1998</v>
      </c>
      <c r="T61" s="4" t="s">
        <v>1040</v>
      </c>
      <c r="U61" s="4" t="s">
        <v>1041</v>
      </c>
      <c r="V61" s="4" t="s">
        <v>1042</v>
      </c>
      <c r="W61" s="4" t="s">
        <v>1084</v>
      </c>
      <c r="X61" s="4" t="s">
        <v>1093</v>
      </c>
      <c r="Y61" s="4" t="s">
        <v>1084</v>
      </c>
      <c r="Z61" s="4" t="s">
        <v>1094</v>
      </c>
      <c r="AA61" s="4" t="s">
        <v>1084</v>
      </c>
      <c r="AB61" s="4" t="s">
        <v>1084</v>
      </c>
      <c r="AC61" s="4" t="s">
        <v>1084</v>
      </c>
      <c r="AD61" s="4" t="s">
        <v>1084</v>
      </c>
      <c r="AE61" s="4" t="s">
        <v>1535</v>
      </c>
      <c r="AF61" s="4" t="s">
        <v>1190</v>
      </c>
      <c r="AG61" s="4" t="s">
        <v>1536</v>
      </c>
      <c r="AH61" s="4" t="s">
        <v>78</v>
      </c>
      <c r="AI61" s="4">
        <v>35827</v>
      </c>
      <c r="AJ61" s="4" t="s">
        <v>1101</v>
      </c>
      <c r="AK61" s="4">
        <v>35976</v>
      </c>
      <c r="AL61" s="4" t="s">
        <v>1100</v>
      </c>
      <c r="AM61" s="4">
        <v>35902</v>
      </c>
      <c r="AN61" s="4" t="s">
        <v>1389</v>
      </c>
      <c r="AO61" s="4">
        <v>1998.2896174863399</v>
      </c>
      <c r="AP61" s="4" t="s">
        <v>1537</v>
      </c>
      <c r="AQ61" s="4" t="s">
        <v>1390</v>
      </c>
      <c r="AR61" s="4" t="s">
        <v>1390</v>
      </c>
      <c r="AS61" s="4" t="s">
        <v>67</v>
      </c>
      <c r="AT61" s="4" t="s">
        <v>1105</v>
      </c>
      <c r="AU61" s="4" t="s">
        <v>202</v>
      </c>
      <c r="AV61" s="4" t="s">
        <v>1084</v>
      </c>
      <c r="AW61" s="4" t="s">
        <v>1084</v>
      </c>
      <c r="AX61" s="4" t="s">
        <v>1538</v>
      </c>
      <c r="AY61" s="4" t="s">
        <v>1106</v>
      </c>
      <c r="AZ61" s="8" t="s">
        <v>67</v>
      </c>
      <c r="BA61" t="s">
        <v>1204</v>
      </c>
      <c r="BB61" t="s">
        <v>1226</v>
      </c>
      <c r="BC61" t="s">
        <v>1356</v>
      </c>
      <c r="BD61" t="s">
        <v>1207</v>
      </c>
      <c r="BE61" t="s">
        <v>1133</v>
      </c>
      <c r="BF61" t="s">
        <v>1112</v>
      </c>
      <c r="BG61" t="s">
        <v>1228</v>
      </c>
      <c r="BH61" t="s">
        <v>1228</v>
      </c>
      <c r="BI61" t="s">
        <v>1228</v>
      </c>
      <c r="BJ61">
        <v>0</v>
      </c>
      <c r="BK61" t="s">
        <v>1115</v>
      </c>
      <c r="BM61" s="47"/>
    </row>
    <row r="62" spans="1:65" x14ac:dyDescent="0.35">
      <c r="A62" s="5">
        <v>875</v>
      </c>
      <c r="B62" s="4">
        <v>875</v>
      </c>
      <c r="C62" s="4" t="s">
        <v>204</v>
      </c>
      <c r="D62" s="4" t="s">
        <v>209</v>
      </c>
      <c r="E62" s="4" t="s">
        <v>1084</v>
      </c>
      <c r="F62" s="4" t="s">
        <v>1539</v>
      </c>
      <c r="G62" s="4">
        <v>2000</v>
      </c>
      <c r="H62" s="4" t="s">
        <v>1086</v>
      </c>
      <c r="I62" s="4" t="s">
        <v>1087</v>
      </c>
      <c r="J62" s="4" t="s">
        <v>1088</v>
      </c>
      <c r="K62" s="4" t="s">
        <v>76</v>
      </c>
      <c r="L62" s="4" t="s">
        <v>1540</v>
      </c>
      <c r="M62" s="4" t="s">
        <v>1084</v>
      </c>
      <c r="N62" s="4" t="s">
        <v>1084</v>
      </c>
      <c r="O62" s="4" t="s">
        <v>1084</v>
      </c>
      <c r="P62" s="4" t="s">
        <v>1084</v>
      </c>
      <c r="Q62" s="4" t="s">
        <v>1084</v>
      </c>
      <c r="R62" s="4" t="s">
        <v>1084</v>
      </c>
      <c r="S62" s="4">
        <v>2000</v>
      </c>
      <c r="T62" s="4" t="s">
        <v>1040</v>
      </c>
      <c r="U62" s="4" t="s">
        <v>1541</v>
      </c>
      <c r="V62" s="4" t="s">
        <v>1042</v>
      </c>
      <c r="W62" s="4" t="s">
        <v>1084</v>
      </c>
      <c r="X62" s="4" t="s">
        <v>1093</v>
      </c>
      <c r="Y62" s="4" t="s">
        <v>1094</v>
      </c>
      <c r="Z62" s="4" t="s">
        <v>1084</v>
      </c>
      <c r="AA62" s="4" t="s">
        <v>1084</v>
      </c>
      <c r="AB62" s="4" t="s">
        <v>1084</v>
      </c>
      <c r="AC62" s="4" t="s">
        <v>1084</v>
      </c>
      <c r="AD62" s="4" t="s">
        <v>1084</v>
      </c>
      <c r="AE62" s="4" t="s">
        <v>1542</v>
      </c>
      <c r="AF62" s="4" t="s">
        <v>1123</v>
      </c>
      <c r="AG62" s="4" t="s">
        <v>1543</v>
      </c>
      <c r="AH62" s="4" t="s">
        <v>78</v>
      </c>
      <c r="AI62" s="4">
        <v>36708</v>
      </c>
      <c r="AJ62" s="4" t="s">
        <v>1125</v>
      </c>
      <c r="AK62" s="4">
        <v>36765</v>
      </c>
      <c r="AL62" s="4" t="s">
        <v>1151</v>
      </c>
      <c r="AM62" s="4">
        <v>36737</v>
      </c>
      <c r="AN62" s="4" t="s">
        <v>1126</v>
      </c>
      <c r="AO62" s="4">
        <v>2000.57650273224</v>
      </c>
      <c r="AP62" s="4" t="s">
        <v>1544</v>
      </c>
      <c r="AQ62" s="4" t="s">
        <v>1127</v>
      </c>
      <c r="AR62" s="4" t="s">
        <v>1127</v>
      </c>
      <c r="AS62" s="4" t="s">
        <v>76</v>
      </c>
      <c r="AT62" s="4" t="s">
        <v>1105</v>
      </c>
      <c r="AU62" s="4" t="s">
        <v>202</v>
      </c>
      <c r="AV62" s="4" t="s">
        <v>1084</v>
      </c>
      <c r="AW62" s="4" t="s">
        <v>1084</v>
      </c>
      <c r="AX62" s="4" t="s">
        <v>1545</v>
      </c>
      <c r="AY62" s="4" t="s">
        <v>1128</v>
      </c>
      <c r="AZ62" s="8" t="s">
        <v>76</v>
      </c>
      <c r="BA62" t="s">
        <v>1204</v>
      </c>
      <c r="BB62" t="s">
        <v>1226</v>
      </c>
      <c r="BC62" t="s">
        <v>1356</v>
      </c>
      <c r="BD62" t="s">
        <v>1207</v>
      </c>
      <c r="BE62" t="s">
        <v>1133</v>
      </c>
      <c r="BF62" t="s">
        <v>1112</v>
      </c>
      <c r="BG62" t="s">
        <v>1228</v>
      </c>
      <c r="BH62" t="s">
        <v>1228</v>
      </c>
      <c r="BI62" t="s">
        <v>1228</v>
      </c>
      <c r="BJ62">
        <v>0</v>
      </c>
      <c r="BK62" t="s">
        <v>1115</v>
      </c>
      <c r="BM62" s="47" t="s">
        <v>1136</v>
      </c>
    </row>
    <row r="63" spans="1:65" x14ac:dyDescent="0.35">
      <c r="A63" s="5">
        <v>113</v>
      </c>
      <c r="B63" s="4">
        <v>113</v>
      </c>
      <c r="C63" s="4" t="s">
        <v>204</v>
      </c>
      <c r="D63" s="4" t="s">
        <v>205</v>
      </c>
      <c r="E63" s="4" t="s">
        <v>1084</v>
      </c>
      <c r="F63" s="4" t="s">
        <v>1546</v>
      </c>
      <c r="G63" s="4">
        <v>2004</v>
      </c>
      <c r="H63" s="4" t="s">
        <v>1086</v>
      </c>
      <c r="I63" s="4" t="s">
        <v>1087</v>
      </c>
      <c r="J63" s="4" t="s">
        <v>1088</v>
      </c>
      <c r="K63" s="4" t="s">
        <v>67</v>
      </c>
      <c r="L63" s="4" t="s">
        <v>1532</v>
      </c>
      <c r="M63" s="4" t="s">
        <v>1547</v>
      </c>
      <c r="N63" s="4" t="s">
        <v>1084</v>
      </c>
      <c r="O63" s="4" t="s">
        <v>1084</v>
      </c>
      <c r="P63" s="4" t="s">
        <v>1084</v>
      </c>
      <c r="Q63" s="4" t="s">
        <v>1084</v>
      </c>
      <c r="R63" s="4" t="s">
        <v>1548</v>
      </c>
      <c r="S63" s="4">
        <v>2004</v>
      </c>
      <c r="T63" s="4" t="s">
        <v>1040</v>
      </c>
      <c r="U63" s="4" t="s">
        <v>1041</v>
      </c>
      <c r="V63" s="4" t="s">
        <v>1042</v>
      </c>
      <c r="W63" s="4" t="s">
        <v>1084</v>
      </c>
      <c r="X63" s="4" t="s">
        <v>1093</v>
      </c>
      <c r="Y63" s="4" t="s">
        <v>1084</v>
      </c>
      <c r="Z63" s="4" t="s">
        <v>1094</v>
      </c>
      <c r="AA63" s="4" t="s">
        <v>1094</v>
      </c>
      <c r="AB63" s="4" t="s">
        <v>1084</v>
      </c>
      <c r="AC63" s="4" t="s">
        <v>1084</v>
      </c>
      <c r="AD63" s="4" t="s">
        <v>1084</v>
      </c>
      <c r="AE63" s="4" t="s">
        <v>1549</v>
      </c>
      <c r="AF63" s="4" t="s">
        <v>1414</v>
      </c>
      <c r="AG63" s="4" t="s">
        <v>1550</v>
      </c>
      <c r="AH63" s="4" t="s">
        <v>78</v>
      </c>
      <c r="AI63" s="4">
        <v>38018</v>
      </c>
      <c r="AJ63" s="4" t="s">
        <v>1101</v>
      </c>
      <c r="AK63" s="4">
        <v>38230</v>
      </c>
      <c r="AL63" s="4" t="s">
        <v>1151</v>
      </c>
      <c r="AM63" s="4">
        <v>38124.5</v>
      </c>
      <c r="AN63" s="4" t="s">
        <v>1551</v>
      </c>
      <c r="AO63" s="4">
        <v>2004.3756830601101</v>
      </c>
      <c r="AP63" s="4" t="s">
        <v>1552</v>
      </c>
      <c r="AQ63" s="4" t="s">
        <v>1404</v>
      </c>
      <c r="AR63" s="4" t="s">
        <v>1404</v>
      </c>
      <c r="AS63" s="4" t="s">
        <v>67</v>
      </c>
      <c r="AT63" s="4" t="s">
        <v>1105</v>
      </c>
      <c r="AU63" s="4" t="s">
        <v>202</v>
      </c>
      <c r="AV63" s="4" t="s">
        <v>1084</v>
      </c>
      <c r="AW63" s="4" t="s">
        <v>1084</v>
      </c>
      <c r="AX63" s="4" t="s">
        <v>1538</v>
      </c>
      <c r="AY63" s="4" t="s">
        <v>1106</v>
      </c>
      <c r="AZ63" s="8" t="s">
        <v>67</v>
      </c>
      <c r="BA63" t="s">
        <v>1204</v>
      </c>
      <c r="BB63" t="s">
        <v>1226</v>
      </c>
      <c r="BC63" t="s">
        <v>1356</v>
      </c>
      <c r="BD63" t="s">
        <v>1207</v>
      </c>
      <c r="BE63" t="s">
        <v>1133</v>
      </c>
      <c r="BF63" t="s">
        <v>1112</v>
      </c>
      <c r="BG63" t="s">
        <v>1228</v>
      </c>
      <c r="BH63" t="s">
        <v>1228</v>
      </c>
      <c r="BI63" t="s">
        <v>1228</v>
      </c>
      <c r="BJ63">
        <v>0</v>
      </c>
      <c r="BK63" t="s">
        <v>1115</v>
      </c>
      <c r="BM63" s="47"/>
    </row>
    <row r="64" spans="1:65" x14ac:dyDescent="0.35">
      <c r="A64" s="5">
        <v>114</v>
      </c>
      <c r="B64" s="4">
        <v>114</v>
      </c>
      <c r="C64" s="4" t="s">
        <v>204</v>
      </c>
      <c r="D64" s="4" t="s">
        <v>206</v>
      </c>
      <c r="E64" s="4" t="s">
        <v>1084</v>
      </c>
      <c r="F64" s="4" t="s">
        <v>1553</v>
      </c>
      <c r="G64" s="4">
        <v>2006</v>
      </c>
      <c r="H64" s="4" t="s">
        <v>1086</v>
      </c>
      <c r="I64" s="4" t="s">
        <v>1087</v>
      </c>
      <c r="J64" s="4" t="s">
        <v>1088</v>
      </c>
      <c r="K64" s="4" t="s">
        <v>76</v>
      </c>
      <c r="L64" s="4" t="s">
        <v>1540</v>
      </c>
      <c r="M64" s="4" t="s">
        <v>1554</v>
      </c>
      <c r="N64" s="4" t="s">
        <v>1084</v>
      </c>
      <c r="O64" s="4" t="s">
        <v>1084</v>
      </c>
      <c r="P64" s="4" t="s">
        <v>1084</v>
      </c>
      <c r="Q64" s="4" t="s">
        <v>1084</v>
      </c>
      <c r="R64" s="4" t="s">
        <v>1084</v>
      </c>
      <c r="S64" s="4">
        <v>2006</v>
      </c>
      <c r="T64" s="4" t="s">
        <v>1040</v>
      </c>
      <c r="U64" s="4" t="s">
        <v>1041</v>
      </c>
      <c r="V64" s="4" t="s">
        <v>1042</v>
      </c>
      <c r="W64" s="4" t="s">
        <v>1084</v>
      </c>
      <c r="X64" s="4" t="s">
        <v>1093</v>
      </c>
      <c r="Y64" s="4" t="s">
        <v>1094</v>
      </c>
      <c r="Z64" s="4" t="s">
        <v>1084</v>
      </c>
      <c r="AA64" s="4" t="s">
        <v>1084</v>
      </c>
      <c r="AB64" s="4" t="s">
        <v>1084</v>
      </c>
      <c r="AC64" s="4" t="s">
        <v>1084</v>
      </c>
      <c r="AD64" s="4" t="s">
        <v>1084</v>
      </c>
      <c r="AE64" s="4" t="s">
        <v>1555</v>
      </c>
      <c r="AF64" s="4" t="s">
        <v>1123</v>
      </c>
      <c r="AG64" s="4" t="s">
        <v>1556</v>
      </c>
      <c r="AH64" s="4" t="s">
        <v>78</v>
      </c>
      <c r="AI64" s="4">
        <v>38839</v>
      </c>
      <c r="AJ64" s="4" t="s">
        <v>1157</v>
      </c>
      <c r="AK64" s="4">
        <v>38888</v>
      </c>
      <c r="AL64" s="4" t="s">
        <v>1100</v>
      </c>
      <c r="AM64" s="4">
        <v>38864</v>
      </c>
      <c r="AN64" s="4" t="s">
        <v>1279</v>
      </c>
      <c r="AO64" s="4">
        <v>2006.39890710382</v>
      </c>
      <c r="AP64" s="4" t="s">
        <v>1557</v>
      </c>
      <c r="AQ64" s="4" t="s">
        <v>1280</v>
      </c>
      <c r="AR64" s="4" t="s">
        <v>1280</v>
      </c>
      <c r="AS64" s="4" t="s">
        <v>76</v>
      </c>
      <c r="AT64" s="4" t="s">
        <v>1105</v>
      </c>
      <c r="AU64" s="4" t="s">
        <v>202</v>
      </c>
      <c r="AV64" s="4" t="s">
        <v>1084</v>
      </c>
      <c r="AW64" s="4" t="s">
        <v>1084</v>
      </c>
      <c r="AX64" s="4" t="s">
        <v>1545</v>
      </c>
      <c r="AY64" s="4" t="s">
        <v>1128</v>
      </c>
      <c r="AZ64" s="8" t="s">
        <v>76</v>
      </c>
      <c r="BA64" t="s">
        <v>1204</v>
      </c>
      <c r="BB64" t="s">
        <v>1226</v>
      </c>
      <c r="BC64" t="s">
        <v>1356</v>
      </c>
      <c r="BD64" t="s">
        <v>1207</v>
      </c>
      <c r="BE64" t="s">
        <v>1133</v>
      </c>
      <c r="BF64" t="s">
        <v>1112</v>
      </c>
      <c r="BG64" t="s">
        <v>1228</v>
      </c>
      <c r="BH64" t="s">
        <v>1228</v>
      </c>
      <c r="BI64" t="s">
        <v>1228</v>
      </c>
      <c r="BJ64">
        <v>0</v>
      </c>
      <c r="BK64" t="s">
        <v>1115</v>
      </c>
      <c r="BM64" s="47" t="s">
        <v>1167</v>
      </c>
    </row>
    <row r="65" spans="1:65" x14ac:dyDescent="0.35">
      <c r="A65" s="5">
        <v>115</v>
      </c>
      <c r="B65" s="4">
        <v>115</v>
      </c>
      <c r="C65" s="4" t="s">
        <v>204</v>
      </c>
      <c r="D65" s="4" t="s">
        <v>207</v>
      </c>
      <c r="E65" s="4" t="s">
        <v>1084</v>
      </c>
      <c r="F65" s="4" t="s">
        <v>1558</v>
      </c>
      <c r="G65" s="4">
        <v>2011</v>
      </c>
      <c r="H65" s="4" t="s">
        <v>1086</v>
      </c>
      <c r="I65" s="4" t="s">
        <v>1087</v>
      </c>
      <c r="J65" s="4" t="s">
        <v>1088</v>
      </c>
      <c r="K65" s="4" t="s">
        <v>67</v>
      </c>
      <c r="L65" s="4" t="s">
        <v>1532</v>
      </c>
      <c r="M65" s="4" t="s">
        <v>1559</v>
      </c>
      <c r="N65" s="4" t="s">
        <v>1084</v>
      </c>
      <c r="O65" s="4" t="s">
        <v>1084</v>
      </c>
      <c r="P65" s="4" t="s">
        <v>1084</v>
      </c>
      <c r="Q65" s="4" t="s">
        <v>1084</v>
      </c>
      <c r="R65" s="4" t="s">
        <v>1560</v>
      </c>
      <c r="S65" s="4">
        <v>2011</v>
      </c>
      <c r="T65" s="4" t="s">
        <v>1040</v>
      </c>
      <c r="U65" s="4" t="s">
        <v>1041</v>
      </c>
      <c r="V65" s="4" t="s">
        <v>1042</v>
      </c>
      <c r="W65" s="4" t="s">
        <v>1084</v>
      </c>
      <c r="X65" s="4" t="s">
        <v>1093</v>
      </c>
      <c r="Y65" s="4" t="s">
        <v>1084</v>
      </c>
      <c r="Z65" s="4" t="s">
        <v>1094</v>
      </c>
      <c r="AA65" s="4" t="s">
        <v>1094</v>
      </c>
      <c r="AB65" s="4" t="s">
        <v>1084</v>
      </c>
      <c r="AC65" s="4" t="s">
        <v>1084</v>
      </c>
      <c r="AD65" s="4" t="s">
        <v>1084</v>
      </c>
      <c r="AE65" s="4" t="s">
        <v>1561</v>
      </c>
      <c r="AF65" s="4" t="s">
        <v>1098</v>
      </c>
      <c r="AG65" s="4" t="s">
        <v>1562</v>
      </c>
      <c r="AH65" s="4" t="s">
        <v>78</v>
      </c>
      <c r="AI65" s="4">
        <v>40544</v>
      </c>
      <c r="AJ65" s="4" t="s">
        <v>1303</v>
      </c>
      <c r="AK65" s="4">
        <v>40786</v>
      </c>
      <c r="AL65" s="4" t="s">
        <v>1151</v>
      </c>
      <c r="AM65" s="4">
        <v>40665.5</v>
      </c>
      <c r="AN65" s="4" t="s">
        <v>1341</v>
      </c>
      <c r="AO65" s="4">
        <v>2011.3319672131099</v>
      </c>
      <c r="AP65" s="4" t="s">
        <v>1563</v>
      </c>
      <c r="AQ65" s="4" t="s">
        <v>1342</v>
      </c>
      <c r="AR65" s="4" t="s">
        <v>1342</v>
      </c>
      <c r="AS65" s="4" t="s">
        <v>67</v>
      </c>
      <c r="AT65" s="4" t="s">
        <v>1105</v>
      </c>
      <c r="AU65" s="4" t="s">
        <v>202</v>
      </c>
      <c r="AV65" s="4" t="s">
        <v>1084</v>
      </c>
      <c r="AW65" s="4" t="s">
        <v>1084</v>
      </c>
      <c r="AX65" s="4" t="s">
        <v>1538</v>
      </c>
      <c r="AY65" s="4" t="s">
        <v>1106</v>
      </c>
      <c r="AZ65" s="8" t="s">
        <v>67</v>
      </c>
      <c r="BA65" t="s">
        <v>1204</v>
      </c>
      <c r="BB65" t="s">
        <v>1226</v>
      </c>
      <c r="BC65" t="s">
        <v>1356</v>
      </c>
      <c r="BD65" t="s">
        <v>1207</v>
      </c>
      <c r="BE65" t="s">
        <v>1133</v>
      </c>
      <c r="BF65" t="s">
        <v>1112</v>
      </c>
      <c r="BG65" t="s">
        <v>1228</v>
      </c>
      <c r="BH65" t="s">
        <v>1228</v>
      </c>
      <c r="BI65" t="s">
        <v>1228</v>
      </c>
      <c r="BJ65">
        <v>0</v>
      </c>
      <c r="BK65" t="s">
        <v>1115</v>
      </c>
      <c r="BM65" s="47"/>
    </row>
    <row r="66" spans="1:65" x14ac:dyDescent="0.35">
      <c r="A66" s="5">
        <v>116</v>
      </c>
      <c r="B66" s="4">
        <v>116</v>
      </c>
      <c r="C66" s="4" t="s">
        <v>204</v>
      </c>
      <c r="D66" s="4" t="s">
        <v>208</v>
      </c>
      <c r="E66" s="4" t="s">
        <v>1084</v>
      </c>
      <c r="F66" s="4" t="s">
        <v>1564</v>
      </c>
      <c r="G66" s="4">
        <v>2014</v>
      </c>
      <c r="H66" s="4" t="s">
        <v>1086</v>
      </c>
      <c r="I66" s="4" t="s">
        <v>1087</v>
      </c>
      <c r="J66" s="4" t="s">
        <v>1088</v>
      </c>
      <c r="K66" s="4" t="s">
        <v>76</v>
      </c>
      <c r="L66" s="4" t="s">
        <v>1540</v>
      </c>
      <c r="M66" s="4" t="s">
        <v>1565</v>
      </c>
      <c r="N66" s="4" t="s">
        <v>1084</v>
      </c>
      <c r="O66" s="4" t="s">
        <v>1084</v>
      </c>
      <c r="P66" s="4" t="s">
        <v>1084</v>
      </c>
      <c r="Q66" s="4" t="s">
        <v>1084</v>
      </c>
      <c r="R66" s="4" t="s">
        <v>1084</v>
      </c>
      <c r="S66" s="4">
        <v>2014</v>
      </c>
      <c r="T66" s="4" t="s">
        <v>1040</v>
      </c>
      <c r="U66" s="4" t="s">
        <v>1041</v>
      </c>
      <c r="V66" s="4" t="s">
        <v>1042</v>
      </c>
      <c r="W66" s="4" t="s">
        <v>1084</v>
      </c>
      <c r="X66" s="4" t="s">
        <v>1093</v>
      </c>
      <c r="Y66" s="4" t="s">
        <v>1094</v>
      </c>
      <c r="Z66" s="4" t="s">
        <v>1084</v>
      </c>
      <c r="AA66" s="4" t="s">
        <v>1084</v>
      </c>
      <c r="AB66" s="4" t="s">
        <v>1084</v>
      </c>
      <c r="AC66" s="4" t="s">
        <v>1173</v>
      </c>
      <c r="AD66" s="4" t="s">
        <v>1084</v>
      </c>
      <c r="AE66" s="4" t="s">
        <v>1566</v>
      </c>
      <c r="AF66" s="4" t="s">
        <v>1119</v>
      </c>
      <c r="AG66" s="4" t="s">
        <v>1567</v>
      </c>
      <c r="AH66" s="4" t="s">
        <v>78</v>
      </c>
      <c r="AI66" s="4">
        <v>41793</v>
      </c>
      <c r="AJ66" s="4" t="s">
        <v>1100</v>
      </c>
      <c r="AK66" s="4">
        <v>41927</v>
      </c>
      <c r="AL66" s="4" t="s">
        <v>1165</v>
      </c>
      <c r="AM66" s="4">
        <v>41860.5</v>
      </c>
      <c r="AN66" s="4" t="s">
        <v>1369</v>
      </c>
      <c r="AO66" s="4">
        <v>2014.60245901639</v>
      </c>
      <c r="AP66" s="4" t="s">
        <v>1568</v>
      </c>
      <c r="AQ66" s="4" t="s">
        <v>1370</v>
      </c>
      <c r="AR66" s="4" t="s">
        <v>1370</v>
      </c>
      <c r="AS66" s="4" t="s">
        <v>76</v>
      </c>
      <c r="AT66" s="4" t="s">
        <v>1105</v>
      </c>
      <c r="AU66" s="4" t="s">
        <v>202</v>
      </c>
      <c r="AV66" s="4" t="s">
        <v>1084</v>
      </c>
      <c r="AW66" s="4" t="s">
        <v>1084</v>
      </c>
      <c r="AX66" s="4" t="s">
        <v>1545</v>
      </c>
      <c r="AY66" s="4" t="s">
        <v>1128</v>
      </c>
      <c r="AZ66" s="8" t="s">
        <v>76</v>
      </c>
      <c r="BA66" t="s">
        <v>1204</v>
      </c>
      <c r="BB66" t="s">
        <v>1226</v>
      </c>
      <c r="BC66" t="s">
        <v>1356</v>
      </c>
      <c r="BD66" t="s">
        <v>1207</v>
      </c>
      <c r="BE66" t="s">
        <v>1133</v>
      </c>
      <c r="BF66" t="s">
        <v>1112</v>
      </c>
      <c r="BG66" t="s">
        <v>1228</v>
      </c>
      <c r="BH66" t="s">
        <v>1228</v>
      </c>
      <c r="BI66" t="s">
        <v>1228</v>
      </c>
      <c r="BJ66">
        <v>0</v>
      </c>
      <c r="BK66" t="s">
        <v>1115</v>
      </c>
      <c r="BM66" s="47" t="s">
        <v>1298</v>
      </c>
    </row>
    <row r="67" spans="1:65" x14ac:dyDescent="0.35">
      <c r="A67" s="5">
        <v>3085</v>
      </c>
      <c r="B67" s="4">
        <v>3085</v>
      </c>
      <c r="C67" s="4" t="s">
        <v>204</v>
      </c>
      <c r="D67" s="4" t="s">
        <v>210</v>
      </c>
      <c r="E67" s="4" t="s">
        <v>1084</v>
      </c>
      <c r="F67" s="4" t="s">
        <v>1569</v>
      </c>
      <c r="G67" s="4" t="s">
        <v>103</v>
      </c>
      <c r="H67" s="4" t="s">
        <v>1086</v>
      </c>
      <c r="I67" s="4" t="s">
        <v>1087</v>
      </c>
      <c r="J67" s="4" t="s">
        <v>1088</v>
      </c>
      <c r="K67" s="4" t="s">
        <v>67</v>
      </c>
      <c r="L67" s="4" t="s">
        <v>1532</v>
      </c>
      <c r="M67" s="4" t="s">
        <v>1570</v>
      </c>
      <c r="N67" s="4" t="s">
        <v>1084</v>
      </c>
      <c r="O67" s="4" t="s">
        <v>1084</v>
      </c>
      <c r="P67" s="4" t="s">
        <v>1084</v>
      </c>
      <c r="Q67" s="4" t="s">
        <v>1084</v>
      </c>
      <c r="R67" s="4" t="s">
        <v>1571</v>
      </c>
      <c r="S67" s="4"/>
      <c r="T67" s="4" t="s">
        <v>1040</v>
      </c>
      <c r="U67" s="4" t="s">
        <v>1041</v>
      </c>
      <c r="V67" s="4" t="s">
        <v>1042</v>
      </c>
      <c r="W67" s="4" t="s">
        <v>1084</v>
      </c>
      <c r="X67" s="4" t="s">
        <v>1093</v>
      </c>
      <c r="Y67" s="4" t="s">
        <v>1084</v>
      </c>
      <c r="Z67" s="4" t="s">
        <v>1094</v>
      </c>
      <c r="AA67" s="4" t="s">
        <v>1094</v>
      </c>
      <c r="AB67" s="4" t="s">
        <v>1084</v>
      </c>
      <c r="AC67" s="4" t="s">
        <v>1188</v>
      </c>
      <c r="AD67" s="4" t="s">
        <v>1084</v>
      </c>
      <c r="AE67" s="4" t="s">
        <v>1572</v>
      </c>
      <c r="AF67" s="4" t="s">
        <v>1175</v>
      </c>
      <c r="AG67" s="4" t="s">
        <v>1526</v>
      </c>
      <c r="AH67" s="4" t="s">
        <v>78</v>
      </c>
      <c r="AI67" s="4">
        <v>43270</v>
      </c>
      <c r="AJ67" s="4" t="s">
        <v>1100</v>
      </c>
      <c r="AK67" s="4">
        <v>43470</v>
      </c>
      <c r="AL67" s="4" t="s">
        <v>1303</v>
      </c>
      <c r="AM67" s="4">
        <v>43370.5</v>
      </c>
      <c r="AN67" s="4" t="s">
        <v>1376</v>
      </c>
      <c r="AO67" s="4">
        <v>2018.73633879781</v>
      </c>
      <c r="AP67" s="4" t="s">
        <v>1573</v>
      </c>
      <c r="AQ67" s="4" t="s">
        <v>1195</v>
      </c>
      <c r="AR67" s="4" t="s">
        <v>1216</v>
      </c>
      <c r="AS67" s="4" t="s">
        <v>67</v>
      </c>
      <c r="AT67" s="4" t="s">
        <v>1105</v>
      </c>
      <c r="AU67" s="4" t="s">
        <v>202</v>
      </c>
      <c r="AV67" s="4" t="s">
        <v>1084</v>
      </c>
      <c r="AW67" s="4" t="s">
        <v>1084</v>
      </c>
      <c r="AX67" s="4" t="s">
        <v>1538</v>
      </c>
      <c r="AY67" s="4" t="s">
        <v>1106</v>
      </c>
      <c r="AZ67" s="8" t="s">
        <v>67</v>
      </c>
      <c r="BA67" t="s">
        <v>1204</v>
      </c>
      <c r="BB67" t="s">
        <v>1226</v>
      </c>
      <c r="BC67" t="s">
        <v>1356</v>
      </c>
      <c r="BD67" t="s">
        <v>1207</v>
      </c>
      <c r="BE67" t="s">
        <v>1133</v>
      </c>
      <c r="BF67" t="s">
        <v>1112</v>
      </c>
      <c r="BG67" t="s">
        <v>1228</v>
      </c>
      <c r="BH67" t="s">
        <v>1228</v>
      </c>
      <c r="BI67" t="s">
        <v>1228</v>
      </c>
      <c r="BJ67">
        <v>0</v>
      </c>
      <c r="BK67" t="s">
        <v>1115</v>
      </c>
      <c r="BM67" s="47"/>
    </row>
    <row r="68" spans="1:65" x14ac:dyDescent="0.35">
      <c r="A68" s="5">
        <v>119</v>
      </c>
      <c r="B68" s="4">
        <v>119</v>
      </c>
      <c r="C68" s="4" t="s">
        <v>213</v>
      </c>
      <c r="D68" s="4" t="s">
        <v>212</v>
      </c>
      <c r="E68" s="4" t="s">
        <v>1084</v>
      </c>
      <c r="F68" s="4" t="s">
        <v>1574</v>
      </c>
      <c r="G68" s="4">
        <v>2000</v>
      </c>
      <c r="H68" s="4" t="s">
        <v>1086</v>
      </c>
      <c r="I68" s="4" t="s">
        <v>1087</v>
      </c>
      <c r="J68" s="4" t="s">
        <v>1088</v>
      </c>
      <c r="K68" s="4" t="s">
        <v>76</v>
      </c>
      <c r="L68" s="4" t="s">
        <v>1575</v>
      </c>
      <c r="M68" s="4" t="s">
        <v>1576</v>
      </c>
      <c r="N68" s="4" t="s">
        <v>1084</v>
      </c>
      <c r="O68" s="4" t="s">
        <v>1084</v>
      </c>
      <c r="P68" s="4" t="s">
        <v>1084</v>
      </c>
      <c r="Q68" s="4" t="s">
        <v>1084</v>
      </c>
      <c r="R68" s="4" t="s">
        <v>1084</v>
      </c>
      <c r="S68" s="4">
        <v>2000</v>
      </c>
      <c r="T68" s="4" t="s">
        <v>1040</v>
      </c>
      <c r="U68" s="4" t="s">
        <v>1120</v>
      </c>
      <c r="V68" s="4" t="s">
        <v>1042</v>
      </c>
      <c r="W68" s="4" t="s">
        <v>1084</v>
      </c>
      <c r="X68" s="4" t="s">
        <v>1093</v>
      </c>
      <c r="Y68" s="4" t="s">
        <v>1094</v>
      </c>
      <c r="Z68" s="4" t="s">
        <v>1084</v>
      </c>
      <c r="AA68" s="4" t="s">
        <v>1084</v>
      </c>
      <c r="AB68" s="4" t="s">
        <v>1084</v>
      </c>
      <c r="AC68" s="4" t="s">
        <v>1084</v>
      </c>
      <c r="AD68" s="4" t="s">
        <v>1084</v>
      </c>
      <c r="AE68" s="4" t="s">
        <v>1577</v>
      </c>
      <c r="AF68" s="4" t="s">
        <v>1190</v>
      </c>
      <c r="AG68" s="4" t="s">
        <v>1278</v>
      </c>
      <c r="AH68" s="4" t="s">
        <v>78</v>
      </c>
      <c r="AI68" s="4">
        <v>36617</v>
      </c>
      <c r="AJ68" s="4" t="s">
        <v>1142</v>
      </c>
      <c r="AK68" s="4">
        <v>36769</v>
      </c>
      <c r="AL68" s="4" t="s">
        <v>1151</v>
      </c>
      <c r="AM68" s="4">
        <v>36693.5</v>
      </c>
      <c r="AN68" s="4" t="s">
        <v>1126</v>
      </c>
      <c r="AO68" s="4">
        <v>2000.45765027322</v>
      </c>
      <c r="AP68" s="4" t="s">
        <v>1084</v>
      </c>
      <c r="AQ68" s="4" t="s">
        <v>1127</v>
      </c>
      <c r="AR68" s="4" t="s">
        <v>1127</v>
      </c>
      <c r="AS68" s="4" t="s">
        <v>76</v>
      </c>
      <c r="AT68" s="4" t="s">
        <v>1105</v>
      </c>
      <c r="AU68" s="4" t="s">
        <v>211</v>
      </c>
      <c r="AV68" s="4" t="s">
        <v>1084</v>
      </c>
      <c r="AW68" s="4" t="s">
        <v>1084</v>
      </c>
      <c r="AX68" s="4" t="s">
        <v>1578</v>
      </c>
      <c r="AY68" s="4" t="s">
        <v>1128</v>
      </c>
      <c r="AZ68" s="8" t="s">
        <v>76</v>
      </c>
      <c r="BA68" t="s">
        <v>1204</v>
      </c>
      <c r="BB68" t="s">
        <v>1226</v>
      </c>
      <c r="BC68" t="s">
        <v>1356</v>
      </c>
      <c r="BD68" t="s">
        <v>1207</v>
      </c>
      <c r="BE68" t="s">
        <v>1111</v>
      </c>
      <c r="BF68" t="s">
        <v>1112</v>
      </c>
      <c r="BG68" t="s">
        <v>1228</v>
      </c>
      <c r="BH68" t="s">
        <v>1228</v>
      </c>
      <c r="BI68" t="s">
        <v>1228</v>
      </c>
      <c r="BJ68" t="s">
        <v>1114</v>
      </c>
      <c r="BK68" t="s">
        <v>1115</v>
      </c>
      <c r="BM68" s="47" t="s">
        <v>1136</v>
      </c>
    </row>
    <row r="69" spans="1:65" x14ac:dyDescent="0.35">
      <c r="A69" s="5">
        <v>120</v>
      </c>
      <c r="B69" s="4">
        <v>120</v>
      </c>
      <c r="C69" s="4" t="s">
        <v>213</v>
      </c>
      <c r="D69" s="4" t="s">
        <v>215</v>
      </c>
      <c r="E69" s="4" t="s">
        <v>1084</v>
      </c>
      <c r="F69" s="4" t="s">
        <v>1579</v>
      </c>
      <c r="G69" s="4">
        <v>2006</v>
      </c>
      <c r="H69" s="4" t="s">
        <v>1086</v>
      </c>
      <c r="I69" s="4" t="s">
        <v>1087</v>
      </c>
      <c r="J69" s="4" t="s">
        <v>1088</v>
      </c>
      <c r="K69" s="4" t="s">
        <v>76</v>
      </c>
      <c r="L69" s="4" t="s">
        <v>1575</v>
      </c>
      <c r="M69" s="4" t="s">
        <v>1580</v>
      </c>
      <c r="N69" s="4" t="s">
        <v>1084</v>
      </c>
      <c r="O69" s="4" t="s">
        <v>1084</v>
      </c>
      <c r="P69" s="4" t="s">
        <v>1084</v>
      </c>
      <c r="Q69" s="4" t="s">
        <v>1084</v>
      </c>
      <c r="R69" s="4" t="s">
        <v>1084</v>
      </c>
      <c r="S69" s="4">
        <v>2006</v>
      </c>
      <c r="T69" s="4" t="s">
        <v>1040</v>
      </c>
      <c r="U69" s="4" t="s">
        <v>1041</v>
      </c>
      <c r="V69" s="4" t="s">
        <v>1042</v>
      </c>
      <c r="W69" s="4" t="s">
        <v>1084</v>
      </c>
      <c r="X69" s="4" t="s">
        <v>1093</v>
      </c>
      <c r="Y69" s="4" t="s">
        <v>1094</v>
      </c>
      <c r="Z69" s="4" t="s">
        <v>1084</v>
      </c>
      <c r="AA69" s="4" t="s">
        <v>1084</v>
      </c>
      <c r="AB69" s="4" t="s">
        <v>1084</v>
      </c>
      <c r="AC69" s="4" t="s">
        <v>1084</v>
      </c>
      <c r="AD69" s="4" t="s">
        <v>1084</v>
      </c>
      <c r="AE69" s="4" t="s">
        <v>1581</v>
      </c>
      <c r="AF69" s="4" t="s">
        <v>1119</v>
      </c>
      <c r="AG69" s="4" t="s">
        <v>1409</v>
      </c>
      <c r="AH69" s="4" t="s">
        <v>78</v>
      </c>
      <c r="AI69" s="4">
        <v>38884</v>
      </c>
      <c r="AJ69" s="4" t="s">
        <v>1100</v>
      </c>
      <c r="AK69" s="4">
        <v>39029</v>
      </c>
      <c r="AL69" s="4" t="s">
        <v>1166</v>
      </c>
      <c r="AM69" s="4">
        <v>38957</v>
      </c>
      <c r="AN69" s="4" t="s">
        <v>1279</v>
      </c>
      <c r="AO69" s="4">
        <v>2006.65300546448</v>
      </c>
      <c r="AP69" s="4" t="s">
        <v>1084</v>
      </c>
      <c r="AQ69" s="4" t="s">
        <v>1280</v>
      </c>
      <c r="AR69" s="4" t="s">
        <v>1280</v>
      </c>
      <c r="AS69" s="4" t="s">
        <v>76</v>
      </c>
      <c r="AT69" s="4" t="s">
        <v>1105</v>
      </c>
      <c r="AU69" s="4" t="s">
        <v>211</v>
      </c>
      <c r="AV69" s="4" t="s">
        <v>1084</v>
      </c>
      <c r="AW69" s="4" t="s">
        <v>1084</v>
      </c>
      <c r="AX69" s="4" t="s">
        <v>1578</v>
      </c>
      <c r="AY69" s="4" t="s">
        <v>1128</v>
      </c>
      <c r="AZ69" s="8" t="s">
        <v>76</v>
      </c>
      <c r="BA69" t="s">
        <v>1204</v>
      </c>
      <c r="BB69" t="s">
        <v>1226</v>
      </c>
      <c r="BC69" t="s">
        <v>1356</v>
      </c>
      <c r="BD69" t="s">
        <v>1207</v>
      </c>
      <c r="BE69" t="s">
        <v>1111</v>
      </c>
      <c r="BF69" t="s">
        <v>1112</v>
      </c>
      <c r="BG69" t="s">
        <v>1228</v>
      </c>
      <c r="BH69" t="s">
        <v>1228</v>
      </c>
      <c r="BI69" t="s">
        <v>1228</v>
      </c>
      <c r="BJ69" t="s">
        <v>1114</v>
      </c>
      <c r="BK69" t="s">
        <v>1115</v>
      </c>
      <c r="BM69" s="47" t="s">
        <v>1167</v>
      </c>
    </row>
    <row r="70" spans="1:65" x14ac:dyDescent="0.35">
      <c r="A70" s="5">
        <v>121</v>
      </c>
      <c r="B70" s="4">
        <v>121</v>
      </c>
      <c r="C70" s="4" t="s">
        <v>213</v>
      </c>
      <c r="D70" s="4" t="s">
        <v>216</v>
      </c>
      <c r="E70" s="4" t="s">
        <v>1084</v>
      </c>
      <c r="F70" s="4" t="s">
        <v>1582</v>
      </c>
      <c r="G70" s="4" t="s">
        <v>192</v>
      </c>
      <c r="H70" s="4" t="s">
        <v>1086</v>
      </c>
      <c r="I70" s="4" t="s">
        <v>1087</v>
      </c>
      <c r="J70" s="4" t="s">
        <v>1088</v>
      </c>
      <c r="K70" s="4" t="s">
        <v>76</v>
      </c>
      <c r="L70" s="4" t="s">
        <v>1575</v>
      </c>
      <c r="M70" s="4" t="s">
        <v>1583</v>
      </c>
      <c r="N70" s="4" t="s">
        <v>1084</v>
      </c>
      <c r="O70" s="4" t="s">
        <v>1084</v>
      </c>
      <c r="P70" s="4" t="s">
        <v>1084</v>
      </c>
      <c r="Q70" s="4" t="s">
        <v>1084</v>
      </c>
      <c r="R70" s="4" t="s">
        <v>1084</v>
      </c>
      <c r="S70" s="4">
        <v>2010</v>
      </c>
      <c r="T70" s="4" t="s">
        <v>1040</v>
      </c>
      <c r="U70" s="4" t="s">
        <v>1041</v>
      </c>
      <c r="V70" s="4" t="s">
        <v>1042</v>
      </c>
      <c r="W70" s="4" t="s">
        <v>1084</v>
      </c>
      <c r="X70" s="4" t="s">
        <v>1093</v>
      </c>
      <c r="Y70" s="4" t="s">
        <v>1094</v>
      </c>
      <c r="Z70" s="4" t="s">
        <v>1084</v>
      </c>
      <c r="AA70" s="4" t="s">
        <v>1084</v>
      </c>
      <c r="AB70" s="4" t="s">
        <v>1084</v>
      </c>
      <c r="AC70" s="4" t="s">
        <v>1084</v>
      </c>
      <c r="AD70" s="4" t="s">
        <v>1084</v>
      </c>
      <c r="AE70" s="4" t="s">
        <v>1525</v>
      </c>
      <c r="AF70" s="4" t="s">
        <v>1190</v>
      </c>
      <c r="AG70" s="4" t="s">
        <v>1584</v>
      </c>
      <c r="AH70" s="4" t="s">
        <v>78</v>
      </c>
      <c r="AI70" s="4">
        <v>40387</v>
      </c>
      <c r="AJ70" s="4" t="s">
        <v>1125</v>
      </c>
      <c r="AK70" s="4">
        <v>40557</v>
      </c>
      <c r="AL70" s="4" t="s">
        <v>1303</v>
      </c>
      <c r="AM70" s="4">
        <v>40472.5</v>
      </c>
      <c r="AN70" s="4" t="s">
        <v>1255</v>
      </c>
      <c r="AO70" s="4">
        <v>2010.8019125683099</v>
      </c>
      <c r="AP70" s="4" t="s">
        <v>1585</v>
      </c>
      <c r="AQ70" s="4" t="s">
        <v>1256</v>
      </c>
      <c r="AR70" s="4" t="s">
        <v>1342</v>
      </c>
      <c r="AS70" s="4" t="s">
        <v>76</v>
      </c>
      <c r="AT70" s="4" t="s">
        <v>1105</v>
      </c>
      <c r="AU70" s="4" t="s">
        <v>211</v>
      </c>
      <c r="AV70" s="4" t="s">
        <v>1084</v>
      </c>
      <c r="AW70" s="4" t="s">
        <v>1084</v>
      </c>
      <c r="AX70" s="4" t="s">
        <v>1578</v>
      </c>
      <c r="AY70" s="4" t="s">
        <v>1128</v>
      </c>
      <c r="AZ70" s="8" t="s">
        <v>76</v>
      </c>
      <c r="BA70" t="s">
        <v>1204</v>
      </c>
      <c r="BB70" t="s">
        <v>1226</v>
      </c>
      <c r="BC70" t="s">
        <v>1356</v>
      </c>
      <c r="BD70" t="s">
        <v>1207</v>
      </c>
      <c r="BE70" t="s">
        <v>1111</v>
      </c>
      <c r="BF70" t="s">
        <v>1112</v>
      </c>
      <c r="BG70" t="s">
        <v>1228</v>
      </c>
      <c r="BH70" t="s">
        <v>1228</v>
      </c>
      <c r="BI70" t="s">
        <v>1228</v>
      </c>
      <c r="BJ70" t="s">
        <v>1114</v>
      </c>
      <c r="BK70" t="s">
        <v>1115</v>
      </c>
      <c r="BM70" s="47" t="s">
        <v>1209</v>
      </c>
    </row>
    <row r="71" spans="1:65" x14ac:dyDescent="0.35">
      <c r="A71" s="5">
        <v>4428</v>
      </c>
      <c r="B71" s="4">
        <v>4428</v>
      </c>
      <c r="C71" s="4" t="s">
        <v>213</v>
      </c>
      <c r="D71" s="4" t="s">
        <v>217</v>
      </c>
      <c r="E71" s="4" t="s">
        <v>1084</v>
      </c>
      <c r="F71" s="4" t="s">
        <v>1586</v>
      </c>
      <c r="G71" s="4" t="s">
        <v>103</v>
      </c>
      <c r="H71" s="4" t="s">
        <v>1086</v>
      </c>
      <c r="I71" s="4" t="s">
        <v>1087</v>
      </c>
      <c r="J71" s="4" t="s">
        <v>1088</v>
      </c>
      <c r="K71" s="4" t="s">
        <v>76</v>
      </c>
      <c r="L71" s="4" t="s">
        <v>1575</v>
      </c>
      <c r="M71" s="4" t="s">
        <v>1587</v>
      </c>
      <c r="N71" s="4" t="s">
        <v>1084</v>
      </c>
      <c r="O71" s="4" t="s">
        <v>1084</v>
      </c>
      <c r="P71" s="4" t="s">
        <v>1084</v>
      </c>
      <c r="Q71" s="4" t="s">
        <v>1084</v>
      </c>
      <c r="R71" s="4" t="s">
        <v>1084</v>
      </c>
      <c r="S71" s="4">
        <v>0</v>
      </c>
      <c r="T71" s="4" t="s">
        <v>1040</v>
      </c>
      <c r="U71" s="4" t="s">
        <v>1041</v>
      </c>
      <c r="V71" s="4" t="s">
        <v>1042</v>
      </c>
      <c r="W71" s="4" t="s">
        <v>1084</v>
      </c>
      <c r="X71" s="4" t="s">
        <v>1093</v>
      </c>
      <c r="Y71" s="4" t="s">
        <v>1094</v>
      </c>
      <c r="Z71" s="4" t="s">
        <v>1084</v>
      </c>
      <c r="AA71" s="4" t="s">
        <v>1084</v>
      </c>
      <c r="AB71" s="4" t="s">
        <v>1084</v>
      </c>
      <c r="AC71" s="4" t="s">
        <v>1188</v>
      </c>
      <c r="AD71" s="4" t="s">
        <v>1084</v>
      </c>
      <c r="AE71" s="4" t="s">
        <v>1588</v>
      </c>
      <c r="AF71" s="4" t="s">
        <v>1175</v>
      </c>
      <c r="AG71" s="4" t="s">
        <v>1589</v>
      </c>
      <c r="AH71" s="4" t="s">
        <v>78</v>
      </c>
      <c r="AI71" s="4">
        <v>43442</v>
      </c>
      <c r="AJ71" s="4" t="s">
        <v>1152</v>
      </c>
      <c r="AK71" s="4">
        <v>43633</v>
      </c>
      <c r="AL71" s="4" t="s">
        <v>1100</v>
      </c>
      <c r="AM71" s="4">
        <v>43538</v>
      </c>
      <c r="AN71" s="4" t="s">
        <v>1214</v>
      </c>
      <c r="AO71" s="4">
        <v>2019.1967213114799</v>
      </c>
      <c r="AP71" s="4" t="s">
        <v>1590</v>
      </c>
      <c r="AQ71" s="4" t="s">
        <v>1195</v>
      </c>
      <c r="AR71" s="4" t="s">
        <v>1216</v>
      </c>
      <c r="AS71" s="4" t="s">
        <v>76</v>
      </c>
      <c r="AT71" s="4" t="s">
        <v>1105</v>
      </c>
      <c r="AU71" s="4" t="s">
        <v>211</v>
      </c>
      <c r="AV71" s="4" t="s">
        <v>1084</v>
      </c>
      <c r="AW71" s="4" t="s">
        <v>1084</v>
      </c>
      <c r="AX71" s="4" t="s">
        <v>1578</v>
      </c>
      <c r="AY71" s="4" t="s">
        <v>1128</v>
      </c>
      <c r="AZ71" s="8" t="s">
        <v>76</v>
      </c>
      <c r="BA71" t="s">
        <v>1204</v>
      </c>
      <c r="BB71" t="s">
        <v>1226</v>
      </c>
      <c r="BC71" t="s">
        <v>1356</v>
      </c>
      <c r="BD71" t="s">
        <v>1207</v>
      </c>
      <c r="BE71" t="s">
        <v>1111</v>
      </c>
      <c r="BF71" t="s">
        <v>1112</v>
      </c>
      <c r="BG71" t="s">
        <v>1228</v>
      </c>
      <c r="BH71" t="s">
        <v>1228</v>
      </c>
      <c r="BI71" t="s">
        <v>1228</v>
      </c>
      <c r="BJ71" t="s">
        <v>1114</v>
      </c>
      <c r="BK71" t="s">
        <v>1115</v>
      </c>
      <c r="BM71" s="47" t="s">
        <v>329</v>
      </c>
    </row>
    <row r="72" spans="1:65" x14ac:dyDescent="0.35">
      <c r="A72" s="5">
        <v>122</v>
      </c>
      <c r="B72" s="4">
        <v>122</v>
      </c>
      <c r="C72" s="4" t="s">
        <v>220</v>
      </c>
      <c r="D72" s="4" t="s">
        <v>1591</v>
      </c>
      <c r="E72" s="4" t="s">
        <v>1084</v>
      </c>
      <c r="F72" s="4" t="s">
        <v>1592</v>
      </c>
      <c r="G72" s="4" t="s">
        <v>1593</v>
      </c>
      <c r="H72" s="4" t="s">
        <v>1086</v>
      </c>
      <c r="I72" s="4" t="s">
        <v>1087</v>
      </c>
      <c r="J72" s="4" t="s">
        <v>1088</v>
      </c>
      <c r="K72" s="4" t="s">
        <v>67</v>
      </c>
      <c r="L72" s="4" t="s">
        <v>1594</v>
      </c>
      <c r="M72" s="4" t="s">
        <v>1595</v>
      </c>
      <c r="N72" s="4" t="s">
        <v>1084</v>
      </c>
      <c r="O72" s="4" t="s">
        <v>1084</v>
      </c>
      <c r="P72" s="4" t="s">
        <v>1084</v>
      </c>
      <c r="Q72" s="4" t="s">
        <v>1084</v>
      </c>
      <c r="R72" s="4" t="s">
        <v>1596</v>
      </c>
      <c r="S72" s="4">
        <v>1997</v>
      </c>
      <c r="T72" s="4" t="s">
        <v>1040</v>
      </c>
      <c r="U72" s="4" t="s">
        <v>1041</v>
      </c>
      <c r="V72" s="4" t="s">
        <v>1042</v>
      </c>
      <c r="W72" s="4" t="s">
        <v>1084</v>
      </c>
      <c r="X72" s="4" t="s">
        <v>1093</v>
      </c>
      <c r="Y72" s="4" t="s">
        <v>1084</v>
      </c>
      <c r="Z72" s="4" t="s">
        <v>1094</v>
      </c>
      <c r="AA72" s="4" t="s">
        <v>1084</v>
      </c>
      <c r="AB72" s="4" t="s">
        <v>1084</v>
      </c>
      <c r="AC72" s="4" t="s">
        <v>1084</v>
      </c>
      <c r="AD72" s="4" t="s">
        <v>1084</v>
      </c>
      <c r="AE72" s="4" t="s">
        <v>1597</v>
      </c>
      <c r="AF72" s="4" t="s">
        <v>1414</v>
      </c>
      <c r="AG72" s="4" t="s">
        <v>1598</v>
      </c>
      <c r="AH72" s="4" t="s">
        <v>78</v>
      </c>
      <c r="AI72" s="4">
        <v>35402</v>
      </c>
      <c r="AJ72" s="4" t="s">
        <v>1152</v>
      </c>
      <c r="AK72" s="4">
        <v>35633</v>
      </c>
      <c r="AL72" s="4" t="s">
        <v>1125</v>
      </c>
      <c r="AM72" s="4">
        <v>35518</v>
      </c>
      <c r="AN72" s="4" t="s">
        <v>1599</v>
      </c>
      <c r="AO72" s="4">
        <v>1997.23770491803</v>
      </c>
      <c r="AP72" s="4" t="s">
        <v>1084</v>
      </c>
      <c r="AQ72" s="4" t="s">
        <v>1600</v>
      </c>
      <c r="AR72" s="4" t="s">
        <v>1601</v>
      </c>
      <c r="AS72" s="4" t="s">
        <v>67</v>
      </c>
      <c r="AT72" s="4" t="s">
        <v>1105</v>
      </c>
      <c r="AU72" s="4" t="s">
        <v>218</v>
      </c>
      <c r="AV72" s="4" t="s">
        <v>1084</v>
      </c>
      <c r="AW72" s="4" t="s">
        <v>1084</v>
      </c>
      <c r="AX72" s="4" t="s">
        <v>1602</v>
      </c>
      <c r="AY72" s="4" t="s">
        <v>1106</v>
      </c>
      <c r="AZ72" s="8" t="s">
        <v>67</v>
      </c>
      <c r="BA72" t="s">
        <v>1204</v>
      </c>
      <c r="BB72" t="s">
        <v>1226</v>
      </c>
      <c r="BC72" t="s">
        <v>1356</v>
      </c>
      <c r="BD72" t="s">
        <v>1207</v>
      </c>
      <c r="BE72" t="s">
        <v>1111</v>
      </c>
      <c r="BF72" t="s">
        <v>1112</v>
      </c>
      <c r="BG72" t="s">
        <v>1228</v>
      </c>
      <c r="BH72" t="s">
        <v>1228</v>
      </c>
      <c r="BI72" t="s">
        <v>1228</v>
      </c>
      <c r="BJ72" t="s">
        <v>1114</v>
      </c>
      <c r="BK72" t="s">
        <v>1115</v>
      </c>
      <c r="BM72" s="47"/>
    </row>
    <row r="73" spans="1:65" x14ac:dyDescent="0.35">
      <c r="A73" s="5">
        <v>123</v>
      </c>
      <c r="B73" s="4">
        <v>123</v>
      </c>
      <c r="C73" s="4" t="s">
        <v>220</v>
      </c>
      <c r="D73" s="4" t="s">
        <v>219</v>
      </c>
      <c r="E73" s="4" t="s">
        <v>1084</v>
      </c>
      <c r="F73" s="4" t="s">
        <v>1603</v>
      </c>
      <c r="G73" s="4">
        <v>2000</v>
      </c>
      <c r="H73" s="4" t="s">
        <v>1086</v>
      </c>
      <c r="I73" s="4" t="s">
        <v>1087</v>
      </c>
      <c r="J73" s="4" t="s">
        <v>1088</v>
      </c>
      <c r="K73" s="4" t="s">
        <v>76</v>
      </c>
      <c r="L73" s="4" t="s">
        <v>1604</v>
      </c>
      <c r="M73" s="4" t="s">
        <v>1605</v>
      </c>
      <c r="N73" s="4" t="s">
        <v>1084</v>
      </c>
      <c r="O73" s="4" t="s">
        <v>1084</v>
      </c>
      <c r="P73" s="4" t="s">
        <v>1084</v>
      </c>
      <c r="Q73" s="4" t="s">
        <v>1084</v>
      </c>
      <c r="R73" s="4" t="s">
        <v>1084</v>
      </c>
      <c r="S73" s="4">
        <v>2000</v>
      </c>
      <c r="T73" s="4" t="s">
        <v>1040</v>
      </c>
      <c r="U73" s="4" t="s">
        <v>1120</v>
      </c>
      <c r="V73" s="4" t="s">
        <v>1042</v>
      </c>
      <c r="W73" s="4" t="s">
        <v>1084</v>
      </c>
      <c r="X73" s="4" t="s">
        <v>1093</v>
      </c>
      <c r="Y73" s="4" t="s">
        <v>1094</v>
      </c>
      <c r="Z73" s="4" t="s">
        <v>1084</v>
      </c>
      <c r="AA73" s="4" t="s">
        <v>1084</v>
      </c>
      <c r="AB73" s="4" t="s">
        <v>1084</v>
      </c>
      <c r="AC73" s="4" t="s">
        <v>1084</v>
      </c>
      <c r="AD73" s="4" t="s">
        <v>1084</v>
      </c>
      <c r="AE73" s="4" t="s">
        <v>1606</v>
      </c>
      <c r="AF73" s="4" t="s">
        <v>1190</v>
      </c>
      <c r="AG73" s="4" t="s">
        <v>1278</v>
      </c>
      <c r="AH73" s="4" t="s">
        <v>78</v>
      </c>
      <c r="AI73" s="4">
        <v>36649</v>
      </c>
      <c r="AJ73" s="4" t="s">
        <v>1157</v>
      </c>
      <c r="AK73" s="4">
        <v>36801</v>
      </c>
      <c r="AL73" s="4" t="s">
        <v>1165</v>
      </c>
      <c r="AM73" s="4">
        <v>36725.5</v>
      </c>
      <c r="AN73" s="4" t="s">
        <v>1126</v>
      </c>
      <c r="AO73" s="4">
        <v>2000.5450819672101</v>
      </c>
      <c r="AP73" s="4" t="s">
        <v>1304</v>
      </c>
      <c r="AQ73" s="4" t="s">
        <v>1127</v>
      </c>
      <c r="AR73" s="4" t="s">
        <v>1127</v>
      </c>
      <c r="AS73" s="4" t="s">
        <v>76</v>
      </c>
      <c r="AT73" s="4" t="s">
        <v>1105</v>
      </c>
      <c r="AU73" s="4" t="s">
        <v>218</v>
      </c>
      <c r="AV73" s="4" t="s">
        <v>1084</v>
      </c>
      <c r="AW73" s="4" t="s">
        <v>1084</v>
      </c>
      <c r="AX73" s="4" t="s">
        <v>1607</v>
      </c>
      <c r="AY73" s="4" t="s">
        <v>1128</v>
      </c>
      <c r="AZ73" s="8" t="s">
        <v>76</v>
      </c>
      <c r="BA73" t="s">
        <v>1204</v>
      </c>
      <c r="BB73" t="s">
        <v>1226</v>
      </c>
      <c r="BC73" t="s">
        <v>1356</v>
      </c>
      <c r="BD73" t="s">
        <v>1207</v>
      </c>
      <c r="BE73" t="s">
        <v>1111</v>
      </c>
      <c r="BF73" t="s">
        <v>1112</v>
      </c>
      <c r="BG73" t="s">
        <v>1228</v>
      </c>
      <c r="BH73" t="s">
        <v>1228</v>
      </c>
      <c r="BI73" t="s">
        <v>1228</v>
      </c>
      <c r="BJ73" t="s">
        <v>1114</v>
      </c>
      <c r="BK73" t="s">
        <v>1115</v>
      </c>
      <c r="BM73" s="47" t="s">
        <v>1136</v>
      </c>
    </row>
    <row r="74" spans="1:65" x14ac:dyDescent="0.35">
      <c r="A74" s="5">
        <v>124</v>
      </c>
      <c r="B74" s="4">
        <v>124</v>
      </c>
      <c r="C74" s="4" t="s">
        <v>220</v>
      </c>
      <c r="D74" s="4" t="s">
        <v>221</v>
      </c>
      <c r="E74" s="4" t="s">
        <v>1084</v>
      </c>
      <c r="F74" s="4" t="s">
        <v>1608</v>
      </c>
      <c r="G74" s="4">
        <v>2004</v>
      </c>
      <c r="H74" s="4" t="s">
        <v>1086</v>
      </c>
      <c r="I74" s="4" t="s">
        <v>1087</v>
      </c>
      <c r="J74" s="4" t="s">
        <v>1088</v>
      </c>
      <c r="K74" s="4" t="s">
        <v>67</v>
      </c>
      <c r="L74" s="4" t="s">
        <v>1594</v>
      </c>
      <c r="M74" s="4" t="s">
        <v>1609</v>
      </c>
      <c r="N74" s="4" t="s">
        <v>1084</v>
      </c>
      <c r="O74" s="4" t="s">
        <v>1084</v>
      </c>
      <c r="P74" s="4" t="s">
        <v>1084</v>
      </c>
      <c r="Q74" s="4" t="s">
        <v>1084</v>
      </c>
      <c r="R74" s="4" t="s">
        <v>1610</v>
      </c>
      <c r="S74" s="4">
        <v>2004</v>
      </c>
      <c r="T74" s="4" t="s">
        <v>1040</v>
      </c>
      <c r="U74" s="4" t="s">
        <v>1041</v>
      </c>
      <c r="V74" s="4" t="s">
        <v>1042</v>
      </c>
      <c r="W74" s="4" t="s">
        <v>1084</v>
      </c>
      <c r="X74" s="4" t="s">
        <v>1093</v>
      </c>
      <c r="Y74" s="4" t="s">
        <v>1084</v>
      </c>
      <c r="Z74" s="4" t="s">
        <v>1094</v>
      </c>
      <c r="AA74" s="4" t="s">
        <v>1084</v>
      </c>
      <c r="AB74" s="4" t="s">
        <v>1084</v>
      </c>
      <c r="AC74" s="4" t="s">
        <v>1084</v>
      </c>
      <c r="AD74" s="4" t="s">
        <v>1084</v>
      </c>
      <c r="AE74" s="4" t="s">
        <v>1611</v>
      </c>
      <c r="AF74" s="4" t="s">
        <v>1119</v>
      </c>
      <c r="AG74" s="4" t="s">
        <v>1612</v>
      </c>
      <c r="AH74" s="4" t="s">
        <v>78</v>
      </c>
      <c r="AI74" s="4">
        <v>38191</v>
      </c>
      <c r="AJ74" s="4" t="s">
        <v>1125</v>
      </c>
      <c r="AK74" s="4">
        <v>38334</v>
      </c>
      <c r="AL74" s="4" t="s">
        <v>1152</v>
      </c>
      <c r="AM74" s="4">
        <v>38263</v>
      </c>
      <c r="AN74" s="4" t="s">
        <v>1551</v>
      </c>
      <c r="AO74" s="4">
        <v>2004.75409836066</v>
      </c>
      <c r="AP74" s="4" t="s">
        <v>1613</v>
      </c>
      <c r="AQ74" s="4" t="s">
        <v>1404</v>
      </c>
      <c r="AR74" s="4" t="s">
        <v>1404</v>
      </c>
      <c r="AS74" s="4" t="s">
        <v>67</v>
      </c>
      <c r="AT74" s="4" t="s">
        <v>1105</v>
      </c>
      <c r="AU74" s="4" t="s">
        <v>218</v>
      </c>
      <c r="AV74" s="4" t="s">
        <v>1084</v>
      </c>
      <c r="AW74" s="4" t="s">
        <v>1084</v>
      </c>
      <c r="AX74" s="4" t="s">
        <v>1602</v>
      </c>
      <c r="AY74" s="4" t="s">
        <v>1106</v>
      </c>
      <c r="AZ74" s="8" t="s">
        <v>67</v>
      </c>
      <c r="BA74" t="s">
        <v>1204</v>
      </c>
      <c r="BB74" t="s">
        <v>1226</v>
      </c>
      <c r="BC74" t="s">
        <v>1356</v>
      </c>
      <c r="BD74" t="s">
        <v>1207</v>
      </c>
      <c r="BE74" t="s">
        <v>1111</v>
      </c>
      <c r="BF74" t="s">
        <v>1112</v>
      </c>
      <c r="BG74" t="s">
        <v>1228</v>
      </c>
      <c r="BH74" t="s">
        <v>1228</v>
      </c>
      <c r="BI74" t="s">
        <v>1228</v>
      </c>
      <c r="BJ74" t="s">
        <v>1114</v>
      </c>
      <c r="BK74" t="s">
        <v>1115</v>
      </c>
      <c r="BM74" s="47"/>
    </row>
    <row r="75" spans="1:65" x14ac:dyDescent="0.35">
      <c r="A75" s="5">
        <v>125</v>
      </c>
      <c r="B75" s="4">
        <v>125</v>
      </c>
      <c r="C75" s="4" t="s">
        <v>220</v>
      </c>
      <c r="D75" s="4" t="s">
        <v>222</v>
      </c>
      <c r="E75" s="4" t="s">
        <v>1084</v>
      </c>
      <c r="F75" s="4" t="s">
        <v>1614</v>
      </c>
      <c r="G75" s="4">
        <v>2010</v>
      </c>
      <c r="H75" s="4" t="s">
        <v>1086</v>
      </c>
      <c r="I75" s="4" t="s">
        <v>1087</v>
      </c>
      <c r="J75" s="4" t="s">
        <v>1088</v>
      </c>
      <c r="K75" s="4" t="s">
        <v>76</v>
      </c>
      <c r="L75" s="4" t="s">
        <v>1604</v>
      </c>
      <c r="M75" s="4" t="s">
        <v>1615</v>
      </c>
      <c r="N75" s="4" t="s">
        <v>1084</v>
      </c>
      <c r="O75" s="4" t="s">
        <v>1084</v>
      </c>
      <c r="P75" s="4" t="s">
        <v>1084</v>
      </c>
      <c r="Q75" s="4" t="s">
        <v>1084</v>
      </c>
      <c r="R75" s="4" t="s">
        <v>1084</v>
      </c>
      <c r="S75" s="4">
        <v>2010</v>
      </c>
      <c r="T75" s="4" t="s">
        <v>1040</v>
      </c>
      <c r="U75" s="4" t="s">
        <v>1041</v>
      </c>
      <c r="V75" s="4" t="s">
        <v>1042</v>
      </c>
      <c r="W75" s="4" t="s">
        <v>1084</v>
      </c>
      <c r="X75" s="4" t="s">
        <v>1093</v>
      </c>
      <c r="Y75" s="4" t="s">
        <v>1094</v>
      </c>
      <c r="Z75" s="4" t="s">
        <v>1084</v>
      </c>
      <c r="AA75" s="4" t="s">
        <v>1084</v>
      </c>
      <c r="AB75" s="4" t="s">
        <v>1084</v>
      </c>
      <c r="AC75" s="4" t="s">
        <v>1084</v>
      </c>
      <c r="AD75" s="4" t="s">
        <v>1084</v>
      </c>
      <c r="AE75" s="4" t="s">
        <v>1616</v>
      </c>
      <c r="AF75" s="4" t="s">
        <v>1119</v>
      </c>
      <c r="AG75" s="4" t="s">
        <v>1409</v>
      </c>
      <c r="AH75" s="4" t="s">
        <v>78</v>
      </c>
      <c r="AI75" s="4">
        <v>40179</v>
      </c>
      <c r="AJ75" s="4" t="s">
        <v>1303</v>
      </c>
      <c r="AK75" s="4">
        <v>40324</v>
      </c>
      <c r="AL75" s="4" t="s">
        <v>1157</v>
      </c>
      <c r="AM75" s="4">
        <v>40252</v>
      </c>
      <c r="AN75" s="4" t="s">
        <v>1255</v>
      </c>
      <c r="AO75" s="4">
        <v>2010.19945355191</v>
      </c>
      <c r="AP75" s="4" t="s">
        <v>1084</v>
      </c>
      <c r="AQ75" s="4" t="s">
        <v>1256</v>
      </c>
      <c r="AR75" s="4" t="s">
        <v>1256</v>
      </c>
      <c r="AS75" s="4" t="s">
        <v>76</v>
      </c>
      <c r="AT75" s="4" t="s">
        <v>1105</v>
      </c>
      <c r="AU75" s="4" t="s">
        <v>218</v>
      </c>
      <c r="AV75" s="4" t="s">
        <v>1084</v>
      </c>
      <c r="AW75" s="4" t="s">
        <v>1084</v>
      </c>
      <c r="AX75" s="4" t="s">
        <v>1607</v>
      </c>
      <c r="AY75" s="4" t="s">
        <v>1128</v>
      </c>
      <c r="AZ75" s="8" t="s">
        <v>76</v>
      </c>
      <c r="BA75" t="s">
        <v>1204</v>
      </c>
      <c r="BB75" t="s">
        <v>1226</v>
      </c>
      <c r="BC75" t="s">
        <v>1356</v>
      </c>
      <c r="BD75" t="s">
        <v>1207</v>
      </c>
      <c r="BE75" t="s">
        <v>1111</v>
      </c>
      <c r="BF75" t="s">
        <v>1112</v>
      </c>
      <c r="BG75" t="s">
        <v>1228</v>
      </c>
      <c r="BH75" t="s">
        <v>1228</v>
      </c>
      <c r="BI75" t="s">
        <v>1228</v>
      </c>
      <c r="BJ75" t="s">
        <v>1114</v>
      </c>
      <c r="BK75" t="s">
        <v>1115</v>
      </c>
      <c r="BM75" s="47" t="s">
        <v>1209</v>
      </c>
    </row>
    <row r="76" spans="1:65" x14ac:dyDescent="0.35">
      <c r="A76" s="5">
        <v>126</v>
      </c>
      <c r="B76" s="4">
        <v>126</v>
      </c>
      <c r="C76" s="4" t="s">
        <v>220</v>
      </c>
      <c r="D76" s="4" t="s">
        <v>223</v>
      </c>
      <c r="E76" s="4" t="s">
        <v>1084</v>
      </c>
      <c r="F76" s="4" t="s">
        <v>1617</v>
      </c>
      <c r="G76" s="4" t="s">
        <v>224</v>
      </c>
      <c r="H76" s="4" t="s">
        <v>1086</v>
      </c>
      <c r="I76" s="4" t="s">
        <v>1087</v>
      </c>
      <c r="J76" s="4" t="s">
        <v>1088</v>
      </c>
      <c r="K76" s="4" t="s">
        <v>67</v>
      </c>
      <c r="L76" s="4" t="s">
        <v>1594</v>
      </c>
      <c r="M76" s="4" t="s">
        <v>1618</v>
      </c>
      <c r="N76" s="4" t="s">
        <v>1084</v>
      </c>
      <c r="O76" s="4" t="s">
        <v>1084</v>
      </c>
      <c r="P76" s="4" t="s">
        <v>1084</v>
      </c>
      <c r="Q76" s="4" t="s">
        <v>1084</v>
      </c>
      <c r="R76" s="4" t="s">
        <v>1619</v>
      </c>
      <c r="S76" s="4">
        <v>2015</v>
      </c>
      <c r="T76" s="4" t="s">
        <v>1040</v>
      </c>
      <c r="U76" s="4" t="s">
        <v>1041</v>
      </c>
      <c r="V76" s="4" t="s">
        <v>1042</v>
      </c>
      <c r="W76" s="4" t="s">
        <v>1084</v>
      </c>
      <c r="X76" s="4" t="s">
        <v>1093</v>
      </c>
      <c r="Y76" s="4" t="s">
        <v>1084</v>
      </c>
      <c r="Z76" s="4" t="s">
        <v>1094</v>
      </c>
      <c r="AA76" s="4" t="s">
        <v>1094</v>
      </c>
      <c r="AB76" s="4" t="s">
        <v>1084</v>
      </c>
      <c r="AC76" s="4" t="s">
        <v>1084</v>
      </c>
      <c r="AD76" s="4" t="s">
        <v>1084</v>
      </c>
      <c r="AE76" s="4" t="s">
        <v>1620</v>
      </c>
      <c r="AF76" s="4" t="s">
        <v>1175</v>
      </c>
      <c r="AG76" s="4" t="s">
        <v>1589</v>
      </c>
      <c r="AH76" s="4" t="s">
        <v>78</v>
      </c>
      <c r="AI76" s="4">
        <v>41913</v>
      </c>
      <c r="AJ76" s="4" t="s">
        <v>1165</v>
      </c>
      <c r="AK76" s="4">
        <v>42104</v>
      </c>
      <c r="AL76" s="4" t="s">
        <v>1142</v>
      </c>
      <c r="AM76" s="4">
        <v>42009</v>
      </c>
      <c r="AN76" s="4" t="s">
        <v>1102</v>
      </c>
      <c r="AO76" s="4">
        <v>2015.0109289617501</v>
      </c>
      <c r="AP76" s="4" t="s">
        <v>1084</v>
      </c>
      <c r="AQ76" s="4" t="s">
        <v>1370</v>
      </c>
      <c r="AR76" s="4" t="s">
        <v>1103</v>
      </c>
      <c r="AS76" s="4" t="s">
        <v>67</v>
      </c>
      <c r="AT76" s="4" t="s">
        <v>1105</v>
      </c>
      <c r="AU76" s="4" t="s">
        <v>218</v>
      </c>
      <c r="AV76" s="4" t="s">
        <v>1084</v>
      </c>
      <c r="AW76" s="4" t="s">
        <v>1084</v>
      </c>
      <c r="AX76" s="4" t="s">
        <v>1602</v>
      </c>
      <c r="AY76" s="4" t="s">
        <v>1106</v>
      </c>
      <c r="AZ76" s="8" t="s">
        <v>67</v>
      </c>
      <c r="BA76" t="s">
        <v>1204</v>
      </c>
      <c r="BB76" t="s">
        <v>1226</v>
      </c>
      <c r="BC76" t="s">
        <v>1356</v>
      </c>
      <c r="BD76" t="s">
        <v>1207</v>
      </c>
      <c r="BE76" t="s">
        <v>1111</v>
      </c>
      <c r="BF76" t="s">
        <v>1112</v>
      </c>
      <c r="BG76" t="s">
        <v>1228</v>
      </c>
      <c r="BH76" t="s">
        <v>1228</v>
      </c>
      <c r="BI76" t="s">
        <v>1228</v>
      </c>
      <c r="BJ76" t="s">
        <v>1114</v>
      </c>
      <c r="BK76" t="s">
        <v>1115</v>
      </c>
      <c r="BM76" s="47"/>
    </row>
    <row r="77" spans="1:65" x14ac:dyDescent="0.35">
      <c r="A77" s="5">
        <v>4423</v>
      </c>
      <c r="B77" s="4">
        <v>4423</v>
      </c>
      <c r="C77" s="4" t="s">
        <v>1621</v>
      </c>
      <c r="D77" s="4" t="s">
        <v>1622</v>
      </c>
      <c r="E77" s="4" t="s">
        <v>1084</v>
      </c>
      <c r="F77" s="4" t="s">
        <v>1623</v>
      </c>
      <c r="G77" s="4" t="s">
        <v>95</v>
      </c>
      <c r="H77" s="4" t="s">
        <v>1086</v>
      </c>
      <c r="I77" s="4" t="s">
        <v>1087</v>
      </c>
      <c r="J77" s="4" t="s">
        <v>1088</v>
      </c>
      <c r="K77" s="4" t="s">
        <v>763</v>
      </c>
      <c r="L77" s="4" t="s">
        <v>1624</v>
      </c>
      <c r="M77" s="4" t="s">
        <v>1084</v>
      </c>
      <c r="N77" s="4" t="s">
        <v>1084</v>
      </c>
      <c r="O77" s="4" t="s">
        <v>1084</v>
      </c>
      <c r="P77" s="4" t="s">
        <v>1084</v>
      </c>
      <c r="Q77" s="4" t="s">
        <v>1084</v>
      </c>
      <c r="R77" s="4" t="s">
        <v>1084</v>
      </c>
      <c r="S77" s="4">
        <v>0</v>
      </c>
      <c r="T77" s="4" t="s">
        <v>1040</v>
      </c>
      <c r="U77" s="4" t="s">
        <v>1084</v>
      </c>
      <c r="V77" s="4" t="s">
        <v>1625</v>
      </c>
      <c r="W77" s="4" t="s">
        <v>1084</v>
      </c>
      <c r="X77" s="4" t="s">
        <v>1093</v>
      </c>
      <c r="Y77" s="4" t="s">
        <v>1094</v>
      </c>
      <c r="Z77" s="4" t="s">
        <v>1094</v>
      </c>
      <c r="AA77" s="4" t="s">
        <v>1084</v>
      </c>
      <c r="AB77" s="4" t="s">
        <v>1084</v>
      </c>
      <c r="AC77" s="4" t="s">
        <v>1188</v>
      </c>
      <c r="AD77" s="4" t="s">
        <v>1084</v>
      </c>
      <c r="AE77" s="4" t="s">
        <v>1626</v>
      </c>
      <c r="AF77" s="4" t="s">
        <v>1098</v>
      </c>
      <c r="AG77" s="4" t="s">
        <v>1627</v>
      </c>
      <c r="AH77" s="4" t="s">
        <v>78</v>
      </c>
      <c r="AI77" s="4">
        <v>43040</v>
      </c>
      <c r="AJ77" s="4" t="s">
        <v>1166</v>
      </c>
      <c r="AK77" s="4">
        <v>43281</v>
      </c>
      <c r="AL77" s="4" t="s">
        <v>1100</v>
      </c>
      <c r="AM77" s="4">
        <v>43161</v>
      </c>
      <c r="AN77" s="4" t="s">
        <v>1376</v>
      </c>
      <c r="AO77" s="4">
        <v>2018.1639344262301</v>
      </c>
      <c r="AP77" s="4" t="s">
        <v>1084</v>
      </c>
      <c r="AQ77" s="4" t="s">
        <v>1194</v>
      </c>
      <c r="AR77" s="4" t="s">
        <v>1195</v>
      </c>
      <c r="AS77" s="4" t="s">
        <v>128</v>
      </c>
      <c r="AT77" s="4" t="s">
        <v>1105</v>
      </c>
      <c r="AU77" s="4" t="s">
        <v>1628</v>
      </c>
      <c r="AV77" s="4" t="s">
        <v>1084</v>
      </c>
      <c r="AW77" s="4" t="s">
        <v>1629</v>
      </c>
      <c r="AX77" s="4" t="s">
        <v>1630</v>
      </c>
      <c r="AY77" s="4" t="s">
        <v>1419</v>
      </c>
      <c r="AZ77" s="8" t="s">
        <v>128</v>
      </c>
      <c r="BA77" t="s">
        <v>1313</v>
      </c>
      <c r="BB77" t="s">
        <v>1393</v>
      </c>
      <c r="BC77" t="s">
        <v>1315</v>
      </c>
      <c r="BD77" t="s">
        <v>1316</v>
      </c>
      <c r="BE77" t="s">
        <v>1317</v>
      </c>
      <c r="BF77" t="s">
        <v>1317</v>
      </c>
      <c r="BG77" t="s">
        <v>1315</v>
      </c>
      <c r="BH77" t="s">
        <v>1318</v>
      </c>
      <c r="BI77" t="s">
        <v>1313</v>
      </c>
      <c r="BJ77">
        <v>0</v>
      </c>
      <c r="BK77" t="s">
        <v>1115</v>
      </c>
      <c r="BM77" s="47"/>
    </row>
    <row r="78" spans="1:65" x14ac:dyDescent="0.35">
      <c r="A78" s="5">
        <v>1792</v>
      </c>
      <c r="B78" s="4">
        <v>1792</v>
      </c>
      <c r="C78" s="4" t="s">
        <v>227</v>
      </c>
      <c r="D78" s="4" t="s">
        <v>228</v>
      </c>
      <c r="E78" s="4" t="s">
        <v>1084</v>
      </c>
      <c r="F78" s="4" t="s">
        <v>1631</v>
      </c>
      <c r="G78" s="4">
        <v>2008</v>
      </c>
      <c r="H78" s="4" t="s">
        <v>1086</v>
      </c>
      <c r="I78" s="4" t="s">
        <v>1087</v>
      </c>
      <c r="J78" s="4" t="s">
        <v>1088</v>
      </c>
      <c r="K78" s="4" t="s">
        <v>763</v>
      </c>
      <c r="L78" s="4" t="s">
        <v>1084</v>
      </c>
      <c r="M78" s="4" t="s">
        <v>1084</v>
      </c>
      <c r="N78" s="4" t="s">
        <v>1084</v>
      </c>
      <c r="O78" s="4" t="s">
        <v>1084</v>
      </c>
      <c r="P78" s="4" t="s">
        <v>1084</v>
      </c>
      <c r="Q78" s="4" t="s">
        <v>1084</v>
      </c>
      <c r="R78" s="4" t="s">
        <v>1084</v>
      </c>
      <c r="S78" s="4">
        <v>2008</v>
      </c>
      <c r="T78" s="4" t="s">
        <v>1040</v>
      </c>
      <c r="U78" s="4" t="s">
        <v>1041</v>
      </c>
      <c r="V78" s="4" t="s">
        <v>1042</v>
      </c>
      <c r="W78" s="4" t="s">
        <v>1084</v>
      </c>
      <c r="X78" s="4" t="s">
        <v>1632</v>
      </c>
      <c r="Y78" s="4" t="s">
        <v>1084</v>
      </c>
      <c r="Z78" s="4" t="s">
        <v>1084</v>
      </c>
      <c r="AA78" s="4" t="s">
        <v>1084</v>
      </c>
      <c r="AB78" s="4" t="s">
        <v>1084</v>
      </c>
      <c r="AC78" s="4" t="s">
        <v>1188</v>
      </c>
      <c r="AD78" s="4" t="s">
        <v>1084</v>
      </c>
      <c r="AE78" s="4" t="s">
        <v>1183</v>
      </c>
      <c r="AF78" s="4" t="s">
        <v>1084</v>
      </c>
      <c r="AG78" s="4" t="s">
        <v>1084</v>
      </c>
      <c r="AH78" s="4" t="s">
        <v>70</v>
      </c>
      <c r="AI78" s="4">
        <v>0</v>
      </c>
      <c r="AJ78" s="4" t="s">
        <v>1084</v>
      </c>
      <c r="AK78" s="4">
        <v>0</v>
      </c>
      <c r="AL78" s="4" t="s">
        <v>1084</v>
      </c>
      <c r="AM78" s="4">
        <v>0</v>
      </c>
      <c r="AN78" s="4" t="s">
        <v>1084</v>
      </c>
      <c r="AO78" s="4">
        <v>0</v>
      </c>
      <c r="AP78" s="4" t="s">
        <v>1084</v>
      </c>
      <c r="AQ78" s="4" t="s">
        <v>1178</v>
      </c>
      <c r="AR78" s="4" t="s">
        <v>1178</v>
      </c>
      <c r="AS78" s="4" t="s">
        <v>128</v>
      </c>
      <c r="AT78" s="4" t="s">
        <v>1105</v>
      </c>
      <c r="AU78" s="4" t="s">
        <v>225</v>
      </c>
      <c r="AV78" s="4" t="s">
        <v>1084</v>
      </c>
      <c r="AW78" s="4" t="s">
        <v>1084</v>
      </c>
      <c r="AX78" s="4" t="s">
        <v>1084</v>
      </c>
      <c r="AY78" s="4" t="s">
        <v>1419</v>
      </c>
      <c r="AZ78" s="8" t="s">
        <v>128</v>
      </c>
      <c r="BA78" t="s">
        <v>1107</v>
      </c>
      <c r="BB78" t="s">
        <v>1633</v>
      </c>
      <c r="BC78" t="s">
        <v>1514</v>
      </c>
      <c r="BD78" t="s">
        <v>1515</v>
      </c>
      <c r="BE78" t="s">
        <v>1133</v>
      </c>
      <c r="BF78" t="s">
        <v>1112</v>
      </c>
      <c r="BG78" t="s">
        <v>1514</v>
      </c>
      <c r="BH78" t="s">
        <v>1633</v>
      </c>
      <c r="BI78" t="s">
        <v>1516</v>
      </c>
      <c r="BJ78">
        <v>0</v>
      </c>
      <c r="BK78" t="s">
        <v>1115</v>
      </c>
      <c r="BM78" s="47"/>
    </row>
    <row r="79" spans="1:65" x14ac:dyDescent="0.35">
      <c r="A79" s="5">
        <v>1761</v>
      </c>
      <c r="B79" s="4">
        <v>1761</v>
      </c>
      <c r="C79" s="4" t="s">
        <v>227</v>
      </c>
      <c r="D79" s="4" t="s">
        <v>226</v>
      </c>
      <c r="E79" s="4" t="s">
        <v>1084</v>
      </c>
      <c r="F79" s="4" t="s">
        <v>1631</v>
      </c>
      <c r="G79" s="4">
        <v>2013</v>
      </c>
      <c r="H79" s="4" t="s">
        <v>1086</v>
      </c>
      <c r="I79" s="4" t="s">
        <v>1087</v>
      </c>
      <c r="J79" s="4" t="s">
        <v>1088</v>
      </c>
      <c r="K79" s="4" t="s">
        <v>763</v>
      </c>
      <c r="L79" s="4" t="s">
        <v>1084</v>
      </c>
      <c r="M79" s="4" t="s">
        <v>1084</v>
      </c>
      <c r="N79" s="4" t="s">
        <v>1084</v>
      </c>
      <c r="O79" s="4" t="s">
        <v>1084</v>
      </c>
      <c r="P79" s="4" t="s">
        <v>1084</v>
      </c>
      <c r="Q79" s="4" t="s">
        <v>1084</v>
      </c>
      <c r="R79" s="4" t="s">
        <v>1084</v>
      </c>
      <c r="S79" s="4">
        <v>0</v>
      </c>
      <c r="T79" s="4" t="s">
        <v>1040</v>
      </c>
      <c r="U79" s="4" t="s">
        <v>1041</v>
      </c>
      <c r="V79" s="4" t="s">
        <v>1042</v>
      </c>
      <c r="W79" s="4" t="s">
        <v>1084</v>
      </c>
      <c r="X79" s="4" t="s">
        <v>1632</v>
      </c>
      <c r="Y79" s="4" t="s">
        <v>1084</v>
      </c>
      <c r="Z79" s="4" t="s">
        <v>1084</v>
      </c>
      <c r="AA79" s="4" t="s">
        <v>1084</v>
      </c>
      <c r="AB79" s="4" t="s">
        <v>1084</v>
      </c>
      <c r="AC79" s="4" t="s">
        <v>1188</v>
      </c>
      <c r="AD79" s="4" t="s">
        <v>1084</v>
      </c>
      <c r="AE79" s="4" t="s">
        <v>1183</v>
      </c>
      <c r="AF79" s="4" t="s">
        <v>1084</v>
      </c>
      <c r="AG79" s="4" t="s">
        <v>1084</v>
      </c>
      <c r="AH79" s="4" t="s">
        <v>70</v>
      </c>
      <c r="AI79" s="4">
        <v>0</v>
      </c>
      <c r="AJ79" s="4" t="s">
        <v>1084</v>
      </c>
      <c r="AK79" s="4">
        <v>0</v>
      </c>
      <c r="AL79" s="4" t="s">
        <v>1084</v>
      </c>
      <c r="AM79" s="4">
        <v>0</v>
      </c>
      <c r="AN79" s="4" t="s">
        <v>1084</v>
      </c>
      <c r="AO79" s="4">
        <v>0</v>
      </c>
      <c r="AP79" s="4" t="s">
        <v>1084</v>
      </c>
      <c r="AQ79" s="4" t="s">
        <v>1203</v>
      </c>
      <c r="AR79" s="4" t="s">
        <v>1203</v>
      </c>
      <c r="AS79" s="4" t="s">
        <v>128</v>
      </c>
      <c r="AT79" s="4" t="s">
        <v>1105</v>
      </c>
      <c r="AU79" s="4" t="s">
        <v>225</v>
      </c>
      <c r="AV79" s="4" t="s">
        <v>1084</v>
      </c>
      <c r="AW79" s="4" t="s">
        <v>1084</v>
      </c>
      <c r="AX79" s="4" t="s">
        <v>1084</v>
      </c>
      <c r="AY79" s="4" t="s">
        <v>1419</v>
      </c>
      <c r="AZ79" s="8" t="s">
        <v>128</v>
      </c>
      <c r="BA79" t="s">
        <v>1107</v>
      </c>
      <c r="BB79" t="s">
        <v>1633</v>
      </c>
      <c r="BC79" t="s">
        <v>1514</v>
      </c>
      <c r="BD79" t="s">
        <v>1515</v>
      </c>
      <c r="BE79" t="s">
        <v>1133</v>
      </c>
      <c r="BF79" t="s">
        <v>1112</v>
      </c>
      <c r="BG79" t="s">
        <v>1514</v>
      </c>
      <c r="BH79" t="s">
        <v>1633</v>
      </c>
      <c r="BI79" t="s">
        <v>1516</v>
      </c>
      <c r="BJ79">
        <v>0</v>
      </c>
      <c r="BK79" t="s">
        <v>1115</v>
      </c>
      <c r="BM79" s="47"/>
    </row>
    <row r="80" spans="1:65" x14ac:dyDescent="0.35">
      <c r="A80" s="5">
        <v>161</v>
      </c>
      <c r="B80" s="4">
        <v>161</v>
      </c>
      <c r="C80" s="4" t="s">
        <v>242</v>
      </c>
      <c r="D80" s="4" t="s">
        <v>241</v>
      </c>
      <c r="E80" s="4" t="s">
        <v>1084</v>
      </c>
      <c r="F80" s="4" t="s">
        <v>1634</v>
      </c>
      <c r="G80" s="4">
        <v>2000</v>
      </c>
      <c r="H80" s="4" t="s">
        <v>1086</v>
      </c>
      <c r="I80" s="4" t="s">
        <v>1087</v>
      </c>
      <c r="J80" s="4" t="s">
        <v>1088</v>
      </c>
      <c r="K80" s="4" t="s">
        <v>76</v>
      </c>
      <c r="L80" s="4" t="s">
        <v>1635</v>
      </c>
      <c r="M80" s="4" t="s">
        <v>1636</v>
      </c>
      <c r="N80" s="4" t="s">
        <v>1084</v>
      </c>
      <c r="O80" s="4" t="s">
        <v>1084</v>
      </c>
      <c r="P80" s="4" t="s">
        <v>1084</v>
      </c>
      <c r="Q80" s="4" t="s">
        <v>1084</v>
      </c>
      <c r="R80" s="4" t="s">
        <v>1084</v>
      </c>
      <c r="S80" s="4">
        <v>2000</v>
      </c>
      <c r="T80" s="4" t="s">
        <v>1040</v>
      </c>
      <c r="U80" s="4" t="s">
        <v>1120</v>
      </c>
      <c r="V80" s="4" t="s">
        <v>1042</v>
      </c>
      <c r="W80" s="4" t="s">
        <v>1084</v>
      </c>
      <c r="X80" s="4" t="s">
        <v>1093</v>
      </c>
      <c r="Y80" s="4" t="s">
        <v>1094</v>
      </c>
      <c r="Z80" s="4" t="s">
        <v>1084</v>
      </c>
      <c r="AA80" s="4" t="s">
        <v>1084</v>
      </c>
      <c r="AB80" s="4" t="s">
        <v>1084</v>
      </c>
      <c r="AC80" s="4" t="s">
        <v>1084</v>
      </c>
      <c r="AD80" s="4" t="s">
        <v>1084</v>
      </c>
      <c r="AE80" s="4" t="s">
        <v>1637</v>
      </c>
      <c r="AF80" s="4" t="s">
        <v>1123</v>
      </c>
      <c r="AG80" s="4" t="s">
        <v>1638</v>
      </c>
      <c r="AH80" s="4" t="s">
        <v>78</v>
      </c>
      <c r="AI80" s="4">
        <v>36800</v>
      </c>
      <c r="AJ80" s="4" t="s">
        <v>1165</v>
      </c>
      <c r="AK80" s="4">
        <v>36852</v>
      </c>
      <c r="AL80" s="4" t="s">
        <v>1166</v>
      </c>
      <c r="AM80" s="4">
        <v>36826.5</v>
      </c>
      <c r="AN80" s="4" t="s">
        <v>1126</v>
      </c>
      <c r="AO80" s="4">
        <v>2000.8210382513701</v>
      </c>
      <c r="AP80" s="4" t="s">
        <v>1304</v>
      </c>
      <c r="AQ80" s="4" t="s">
        <v>1127</v>
      </c>
      <c r="AR80" s="4" t="s">
        <v>1127</v>
      </c>
      <c r="AS80" s="4" t="s">
        <v>76</v>
      </c>
      <c r="AT80" s="4" t="s">
        <v>1105</v>
      </c>
      <c r="AU80" s="4" t="s">
        <v>240</v>
      </c>
      <c r="AV80" s="4" t="s">
        <v>1084</v>
      </c>
      <c r="AW80" s="4" t="s">
        <v>1084</v>
      </c>
      <c r="AX80" s="4" t="s">
        <v>1639</v>
      </c>
      <c r="AY80" s="4" t="s">
        <v>1128</v>
      </c>
      <c r="AZ80" s="8" t="s">
        <v>76</v>
      </c>
      <c r="BA80" t="s">
        <v>1204</v>
      </c>
      <c r="BB80" t="s">
        <v>1492</v>
      </c>
      <c r="BC80" t="s">
        <v>1227</v>
      </c>
      <c r="BD80" t="s">
        <v>1207</v>
      </c>
      <c r="BE80" t="s">
        <v>1111</v>
      </c>
      <c r="BF80" t="s">
        <v>1112</v>
      </c>
      <c r="BG80" t="s">
        <v>1228</v>
      </c>
      <c r="BH80" t="s">
        <v>1228</v>
      </c>
      <c r="BI80" t="s">
        <v>1228</v>
      </c>
      <c r="BJ80" t="s">
        <v>1114</v>
      </c>
      <c r="BK80" t="s">
        <v>1115</v>
      </c>
      <c r="BM80" s="47" t="s">
        <v>1136</v>
      </c>
    </row>
    <row r="81" spans="1:65" x14ac:dyDescent="0.35">
      <c r="A81" s="5">
        <v>162</v>
      </c>
      <c r="B81" s="4">
        <v>162</v>
      </c>
      <c r="C81" s="4" t="s">
        <v>242</v>
      </c>
      <c r="D81" s="4" t="s">
        <v>243</v>
      </c>
      <c r="E81" s="4" t="s">
        <v>1084</v>
      </c>
      <c r="F81" s="4" t="s">
        <v>1640</v>
      </c>
      <c r="G81" s="4">
        <v>2012</v>
      </c>
      <c r="H81" s="4" t="s">
        <v>1086</v>
      </c>
      <c r="I81" s="4" t="s">
        <v>1087</v>
      </c>
      <c r="J81" s="4" t="s">
        <v>1088</v>
      </c>
      <c r="K81" s="4" t="s">
        <v>67</v>
      </c>
      <c r="L81" s="4" t="s">
        <v>1641</v>
      </c>
      <c r="M81" s="4" t="s">
        <v>1642</v>
      </c>
      <c r="N81" s="4" t="s">
        <v>1084</v>
      </c>
      <c r="O81" s="4" t="s">
        <v>1084</v>
      </c>
      <c r="P81" s="4" t="s">
        <v>1084</v>
      </c>
      <c r="Q81" s="4" t="s">
        <v>1084</v>
      </c>
      <c r="R81" s="4" t="s">
        <v>1643</v>
      </c>
      <c r="S81" s="4">
        <v>2012</v>
      </c>
      <c r="T81" s="4" t="s">
        <v>1040</v>
      </c>
      <c r="U81" s="4" t="s">
        <v>1041</v>
      </c>
      <c r="V81" s="4" t="s">
        <v>1042</v>
      </c>
      <c r="W81" s="4" t="s">
        <v>1084</v>
      </c>
      <c r="X81" s="4" t="s">
        <v>1093</v>
      </c>
      <c r="Y81" s="4" t="s">
        <v>1084</v>
      </c>
      <c r="Z81" s="4" t="s">
        <v>1094</v>
      </c>
      <c r="AA81" s="4" t="s">
        <v>1084</v>
      </c>
      <c r="AB81" s="4" t="s">
        <v>1084</v>
      </c>
      <c r="AC81" s="4" t="s">
        <v>1084</v>
      </c>
      <c r="AD81" s="4" t="s">
        <v>1084</v>
      </c>
      <c r="AE81" s="4" t="s">
        <v>1644</v>
      </c>
      <c r="AF81" s="4" t="s">
        <v>1119</v>
      </c>
      <c r="AG81" s="4" t="s">
        <v>1645</v>
      </c>
      <c r="AH81" s="4" t="s">
        <v>78</v>
      </c>
      <c r="AI81" s="4">
        <v>41123</v>
      </c>
      <c r="AJ81" s="4" t="s">
        <v>1151</v>
      </c>
      <c r="AK81" s="4">
        <v>41273</v>
      </c>
      <c r="AL81" s="4" t="s">
        <v>1152</v>
      </c>
      <c r="AM81" s="4">
        <v>41198.5</v>
      </c>
      <c r="AN81" s="4" t="s">
        <v>1202</v>
      </c>
      <c r="AO81" s="4">
        <v>2012.7909836065601</v>
      </c>
      <c r="AP81" s="4" t="s">
        <v>1304</v>
      </c>
      <c r="AQ81" s="4" t="s">
        <v>1184</v>
      </c>
      <c r="AR81" s="4" t="s">
        <v>1184</v>
      </c>
      <c r="AS81" s="4" t="s">
        <v>67</v>
      </c>
      <c r="AT81" s="4" t="s">
        <v>1105</v>
      </c>
      <c r="AU81" s="4" t="s">
        <v>240</v>
      </c>
      <c r="AV81" s="4" t="s">
        <v>1084</v>
      </c>
      <c r="AW81" s="4" t="s">
        <v>1084</v>
      </c>
      <c r="AX81" s="4" t="s">
        <v>1646</v>
      </c>
      <c r="AY81" s="4" t="s">
        <v>1106</v>
      </c>
      <c r="AZ81" s="8" t="s">
        <v>67</v>
      </c>
      <c r="BA81" t="s">
        <v>1204</v>
      </c>
      <c r="BB81" t="s">
        <v>1492</v>
      </c>
      <c r="BC81" t="s">
        <v>1227</v>
      </c>
      <c r="BD81" t="s">
        <v>1207</v>
      </c>
      <c r="BE81" t="s">
        <v>1111</v>
      </c>
      <c r="BF81" t="s">
        <v>1112</v>
      </c>
      <c r="BG81" t="s">
        <v>1228</v>
      </c>
      <c r="BH81" t="s">
        <v>1228</v>
      </c>
      <c r="BI81" t="s">
        <v>1228</v>
      </c>
      <c r="BJ81" t="s">
        <v>1114</v>
      </c>
      <c r="BK81" t="s">
        <v>1115</v>
      </c>
      <c r="BM81" s="47"/>
    </row>
    <row r="82" spans="1:65" x14ac:dyDescent="0.35">
      <c r="A82" s="5">
        <v>164</v>
      </c>
      <c r="B82" s="4">
        <v>164</v>
      </c>
      <c r="C82" s="4" t="s">
        <v>246</v>
      </c>
      <c r="D82" s="4" t="s">
        <v>245</v>
      </c>
      <c r="E82" s="4" t="s">
        <v>1084</v>
      </c>
      <c r="F82" s="4" t="s">
        <v>1647</v>
      </c>
      <c r="G82" s="4">
        <v>2005</v>
      </c>
      <c r="H82" s="4" t="s">
        <v>1086</v>
      </c>
      <c r="I82" s="4" t="s">
        <v>1087</v>
      </c>
      <c r="J82" s="4" t="s">
        <v>1088</v>
      </c>
      <c r="K82" s="4" t="s">
        <v>67</v>
      </c>
      <c r="L82" s="4" t="s">
        <v>1648</v>
      </c>
      <c r="M82" s="4" t="s">
        <v>1649</v>
      </c>
      <c r="N82" s="4" t="s">
        <v>1084</v>
      </c>
      <c r="O82" s="4" t="s">
        <v>1084</v>
      </c>
      <c r="P82" s="4" t="s">
        <v>1084</v>
      </c>
      <c r="Q82" s="4" t="s">
        <v>1084</v>
      </c>
      <c r="R82" s="4" t="s">
        <v>1650</v>
      </c>
      <c r="S82" s="4">
        <v>2005</v>
      </c>
      <c r="T82" s="4" t="s">
        <v>1040</v>
      </c>
      <c r="U82" s="4" t="s">
        <v>1041</v>
      </c>
      <c r="V82" s="4" t="s">
        <v>1042</v>
      </c>
      <c r="W82" s="4" t="s">
        <v>1084</v>
      </c>
      <c r="X82" s="4" t="s">
        <v>1093</v>
      </c>
      <c r="Y82" s="4" t="s">
        <v>1084</v>
      </c>
      <c r="Z82" s="4" t="s">
        <v>1094</v>
      </c>
      <c r="AA82" s="4" t="s">
        <v>1084</v>
      </c>
      <c r="AB82" s="4" t="s">
        <v>1084</v>
      </c>
      <c r="AC82" s="4" t="s">
        <v>1084</v>
      </c>
      <c r="AD82" s="4" t="s">
        <v>1084</v>
      </c>
      <c r="AE82" s="4" t="s">
        <v>1651</v>
      </c>
      <c r="AF82" s="4" t="s">
        <v>1190</v>
      </c>
      <c r="AG82" s="4" t="s">
        <v>1278</v>
      </c>
      <c r="AH82" s="4" t="s">
        <v>78</v>
      </c>
      <c r="AI82" s="4">
        <v>38534</v>
      </c>
      <c r="AJ82" s="4" t="s">
        <v>1125</v>
      </c>
      <c r="AK82" s="4">
        <v>38686</v>
      </c>
      <c r="AL82" s="4" t="s">
        <v>1166</v>
      </c>
      <c r="AM82" s="4">
        <v>38610.5</v>
      </c>
      <c r="AN82" s="4" t="s">
        <v>1158</v>
      </c>
      <c r="AO82" s="4">
        <v>2005.70355191257</v>
      </c>
      <c r="AP82" s="4" t="s">
        <v>1652</v>
      </c>
      <c r="AQ82" s="4" t="s">
        <v>1159</v>
      </c>
      <c r="AR82" s="4" t="s">
        <v>1159</v>
      </c>
      <c r="AS82" s="4" t="s">
        <v>67</v>
      </c>
      <c r="AT82" s="4" t="s">
        <v>1105</v>
      </c>
      <c r="AU82" s="4" t="s">
        <v>244</v>
      </c>
      <c r="AV82" s="4" t="s">
        <v>1084</v>
      </c>
      <c r="AW82" s="4" t="s">
        <v>1653</v>
      </c>
      <c r="AX82" s="4" t="s">
        <v>1654</v>
      </c>
      <c r="AY82" s="4" t="s">
        <v>1106</v>
      </c>
      <c r="AZ82" s="8" t="s">
        <v>67</v>
      </c>
      <c r="BA82" t="s">
        <v>1204</v>
      </c>
      <c r="BB82" t="s">
        <v>1226</v>
      </c>
      <c r="BC82" t="s">
        <v>1356</v>
      </c>
      <c r="BD82" t="s">
        <v>1207</v>
      </c>
      <c r="BE82" t="s">
        <v>1133</v>
      </c>
      <c r="BF82" t="s">
        <v>1112</v>
      </c>
      <c r="BG82" t="s">
        <v>1228</v>
      </c>
      <c r="BH82" t="s">
        <v>1228</v>
      </c>
      <c r="BI82" t="s">
        <v>1228</v>
      </c>
      <c r="BJ82">
        <v>0</v>
      </c>
      <c r="BK82" t="s">
        <v>1115</v>
      </c>
      <c r="BM82" s="47"/>
    </row>
    <row r="83" spans="1:65" x14ac:dyDescent="0.35">
      <c r="A83" s="5">
        <v>165</v>
      </c>
      <c r="B83" s="4">
        <v>165</v>
      </c>
      <c r="C83" s="4" t="s">
        <v>246</v>
      </c>
      <c r="D83" s="4" t="s">
        <v>247</v>
      </c>
      <c r="E83" s="4" t="s">
        <v>1084</v>
      </c>
      <c r="F83" s="4" t="s">
        <v>1655</v>
      </c>
      <c r="G83" s="4" t="s">
        <v>149</v>
      </c>
      <c r="H83" s="4" t="s">
        <v>1086</v>
      </c>
      <c r="I83" s="4" t="s">
        <v>1087</v>
      </c>
      <c r="J83" s="4" t="s">
        <v>1088</v>
      </c>
      <c r="K83" s="4" t="s">
        <v>67</v>
      </c>
      <c r="L83" s="4" t="s">
        <v>1648</v>
      </c>
      <c r="M83" s="4" t="s">
        <v>1656</v>
      </c>
      <c r="N83" s="4" t="s">
        <v>1084</v>
      </c>
      <c r="O83" s="4" t="s">
        <v>1084</v>
      </c>
      <c r="P83" s="4" t="s">
        <v>1084</v>
      </c>
      <c r="Q83" s="4" t="s">
        <v>1084</v>
      </c>
      <c r="R83" s="4" t="s">
        <v>1657</v>
      </c>
      <c r="S83" s="4">
        <v>2011</v>
      </c>
      <c r="T83" s="4" t="s">
        <v>1040</v>
      </c>
      <c r="U83" s="4" t="s">
        <v>1041</v>
      </c>
      <c r="V83" s="4" t="s">
        <v>1042</v>
      </c>
      <c r="W83" s="4" t="s">
        <v>1084</v>
      </c>
      <c r="X83" s="4" t="s">
        <v>1093</v>
      </c>
      <c r="Y83" s="4" t="s">
        <v>1084</v>
      </c>
      <c r="Z83" s="4" t="s">
        <v>1094</v>
      </c>
      <c r="AA83" s="4" t="s">
        <v>1084</v>
      </c>
      <c r="AB83" s="4" t="s">
        <v>1084</v>
      </c>
      <c r="AC83" s="4" t="s">
        <v>1084</v>
      </c>
      <c r="AD83" s="4" t="s">
        <v>1084</v>
      </c>
      <c r="AE83" s="4" t="s">
        <v>1658</v>
      </c>
      <c r="AF83" s="4" t="s">
        <v>1098</v>
      </c>
      <c r="AG83" s="4" t="s">
        <v>1659</v>
      </c>
      <c r="AH83" s="4" t="s">
        <v>78</v>
      </c>
      <c r="AI83" s="4">
        <v>40695</v>
      </c>
      <c r="AJ83" s="4" t="s">
        <v>1100</v>
      </c>
      <c r="AK83" s="4">
        <v>40950</v>
      </c>
      <c r="AL83" s="4" t="s">
        <v>1101</v>
      </c>
      <c r="AM83" s="4">
        <v>40823</v>
      </c>
      <c r="AN83" s="4" t="s">
        <v>1341</v>
      </c>
      <c r="AO83" s="4">
        <v>2011.76229508197</v>
      </c>
      <c r="AP83" s="4" t="s">
        <v>1084</v>
      </c>
      <c r="AQ83" s="4" t="s">
        <v>1342</v>
      </c>
      <c r="AR83" s="4" t="s">
        <v>1184</v>
      </c>
      <c r="AS83" s="4" t="s">
        <v>67</v>
      </c>
      <c r="AT83" s="4" t="s">
        <v>1105</v>
      </c>
      <c r="AU83" s="4" t="s">
        <v>244</v>
      </c>
      <c r="AV83" s="4" t="s">
        <v>1084</v>
      </c>
      <c r="AW83" s="4" t="s">
        <v>1653</v>
      </c>
      <c r="AX83" s="4" t="s">
        <v>1654</v>
      </c>
      <c r="AY83" s="4" t="s">
        <v>1106</v>
      </c>
      <c r="AZ83" s="8" t="s">
        <v>67</v>
      </c>
      <c r="BA83" t="s">
        <v>1204</v>
      </c>
      <c r="BB83" t="s">
        <v>1226</v>
      </c>
      <c r="BC83" t="s">
        <v>1356</v>
      </c>
      <c r="BD83" t="s">
        <v>1207</v>
      </c>
      <c r="BE83" t="s">
        <v>1133</v>
      </c>
      <c r="BF83" t="s">
        <v>1112</v>
      </c>
      <c r="BG83" t="s">
        <v>1228</v>
      </c>
      <c r="BH83" t="s">
        <v>1228</v>
      </c>
      <c r="BI83" t="s">
        <v>1228</v>
      </c>
      <c r="BJ83">
        <v>0</v>
      </c>
      <c r="BK83" t="s">
        <v>1115</v>
      </c>
      <c r="BM83" s="47"/>
    </row>
    <row r="84" spans="1:65" x14ac:dyDescent="0.35">
      <c r="A84" s="5">
        <v>166</v>
      </c>
      <c r="B84" s="4">
        <v>166</v>
      </c>
      <c r="C84" s="4" t="s">
        <v>246</v>
      </c>
      <c r="D84" s="4" t="s">
        <v>248</v>
      </c>
      <c r="E84" s="4" t="s">
        <v>1084</v>
      </c>
      <c r="F84" s="4" t="s">
        <v>1660</v>
      </c>
      <c r="G84" s="4" t="s">
        <v>224</v>
      </c>
      <c r="H84" s="4" t="s">
        <v>1086</v>
      </c>
      <c r="I84" s="4" t="s">
        <v>1087</v>
      </c>
      <c r="J84" s="4" t="s">
        <v>1088</v>
      </c>
      <c r="K84" s="4" t="s">
        <v>76</v>
      </c>
      <c r="L84" s="4" t="s">
        <v>1661</v>
      </c>
      <c r="M84" s="4" t="s">
        <v>1662</v>
      </c>
      <c r="N84" s="4" t="s">
        <v>1084</v>
      </c>
      <c r="O84" s="4" t="s">
        <v>1084</v>
      </c>
      <c r="P84" s="4" t="s">
        <v>1084</v>
      </c>
      <c r="Q84" s="4" t="s">
        <v>1084</v>
      </c>
      <c r="R84" s="4" t="s">
        <v>1084</v>
      </c>
      <c r="S84" s="4">
        <v>2015</v>
      </c>
      <c r="T84" s="4" t="s">
        <v>1040</v>
      </c>
      <c r="U84" s="4" t="s">
        <v>1041</v>
      </c>
      <c r="V84" s="4" t="s">
        <v>1042</v>
      </c>
      <c r="W84" s="4" t="s">
        <v>1084</v>
      </c>
      <c r="X84" s="4" t="s">
        <v>1093</v>
      </c>
      <c r="Y84" s="4" t="s">
        <v>1094</v>
      </c>
      <c r="Z84" s="4" t="s">
        <v>1094</v>
      </c>
      <c r="AA84" s="4" t="s">
        <v>1084</v>
      </c>
      <c r="AB84" s="4" t="s">
        <v>1084</v>
      </c>
      <c r="AC84" s="4" t="s">
        <v>1084</v>
      </c>
      <c r="AD84" s="4" t="s">
        <v>1084</v>
      </c>
      <c r="AE84" s="4" t="s">
        <v>1663</v>
      </c>
      <c r="AF84" s="4" t="s">
        <v>1140</v>
      </c>
      <c r="AG84" s="4" t="s">
        <v>1213</v>
      </c>
      <c r="AH84" s="4" t="s">
        <v>78</v>
      </c>
      <c r="AI84" s="4">
        <v>41944</v>
      </c>
      <c r="AJ84" s="4" t="s">
        <v>1166</v>
      </c>
      <c r="AK84" s="4">
        <v>42062</v>
      </c>
      <c r="AL84" s="4" t="s">
        <v>1101</v>
      </c>
      <c r="AM84" s="4">
        <v>42003.5</v>
      </c>
      <c r="AN84" s="4" t="s">
        <v>1369</v>
      </c>
      <c r="AO84" s="4">
        <v>2014.9931693989099</v>
      </c>
      <c r="AP84" s="4" t="s">
        <v>1084</v>
      </c>
      <c r="AQ84" s="4" t="s">
        <v>1370</v>
      </c>
      <c r="AR84" s="4" t="s">
        <v>1103</v>
      </c>
      <c r="AS84" s="4" t="s">
        <v>76</v>
      </c>
      <c r="AT84" s="4" t="s">
        <v>1105</v>
      </c>
      <c r="AU84" s="4" t="s">
        <v>244</v>
      </c>
      <c r="AV84" s="4" t="s">
        <v>1084</v>
      </c>
      <c r="AW84" s="4" t="s">
        <v>1084</v>
      </c>
      <c r="AX84" s="4" t="s">
        <v>1084</v>
      </c>
      <c r="AY84" s="4" t="s">
        <v>1128</v>
      </c>
      <c r="AZ84" s="8" t="s">
        <v>76</v>
      </c>
      <c r="BA84" t="s">
        <v>1204</v>
      </c>
      <c r="BB84" t="s">
        <v>1226</v>
      </c>
      <c r="BC84" t="s">
        <v>1356</v>
      </c>
      <c r="BD84" t="s">
        <v>1207</v>
      </c>
      <c r="BE84" t="s">
        <v>1133</v>
      </c>
      <c r="BF84" t="s">
        <v>1112</v>
      </c>
      <c r="BG84" t="s">
        <v>1228</v>
      </c>
      <c r="BH84" t="s">
        <v>1228</v>
      </c>
      <c r="BI84" t="s">
        <v>1228</v>
      </c>
      <c r="BJ84">
        <v>0</v>
      </c>
      <c r="BK84" t="s">
        <v>1115</v>
      </c>
      <c r="BM84" s="47" t="s">
        <v>1298</v>
      </c>
    </row>
    <row r="85" spans="1:65" x14ac:dyDescent="0.35">
      <c r="A85" s="5">
        <v>1043</v>
      </c>
      <c r="B85" s="4">
        <v>1043</v>
      </c>
      <c r="C85" s="4" t="s">
        <v>251</v>
      </c>
      <c r="D85" s="4" t="s">
        <v>250</v>
      </c>
      <c r="E85" s="4" t="s">
        <v>1084</v>
      </c>
      <c r="F85" s="4" t="s">
        <v>1664</v>
      </c>
      <c r="G85" s="4">
        <v>2011</v>
      </c>
      <c r="H85" s="4" t="s">
        <v>1086</v>
      </c>
      <c r="I85" s="4" t="s">
        <v>1087</v>
      </c>
      <c r="J85" s="4" t="s">
        <v>1088</v>
      </c>
      <c r="K85" s="4" t="s">
        <v>76</v>
      </c>
      <c r="L85" s="4" t="s">
        <v>1665</v>
      </c>
      <c r="M85" s="4" t="s">
        <v>1084</v>
      </c>
      <c r="N85" s="4" t="s">
        <v>1084</v>
      </c>
      <c r="O85" s="4" t="s">
        <v>1084</v>
      </c>
      <c r="P85" s="4" t="s">
        <v>1084</v>
      </c>
      <c r="Q85" s="4" t="s">
        <v>1084</v>
      </c>
      <c r="R85" s="4" t="s">
        <v>1084</v>
      </c>
      <c r="S85" s="4">
        <v>2011</v>
      </c>
      <c r="T85" s="4" t="s">
        <v>1040</v>
      </c>
      <c r="U85" s="4" t="s">
        <v>1041</v>
      </c>
      <c r="V85" s="4" t="s">
        <v>1042</v>
      </c>
      <c r="W85" s="4" t="s">
        <v>1084</v>
      </c>
      <c r="X85" s="4" t="s">
        <v>1093</v>
      </c>
      <c r="Y85" s="4" t="s">
        <v>1094</v>
      </c>
      <c r="Z85" s="4" t="s">
        <v>1084</v>
      </c>
      <c r="AA85" s="4" t="s">
        <v>1084</v>
      </c>
      <c r="AB85" s="4" t="s">
        <v>1084</v>
      </c>
      <c r="AC85" s="4" t="s">
        <v>1084</v>
      </c>
      <c r="AD85" s="4" t="s">
        <v>1084</v>
      </c>
      <c r="AE85" s="4" t="s">
        <v>1183</v>
      </c>
      <c r="AF85" s="4" t="s">
        <v>1084</v>
      </c>
      <c r="AG85" s="4" t="s">
        <v>1084</v>
      </c>
      <c r="AH85" s="4" t="s">
        <v>70</v>
      </c>
      <c r="AI85" s="4">
        <v>0</v>
      </c>
      <c r="AJ85" s="4" t="s">
        <v>1084</v>
      </c>
      <c r="AK85" s="4">
        <v>0</v>
      </c>
      <c r="AL85" s="4" t="s">
        <v>1084</v>
      </c>
      <c r="AM85" s="4">
        <v>0</v>
      </c>
      <c r="AN85" s="4" t="s">
        <v>1084</v>
      </c>
      <c r="AO85" s="4">
        <v>0</v>
      </c>
      <c r="AP85" s="4" t="s">
        <v>1084</v>
      </c>
      <c r="AQ85" s="4" t="s">
        <v>1342</v>
      </c>
      <c r="AR85" s="4" t="s">
        <v>1342</v>
      </c>
      <c r="AS85" s="4" t="s">
        <v>76</v>
      </c>
      <c r="AT85" s="4" t="s">
        <v>1105</v>
      </c>
      <c r="AU85" s="4" t="s">
        <v>249</v>
      </c>
      <c r="AV85" s="4" t="s">
        <v>1084</v>
      </c>
      <c r="AW85" s="4" t="s">
        <v>1084</v>
      </c>
      <c r="AX85" s="4" t="s">
        <v>1666</v>
      </c>
      <c r="AY85" s="4" t="s">
        <v>1128</v>
      </c>
      <c r="AZ85" s="8" t="s">
        <v>76</v>
      </c>
      <c r="BA85" t="s">
        <v>1313</v>
      </c>
      <c r="BB85" t="s">
        <v>1337</v>
      </c>
      <c r="BC85" t="s">
        <v>1315</v>
      </c>
      <c r="BD85" t="s">
        <v>1316</v>
      </c>
      <c r="BE85" t="s">
        <v>1133</v>
      </c>
      <c r="BF85" t="s">
        <v>1112</v>
      </c>
      <c r="BG85" t="s">
        <v>1315</v>
      </c>
      <c r="BH85" t="s">
        <v>1318</v>
      </c>
      <c r="BI85" t="s">
        <v>1313</v>
      </c>
      <c r="BJ85">
        <v>0</v>
      </c>
      <c r="BK85" t="s">
        <v>1115</v>
      </c>
      <c r="BM85" s="47" t="s">
        <v>1209</v>
      </c>
    </row>
    <row r="86" spans="1:65" x14ac:dyDescent="0.35">
      <c r="A86" s="5">
        <v>1681</v>
      </c>
      <c r="B86" s="4">
        <v>1681</v>
      </c>
      <c r="C86" s="4" t="s">
        <v>251</v>
      </c>
      <c r="D86" s="4" t="s">
        <v>252</v>
      </c>
      <c r="E86" s="4" t="s">
        <v>1667</v>
      </c>
      <c r="F86" s="4" t="s">
        <v>1668</v>
      </c>
      <c r="G86" s="4">
        <v>2018</v>
      </c>
      <c r="H86" s="4" t="s">
        <v>1086</v>
      </c>
      <c r="I86" s="4" t="s">
        <v>1087</v>
      </c>
      <c r="J86" s="4" t="s">
        <v>1088</v>
      </c>
      <c r="K86" s="4" t="s">
        <v>76</v>
      </c>
      <c r="L86" s="4" t="s">
        <v>1665</v>
      </c>
      <c r="M86" s="4" t="s">
        <v>1669</v>
      </c>
      <c r="N86" s="4" t="s">
        <v>1084</v>
      </c>
      <c r="O86" s="4" t="s">
        <v>1084</v>
      </c>
      <c r="P86" s="4" t="s">
        <v>1084</v>
      </c>
      <c r="Q86" s="4" t="s">
        <v>1084</v>
      </c>
      <c r="R86" s="4" t="s">
        <v>1084</v>
      </c>
      <c r="S86" s="4">
        <v>0</v>
      </c>
      <c r="T86" s="4" t="s">
        <v>1040</v>
      </c>
      <c r="U86" s="4" t="s">
        <v>1041</v>
      </c>
      <c r="V86" s="4" t="s">
        <v>1042</v>
      </c>
      <c r="W86" s="4" t="s">
        <v>1084</v>
      </c>
      <c r="X86" s="4" t="s">
        <v>1093</v>
      </c>
      <c r="Y86" s="4" t="s">
        <v>1094</v>
      </c>
      <c r="Z86" s="4" t="s">
        <v>1084</v>
      </c>
      <c r="AA86" s="4" t="s">
        <v>1084</v>
      </c>
      <c r="AB86" s="4" t="s">
        <v>1084</v>
      </c>
      <c r="AC86" s="4" t="s">
        <v>1188</v>
      </c>
      <c r="AD86" s="4" t="s">
        <v>1084</v>
      </c>
      <c r="AE86" s="4" t="s">
        <v>1670</v>
      </c>
      <c r="AF86" s="4" t="s">
        <v>1163</v>
      </c>
      <c r="AG86" s="4" t="s">
        <v>1671</v>
      </c>
      <c r="AH86" s="4" t="s">
        <v>78</v>
      </c>
      <c r="AI86" s="4">
        <v>43160</v>
      </c>
      <c r="AJ86" s="4" t="s">
        <v>1201</v>
      </c>
      <c r="AK86" s="4">
        <v>43244</v>
      </c>
      <c r="AL86" s="4" t="s">
        <v>1157</v>
      </c>
      <c r="AM86" s="4">
        <v>43202.5</v>
      </c>
      <c r="AN86" s="4" t="s">
        <v>1376</v>
      </c>
      <c r="AO86" s="4">
        <v>2018.2773224043699</v>
      </c>
      <c r="AP86" s="4" t="s">
        <v>1672</v>
      </c>
      <c r="AQ86" s="4" t="s">
        <v>1195</v>
      </c>
      <c r="AR86" s="4" t="s">
        <v>1195</v>
      </c>
      <c r="AS86" s="4" t="s">
        <v>76</v>
      </c>
      <c r="AT86" s="4" t="s">
        <v>1105</v>
      </c>
      <c r="AU86" s="4" t="s">
        <v>249</v>
      </c>
      <c r="AV86" s="4" t="s">
        <v>1084</v>
      </c>
      <c r="AW86" s="4" t="s">
        <v>1084</v>
      </c>
      <c r="AX86" s="4" t="s">
        <v>1666</v>
      </c>
      <c r="AY86" s="4" t="s">
        <v>1128</v>
      </c>
      <c r="AZ86" s="8" t="s">
        <v>76</v>
      </c>
      <c r="BA86" t="s">
        <v>1313</v>
      </c>
      <c r="BB86" t="s">
        <v>1337</v>
      </c>
      <c r="BC86" t="s">
        <v>1315</v>
      </c>
      <c r="BD86" t="s">
        <v>1316</v>
      </c>
      <c r="BE86" t="s">
        <v>1133</v>
      </c>
      <c r="BF86" t="s">
        <v>1112</v>
      </c>
      <c r="BG86" t="s">
        <v>1315</v>
      </c>
      <c r="BH86" t="s">
        <v>1318</v>
      </c>
      <c r="BI86" t="s">
        <v>1313</v>
      </c>
      <c r="BJ86">
        <v>0</v>
      </c>
      <c r="BK86" t="s">
        <v>1115</v>
      </c>
      <c r="BM86" s="47" t="s">
        <v>329</v>
      </c>
    </row>
    <row r="87" spans="1:65" x14ac:dyDescent="0.35">
      <c r="A87" s="5">
        <v>177</v>
      </c>
      <c r="B87" s="4">
        <v>177</v>
      </c>
      <c r="C87" s="4" t="s">
        <v>255</v>
      </c>
      <c r="D87" s="4" t="s">
        <v>254</v>
      </c>
      <c r="E87" s="4" t="s">
        <v>1084</v>
      </c>
      <c r="F87" s="4" t="s">
        <v>1673</v>
      </c>
      <c r="G87" s="4" t="s">
        <v>184</v>
      </c>
      <c r="H87" s="4" t="s">
        <v>1086</v>
      </c>
      <c r="I87" s="4" t="s">
        <v>1087</v>
      </c>
      <c r="J87" s="4" t="s">
        <v>1088</v>
      </c>
      <c r="K87" s="4" t="s">
        <v>67</v>
      </c>
      <c r="L87" s="4" t="s">
        <v>1674</v>
      </c>
      <c r="M87" s="4" t="s">
        <v>1675</v>
      </c>
      <c r="N87" s="4" t="s">
        <v>1084</v>
      </c>
      <c r="O87" s="4" t="s">
        <v>1084</v>
      </c>
      <c r="P87" s="4" t="s">
        <v>1084</v>
      </c>
      <c r="Q87" s="4" t="s">
        <v>1084</v>
      </c>
      <c r="R87" s="4" t="s">
        <v>1676</v>
      </c>
      <c r="S87" s="4">
        <v>1998</v>
      </c>
      <c r="T87" s="4" t="s">
        <v>1040</v>
      </c>
      <c r="U87" s="4" t="s">
        <v>1041</v>
      </c>
      <c r="V87" s="4" t="s">
        <v>1042</v>
      </c>
      <c r="W87" s="4" t="s">
        <v>1084</v>
      </c>
      <c r="X87" s="4" t="s">
        <v>1093</v>
      </c>
      <c r="Y87" s="4" t="s">
        <v>1084</v>
      </c>
      <c r="Z87" s="4" t="s">
        <v>1094</v>
      </c>
      <c r="AA87" s="4" t="s">
        <v>1084</v>
      </c>
      <c r="AB87" s="4" t="s">
        <v>1084</v>
      </c>
      <c r="AC87" s="4" t="s">
        <v>1084</v>
      </c>
      <c r="AD87" s="4" t="s">
        <v>1084</v>
      </c>
      <c r="AE87" s="4" t="s">
        <v>1677</v>
      </c>
      <c r="AF87" s="4" t="s">
        <v>1175</v>
      </c>
      <c r="AG87" s="4" t="s">
        <v>1678</v>
      </c>
      <c r="AH87" s="4" t="s">
        <v>78</v>
      </c>
      <c r="AI87" s="4">
        <v>36042</v>
      </c>
      <c r="AJ87" s="4" t="s">
        <v>1192</v>
      </c>
      <c r="AK87" s="4">
        <v>36250</v>
      </c>
      <c r="AL87" s="4" t="s">
        <v>1201</v>
      </c>
      <c r="AM87" s="4">
        <v>36146.5</v>
      </c>
      <c r="AN87" s="4" t="s">
        <v>1389</v>
      </c>
      <c r="AO87" s="4">
        <v>1998.95765027322</v>
      </c>
      <c r="AP87" s="4" t="s">
        <v>1084</v>
      </c>
      <c r="AQ87" s="4" t="s">
        <v>1390</v>
      </c>
      <c r="AR87" s="4" t="s">
        <v>1462</v>
      </c>
      <c r="AS87" s="4" t="s">
        <v>67</v>
      </c>
      <c r="AT87" s="4" t="s">
        <v>1105</v>
      </c>
      <c r="AU87" s="4" t="s">
        <v>253</v>
      </c>
      <c r="AV87" s="4" t="s">
        <v>1084</v>
      </c>
      <c r="AW87" s="4" t="s">
        <v>1084</v>
      </c>
      <c r="AX87" s="4" t="s">
        <v>1679</v>
      </c>
      <c r="AY87" s="4" t="s">
        <v>1106</v>
      </c>
      <c r="AZ87" s="8" t="s">
        <v>67</v>
      </c>
      <c r="BA87" t="s">
        <v>1204</v>
      </c>
      <c r="BB87" t="s">
        <v>1355</v>
      </c>
      <c r="BC87" t="s">
        <v>1356</v>
      </c>
      <c r="BD87" t="s">
        <v>1207</v>
      </c>
      <c r="BE87" t="s">
        <v>1133</v>
      </c>
      <c r="BF87" t="s">
        <v>1112</v>
      </c>
      <c r="BG87" t="s">
        <v>1228</v>
      </c>
      <c r="BH87" t="s">
        <v>1228</v>
      </c>
      <c r="BI87" t="s">
        <v>1228</v>
      </c>
      <c r="BJ87">
        <v>0</v>
      </c>
      <c r="BK87" t="s">
        <v>1115</v>
      </c>
      <c r="BM87" s="47"/>
    </row>
    <row r="88" spans="1:65" x14ac:dyDescent="0.35">
      <c r="A88" s="5">
        <v>876</v>
      </c>
      <c r="B88" s="4">
        <v>876</v>
      </c>
      <c r="C88" s="4" t="s">
        <v>255</v>
      </c>
      <c r="D88" s="4" t="s">
        <v>258</v>
      </c>
      <c r="E88" s="4" t="s">
        <v>1680</v>
      </c>
      <c r="F88" s="4" t="s">
        <v>1681</v>
      </c>
      <c r="G88" s="4">
        <v>2000</v>
      </c>
      <c r="H88" s="4" t="s">
        <v>1086</v>
      </c>
      <c r="I88" s="4" t="s">
        <v>1087</v>
      </c>
      <c r="J88" s="4" t="s">
        <v>1088</v>
      </c>
      <c r="K88" s="4" t="s">
        <v>76</v>
      </c>
      <c r="L88" s="4" t="s">
        <v>1682</v>
      </c>
      <c r="M88" s="4" t="s">
        <v>1084</v>
      </c>
      <c r="N88" s="4" t="s">
        <v>1084</v>
      </c>
      <c r="O88" s="4" t="s">
        <v>1084</v>
      </c>
      <c r="P88" s="4" t="s">
        <v>1084</v>
      </c>
      <c r="Q88" s="4" t="s">
        <v>1084</v>
      </c>
      <c r="R88" s="4" t="s">
        <v>1084</v>
      </c>
      <c r="S88" s="4">
        <v>2000</v>
      </c>
      <c r="T88" s="4" t="s">
        <v>1040</v>
      </c>
      <c r="U88" s="4" t="s">
        <v>1120</v>
      </c>
      <c r="V88" s="4" t="s">
        <v>1042</v>
      </c>
      <c r="W88" s="4" t="s">
        <v>1084</v>
      </c>
      <c r="X88" s="4" t="s">
        <v>1093</v>
      </c>
      <c r="Y88" s="4" t="s">
        <v>1094</v>
      </c>
      <c r="Z88" s="4" t="s">
        <v>1084</v>
      </c>
      <c r="AA88" s="4" t="s">
        <v>1084</v>
      </c>
      <c r="AB88" s="4" t="s">
        <v>1084</v>
      </c>
      <c r="AC88" s="4" t="s">
        <v>1084</v>
      </c>
      <c r="AD88" s="4" t="s">
        <v>1084</v>
      </c>
      <c r="AE88" s="4" t="s">
        <v>1183</v>
      </c>
      <c r="AF88" s="4" t="s">
        <v>1084</v>
      </c>
      <c r="AG88" s="4" t="s">
        <v>1084</v>
      </c>
      <c r="AH88" s="4" t="s">
        <v>70</v>
      </c>
      <c r="AI88" s="4">
        <v>0</v>
      </c>
      <c r="AJ88" s="4" t="s">
        <v>1084</v>
      </c>
      <c r="AK88" s="4">
        <v>0</v>
      </c>
      <c r="AL88" s="4" t="s">
        <v>1084</v>
      </c>
      <c r="AM88" s="4">
        <v>0</v>
      </c>
      <c r="AN88" s="4" t="s">
        <v>1084</v>
      </c>
      <c r="AO88" s="4">
        <v>0</v>
      </c>
      <c r="AP88" s="4" t="s">
        <v>1084</v>
      </c>
      <c r="AQ88" s="4" t="s">
        <v>1127</v>
      </c>
      <c r="AR88" s="4" t="s">
        <v>1127</v>
      </c>
      <c r="AS88" s="4" t="s">
        <v>76</v>
      </c>
      <c r="AT88" s="4" t="s">
        <v>1105</v>
      </c>
      <c r="AU88" s="4" t="s">
        <v>253</v>
      </c>
      <c r="AV88" s="4" t="s">
        <v>1084</v>
      </c>
      <c r="AW88" s="4" t="s">
        <v>1084</v>
      </c>
      <c r="AX88" s="4" t="s">
        <v>1683</v>
      </c>
      <c r="AY88" s="4" t="s">
        <v>1128</v>
      </c>
      <c r="AZ88" s="8" t="s">
        <v>76</v>
      </c>
      <c r="BA88" t="s">
        <v>1204</v>
      </c>
      <c r="BB88" t="s">
        <v>1355</v>
      </c>
      <c r="BC88" t="s">
        <v>1356</v>
      </c>
      <c r="BD88" t="s">
        <v>1207</v>
      </c>
      <c r="BE88" t="s">
        <v>1133</v>
      </c>
      <c r="BF88" t="s">
        <v>1112</v>
      </c>
      <c r="BG88" t="s">
        <v>1228</v>
      </c>
      <c r="BH88" t="s">
        <v>1228</v>
      </c>
      <c r="BI88" t="s">
        <v>1228</v>
      </c>
      <c r="BJ88">
        <v>0</v>
      </c>
      <c r="BK88" t="s">
        <v>1115</v>
      </c>
      <c r="BM88" s="47" t="s">
        <v>1136</v>
      </c>
    </row>
    <row r="89" spans="1:65" x14ac:dyDescent="0.35">
      <c r="A89" s="5">
        <v>178</v>
      </c>
      <c r="B89" s="4">
        <v>178</v>
      </c>
      <c r="C89" s="4" t="s">
        <v>255</v>
      </c>
      <c r="D89" s="4" t="s">
        <v>256</v>
      </c>
      <c r="E89" s="4" t="s">
        <v>1084</v>
      </c>
      <c r="F89" s="4" t="s">
        <v>1684</v>
      </c>
      <c r="G89" s="4">
        <v>2006</v>
      </c>
      <c r="H89" s="4" t="s">
        <v>1086</v>
      </c>
      <c r="I89" s="4" t="s">
        <v>1087</v>
      </c>
      <c r="J89" s="4" t="s">
        <v>1088</v>
      </c>
      <c r="K89" s="4" t="s">
        <v>76</v>
      </c>
      <c r="L89" s="4" t="s">
        <v>1682</v>
      </c>
      <c r="M89" s="4" t="s">
        <v>1685</v>
      </c>
      <c r="N89" s="4" t="s">
        <v>1084</v>
      </c>
      <c r="O89" s="4" t="s">
        <v>1084</v>
      </c>
      <c r="P89" s="4" t="s">
        <v>1084</v>
      </c>
      <c r="Q89" s="4" t="s">
        <v>1084</v>
      </c>
      <c r="R89" s="4" t="s">
        <v>1084</v>
      </c>
      <c r="S89" s="4">
        <v>2006</v>
      </c>
      <c r="T89" s="4" t="s">
        <v>1040</v>
      </c>
      <c r="U89" s="4" t="s">
        <v>1041</v>
      </c>
      <c r="V89" s="4" t="s">
        <v>1042</v>
      </c>
      <c r="W89" s="4" t="s">
        <v>1084</v>
      </c>
      <c r="X89" s="4" t="s">
        <v>1093</v>
      </c>
      <c r="Y89" s="4" t="s">
        <v>1094</v>
      </c>
      <c r="Z89" s="4" t="s">
        <v>1084</v>
      </c>
      <c r="AA89" s="4" t="s">
        <v>1084</v>
      </c>
      <c r="AB89" s="4" t="s">
        <v>1084</v>
      </c>
      <c r="AC89" s="4" t="s">
        <v>1084</v>
      </c>
      <c r="AD89" s="4" t="s">
        <v>1084</v>
      </c>
      <c r="AE89" s="4" t="s">
        <v>1183</v>
      </c>
      <c r="AF89" s="4" t="s">
        <v>1084</v>
      </c>
      <c r="AG89" s="4" t="s">
        <v>1084</v>
      </c>
      <c r="AH89" s="4" t="s">
        <v>70</v>
      </c>
      <c r="AI89" s="4">
        <v>0</v>
      </c>
      <c r="AJ89" s="4" t="s">
        <v>1084</v>
      </c>
      <c r="AK89" s="4">
        <v>0</v>
      </c>
      <c r="AL89" s="4" t="s">
        <v>1084</v>
      </c>
      <c r="AM89" s="4">
        <v>0</v>
      </c>
      <c r="AN89" s="4" t="s">
        <v>1084</v>
      </c>
      <c r="AO89" s="4">
        <v>0</v>
      </c>
      <c r="AP89" s="4" t="s">
        <v>1084</v>
      </c>
      <c r="AQ89" s="4" t="s">
        <v>1280</v>
      </c>
      <c r="AR89" s="4" t="s">
        <v>1280</v>
      </c>
      <c r="AS89" s="4" t="s">
        <v>76</v>
      </c>
      <c r="AT89" s="4" t="s">
        <v>1105</v>
      </c>
      <c r="AU89" s="4" t="s">
        <v>253</v>
      </c>
      <c r="AV89" s="4" t="s">
        <v>1084</v>
      </c>
      <c r="AW89" s="4" t="s">
        <v>1084</v>
      </c>
      <c r="AX89" s="4" t="s">
        <v>1683</v>
      </c>
      <c r="AY89" s="4" t="s">
        <v>1128</v>
      </c>
      <c r="AZ89" s="8" t="s">
        <v>76</v>
      </c>
      <c r="BA89" t="s">
        <v>1204</v>
      </c>
      <c r="BB89" t="s">
        <v>1355</v>
      </c>
      <c r="BC89" t="s">
        <v>1356</v>
      </c>
      <c r="BD89" t="s">
        <v>1207</v>
      </c>
      <c r="BE89" t="s">
        <v>1133</v>
      </c>
      <c r="BF89" t="s">
        <v>1112</v>
      </c>
      <c r="BG89" t="s">
        <v>1228</v>
      </c>
      <c r="BH89" t="s">
        <v>1228</v>
      </c>
      <c r="BI89" t="s">
        <v>1228</v>
      </c>
      <c r="BJ89">
        <v>0</v>
      </c>
      <c r="BK89" t="s">
        <v>1115</v>
      </c>
      <c r="BM89" s="47" t="s">
        <v>1167</v>
      </c>
    </row>
    <row r="90" spans="1:65" x14ac:dyDescent="0.35">
      <c r="A90" s="5">
        <v>180</v>
      </c>
      <c r="B90" s="4">
        <v>180</v>
      </c>
      <c r="C90" s="4" t="s">
        <v>255</v>
      </c>
      <c r="D90" s="4" t="s">
        <v>257</v>
      </c>
      <c r="E90" s="4" t="s">
        <v>1084</v>
      </c>
      <c r="F90" s="4" t="s">
        <v>1558</v>
      </c>
      <c r="G90" s="4" t="s">
        <v>149</v>
      </c>
      <c r="H90" s="4" t="s">
        <v>1086</v>
      </c>
      <c r="I90" s="4" t="s">
        <v>1087</v>
      </c>
      <c r="J90" s="4" t="s">
        <v>1088</v>
      </c>
      <c r="K90" s="4" t="s">
        <v>67</v>
      </c>
      <c r="L90" s="4" t="s">
        <v>1674</v>
      </c>
      <c r="M90" s="4" t="s">
        <v>1686</v>
      </c>
      <c r="N90" s="4" t="s">
        <v>1084</v>
      </c>
      <c r="O90" s="4" t="s">
        <v>1084</v>
      </c>
      <c r="P90" s="4" t="s">
        <v>1084</v>
      </c>
      <c r="Q90" s="4" t="s">
        <v>1084</v>
      </c>
      <c r="R90" s="4" t="s">
        <v>1687</v>
      </c>
      <c r="S90" s="4">
        <v>2012</v>
      </c>
      <c r="T90" s="4" t="s">
        <v>1040</v>
      </c>
      <c r="U90" s="4" t="s">
        <v>1041</v>
      </c>
      <c r="V90" s="4" t="s">
        <v>1042</v>
      </c>
      <c r="W90" s="4" t="s">
        <v>1084</v>
      </c>
      <c r="X90" s="4" t="s">
        <v>1093</v>
      </c>
      <c r="Y90" s="4" t="s">
        <v>1084</v>
      </c>
      <c r="Z90" s="4" t="s">
        <v>1094</v>
      </c>
      <c r="AA90" s="4" t="s">
        <v>1094</v>
      </c>
      <c r="AB90" s="4" t="s">
        <v>1084</v>
      </c>
      <c r="AC90" s="4" t="s">
        <v>1084</v>
      </c>
      <c r="AD90" s="4" t="s">
        <v>1084</v>
      </c>
      <c r="AE90" s="4" t="s">
        <v>1688</v>
      </c>
      <c r="AF90" s="4" t="s">
        <v>1175</v>
      </c>
      <c r="AG90" s="4" t="s">
        <v>1451</v>
      </c>
      <c r="AH90" s="4" t="s">
        <v>78</v>
      </c>
      <c r="AI90" s="4">
        <v>40849</v>
      </c>
      <c r="AJ90" s="4" t="s">
        <v>1166</v>
      </c>
      <c r="AK90" s="4">
        <v>41059</v>
      </c>
      <c r="AL90" s="4" t="s">
        <v>1157</v>
      </c>
      <c r="AM90" s="4">
        <v>40954.5</v>
      </c>
      <c r="AN90" s="4" t="s">
        <v>1202</v>
      </c>
      <c r="AO90" s="4">
        <v>2012.1243169398899</v>
      </c>
      <c r="AP90" s="4" t="s">
        <v>1084</v>
      </c>
      <c r="AQ90" s="4" t="s">
        <v>1342</v>
      </c>
      <c r="AR90" s="4" t="s">
        <v>1184</v>
      </c>
      <c r="AS90" s="4" t="s">
        <v>67</v>
      </c>
      <c r="AT90" s="4" t="s">
        <v>1105</v>
      </c>
      <c r="AU90" s="4" t="s">
        <v>253</v>
      </c>
      <c r="AV90" s="4" t="s">
        <v>1084</v>
      </c>
      <c r="AW90" s="4" t="s">
        <v>1084</v>
      </c>
      <c r="AX90" s="4" t="s">
        <v>1679</v>
      </c>
      <c r="AY90" s="4" t="s">
        <v>1106</v>
      </c>
      <c r="AZ90" s="8" t="s">
        <v>67</v>
      </c>
      <c r="BA90" t="s">
        <v>1204</v>
      </c>
      <c r="BB90" t="s">
        <v>1355</v>
      </c>
      <c r="BC90" t="s">
        <v>1356</v>
      </c>
      <c r="BD90" t="s">
        <v>1207</v>
      </c>
      <c r="BE90" t="s">
        <v>1133</v>
      </c>
      <c r="BF90" t="s">
        <v>1112</v>
      </c>
      <c r="BG90" t="s">
        <v>1228</v>
      </c>
      <c r="BH90" t="s">
        <v>1228</v>
      </c>
      <c r="BI90" t="s">
        <v>1228</v>
      </c>
      <c r="BJ90">
        <v>0</v>
      </c>
      <c r="BK90" t="s">
        <v>1115</v>
      </c>
      <c r="BM90" s="47"/>
    </row>
    <row r="91" spans="1:65" x14ac:dyDescent="0.35">
      <c r="A91" s="5">
        <v>1700</v>
      </c>
      <c r="B91" s="4">
        <v>1700</v>
      </c>
      <c r="C91" s="4" t="s">
        <v>255</v>
      </c>
      <c r="D91" s="4" t="s">
        <v>259</v>
      </c>
      <c r="E91" s="4" t="s">
        <v>1084</v>
      </c>
      <c r="F91" s="4" t="s">
        <v>1689</v>
      </c>
      <c r="G91" s="4">
        <v>2016</v>
      </c>
      <c r="H91" s="4" t="s">
        <v>1086</v>
      </c>
      <c r="I91" s="4" t="s">
        <v>1087</v>
      </c>
      <c r="J91" s="4" t="s">
        <v>1088</v>
      </c>
      <c r="K91" s="4" t="s">
        <v>76</v>
      </c>
      <c r="L91" s="4" t="s">
        <v>1682</v>
      </c>
      <c r="M91" s="4" t="s">
        <v>1690</v>
      </c>
      <c r="N91" s="4" t="s">
        <v>1084</v>
      </c>
      <c r="O91" s="4" t="s">
        <v>1084</v>
      </c>
      <c r="P91" s="4" t="s">
        <v>1084</v>
      </c>
      <c r="Q91" s="4" t="s">
        <v>1084</v>
      </c>
      <c r="R91" s="4" t="s">
        <v>1084</v>
      </c>
      <c r="S91" s="4">
        <v>0</v>
      </c>
      <c r="T91" s="4" t="s">
        <v>1040</v>
      </c>
      <c r="U91" s="4" t="s">
        <v>1041</v>
      </c>
      <c r="V91" s="4" t="s">
        <v>1042</v>
      </c>
      <c r="W91" s="4" t="s">
        <v>1084</v>
      </c>
      <c r="X91" s="4" t="s">
        <v>1093</v>
      </c>
      <c r="Y91" s="4" t="s">
        <v>1094</v>
      </c>
      <c r="Z91" s="4" t="s">
        <v>1084</v>
      </c>
      <c r="AA91" s="4" t="s">
        <v>1084</v>
      </c>
      <c r="AB91" s="4" t="s">
        <v>1084</v>
      </c>
      <c r="AC91" s="4" t="s">
        <v>1188</v>
      </c>
      <c r="AD91" s="4" t="s">
        <v>1084</v>
      </c>
      <c r="AE91" s="4" t="s">
        <v>1691</v>
      </c>
      <c r="AF91" s="4" t="s">
        <v>1140</v>
      </c>
      <c r="AG91" s="4" t="s">
        <v>1381</v>
      </c>
      <c r="AH91" s="4" t="s">
        <v>78</v>
      </c>
      <c r="AI91" s="4">
        <v>42483</v>
      </c>
      <c r="AJ91" s="4" t="s">
        <v>1142</v>
      </c>
      <c r="AK91" s="4">
        <v>42573</v>
      </c>
      <c r="AL91" s="4" t="s">
        <v>1125</v>
      </c>
      <c r="AM91" s="4">
        <v>42528.5</v>
      </c>
      <c r="AN91" s="4" t="s">
        <v>1264</v>
      </c>
      <c r="AO91" s="4">
        <v>2016.43306010929</v>
      </c>
      <c r="AP91" s="4" t="s">
        <v>1692</v>
      </c>
      <c r="AQ91" s="4" t="s">
        <v>1104</v>
      </c>
      <c r="AR91" s="4" t="s">
        <v>1104</v>
      </c>
      <c r="AS91" s="4" t="s">
        <v>76</v>
      </c>
      <c r="AT91" s="4" t="s">
        <v>1105</v>
      </c>
      <c r="AU91" s="4" t="s">
        <v>253</v>
      </c>
      <c r="AV91" s="4" t="s">
        <v>1084</v>
      </c>
      <c r="AW91" s="4" t="s">
        <v>1084</v>
      </c>
      <c r="AX91" s="4" t="s">
        <v>1683</v>
      </c>
      <c r="AY91" s="4" t="s">
        <v>1128</v>
      </c>
      <c r="AZ91" s="8" t="s">
        <v>76</v>
      </c>
      <c r="BA91" t="s">
        <v>1204</v>
      </c>
      <c r="BB91" t="s">
        <v>1355</v>
      </c>
      <c r="BC91" t="s">
        <v>1356</v>
      </c>
      <c r="BD91" t="s">
        <v>1207</v>
      </c>
      <c r="BE91" t="s">
        <v>1133</v>
      </c>
      <c r="BF91" t="s">
        <v>1112</v>
      </c>
      <c r="BG91" t="s">
        <v>1228</v>
      </c>
      <c r="BH91" t="s">
        <v>1228</v>
      </c>
      <c r="BI91" t="s">
        <v>1228</v>
      </c>
      <c r="BJ91">
        <v>0</v>
      </c>
      <c r="BK91" t="s">
        <v>1115</v>
      </c>
      <c r="BM91" s="47" t="s">
        <v>1298</v>
      </c>
    </row>
    <row r="92" spans="1:65" x14ac:dyDescent="0.35">
      <c r="A92" s="5">
        <v>850</v>
      </c>
      <c r="B92" s="4">
        <v>850</v>
      </c>
      <c r="C92" s="4" t="s">
        <v>262</v>
      </c>
      <c r="D92" s="4" t="s">
        <v>261</v>
      </c>
      <c r="E92" s="4" t="s">
        <v>1084</v>
      </c>
      <c r="F92" s="4" t="s">
        <v>1693</v>
      </c>
      <c r="G92" s="4">
        <v>2014</v>
      </c>
      <c r="H92" s="4" t="s">
        <v>1086</v>
      </c>
      <c r="I92" s="4" t="s">
        <v>1087</v>
      </c>
      <c r="J92" s="4" t="s">
        <v>1088</v>
      </c>
      <c r="K92" s="4" t="s">
        <v>76</v>
      </c>
      <c r="L92" s="4" t="s">
        <v>1694</v>
      </c>
      <c r="M92" s="4" t="s">
        <v>1695</v>
      </c>
      <c r="N92" s="4" t="s">
        <v>1084</v>
      </c>
      <c r="O92" s="4" t="s">
        <v>1084</v>
      </c>
      <c r="P92" s="4" t="s">
        <v>1084</v>
      </c>
      <c r="Q92" s="4" t="s">
        <v>1084</v>
      </c>
      <c r="R92" s="4" t="s">
        <v>1084</v>
      </c>
      <c r="S92" s="4">
        <v>2014</v>
      </c>
      <c r="T92" s="4" t="s">
        <v>1040</v>
      </c>
      <c r="U92" s="4" t="s">
        <v>1041</v>
      </c>
      <c r="V92" s="4" t="s">
        <v>1042</v>
      </c>
      <c r="W92" s="4" t="s">
        <v>1084</v>
      </c>
      <c r="X92" s="4" t="s">
        <v>1093</v>
      </c>
      <c r="Y92" s="4" t="s">
        <v>1094</v>
      </c>
      <c r="Z92" s="4" t="s">
        <v>1084</v>
      </c>
      <c r="AA92" s="4" t="s">
        <v>1084</v>
      </c>
      <c r="AB92" s="4" t="s">
        <v>1084</v>
      </c>
      <c r="AC92" s="4" t="s">
        <v>1084</v>
      </c>
      <c r="AD92" s="4" t="s">
        <v>1084</v>
      </c>
      <c r="AE92" s="4" t="s">
        <v>1696</v>
      </c>
      <c r="AF92" s="4" t="s">
        <v>1414</v>
      </c>
      <c r="AG92" s="4" t="s">
        <v>1697</v>
      </c>
      <c r="AH92" s="4" t="s">
        <v>78</v>
      </c>
      <c r="AI92" s="4">
        <v>41680</v>
      </c>
      <c r="AJ92" s="4" t="s">
        <v>1101</v>
      </c>
      <c r="AK92" s="4">
        <v>41900</v>
      </c>
      <c r="AL92" s="4" t="s">
        <v>1192</v>
      </c>
      <c r="AM92" s="4">
        <v>41790.5</v>
      </c>
      <c r="AN92" s="4" t="s">
        <v>1369</v>
      </c>
      <c r="AO92" s="4">
        <v>2014.41120218579</v>
      </c>
      <c r="AP92" s="4" t="s">
        <v>1304</v>
      </c>
      <c r="AQ92" s="4" t="s">
        <v>1370</v>
      </c>
      <c r="AR92" s="4" t="s">
        <v>1370</v>
      </c>
      <c r="AS92" s="4" t="s">
        <v>76</v>
      </c>
      <c r="AT92" s="4" t="s">
        <v>1105</v>
      </c>
      <c r="AU92" s="4" t="s">
        <v>260</v>
      </c>
      <c r="AV92" s="4" t="s">
        <v>1084</v>
      </c>
      <c r="AW92" s="4" t="s">
        <v>1084</v>
      </c>
      <c r="AX92" s="4" t="s">
        <v>1698</v>
      </c>
      <c r="AY92" s="4" t="s">
        <v>1128</v>
      </c>
      <c r="AZ92" s="8" t="s">
        <v>76</v>
      </c>
      <c r="BA92" t="s">
        <v>1313</v>
      </c>
      <c r="BB92" t="s">
        <v>1314</v>
      </c>
      <c r="BC92" t="s">
        <v>1315</v>
      </c>
      <c r="BD92" t="s">
        <v>1316</v>
      </c>
      <c r="BE92" t="s">
        <v>1133</v>
      </c>
      <c r="BF92" t="s">
        <v>1112</v>
      </c>
      <c r="BG92" t="s">
        <v>1315</v>
      </c>
      <c r="BH92" t="s">
        <v>1318</v>
      </c>
      <c r="BI92" t="s">
        <v>1313</v>
      </c>
      <c r="BJ92">
        <v>0</v>
      </c>
      <c r="BK92" t="s">
        <v>1115</v>
      </c>
      <c r="BM92" s="47" t="s">
        <v>1298</v>
      </c>
    </row>
    <row r="93" spans="1:65" x14ac:dyDescent="0.35">
      <c r="A93" s="5">
        <v>191</v>
      </c>
      <c r="B93" s="4">
        <v>191</v>
      </c>
      <c r="C93" s="4" t="s">
        <v>266</v>
      </c>
      <c r="D93" s="4" t="s">
        <v>265</v>
      </c>
      <c r="E93" s="4" t="s">
        <v>1084</v>
      </c>
      <c r="F93" s="4" t="s">
        <v>1699</v>
      </c>
      <c r="G93" s="4">
        <v>2001</v>
      </c>
      <c r="H93" s="4" t="s">
        <v>1086</v>
      </c>
      <c r="I93" s="4" t="s">
        <v>1087</v>
      </c>
      <c r="J93" s="4" t="s">
        <v>1088</v>
      </c>
      <c r="K93" s="4" t="s">
        <v>76</v>
      </c>
      <c r="L93" s="4" t="s">
        <v>1700</v>
      </c>
      <c r="M93" s="4" t="s">
        <v>1701</v>
      </c>
      <c r="N93" s="4" t="s">
        <v>1084</v>
      </c>
      <c r="O93" s="4" t="s">
        <v>1084</v>
      </c>
      <c r="P93" s="4" t="s">
        <v>1084</v>
      </c>
      <c r="Q93" s="4" t="s">
        <v>1084</v>
      </c>
      <c r="R93" s="4" t="s">
        <v>1084</v>
      </c>
      <c r="S93" s="4">
        <v>2001</v>
      </c>
      <c r="T93" s="4" t="s">
        <v>1040</v>
      </c>
      <c r="U93" s="4" t="s">
        <v>1041</v>
      </c>
      <c r="V93" s="4" t="s">
        <v>1042</v>
      </c>
      <c r="W93" s="4" t="s">
        <v>1084</v>
      </c>
      <c r="X93" s="4" t="s">
        <v>1093</v>
      </c>
      <c r="Y93" s="4" t="s">
        <v>1094</v>
      </c>
      <c r="Z93" s="4" t="s">
        <v>1084</v>
      </c>
      <c r="AA93" s="4" t="s">
        <v>1084</v>
      </c>
      <c r="AB93" s="4" t="s">
        <v>1084</v>
      </c>
      <c r="AC93" s="4" t="s">
        <v>1084</v>
      </c>
      <c r="AD93" s="4" t="s">
        <v>1084</v>
      </c>
      <c r="AE93" s="4" t="s">
        <v>1702</v>
      </c>
      <c r="AF93" s="4" t="s">
        <v>1175</v>
      </c>
      <c r="AG93" s="4" t="s">
        <v>1703</v>
      </c>
      <c r="AH93" s="4" t="s">
        <v>78</v>
      </c>
      <c r="AI93" s="4">
        <v>36996</v>
      </c>
      <c r="AJ93" s="4" t="s">
        <v>1142</v>
      </c>
      <c r="AK93" s="4">
        <v>37179</v>
      </c>
      <c r="AL93" s="4" t="s">
        <v>1165</v>
      </c>
      <c r="AM93" s="4">
        <v>37088</v>
      </c>
      <c r="AN93" s="4" t="s">
        <v>1223</v>
      </c>
      <c r="AO93" s="4">
        <v>2001.5355191256799</v>
      </c>
      <c r="AP93" s="4" t="s">
        <v>1704</v>
      </c>
      <c r="AQ93" s="4" t="s">
        <v>1225</v>
      </c>
      <c r="AR93" s="4" t="s">
        <v>1225</v>
      </c>
      <c r="AS93" s="4" t="s">
        <v>76</v>
      </c>
      <c r="AT93" s="4" t="s">
        <v>1105</v>
      </c>
      <c r="AU93" s="4" t="s">
        <v>264</v>
      </c>
      <c r="AV93" s="4" t="s">
        <v>1084</v>
      </c>
      <c r="AW93" s="4" t="s">
        <v>1705</v>
      </c>
      <c r="AX93" s="4" t="s">
        <v>1084</v>
      </c>
      <c r="AY93" s="4" t="s">
        <v>1128</v>
      </c>
      <c r="AZ93" s="8" t="s">
        <v>76</v>
      </c>
      <c r="BA93" t="s">
        <v>1204</v>
      </c>
      <c r="BB93" t="s">
        <v>1226</v>
      </c>
      <c r="BC93" t="s">
        <v>1356</v>
      </c>
      <c r="BD93" t="s">
        <v>1207</v>
      </c>
      <c r="BE93" t="s">
        <v>1111</v>
      </c>
      <c r="BF93" t="s">
        <v>1112</v>
      </c>
      <c r="BG93" t="s">
        <v>1228</v>
      </c>
      <c r="BH93" t="s">
        <v>1228</v>
      </c>
      <c r="BI93" t="s">
        <v>1228</v>
      </c>
      <c r="BJ93" t="s">
        <v>1114</v>
      </c>
      <c r="BK93" t="s">
        <v>1115</v>
      </c>
      <c r="BM93" s="47" t="s">
        <v>1136</v>
      </c>
    </row>
    <row r="94" spans="1:65" x14ac:dyDescent="0.35">
      <c r="A94" s="5">
        <v>192</v>
      </c>
      <c r="B94" s="4">
        <v>192</v>
      </c>
      <c r="C94" s="4" t="s">
        <v>266</v>
      </c>
      <c r="D94" s="4" t="s">
        <v>267</v>
      </c>
      <c r="E94" s="4" t="s">
        <v>1084</v>
      </c>
      <c r="F94" s="4" t="s">
        <v>1706</v>
      </c>
      <c r="G94" s="4">
        <v>2007</v>
      </c>
      <c r="H94" s="4" t="s">
        <v>1086</v>
      </c>
      <c r="I94" s="4" t="s">
        <v>1087</v>
      </c>
      <c r="J94" s="4" t="s">
        <v>1088</v>
      </c>
      <c r="K94" s="4" t="s">
        <v>67</v>
      </c>
      <c r="L94" s="4" t="s">
        <v>1707</v>
      </c>
      <c r="M94" s="4" t="s">
        <v>1708</v>
      </c>
      <c r="N94" s="4" t="s">
        <v>1084</v>
      </c>
      <c r="O94" s="4" t="s">
        <v>1084</v>
      </c>
      <c r="P94" s="4" t="s">
        <v>1084</v>
      </c>
      <c r="Q94" s="4" t="s">
        <v>1084</v>
      </c>
      <c r="R94" s="4" t="s">
        <v>1709</v>
      </c>
      <c r="S94" s="4">
        <v>2007</v>
      </c>
      <c r="T94" s="4" t="s">
        <v>1040</v>
      </c>
      <c r="U94" s="4" t="s">
        <v>1041</v>
      </c>
      <c r="V94" s="4" t="s">
        <v>1042</v>
      </c>
      <c r="W94" s="4" t="s">
        <v>1084</v>
      </c>
      <c r="X94" s="4" t="s">
        <v>1093</v>
      </c>
      <c r="Y94" s="4" t="s">
        <v>1084</v>
      </c>
      <c r="Z94" s="4" t="s">
        <v>1094</v>
      </c>
      <c r="AA94" s="4" t="s">
        <v>1094</v>
      </c>
      <c r="AB94" s="4" t="s">
        <v>1084</v>
      </c>
      <c r="AC94" s="4" t="s">
        <v>1084</v>
      </c>
      <c r="AD94" s="4" t="s">
        <v>1084</v>
      </c>
      <c r="AE94" s="4" t="s">
        <v>1710</v>
      </c>
      <c r="AF94" s="4" t="s">
        <v>1098</v>
      </c>
      <c r="AG94" s="4" t="s">
        <v>1562</v>
      </c>
      <c r="AH94" s="4" t="s">
        <v>78</v>
      </c>
      <c r="AI94" s="4">
        <v>39083</v>
      </c>
      <c r="AJ94" s="4" t="s">
        <v>1303</v>
      </c>
      <c r="AK94" s="4">
        <v>39325</v>
      </c>
      <c r="AL94" s="4" t="s">
        <v>1151</v>
      </c>
      <c r="AM94" s="4">
        <v>39204.5</v>
      </c>
      <c r="AN94" s="4" t="s">
        <v>1443</v>
      </c>
      <c r="AO94" s="4">
        <v>2007.3319672131099</v>
      </c>
      <c r="AP94" s="4" t="s">
        <v>1711</v>
      </c>
      <c r="AQ94" s="4" t="s">
        <v>1444</v>
      </c>
      <c r="AR94" s="4" t="s">
        <v>1444</v>
      </c>
      <c r="AS94" s="4" t="s">
        <v>67</v>
      </c>
      <c r="AT94" s="4" t="s">
        <v>1105</v>
      </c>
      <c r="AU94" s="4" t="s">
        <v>264</v>
      </c>
      <c r="AV94" s="4" t="s">
        <v>1084</v>
      </c>
      <c r="AW94" s="4" t="s">
        <v>1084</v>
      </c>
      <c r="AX94" s="4" t="s">
        <v>1712</v>
      </c>
      <c r="AY94" s="4" t="s">
        <v>1106</v>
      </c>
      <c r="AZ94" s="8" t="s">
        <v>67</v>
      </c>
      <c r="BA94" t="s">
        <v>1204</v>
      </c>
      <c r="BB94" t="s">
        <v>1226</v>
      </c>
      <c r="BC94" t="s">
        <v>1356</v>
      </c>
      <c r="BD94" t="s">
        <v>1207</v>
      </c>
      <c r="BE94" t="s">
        <v>1111</v>
      </c>
      <c r="BF94" t="s">
        <v>1112</v>
      </c>
      <c r="BG94" t="s">
        <v>1228</v>
      </c>
      <c r="BH94" t="s">
        <v>1228</v>
      </c>
      <c r="BI94" t="s">
        <v>1228</v>
      </c>
      <c r="BJ94" t="s">
        <v>1114</v>
      </c>
      <c r="BK94" t="s">
        <v>1115</v>
      </c>
      <c r="BM94" s="47"/>
    </row>
    <row r="95" spans="1:65" x14ac:dyDescent="0.35">
      <c r="A95" s="5">
        <v>193</v>
      </c>
      <c r="B95" s="4">
        <v>193</v>
      </c>
      <c r="C95" s="4" t="s">
        <v>266</v>
      </c>
      <c r="D95" s="4" t="s">
        <v>268</v>
      </c>
      <c r="E95" s="4" t="s">
        <v>1084</v>
      </c>
      <c r="F95" s="4" t="s">
        <v>1713</v>
      </c>
      <c r="G95" s="4">
        <v>2010</v>
      </c>
      <c r="H95" s="4" t="s">
        <v>1086</v>
      </c>
      <c r="I95" s="4" t="s">
        <v>1087</v>
      </c>
      <c r="J95" s="4" t="s">
        <v>1088</v>
      </c>
      <c r="K95" s="4" t="s">
        <v>76</v>
      </c>
      <c r="L95" s="4" t="s">
        <v>1700</v>
      </c>
      <c r="M95" s="4" t="s">
        <v>1714</v>
      </c>
      <c r="N95" s="4" t="s">
        <v>1084</v>
      </c>
      <c r="O95" s="4" t="s">
        <v>1084</v>
      </c>
      <c r="P95" s="4" t="s">
        <v>1084</v>
      </c>
      <c r="Q95" s="4" t="s">
        <v>1084</v>
      </c>
      <c r="R95" s="4" t="s">
        <v>1084</v>
      </c>
      <c r="S95" s="4">
        <v>2010</v>
      </c>
      <c r="T95" s="4" t="s">
        <v>1040</v>
      </c>
      <c r="U95" s="4" t="s">
        <v>1041</v>
      </c>
      <c r="V95" s="4" t="s">
        <v>1042</v>
      </c>
      <c r="W95" s="4" t="s">
        <v>1084</v>
      </c>
      <c r="X95" s="4" t="s">
        <v>1093</v>
      </c>
      <c r="Y95" s="4" t="s">
        <v>1094</v>
      </c>
      <c r="Z95" s="4" t="s">
        <v>1084</v>
      </c>
      <c r="AA95" s="4" t="s">
        <v>1084</v>
      </c>
      <c r="AB95" s="4" t="s">
        <v>1084</v>
      </c>
      <c r="AC95" s="4" t="s">
        <v>1084</v>
      </c>
      <c r="AD95" s="4" t="s">
        <v>1084</v>
      </c>
      <c r="AE95" s="4" t="s">
        <v>1715</v>
      </c>
      <c r="AF95" s="4" t="s">
        <v>1163</v>
      </c>
      <c r="AG95" s="4" t="s">
        <v>1474</v>
      </c>
      <c r="AH95" s="4" t="s">
        <v>78</v>
      </c>
      <c r="AI95" s="4">
        <v>40217</v>
      </c>
      <c r="AJ95" s="4" t="s">
        <v>1101</v>
      </c>
      <c r="AK95" s="4">
        <v>40294</v>
      </c>
      <c r="AL95" s="4" t="s">
        <v>1142</v>
      </c>
      <c r="AM95" s="4">
        <v>40256</v>
      </c>
      <c r="AN95" s="4" t="s">
        <v>1255</v>
      </c>
      <c r="AO95" s="4">
        <v>2010.2103825136601</v>
      </c>
      <c r="AP95" s="4" t="s">
        <v>1716</v>
      </c>
      <c r="AQ95" s="4" t="s">
        <v>1256</v>
      </c>
      <c r="AR95" s="4" t="s">
        <v>1256</v>
      </c>
      <c r="AS95" s="4" t="s">
        <v>76</v>
      </c>
      <c r="AT95" s="4" t="s">
        <v>1105</v>
      </c>
      <c r="AU95" s="4" t="s">
        <v>264</v>
      </c>
      <c r="AV95" s="4" t="s">
        <v>1084</v>
      </c>
      <c r="AW95" s="4" t="s">
        <v>1705</v>
      </c>
      <c r="AX95" s="4" t="s">
        <v>1084</v>
      </c>
      <c r="AY95" s="4" t="s">
        <v>1128</v>
      </c>
      <c r="AZ95" s="8" t="s">
        <v>76</v>
      </c>
      <c r="BA95" t="s">
        <v>1204</v>
      </c>
      <c r="BB95" t="s">
        <v>1226</v>
      </c>
      <c r="BC95" t="s">
        <v>1356</v>
      </c>
      <c r="BD95" t="s">
        <v>1207</v>
      </c>
      <c r="BE95" t="s">
        <v>1111</v>
      </c>
      <c r="BF95" t="s">
        <v>1112</v>
      </c>
      <c r="BG95" t="s">
        <v>1228</v>
      </c>
      <c r="BH95" t="s">
        <v>1228</v>
      </c>
      <c r="BI95" t="s">
        <v>1228</v>
      </c>
      <c r="BJ95" t="s">
        <v>1114</v>
      </c>
      <c r="BK95" t="s">
        <v>1115</v>
      </c>
      <c r="BM95" s="47" t="s">
        <v>1209</v>
      </c>
    </row>
    <row r="96" spans="1:65" x14ac:dyDescent="0.35">
      <c r="A96" s="5">
        <v>194</v>
      </c>
      <c r="B96" s="4">
        <v>194</v>
      </c>
      <c r="C96" s="4" t="s">
        <v>266</v>
      </c>
      <c r="D96" s="4" t="s">
        <v>269</v>
      </c>
      <c r="E96" s="4" t="s">
        <v>1084</v>
      </c>
      <c r="F96" s="4" t="s">
        <v>1717</v>
      </c>
      <c r="G96" s="4" t="s">
        <v>270</v>
      </c>
      <c r="H96" s="4" t="s">
        <v>1086</v>
      </c>
      <c r="I96" s="4" t="s">
        <v>1087</v>
      </c>
      <c r="J96" s="4" t="s">
        <v>1088</v>
      </c>
      <c r="K96" s="4" t="s">
        <v>67</v>
      </c>
      <c r="L96" s="4" t="s">
        <v>1707</v>
      </c>
      <c r="M96" s="4" t="s">
        <v>1718</v>
      </c>
      <c r="N96" s="4" t="s">
        <v>1084</v>
      </c>
      <c r="O96" s="4" t="s">
        <v>1084</v>
      </c>
      <c r="P96" s="4" t="s">
        <v>1084</v>
      </c>
      <c r="Q96" s="4" t="s">
        <v>1084</v>
      </c>
      <c r="R96" s="4" t="s">
        <v>1719</v>
      </c>
      <c r="S96" s="4">
        <v>2013</v>
      </c>
      <c r="T96" s="4" t="s">
        <v>1040</v>
      </c>
      <c r="U96" s="4" t="s">
        <v>1041</v>
      </c>
      <c r="V96" s="4" t="s">
        <v>1042</v>
      </c>
      <c r="W96" s="4" t="s">
        <v>1084</v>
      </c>
      <c r="X96" s="4" t="s">
        <v>1093</v>
      </c>
      <c r="Y96" s="4" t="s">
        <v>1084</v>
      </c>
      <c r="Z96" s="4" t="s">
        <v>1094</v>
      </c>
      <c r="AA96" s="4" t="s">
        <v>1094</v>
      </c>
      <c r="AB96" s="4" t="s">
        <v>1084</v>
      </c>
      <c r="AC96" s="4" t="s">
        <v>1084</v>
      </c>
      <c r="AD96" s="4" t="s">
        <v>1084</v>
      </c>
      <c r="AE96" s="4" t="s">
        <v>1720</v>
      </c>
      <c r="AF96" s="4" t="s">
        <v>1175</v>
      </c>
      <c r="AG96" s="4" t="s">
        <v>1589</v>
      </c>
      <c r="AH96" s="4" t="s">
        <v>78</v>
      </c>
      <c r="AI96" s="4">
        <v>41492</v>
      </c>
      <c r="AJ96" s="4" t="s">
        <v>1151</v>
      </c>
      <c r="AK96" s="4">
        <v>41683</v>
      </c>
      <c r="AL96" s="4" t="s">
        <v>1101</v>
      </c>
      <c r="AM96" s="4">
        <v>41588</v>
      </c>
      <c r="AN96" s="4" t="s">
        <v>1287</v>
      </c>
      <c r="AO96" s="4">
        <v>2013.85519125683</v>
      </c>
      <c r="AP96" s="4" t="s">
        <v>1084</v>
      </c>
      <c r="AQ96" s="4" t="s">
        <v>1203</v>
      </c>
      <c r="AR96" s="4" t="s">
        <v>1370</v>
      </c>
      <c r="AS96" s="4" t="s">
        <v>67</v>
      </c>
      <c r="AT96" s="4" t="s">
        <v>1105</v>
      </c>
      <c r="AU96" s="4" t="s">
        <v>264</v>
      </c>
      <c r="AV96" s="4" t="s">
        <v>1084</v>
      </c>
      <c r="AW96" s="4" t="s">
        <v>1084</v>
      </c>
      <c r="AX96" s="4" t="s">
        <v>1712</v>
      </c>
      <c r="AY96" s="4" t="s">
        <v>1106</v>
      </c>
      <c r="AZ96" s="8" t="s">
        <v>67</v>
      </c>
      <c r="BA96" t="s">
        <v>1204</v>
      </c>
      <c r="BB96" t="s">
        <v>1226</v>
      </c>
      <c r="BC96" t="s">
        <v>1356</v>
      </c>
      <c r="BD96" t="s">
        <v>1207</v>
      </c>
      <c r="BE96" t="s">
        <v>1111</v>
      </c>
      <c r="BF96" t="s">
        <v>1112</v>
      </c>
      <c r="BG96" t="s">
        <v>1228</v>
      </c>
      <c r="BH96" t="s">
        <v>1228</v>
      </c>
      <c r="BI96" t="s">
        <v>1228</v>
      </c>
      <c r="BJ96" t="s">
        <v>1114</v>
      </c>
      <c r="BK96" t="s">
        <v>1115</v>
      </c>
      <c r="BM96" s="47"/>
    </row>
    <row r="97" spans="1:65" x14ac:dyDescent="0.35">
      <c r="A97" s="5">
        <v>3707</v>
      </c>
      <c r="B97" s="4">
        <v>3707</v>
      </c>
      <c r="C97" s="4" t="s">
        <v>266</v>
      </c>
      <c r="D97" s="4" t="s">
        <v>271</v>
      </c>
      <c r="E97" s="4" t="s">
        <v>1084</v>
      </c>
      <c r="F97" s="4" t="s">
        <v>1721</v>
      </c>
      <c r="G97" s="4" t="s">
        <v>95</v>
      </c>
      <c r="H97" s="4" t="s">
        <v>1086</v>
      </c>
      <c r="I97" s="4" t="s">
        <v>1087</v>
      </c>
      <c r="J97" s="4" t="s">
        <v>1088</v>
      </c>
      <c r="K97" s="4" t="s">
        <v>76</v>
      </c>
      <c r="L97" s="4" t="s">
        <v>1700</v>
      </c>
      <c r="M97" s="4" t="s">
        <v>1722</v>
      </c>
      <c r="N97" s="4" t="s">
        <v>1084</v>
      </c>
      <c r="O97" s="4" t="s">
        <v>1084</v>
      </c>
      <c r="P97" s="4" t="s">
        <v>1084</v>
      </c>
      <c r="Q97" s="4" t="s">
        <v>1084</v>
      </c>
      <c r="R97" s="4" t="s">
        <v>1084</v>
      </c>
      <c r="S97" s="4">
        <v>0</v>
      </c>
      <c r="T97" s="4" t="s">
        <v>1040</v>
      </c>
      <c r="U97" s="4" t="s">
        <v>1041</v>
      </c>
      <c r="V97" s="4" t="s">
        <v>1042</v>
      </c>
      <c r="W97" s="4" t="s">
        <v>1084</v>
      </c>
      <c r="X97" s="4" t="s">
        <v>1093</v>
      </c>
      <c r="Y97" s="4" t="s">
        <v>1094</v>
      </c>
      <c r="Z97" s="4" t="s">
        <v>1084</v>
      </c>
      <c r="AA97" s="4" t="s">
        <v>1084</v>
      </c>
      <c r="AB97" s="4" t="s">
        <v>1084</v>
      </c>
      <c r="AC97" s="4" t="s">
        <v>1188</v>
      </c>
      <c r="AD97" s="4" t="s">
        <v>1084</v>
      </c>
      <c r="AE97" s="4" t="s">
        <v>1723</v>
      </c>
      <c r="AF97" s="4" t="s">
        <v>1098</v>
      </c>
      <c r="AG97" s="4" t="s">
        <v>1562</v>
      </c>
      <c r="AH97" s="4" t="s">
        <v>78</v>
      </c>
      <c r="AI97" s="4">
        <v>42917</v>
      </c>
      <c r="AJ97" s="4" t="s">
        <v>1125</v>
      </c>
      <c r="AK97" s="4">
        <v>43159</v>
      </c>
      <c r="AL97" s="4" t="s">
        <v>1101</v>
      </c>
      <c r="AM97" s="4">
        <v>43038.5</v>
      </c>
      <c r="AN97" s="4" t="s">
        <v>1193</v>
      </c>
      <c r="AO97" s="4">
        <v>2017.82650273224</v>
      </c>
      <c r="AP97" s="4" t="s">
        <v>1084</v>
      </c>
      <c r="AQ97" s="4" t="s">
        <v>1194</v>
      </c>
      <c r="AR97" s="4" t="s">
        <v>1195</v>
      </c>
      <c r="AS97" s="4" t="s">
        <v>76</v>
      </c>
      <c r="AT97" s="4" t="s">
        <v>1105</v>
      </c>
      <c r="AU97" s="4" t="s">
        <v>264</v>
      </c>
      <c r="AV97" s="4" t="s">
        <v>1084</v>
      </c>
      <c r="AW97" s="4" t="s">
        <v>1705</v>
      </c>
      <c r="AX97" s="4" t="s">
        <v>1084</v>
      </c>
      <c r="AY97" s="4" t="s">
        <v>1128</v>
      </c>
      <c r="AZ97" s="8" t="s">
        <v>76</v>
      </c>
      <c r="BA97" t="s">
        <v>1204</v>
      </c>
      <c r="BB97" t="s">
        <v>1226</v>
      </c>
      <c r="BC97" t="s">
        <v>1356</v>
      </c>
      <c r="BD97" t="s">
        <v>1207</v>
      </c>
      <c r="BE97" t="s">
        <v>1111</v>
      </c>
      <c r="BF97" t="s">
        <v>1112</v>
      </c>
      <c r="BG97" t="s">
        <v>1228</v>
      </c>
      <c r="BH97" t="s">
        <v>1228</v>
      </c>
      <c r="BI97" t="s">
        <v>1228</v>
      </c>
      <c r="BJ97" t="s">
        <v>1114</v>
      </c>
      <c r="BK97" t="s">
        <v>1115</v>
      </c>
      <c r="BM97" s="47" t="s">
        <v>329</v>
      </c>
    </row>
    <row r="98" spans="1:65" x14ac:dyDescent="0.35">
      <c r="A98" s="5">
        <v>198</v>
      </c>
      <c r="B98" s="4">
        <v>198</v>
      </c>
      <c r="C98" s="4" t="s">
        <v>274</v>
      </c>
      <c r="D98" s="4" t="s">
        <v>273</v>
      </c>
      <c r="E98" s="4" t="s">
        <v>1084</v>
      </c>
      <c r="F98" s="4" t="s">
        <v>1724</v>
      </c>
      <c r="G98" s="4">
        <v>2006</v>
      </c>
      <c r="H98" s="4" t="s">
        <v>1086</v>
      </c>
      <c r="I98" s="4" t="s">
        <v>1087</v>
      </c>
      <c r="J98" s="4" t="s">
        <v>1088</v>
      </c>
      <c r="K98" s="4" t="s">
        <v>76</v>
      </c>
      <c r="L98" s="4" t="s">
        <v>1725</v>
      </c>
      <c r="M98" s="4" t="s">
        <v>1084</v>
      </c>
      <c r="N98" s="4" t="s">
        <v>1084</v>
      </c>
      <c r="O98" s="4" t="s">
        <v>1084</v>
      </c>
      <c r="P98" s="4" t="s">
        <v>1084</v>
      </c>
      <c r="Q98" s="4" t="s">
        <v>1084</v>
      </c>
      <c r="R98" s="4" t="s">
        <v>1084</v>
      </c>
      <c r="S98" s="4">
        <v>2006</v>
      </c>
      <c r="T98" s="4" t="s">
        <v>1040</v>
      </c>
      <c r="U98" s="4" t="s">
        <v>1041</v>
      </c>
      <c r="V98" s="4" t="s">
        <v>1042</v>
      </c>
      <c r="W98" s="4" t="s">
        <v>1084</v>
      </c>
      <c r="X98" s="4" t="s">
        <v>1093</v>
      </c>
      <c r="Y98" s="4" t="s">
        <v>1094</v>
      </c>
      <c r="Z98" s="4" t="s">
        <v>1084</v>
      </c>
      <c r="AA98" s="4" t="s">
        <v>1084</v>
      </c>
      <c r="AB98" s="4" t="s">
        <v>1084</v>
      </c>
      <c r="AC98" s="4" t="s">
        <v>1095</v>
      </c>
      <c r="AD98" s="4" t="s">
        <v>1726</v>
      </c>
      <c r="AE98" s="4" t="s">
        <v>1183</v>
      </c>
      <c r="AF98" s="4" t="s">
        <v>1084</v>
      </c>
      <c r="AG98" s="4" t="s">
        <v>1084</v>
      </c>
      <c r="AH98" s="4" t="s">
        <v>70</v>
      </c>
      <c r="AI98" s="4">
        <v>0</v>
      </c>
      <c r="AJ98" s="4" t="s">
        <v>1084</v>
      </c>
      <c r="AK98" s="4">
        <v>0</v>
      </c>
      <c r="AL98" s="4" t="s">
        <v>1084</v>
      </c>
      <c r="AM98" s="4">
        <v>0</v>
      </c>
      <c r="AN98" s="4" t="s">
        <v>1084</v>
      </c>
      <c r="AO98" s="4">
        <v>0</v>
      </c>
      <c r="AP98" s="4" t="s">
        <v>1084</v>
      </c>
      <c r="AQ98" s="4" t="s">
        <v>1280</v>
      </c>
      <c r="AR98" s="4" t="s">
        <v>1280</v>
      </c>
      <c r="AS98" s="4" t="s">
        <v>76</v>
      </c>
      <c r="AT98" s="4" t="s">
        <v>1105</v>
      </c>
      <c r="AU98" s="4" t="s">
        <v>272</v>
      </c>
      <c r="AV98" s="4" t="s">
        <v>1084</v>
      </c>
      <c r="AW98" s="4" t="s">
        <v>1727</v>
      </c>
      <c r="AX98" s="4" t="s">
        <v>1728</v>
      </c>
      <c r="AY98" s="4" t="s">
        <v>1128</v>
      </c>
      <c r="AZ98" s="8" t="s">
        <v>76</v>
      </c>
      <c r="BA98" t="s">
        <v>1204</v>
      </c>
      <c r="BB98" t="s">
        <v>1492</v>
      </c>
      <c r="BC98" t="s">
        <v>1227</v>
      </c>
      <c r="BD98" t="s">
        <v>1110</v>
      </c>
      <c r="BE98" t="s">
        <v>1133</v>
      </c>
      <c r="BF98" t="s">
        <v>1112</v>
      </c>
      <c r="BG98" t="s">
        <v>1206</v>
      </c>
      <c r="BH98" t="s">
        <v>1228</v>
      </c>
      <c r="BI98" t="s">
        <v>1228</v>
      </c>
      <c r="BJ98" t="s">
        <v>1114</v>
      </c>
      <c r="BK98" t="s">
        <v>1115</v>
      </c>
      <c r="BM98" s="47" t="s">
        <v>1167</v>
      </c>
    </row>
    <row r="99" spans="1:65" x14ac:dyDescent="0.35">
      <c r="A99" s="5">
        <v>1315</v>
      </c>
      <c r="B99" s="4">
        <v>1315</v>
      </c>
      <c r="C99" s="4" t="s">
        <v>277</v>
      </c>
      <c r="D99" s="4" t="s">
        <v>285</v>
      </c>
      <c r="E99" s="4" t="s">
        <v>1084</v>
      </c>
      <c r="F99" s="4" t="s">
        <v>1729</v>
      </c>
      <c r="G99" s="4">
        <v>1999</v>
      </c>
      <c r="H99" s="4" t="s">
        <v>1086</v>
      </c>
      <c r="I99" s="4" t="s">
        <v>1087</v>
      </c>
      <c r="J99" s="4" t="s">
        <v>1088</v>
      </c>
      <c r="K99" s="4" t="s">
        <v>67</v>
      </c>
      <c r="L99" s="4" t="s">
        <v>1730</v>
      </c>
      <c r="M99" s="4" t="s">
        <v>1084</v>
      </c>
      <c r="N99" s="4" t="s">
        <v>1084</v>
      </c>
      <c r="O99" s="4" t="s">
        <v>1084</v>
      </c>
      <c r="P99" s="4" t="s">
        <v>1084</v>
      </c>
      <c r="Q99" s="4" t="s">
        <v>1084</v>
      </c>
      <c r="R99" s="4" t="s">
        <v>1731</v>
      </c>
      <c r="S99" s="4">
        <v>1999</v>
      </c>
      <c r="T99" s="4" t="s">
        <v>1040</v>
      </c>
      <c r="U99" s="4" t="s">
        <v>1041</v>
      </c>
      <c r="V99" s="4" t="s">
        <v>1042</v>
      </c>
      <c r="W99" s="4" t="s">
        <v>1084</v>
      </c>
      <c r="X99" s="4" t="s">
        <v>1093</v>
      </c>
      <c r="Y99" s="4" t="s">
        <v>1084</v>
      </c>
      <c r="Z99" s="4" t="s">
        <v>1094</v>
      </c>
      <c r="AA99" s="4" t="s">
        <v>1084</v>
      </c>
      <c r="AB99" s="4" t="s">
        <v>1084</v>
      </c>
      <c r="AC99" s="4" t="s">
        <v>1084</v>
      </c>
      <c r="AD99" s="4" t="s">
        <v>1084</v>
      </c>
      <c r="AE99" s="4" t="s">
        <v>1183</v>
      </c>
      <c r="AF99" s="4" t="s">
        <v>1084</v>
      </c>
      <c r="AG99" s="4" t="s">
        <v>1084</v>
      </c>
      <c r="AH99" s="4" t="s">
        <v>70</v>
      </c>
      <c r="AI99" s="4">
        <v>0</v>
      </c>
      <c r="AJ99" s="4" t="s">
        <v>1084</v>
      </c>
      <c r="AK99" s="4">
        <v>0</v>
      </c>
      <c r="AL99" s="4" t="s">
        <v>1084</v>
      </c>
      <c r="AM99" s="4">
        <v>0</v>
      </c>
      <c r="AN99" s="4" t="s">
        <v>1084</v>
      </c>
      <c r="AO99" s="4">
        <v>0</v>
      </c>
      <c r="AP99" s="4" t="s">
        <v>1084</v>
      </c>
      <c r="AQ99" s="4" t="s">
        <v>1462</v>
      </c>
      <c r="AR99" s="4" t="s">
        <v>1462</v>
      </c>
      <c r="AS99" s="4" t="s">
        <v>67</v>
      </c>
      <c r="AT99" s="4" t="s">
        <v>1105</v>
      </c>
      <c r="AU99" s="4" t="s">
        <v>275</v>
      </c>
      <c r="AV99" s="4" t="s">
        <v>1084</v>
      </c>
      <c r="AW99" s="4" t="s">
        <v>1084</v>
      </c>
      <c r="AX99" s="4" t="s">
        <v>1732</v>
      </c>
      <c r="AY99" s="4" t="s">
        <v>1106</v>
      </c>
      <c r="AZ99" s="8" t="s">
        <v>67</v>
      </c>
      <c r="BA99" t="s">
        <v>1313</v>
      </c>
      <c r="BB99" t="s">
        <v>1314</v>
      </c>
      <c r="BC99" t="s">
        <v>1315</v>
      </c>
      <c r="BD99" t="s">
        <v>1316</v>
      </c>
      <c r="BE99" t="s">
        <v>1133</v>
      </c>
      <c r="BF99" t="s">
        <v>1112</v>
      </c>
      <c r="BG99" t="s">
        <v>1315</v>
      </c>
      <c r="BH99" t="s">
        <v>1318</v>
      </c>
      <c r="BI99" t="s">
        <v>1313</v>
      </c>
      <c r="BJ99">
        <v>0</v>
      </c>
      <c r="BK99" t="s">
        <v>1115</v>
      </c>
      <c r="BM99" s="47"/>
    </row>
    <row r="100" spans="1:65" x14ac:dyDescent="0.35">
      <c r="A100" s="5">
        <v>203</v>
      </c>
      <c r="B100" s="4">
        <v>203</v>
      </c>
      <c r="C100" s="4" t="s">
        <v>277</v>
      </c>
      <c r="D100" s="4" t="s">
        <v>276</v>
      </c>
      <c r="E100" s="4" t="s">
        <v>1084</v>
      </c>
      <c r="F100" s="4" t="s">
        <v>1733</v>
      </c>
      <c r="G100" s="4">
        <v>2000</v>
      </c>
      <c r="H100" s="4" t="s">
        <v>1086</v>
      </c>
      <c r="I100" s="4" t="s">
        <v>1087</v>
      </c>
      <c r="J100" s="4" t="s">
        <v>1088</v>
      </c>
      <c r="K100" s="4" t="s">
        <v>76</v>
      </c>
      <c r="L100" s="4" t="s">
        <v>1734</v>
      </c>
      <c r="M100" s="4" t="s">
        <v>1735</v>
      </c>
      <c r="N100" s="4" t="s">
        <v>1084</v>
      </c>
      <c r="O100" s="4" t="s">
        <v>1084</v>
      </c>
      <c r="P100" s="4" t="s">
        <v>1084</v>
      </c>
      <c r="Q100" s="4" t="s">
        <v>1084</v>
      </c>
      <c r="R100" s="4" t="s">
        <v>1084</v>
      </c>
      <c r="S100" s="4">
        <v>2000</v>
      </c>
      <c r="T100" s="4" t="s">
        <v>1040</v>
      </c>
      <c r="U100" s="4" t="s">
        <v>1120</v>
      </c>
      <c r="V100" s="4" t="s">
        <v>1042</v>
      </c>
      <c r="W100" s="4" t="s">
        <v>1084</v>
      </c>
      <c r="X100" s="4" t="s">
        <v>1093</v>
      </c>
      <c r="Y100" s="4" t="s">
        <v>1094</v>
      </c>
      <c r="Z100" s="4" t="s">
        <v>1084</v>
      </c>
      <c r="AA100" s="4" t="s">
        <v>1084</v>
      </c>
      <c r="AB100" s="4" t="s">
        <v>1084</v>
      </c>
      <c r="AC100" s="4" t="s">
        <v>1084</v>
      </c>
      <c r="AD100" s="4" t="s">
        <v>1084</v>
      </c>
      <c r="AE100" s="4" t="s">
        <v>1241</v>
      </c>
      <c r="AF100" s="4" t="s">
        <v>1123</v>
      </c>
      <c r="AG100" s="4" t="s">
        <v>1736</v>
      </c>
      <c r="AH100" s="4" t="s">
        <v>78</v>
      </c>
      <c r="AI100" s="4">
        <v>36830</v>
      </c>
      <c r="AJ100" s="4" t="s">
        <v>1165</v>
      </c>
      <c r="AK100" s="4">
        <v>36870</v>
      </c>
      <c r="AL100" s="4" t="s">
        <v>1152</v>
      </c>
      <c r="AM100" s="4">
        <v>36850.5</v>
      </c>
      <c r="AN100" s="4" t="s">
        <v>1126</v>
      </c>
      <c r="AO100" s="4">
        <v>2000.8866120218599</v>
      </c>
      <c r="AP100" s="4" t="s">
        <v>1737</v>
      </c>
      <c r="AQ100" s="4" t="s">
        <v>1127</v>
      </c>
      <c r="AR100" s="4" t="s">
        <v>1127</v>
      </c>
      <c r="AS100" s="4" t="s">
        <v>76</v>
      </c>
      <c r="AT100" s="4" t="s">
        <v>1105</v>
      </c>
      <c r="AU100" s="4" t="s">
        <v>275</v>
      </c>
      <c r="AV100" s="4" t="s">
        <v>1084</v>
      </c>
      <c r="AW100" s="4" t="s">
        <v>1084</v>
      </c>
      <c r="AX100" s="4" t="s">
        <v>1084</v>
      </c>
      <c r="AY100" s="4" t="s">
        <v>1128</v>
      </c>
      <c r="AZ100" s="8" t="s">
        <v>76</v>
      </c>
      <c r="BA100" t="s">
        <v>1313</v>
      </c>
      <c r="BB100" t="s">
        <v>1314</v>
      </c>
      <c r="BC100" t="s">
        <v>1315</v>
      </c>
      <c r="BD100" t="s">
        <v>1316</v>
      </c>
      <c r="BE100" t="s">
        <v>1133</v>
      </c>
      <c r="BF100" t="s">
        <v>1112</v>
      </c>
      <c r="BG100" t="s">
        <v>1315</v>
      </c>
      <c r="BH100" t="s">
        <v>1318</v>
      </c>
      <c r="BI100" t="s">
        <v>1313</v>
      </c>
      <c r="BJ100">
        <v>0</v>
      </c>
      <c r="BK100" t="s">
        <v>1115</v>
      </c>
      <c r="BM100" s="47" t="s">
        <v>1136</v>
      </c>
    </row>
    <row r="101" spans="1:65" x14ac:dyDescent="0.35">
      <c r="A101" s="5">
        <v>204</v>
      </c>
      <c r="B101" s="4">
        <v>204</v>
      </c>
      <c r="C101" s="4" t="s">
        <v>277</v>
      </c>
      <c r="D101" s="4" t="s">
        <v>279</v>
      </c>
      <c r="E101" s="4" t="s">
        <v>1084</v>
      </c>
      <c r="F101" s="4" t="s">
        <v>1738</v>
      </c>
      <c r="G101" s="4">
        <v>2002</v>
      </c>
      <c r="H101" s="4" t="s">
        <v>1086</v>
      </c>
      <c r="I101" s="4" t="s">
        <v>1087</v>
      </c>
      <c r="J101" s="4" t="s">
        <v>1088</v>
      </c>
      <c r="K101" s="4" t="s">
        <v>67</v>
      </c>
      <c r="L101" s="4" t="s">
        <v>1739</v>
      </c>
      <c r="M101" s="4" t="s">
        <v>1740</v>
      </c>
      <c r="N101" s="4" t="s">
        <v>1084</v>
      </c>
      <c r="O101" s="4" t="s">
        <v>1084</v>
      </c>
      <c r="P101" s="4" t="s">
        <v>1084</v>
      </c>
      <c r="Q101" s="4" t="s">
        <v>1084</v>
      </c>
      <c r="R101" s="4" t="s">
        <v>1741</v>
      </c>
      <c r="S101" s="4">
        <v>2002</v>
      </c>
      <c r="T101" s="4" t="s">
        <v>1040</v>
      </c>
      <c r="U101" s="4" t="s">
        <v>1041</v>
      </c>
      <c r="V101" s="4" t="s">
        <v>1042</v>
      </c>
      <c r="W101" s="4" t="s">
        <v>1084</v>
      </c>
      <c r="X101" s="4" t="s">
        <v>1093</v>
      </c>
      <c r="Y101" s="4" t="s">
        <v>1084</v>
      </c>
      <c r="Z101" s="4" t="s">
        <v>1094</v>
      </c>
      <c r="AA101" s="4" t="s">
        <v>1084</v>
      </c>
      <c r="AB101" s="4" t="s">
        <v>1084</v>
      </c>
      <c r="AC101" s="4" t="s">
        <v>1084</v>
      </c>
      <c r="AD101" s="4" t="s">
        <v>1084</v>
      </c>
      <c r="AE101" s="4" t="s">
        <v>1742</v>
      </c>
      <c r="AF101" s="4" t="s">
        <v>1175</v>
      </c>
      <c r="AG101" s="4" t="s">
        <v>1743</v>
      </c>
      <c r="AH101" s="4" t="s">
        <v>78</v>
      </c>
      <c r="AI101" s="4">
        <v>37411</v>
      </c>
      <c r="AJ101" s="4" t="s">
        <v>1100</v>
      </c>
      <c r="AK101" s="4">
        <v>37610</v>
      </c>
      <c r="AL101" s="4" t="s">
        <v>1152</v>
      </c>
      <c r="AM101" s="4">
        <v>37511</v>
      </c>
      <c r="AN101" s="4" t="s">
        <v>1143</v>
      </c>
      <c r="AO101" s="4">
        <v>2002.6939890710401</v>
      </c>
      <c r="AP101" s="4" t="s">
        <v>1084</v>
      </c>
      <c r="AQ101" s="4" t="s">
        <v>1144</v>
      </c>
      <c r="AR101" s="4" t="s">
        <v>1144</v>
      </c>
      <c r="AS101" s="4" t="s">
        <v>67</v>
      </c>
      <c r="AT101" s="4" t="s">
        <v>1105</v>
      </c>
      <c r="AU101" s="4" t="s">
        <v>275</v>
      </c>
      <c r="AV101" s="4" t="s">
        <v>1084</v>
      </c>
      <c r="AW101" s="4" t="s">
        <v>1744</v>
      </c>
      <c r="AX101" s="4" t="s">
        <v>1745</v>
      </c>
      <c r="AY101" s="4" t="s">
        <v>1106</v>
      </c>
      <c r="AZ101" s="8" t="s">
        <v>67</v>
      </c>
      <c r="BA101" t="s">
        <v>1313</v>
      </c>
      <c r="BB101" t="s">
        <v>1314</v>
      </c>
      <c r="BC101" t="s">
        <v>1315</v>
      </c>
      <c r="BD101" t="s">
        <v>1316</v>
      </c>
      <c r="BE101" t="s">
        <v>1133</v>
      </c>
      <c r="BF101" t="s">
        <v>1112</v>
      </c>
      <c r="BG101" t="s">
        <v>1315</v>
      </c>
      <c r="BH101" t="s">
        <v>1318</v>
      </c>
      <c r="BI101" t="s">
        <v>1313</v>
      </c>
      <c r="BJ101">
        <v>0</v>
      </c>
      <c r="BK101" t="s">
        <v>1115</v>
      </c>
      <c r="BM101" s="47"/>
    </row>
    <row r="102" spans="1:65" x14ac:dyDescent="0.35">
      <c r="A102" s="5">
        <v>206</v>
      </c>
      <c r="B102" s="4">
        <v>206</v>
      </c>
      <c r="C102" s="4" t="s">
        <v>277</v>
      </c>
      <c r="D102" s="4" t="s">
        <v>283</v>
      </c>
      <c r="E102" s="4" t="s">
        <v>1084</v>
      </c>
      <c r="F102" s="4" t="s">
        <v>1746</v>
      </c>
      <c r="G102" s="4">
        <v>2007</v>
      </c>
      <c r="H102" s="4" t="s">
        <v>1086</v>
      </c>
      <c r="I102" s="4" t="s">
        <v>1087</v>
      </c>
      <c r="J102" s="4" t="s">
        <v>1088</v>
      </c>
      <c r="K102" s="4" t="s">
        <v>67</v>
      </c>
      <c r="L102" s="4" t="s">
        <v>1739</v>
      </c>
      <c r="M102" s="4" t="s">
        <v>1747</v>
      </c>
      <c r="N102" s="4" t="s">
        <v>1084</v>
      </c>
      <c r="O102" s="4" t="s">
        <v>1084</v>
      </c>
      <c r="P102" s="4" t="s">
        <v>1084</v>
      </c>
      <c r="Q102" s="4" t="s">
        <v>1084</v>
      </c>
      <c r="R102" s="4" t="s">
        <v>1748</v>
      </c>
      <c r="S102" s="4">
        <v>2007</v>
      </c>
      <c r="T102" s="4" t="s">
        <v>1040</v>
      </c>
      <c r="U102" s="4" t="s">
        <v>1041</v>
      </c>
      <c r="V102" s="4" t="s">
        <v>1042</v>
      </c>
      <c r="W102" s="4" t="s">
        <v>1084</v>
      </c>
      <c r="X102" s="4" t="s">
        <v>1093</v>
      </c>
      <c r="Y102" s="4" t="s">
        <v>1084</v>
      </c>
      <c r="Z102" s="4" t="s">
        <v>1094</v>
      </c>
      <c r="AA102" s="4" t="s">
        <v>1094</v>
      </c>
      <c r="AB102" s="4" t="s">
        <v>1084</v>
      </c>
      <c r="AC102" s="4" t="s">
        <v>1084</v>
      </c>
      <c r="AD102" s="4" t="s">
        <v>1084</v>
      </c>
      <c r="AE102" s="4" t="s">
        <v>1749</v>
      </c>
      <c r="AF102" s="4" t="s">
        <v>1175</v>
      </c>
      <c r="AG102" s="4" t="s">
        <v>1703</v>
      </c>
      <c r="AH102" s="4" t="s">
        <v>78</v>
      </c>
      <c r="AI102" s="4">
        <v>39142</v>
      </c>
      <c r="AJ102" s="4" t="s">
        <v>1201</v>
      </c>
      <c r="AK102" s="4">
        <v>39325</v>
      </c>
      <c r="AL102" s="4" t="s">
        <v>1151</v>
      </c>
      <c r="AM102" s="4">
        <v>39234</v>
      </c>
      <c r="AN102" s="4" t="s">
        <v>1443</v>
      </c>
      <c r="AO102" s="4">
        <v>2007.4125683060099</v>
      </c>
      <c r="AP102" s="4" t="s">
        <v>1750</v>
      </c>
      <c r="AQ102" s="4" t="s">
        <v>1444</v>
      </c>
      <c r="AR102" s="4" t="s">
        <v>1444</v>
      </c>
      <c r="AS102" s="4" t="s">
        <v>67</v>
      </c>
      <c r="AT102" s="4" t="s">
        <v>1105</v>
      </c>
      <c r="AU102" s="4" t="s">
        <v>275</v>
      </c>
      <c r="AV102" s="4" t="s">
        <v>1084</v>
      </c>
      <c r="AW102" s="4" t="s">
        <v>1744</v>
      </c>
      <c r="AX102" s="4" t="s">
        <v>1745</v>
      </c>
      <c r="AY102" s="4" t="s">
        <v>1106</v>
      </c>
      <c r="AZ102" s="8" t="s">
        <v>67</v>
      </c>
      <c r="BA102" t="s">
        <v>1313</v>
      </c>
      <c r="BB102" t="s">
        <v>1314</v>
      </c>
      <c r="BC102" t="s">
        <v>1315</v>
      </c>
      <c r="BD102" t="s">
        <v>1316</v>
      </c>
      <c r="BE102" t="s">
        <v>1133</v>
      </c>
      <c r="BF102" t="s">
        <v>1112</v>
      </c>
      <c r="BG102" t="s">
        <v>1315</v>
      </c>
      <c r="BH102" t="s">
        <v>1318</v>
      </c>
      <c r="BI102" t="s">
        <v>1313</v>
      </c>
      <c r="BJ102">
        <v>0</v>
      </c>
      <c r="BK102" t="s">
        <v>1115</v>
      </c>
      <c r="BM102" s="47"/>
    </row>
    <row r="103" spans="1:65" x14ac:dyDescent="0.35">
      <c r="A103" s="5">
        <v>205</v>
      </c>
      <c r="B103" s="4">
        <v>205</v>
      </c>
      <c r="C103" s="4" t="s">
        <v>277</v>
      </c>
      <c r="D103" s="4" t="s">
        <v>280</v>
      </c>
      <c r="E103" s="4" t="s">
        <v>1751</v>
      </c>
      <c r="F103" s="4" t="s">
        <v>1752</v>
      </c>
      <c r="G103" s="4">
        <v>2006</v>
      </c>
      <c r="H103" s="4" t="s">
        <v>1086</v>
      </c>
      <c r="I103" s="4" t="s">
        <v>1087</v>
      </c>
      <c r="J103" s="4" t="s">
        <v>1088</v>
      </c>
      <c r="K103" s="4" t="s">
        <v>1753</v>
      </c>
      <c r="L103" s="4" t="s">
        <v>1754</v>
      </c>
      <c r="M103" s="4" t="s">
        <v>1755</v>
      </c>
      <c r="N103" s="4" t="s">
        <v>1084</v>
      </c>
      <c r="O103" s="4" t="s">
        <v>1084</v>
      </c>
      <c r="P103" s="4" t="s">
        <v>1084</v>
      </c>
      <c r="Q103" s="4" t="s">
        <v>1084</v>
      </c>
      <c r="R103" s="4" t="s">
        <v>1084</v>
      </c>
      <c r="S103" s="4">
        <v>2006</v>
      </c>
      <c r="T103" s="4" t="s">
        <v>1040</v>
      </c>
      <c r="U103" s="4" t="s">
        <v>1120</v>
      </c>
      <c r="V103" s="4" t="s">
        <v>1042</v>
      </c>
      <c r="W103" s="4" t="s">
        <v>1084</v>
      </c>
      <c r="X103" s="4" t="s">
        <v>1093</v>
      </c>
      <c r="Y103" s="4" t="s">
        <v>1094</v>
      </c>
      <c r="Z103" s="4" t="s">
        <v>1084</v>
      </c>
      <c r="AA103" s="4" t="s">
        <v>1084</v>
      </c>
      <c r="AB103" s="4" t="s">
        <v>1756</v>
      </c>
      <c r="AC103" s="4" t="s">
        <v>1084</v>
      </c>
      <c r="AD103" s="4" t="s">
        <v>1084</v>
      </c>
      <c r="AE103" s="4" t="s">
        <v>1432</v>
      </c>
      <c r="AF103" s="4" t="s">
        <v>1123</v>
      </c>
      <c r="AG103" s="4" t="s">
        <v>1757</v>
      </c>
      <c r="AH103" s="4" t="s">
        <v>78</v>
      </c>
      <c r="AI103" s="4">
        <v>38855</v>
      </c>
      <c r="AJ103" s="4" t="s">
        <v>1157</v>
      </c>
      <c r="AK103" s="4">
        <v>38913</v>
      </c>
      <c r="AL103" s="4" t="s">
        <v>1125</v>
      </c>
      <c r="AM103" s="4">
        <v>38884.5</v>
      </c>
      <c r="AN103" s="4" t="s">
        <v>1279</v>
      </c>
      <c r="AO103" s="4">
        <v>2006.4549180327899</v>
      </c>
      <c r="AP103" s="4" t="s">
        <v>1758</v>
      </c>
      <c r="AQ103" s="4" t="s">
        <v>1280</v>
      </c>
      <c r="AR103" s="4" t="s">
        <v>1280</v>
      </c>
      <c r="AS103" s="4" t="s">
        <v>281</v>
      </c>
      <c r="AT103" s="4" t="s">
        <v>1105</v>
      </c>
      <c r="AU103" s="4" t="s">
        <v>275</v>
      </c>
      <c r="AV103" s="4" t="s">
        <v>1084</v>
      </c>
      <c r="AW103" s="4" t="s">
        <v>1759</v>
      </c>
      <c r="AX103" s="4" t="s">
        <v>1760</v>
      </c>
      <c r="AY103" s="4" t="s">
        <v>281</v>
      </c>
      <c r="AZ103" s="8" t="s">
        <v>1761</v>
      </c>
      <c r="BA103" t="s">
        <v>1313</v>
      </c>
      <c r="BB103" t="s">
        <v>1314</v>
      </c>
      <c r="BC103" t="s">
        <v>1315</v>
      </c>
      <c r="BD103" t="s">
        <v>1316</v>
      </c>
      <c r="BE103" t="s">
        <v>1133</v>
      </c>
      <c r="BF103" t="s">
        <v>1112</v>
      </c>
      <c r="BG103" t="s">
        <v>1315</v>
      </c>
      <c r="BH103" t="s">
        <v>1318</v>
      </c>
      <c r="BI103" t="s">
        <v>1313</v>
      </c>
      <c r="BJ103">
        <v>0</v>
      </c>
      <c r="BK103" t="s">
        <v>1115</v>
      </c>
      <c r="BM103" s="47"/>
    </row>
    <row r="104" spans="1:65" x14ac:dyDescent="0.35">
      <c r="A104" s="5">
        <v>207</v>
      </c>
      <c r="B104" s="4">
        <v>207</v>
      </c>
      <c r="C104" s="4" t="s">
        <v>277</v>
      </c>
      <c r="D104" s="4" t="s">
        <v>284</v>
      </c>
      <c r="E104" s="4" t="s">
        <v>1084</v>
      </c>
      <c r="F104" s="4" t="s">
        <v>1762</v>
      </c>
      <c r="G104" s="4">
        <v>2013</v>
      </c>
      <c r="H104" s="4" t="s">
        <v>1086</v>
      </c>
      <c r="I104" s="4" t="s">
        <v>1087</v>
      </c>
      <c r="J104" s="4" t="s">
        <v>1088</v>
      </c>
      <c r="K104" s="4" t="s">
        <v>67</v>
      </c>
      <c r="L104" s="4" t="s">
        <v>1739</v>
      </c>
      <c r="M104" s="4" t="s">
        <v>1763</v>
      </c>
      <c r="N104" s="4" t="s">
        <v>1084</v>
      </c>
      <c r="O104" s="4" t="s">
        <v>1084</v>
      </c>
      <c r="P104" s="4" t="s">
        <v>1084</v>
      </c>
      <c r="Q104" s="4" t="s">
        <v>1084</v>
      </c>
      <c r="R104" s="4" t="s">
        <v>1764</v>
      </c>
      <c r="S104" s="4">
        <v>2013</v>
      </c>
      <c r="T104" s="4" t="s">
        <v>1040</v>
      </c>
      <c r="U104" s="4" t="s">
        <v>1041</v>
      </c>
      <c r="V104" s="4" t="s">
        <v>1042</v>
      </c>
      <c r="W104" s="4" t="s">
        <v>1084</v>
      </c>
      <c r="X104" s="4" t="s">
        <v>1093</v>
      </c>
      <c r="Y104" s="4" t="s">
        <v>1084</v>
      </c>
      <c r="Z104" s="4" t="s">
        <v>1094</v>
      </c>
      <c r="AA104" s="4" t="s">
        <v>1094</v>
      </c>
      <c r="AB104" s="4" t="s">
        <v>1084</v>
      </c>
      <c r="AC104" s="4" t="s">
        <v>1084</v>
      </c>
      <c r="AD104" s="4" t="s">
        <v>1084</v>
      </c>
      <c r="AE104" s="4" t="s">
        <v>1765</v>
      </c>
      <c r="AF104" s="4" t="s">
        <v>1119</v>
      </c>
      <c r="AG104" s="4" t="s">
        <v>1766</v>
      </c>
      <c r="AH104" s="4" t="s">
        <v>78</v>
      </c>
      <c r="AI104" s="4">
        <v>41456</v>
      </c>
      <c r="AJ104" s="4" t="s">
        <v>1125</v>
      </c>
      <c r="AK104" s="4">
        <v>41578</v>
      </c>
      <c r="AL104" s="4" t="s">
        <v>1165</v>
      </c>
      <c r="AM104" s="4">
        <v>41517.5</v>
      </c>
      <c r="AN104" s="4" t="s">
        <v>1287</v>
      </c>
      <c r="AO104" s="4">
        <v>2013.6625683060099</v>
      </c>
      <c r="AP104" s="4" t="s">
        <v>1767</v>
      </c>
      <c r="AQ104" s="4" t="s">
        <v>1203</v>
      </c>
      <c r="AR104" s="4" t="s">
        <v>1203</v>
      </c>
      <c r="AS104" s="4" t="s">
        <v>67</v>
      </c>
      <c r="AT104" s="4" t="s">
        <v>1105</v>
      </c>
      <c r="AU104" s="4" t="s">
        <v>275</v>
      </c>
      <c r="AV104" s="4" t="s">
        <v>1084</v>
      </c>
      <c r="AW104" s="4" t="s">
        <v>1744</v>
      </c>
      <c r="AX104" s="4" t="s">
        <v>1745</v>
      </c>
      <c r="AY104" s="4" t="s">
        <v>1106</v>
      </c>
      <c r="AZ104" s="8" t="s">
        <v>67</v>
      </c>
      <c r="BA104" t="s">
        <v>1313</v>
      </c>
      <c r="BB104" t="s">
        <v>1314</v>
      </c>
      <c r="BC104" t="s">
        <v>1315</v>
      </c>
      <c r="BD104" t="s">
        <v>1316</v>
      </c>
      <c r="BE104" t="s">
        <v>1133</v>
      </c>
      <c r="BF104" t="s">
        <v>1112</v>
      </c>
      <c r="BG104" t="s">
        <v>1315</v>
      </c>
      <c r="BH104" t="s">
        <v>1318</v>
      </c>
      <c r="BI104" t="s">
        <v>1313</v>
      </c>
      <c r="BJ104">
        <v>0</v>
      </c>
      <c r="BK104" t="s">
        <v>1115</v>
      </c>
      <c r="BM104" s="47"/>
    </row>
    <row r="105" spans="1:65" x14ac:dyDescent="0.35">
      <c r="A105" s="5">
        <v>1323</v>
      </c>
      <c r="B105" s="4">
        <v>1323</v>
      </c>
      <c r="C105" s="4" t="s">
        <v>277</v>
      </c>
      <c r="D105" s="4" t="s">
        <v>286</v>
      </c>
      <c r="E105" s="4" t="s">
        <v>1084</v>
      </c>
      <c r="F105" s="4" t="s">
        <v>1768</v>
      </c>
      <c r="G105" s="4">
        <v>2014</v>
      </c>
      <c r="H105" s="4" t="s">
        <v>1086</v>
      </c>
      <c r="I105" s="4" t="s">
        <v>1087</v>
      </c>
      <c r="J105" s="4" t="s">
        <v>1088</v>
      </c>
      <c r="K105" s="4" t="s">
        <v>76</v>
      </c>
      <c r="L105" s="4" t="s">
        <v>1754</v>
      </c>
      <c r="M105" s="4" t="s">
        <v>1084</v>
      </c>
      <c r="N105" s="4" t="s">
        <v>1084</v>
      </c>
      <c r="O105" s="4" t="s">
        <v>1084</v>
      </c>
      <c r="P105" s="4" t="s">
        <v>1084</v>
      </c>
      <c r="Q105" s="4" t="s">
        <v>1084</v>
      </c>
      <c r="R105" s="4" t="s">
        <v>1084</v>
      </c>
      <c r="S105" s="4">
        <v>2014</v>
      </c>
      <c r="T105" s="4" t="s">
        <v>1040</v>
      </c>
      <c r="U105" s="4" t="s">
        <v>1041</v>
      </c>
      <c r="V105" s="4" t="s">
        <v>1042</v>
      </c>
      <c r="W105" s="4" t="s">
        <v>1084</v>
      </c>
      <c r="X105" s="4" t="s">
        <v>1093</v>
      </c>
      <c r="Y105" s="4" t="s">
        <v>1094</v>
      </c>
      <c r="Z105" s="4" t="s">
        <v>1084</v>
      </c>
      <c r="AA105" s="4" t="s">
        <v>1084</v>
      </c>
      <c r="AB105" s="4" t="s">
        <v>1084</v>
      </c>
      <c r="AC105" s="4" t="s">
        <v>1084</v>
      </c>
      <c r="AD105" s="4" t="s">
        <v>1084</v>
      </c>
      <c r="AE105" s="4" t="s">
        <v>1769</v>
      </c>
      <c r="AF105" s="4" t="s">
        <v>1163</v>
      </c>
      <c r="AG105" s="4" t="s">
        <v>1381</v>
      </c>
      <c r="AH105" s="4" t="s">
        <v>78</v>
      </c>
      <c r="AI105" s="4">
        <v>41791</v>
      </c>
      <c r="AJ105" s="4" t="s">
        <v>1100</v>
      </c>
      <c r="AK105" s="4">
        <v>41881</v>
      </c>
      <c r="AL105" s="4" t="s">
        <v>1151</v>
      </c>
      <c r="AM105" s="4">
        <v>41836.5</v>
      </c>
      <c r="AN105" s="4" t="s">
        <v>1369</v>
      </c>
      <c r="AO105" s="4">
        <v>2014.5368852459001</v>
      </c>
      <c r="AP105" s="4" t="s">
        <v>1770</v>
      </c>
      <c r="AQ105" s="4" t="s">
        <v>1370</v>
      </c>
      <c r="AR105" s="4" t="s">
        <v>1370</v>
      </c>
      <c r="AS105" s="4" t="s">
        <v>76</v>
      </c>
      <c r="AT105" s="4" t="s">
        <v>1105</v>
      </c>
      <c r="AU105" s="4" t="s">
        <v>275</v>
      </c>
      <c r="AV105" s="4" t="s">
        <v>1084</v>
      </c>
      <c r="AW105" s="4" t="s">
        <v>1759</v>
      </c>
      <c r="AX105" s="4" t="s">
        <v>1760</v>
      </c>
      <c r="AY105" s="4" t="s">
        <v>1128</v>
      </c>
      <c r="AZ105" s="8" t="s">
        <v>76</v>
      </c>
      <c r="BA105" t="s">
        <v>1313</v>
      </c>
      <c r="BB105" t="s">
        <v>1314</v>
      </c>
      <c r="BC105" t="s">
        <v>1315</v>
      </c>
      <c r="BD105" t="s">
        <v>1316</v>
      </c>
      <c r="BE105" t="s">
        <v>1133</v>
      </c>
      <c r="BF105" t="s">
        <v>1112</v>
      </c>
      <c r="BG105" t="s">
        <v>1315</v>
      </c>
      <c r="BH105" t="s">
        <v>1318</v>
      </c>
      <c r="BI105" t="s">
        <v>1313</v>
      </c>
      <c r="BJ105">
        <v>0</v>
      </c>
      <c r="BK105" t="s">
        <v>1115</v>
      </c>
      <c r="BM105" s="47" t="s">
        <v>1298</v>
      </c>
    </row>
    <row r="106" spans="1:65" x14ac:dyDescent="0.35">
      <c r="A106" s="5">
        <v>210</v>
      </c>
      <c r="B106" s="4">
        <v>210</v>
      </c>
      <c r="C106" s="4" t="s">
        <v>291</v>
      </c>
      <c r="D106" s="4" t="s">
        <v>292</v>
      </c>
      <c r="E106" s="4" t="s">
        <v>1084</v>
      </c>
      <c r="F106" s="4" t="s">
        <v>1771</v>
      </c>
      <c r="G106" s="4">
        <v>2004</v>
      </c>
      <c r="H106" s="4" t="s">
        <v>1086</v>
      </c>
      <c r="I106" s="4" t="s">
        <v>1087</v>
      </c>
      <c r="J106" s="4" t="s">
        <v>1088</v>
      </c>
      <c r="K106" s="4" t="s">
        <v>86</v>
      </c>
      <c r="L106" s="4" t="s">
        <v>1772</v>
      </c>
      <c r="M106" s="4" t="s">
        <v>1773</v>
      </c>
      <c r="N106" s="4" t="s">
        <v>1084</v>
      </c>
      <c r="O106" s="4" t="s">
        <v>1084</v>
      </c>
      <c r="P106" s="4" t="s">
        <v>1084</v>
      </c>
      <c r="Q106" s="4" t="s">
        <v>1084</v>
      </c>
      <c r="R106" s="4" t="s">
        <v>1084</v>
      </c>
      <c r="S106" s="4">
        <v>2004</v>
      </c>
      <c r="T106" s="4" t="s">
        <v>1040</v>
      </c>
      <c r="U106" s="4" t="s">
        <v>1041</v>
      </c>
      <c r="V106" s="4" t="s">
        <v>1042</v>
      </c>
      <c r="W106" s="4" t="s">
        <v>1084</v>
      </c>
      <c r="X106" s="4" t="s">
        <v>1093</v>
      </c>
      <c r="Y106" s="4" t="s">
        <v>1084</v>
      </c>
      <c r="Z106" s="4" t="s">
        <v>1094</v>
      </c>
      <c r="AA106" s="4" t="s">
        <v>1084</v>
      </c>
      <c r="AB106" s="4" t="s">
        <v>1084</v>
      </c>
      <c r="AC106" s="4" t="s">
        <v>1084</v>
      </c>
      <c r="AD106" s="4" t="s">
        <v>1084</v>
      </c>
      <c r="AE106" s="4" t="s">
        <v>1774</v>
      </c>
      <c r="AF106" s="4" t="s">
        <v>1140</v>
      </c>
      <c r="AG106" s="4" t="s">
        <v>1156</v>
      </c>
      <c r="AH106" s="4" t="s">
        <v>78</v>
      </c>
      <c r="AI106" s="4">
        <v>38047</v>
      </c>
      <c r="AJ106" s="4" t="s">
        <v>1201</v>
      </c>
      <c r="AK106" s="4">
        <v>38138</v>
      </c>
      <c r="AL106" s="4" t="s">
        <v>1157</v>
      </c>
      <c r="AM106" s="4">
        <v>38093</v>
      </c>
      <c r="AN106" s="4" t="s">
        <v>1551</v>
      </c>
      <c r="AO106" s="4">
        <v>2004.2896174863399</v>
      </c>
      <c r="AP106" s="4" t="s">
        <v>1775</v>
      </c>
      <c r="AQ106" s="4" t="s">
        <v>1404</v>
      </c>
      <c r="AR106" s="4" t="s">
        <v>1404</v>
      </c>
      <c r="AS106" s="4" t="s">
        <v>86</v>
      </c>
      <c r="AT106" s="4" t="s">
        <v>1105</v>
      </c>
      <c r="AU106" s="4" t="s">
        <v>289</v>
      </c>
      <c r="AV106" s="4" t="s">
        <v>1084</v>
      </c>
      <c r="AW106" s="4" t="s">
        <v>1776</v>
      </c>
      <c r="AX106" s="4" t="s">
        <v>1777</v>
      </c>
      <c r="AY106" s="4" t="s">
        <v>1153</v>
      </c>
      <c r="AZ106" s="8" t="s">
        <v>86</v>
      </c>
      <c r="BA106" t="s">
        <v>1313</v>
      </c>
      <c r="BB106" t="s">
        <v>1393</v>
      </c>
      <c r="BC106" t="s">
        <v>1315</v>
      </c>
      <c r="BD106" t="s">
        <v>1316</v>
      </c>
      <c r="BE106" t="s">
        <v>1133</v>
      </c>
      <c r="BF106" t="s">
        <v>1112</v>
      </c>
      <c r="BG106" t="s">
        <v>1315</v>
      </c>
      <c r="BH106" t="s">
        <v>1318</v>
      </c>
      <c r="BI106" t="s">
        <v>1313</v>
      </c>
      <c r="BJ106">
        <v>0</v>
      </c>
      <c r="BK106" t="s">
        <v>1115</v>
      </c>
      <c r="BM106" s="47"/>
    </row>
    <row r="107" spans="1:65" x14ac:dyDescent="0.35">
      <c r="A107" s="5">
        <v>218</v>
      </c>
      <c r="B107" s="4">
        <v>218</v>
      </c>
      <c r="C107" s="4" t="s">
        <v>299</v>
      </c>
      <c r="D107" s="4" t="s">
        <v>298</v>
      </c>
      <c r="E107" s="4" t="s">
        <v>1084</v>
      </c>
      <c r="F107" s="4" t="s">
        <v>1778</v>
      </c>
      <c r="G107" s="4">
        <v>2000</v>
      </c>
      <c r="H107" s="4" t="s">
        <v>1086</v>
      </c>
      <c r="I107" s="4" t="s">
        <v>1087</v>
      </c>
      <c r="J107" s="4" t="s">
        <v>1088</v>
      </c>
      <c r="K107" s="4" t="s">
        <v>67</v>
      </c>
      <c r="L107" s="4" t="s">
        <v>1779</v>
      </c>
      <c r="M107" s="4" t="s">
        <v>1780</v>
      </c>
      <c r="N107" s="4" t="s">
        <v>1084</v>
      </c>
      <c r="O107" s="4" t="s">
        <v>1084</v>
      </c>
      <c r="P107" s="4" t="s">
        <v>1084</v>
      </c>
      <c r="Q107" s="4" t="s">
        <v>1084</v>
      </c>
      <c r="R107" s="4" t="s">
        <v>1781</v>
      </c>
      <c r="S107" s="4">
        <v>2000</v>
      </c>
      <c r="T107" s="4" t="s">
        <v>1040</v>
      </c>
      <c r="U107" s="4" t="s">
        <v>1041</v>
      </c>
      <c r="V107" s="4" t="s">
        <v>1042</v>
      </c>
      <c r="W107" s="4" t="s">
        <v>1084</v>
      </c>
      <c r="X107" s="4" t="s">
        <v>1093</v>
      </c>
      <c r="Y107" s="4" t="s">
        <v>1084</v>
      </c>
      <c r="Z107" s="4" t="s">
        <v>1094</v>
      </c>
      <c r="AA107" s="4" t="s">
        <v>1084</v>
      </c>
      <c r="AB107" s="4" t="s">
        <v>1084</v>
      </c>
      <c r="AC107" s="4" t="s">
        <v>1084</v>
      </c>
      <c r="AD107" s="4" t="s">
        <v>1084</v>
      </c>
      <c r="AE107" s="4" t="s">
        <v>1782</v>
      </c>
      <c r="AF107" s="4" t="s">
        <v>1163</v>
      </c>
      <c r="AG107" s="4" t="s">
        <v>1783</v>
      </c>
      <c r="AH107" s="4" t="s">
        <v>78</v>
      </c>
      <c r="AI107" s="4">
        <v>36559</v>
      </c>
      <c r="AJ107" s="4" t="s">
        <v>1101</v>
      </c>
      <c r="AK107" s="4">
        <v>36644</v>
      </c>
      <c r="AL107" s="4" t="s">
        <v>1142</v>
      </c>
      <c r="AM107" s="4">
        <v>36602</v>
      </c>
      <c r="AN107" s="4" t="s">
        <v>1126</v>
      </c>
      <c r="AO107" s="4">
        <v>2000.20765027322</v>
      </c>
      <c r="AP107" s="4" t="s">
        <v>1084</v>
      </c>
      <c r="AQ107" s="4" t="s">
        <v>1127</v>
      </c>
      <c r="AR107" s="4" t="s">
        <v>1127</v>
      </c>
      <c r="AS107" s="4" t="s">
        <v>67</v>
      </c>
      <c r="AT107" s="4" t="s">
        <v>1105</v>
      </c>
      <c r="AU107" s="4" t="s">
        <v>297</v>
      </c>
      <c r="AV107" s="4" t="s">
        <v>1084</v>
      </c>
      <c r="AW107" s="4" t="s">
        <v>1084</v>
      </c>
      <c r="AX107" s="4" t="s">
        <v>1084</v>
      </c>
      <c r="AY107" s="4" t="s">
        <v>1106</v>
      </c>
      <c r="AZ107" s="8" t="s">
        <v>67</v>
      </c>
      <c r="BA107" t="s">
        <v>1204</v>
      </c>
      <c r="BB107" t="s">
        <v>1205</v>
      </c>
      <c r="BC107" t="s">
        <v>1206</v>
      </c>
      <c r="BD107" t="s">
        <v>1110</v>
      </c>
      <c r="BE107" t="s">
        <v>1133</v>
      </c>
      <c r="BF107" t="s">
        <v>1112</v>
      </c>
      <c r="BG107" t="s">
        <v>1206</v>
      </c>
      <c r="BH107" t="s">
        <v>1205</v>
      </c>
      <c r="BI107" t="s">
        <v>1208</v>
      </c>
      <c r="BJ107">
        <v>0</v>
      </c>
      <c r="BK107" t="s">
        <v>1115</v>
      </c>
      <c r="BM107" s="47"/>
    </row>
    <row r="108" spans="1:65" x14ac:dyDescent="0.35">
      <c r="A108" s="5">
        <v>220</v>
      </c>
      <c r="B108" s="4">
        <v>220</v>
      </c>
      <c r="C108" s="4" t="s">
        <v>299</v>
      </c>
      <c r="D108" s="4" t="s">
        <v>300</v>
      </c>
      <c r="E108" s="4" t="s">
        <v>1084</v>
      </c>
      <c r="F108" s="4" t="s">
        <v>1778</v>
      </c>
      <c r="G108" s="4">
        <v>2005</v>
      </c>
      <c r="H108" s="4" t="s">
        <v>1086</v>
      </c>
      <c r="I108" s="4" t="s">
        <v>1087</v>
      </c>
      <c r="J108" s="4" t="s">
        <v>1088</v>
      </c>
      <c r="K108" s="4" t="s">
        <v>67</v>
      </c>
      <c r="L108" s="4" t="s">
        <v>1779</v>
      </c>
      <c r="M108" s="4" t="s">
        <v>1784</v>
      </c>
      <c r="N108" s="4" t="s">
        <v>1084</v>
      </c>
      <c r="O108" s="4" t="s">
        <v>1084</v>
      </c>
      <c r="P108" s="4" t="s">
        <v>1084</v>
      </c>
      <c r="Q108" s="4" t="s">
        <v>1084</v>
      </c>
      <c r="R108" s="4" t="s">
        <v>1785</v>
      </c>
      <c r="S108" s="4">
        <v>2005</v>
      </c>
      <c r="T108" s="4" t="s">
        <v>1040</v>
      </c>
      <c r="U108" s="4" t="s">
        <v>1041</v>
      </c>
      <c r="V108" s="4" t="s">
        <v>1042</v>
      </c>
      <c r="W108" s="4" t="s">
        <v>1084</v>
      </c>
      <c r="X108" s="4" t="s">
        <v>1093</v>
      </c>
      <c r="Y108" s="4" t="s">
        <v>1084</v>
      </c>
      <c r="Z108" s="4" t="s">
        <v>1094</v>
      </c>
      <c r="AA108" s="4" t="s">
        <v>1084</v>
      </c>
      <c r="AB108" s="4" t="s">
        <v>1084</v>
      </c>
      <c r="AC108" s="4" t="s">
        <v>1084</v>
      </c>
      <c r="AD108" s="4" t="s">
        <v>1084</v>
      </c>
      <c r="AE108" s="4" t="s">
        <v>1786</v>
      </c>
      <c r="AF108" s="4" t="s">
        <v>1140</v>
      </c>
      <c r="AG108" s="4" t="s">
        <v>1381</v>
      </c>
      <c r="AH108" s="4" t="s">
        <v>78</v>
      </c>
      <c r="AI108" s="4">
        <v>38443</v>
      </c>
      <c r="AJ108" s="4" t="s">
        <v>1142</v>
      </c>
      <c r="AK108" s="4">
        <v>38533</v>
      </c>
      <c r="AL108" s="4" t="s">
        <v>1100</v>
      </c>
      <c r="AM108" s="4">
        <v>38488.5</v>
      </c>
      <c r="AN108" s="4" t="s">
        <v>1158</v>
      </c>
      <c r="AO108" s="4">
        <v>2005.3702185792299</v>
      </c>
      <c r="AP108" s="4" t="s">
        <v>1787</v>
      </c>
      <c r="AQ108" s="4" t="s">
        <v>1159</v>
      </c>
      <c r="AR108" s="4" t="s">
        <v>1159</v>
      </c>
      <c r="AS108" s="4" t="s">
        <v>67</v>
      </c>
      <c r="AT108" s="4" t="s">
        <v>1105</v>
      </c>
      <c r="AU108" s="4" t="s">
        <v>297</v>
      </c>
      <c r="AV108" s="4" t="s">
        <v>1084</v>
      </c>
      <c r="AW108" s="4" t="s">
        <v>1084</v>
      </c>
      <c r="AX108" s="4" t="s">
        <v>1084</v>
      </c>
      <c r="AY108" s="4" t="s">
        <v>1106</v>
      </c>
      <c r="AZ108" s="8" t="s">
        <v>67</v>
      </c>
      <c r="BA108" t="s">
        <v>1204</v>
      </c>
      <c r="BB108" t="s">
        <v>1205</v>
      </c>
      <c r="BC108" t="s">
        <v>1206</v>
      </c>
      <c r="BD108" t="s">
        <v>1110</v>
      </c>
      <c r="BE108" t="s">
        <v>1133</v>
      </c>
      <c r="BF108" t="s">
        <v>1112</v>
      </c>
      <c r="BG108" t="s">
        <v>1206</v>
      </c>
      <c r="BH108" t="s">
        <v>1205</v>
      </c>
      <c r="BI108" t="s">
        <v>1208</v>
      </c>
      <c r="BJ108">
        <v>0</v>
      </c>
      <c r="BK108" t="s">
        <v>1115</v>
      </c>
      <c r="BM108" s="47"/>
    </row>
    <row r="109" spans="1:65" x14ac:dyDescent="0.35">
      <c r="A109" s="5">
        <v>221</v>
      </c>
      <c r="B109" s="4">
        <v>221</v>
      </c>
      <c r="C109" s="4" t="s">
        <v>299</v>
      </c>
      <c r="D109" s="4" t="s">
        <v>301</v>
      </c>
      <c r="E109" s="4" t="s">
        <v>1084</v>
      </c>
      <c r="F109" s="4" t="s">
        <v>1778</v>
      </c>
      <c r="G109" s="4">
        <v>2008</v>
      </c>
      <c r="H109" s="4" t="s">
        <v>1086</v>
      </c>
      <c r="I109" s="4" t="s">
        <v>1087</v>
      </c>
      <c r="J109" s="4" t="s">
        <v>1088</v>
      </c>
      <c r="K109" s="4" t="s">
        <v>67</v>
      </c>
      <c r="L109" s="4" t="s">
        <v>1779</v>
      </c>
      <c r="M109" s="4" t="s">
        <v>1788</v>
      </c>
      <c r="N109" s="4" t="s">
        <v>1084</v>
      </c>
      <c r="O109" s="4" t="s">
        <v>1084</v>
      </c>
      <c r="P109" s="4" t="s">
        <v>1084</v>
      </c>
      <c r="Q109" s="4" t="s">
        <v>1084</v>
      </c>
      <c r="R109" s="4" t="s">
        <v>1789</v>
      </c>
      <c r="S109" s="4">
        <v>2008</v>
      </c>
      <c r="T109" s="4" t="s">
        <v>1040</v>
      </c>
      <c r="U109" s="4" t="s">
        <v>1041</v>
      </c>
      <c r="V109" s="4" t="s">
        <v>1042</v>
      </c>
      <c r="W109" s="4" t="s">
        <v>1084</v>
      </c>
      <c r="X109" s="4" t="s">
        <v>1093</v>
      </c>
      <c r="Y109" s="4" t="s">
        <v>1084</v>
      </c>
      <c r="Z109" s="4" t="s">
        <v>1094</v>
      </c>
      <c r="AA109" s="4" t="s">
        <v>1084</v>
      </c>
      <c r="AB109" s="4" t="s">
        <v>1084</v>
      </c>
      <c r="AC109" s="4" t="s">
        <v>1084</v>
      </c>
      <c r="AD109" s="4" t="s">
        <v>1084</v>
      </c>
      <c r="AE109" s="4" t="s">
        <v>1790</v>
      </c>
      <c r="AF109" s="4" t="s">
        <v>1119</v>
      </c>
      <c r="AG109" s="4" t="s">
        <v>1248</v>
      </c>
      <c r="AH109" s="4" t="s">
        <v>78</v>
      </c>
      <c r="AI109" s="4">
        <v>39508</v>
      </c>
      <c r="AJ109" s="4" t="s">
        <v>1201</v>
      </c>
      <c r="AK109" s="4">
        <v>39629</v>
      </c>
      <c r="AL109" s="4" t="s">
        <v>1100</v>
      </c>
      <c r="AM109" s="4">
        <v>39569</v>
      </c>
      <c r="AN109" s="4" t="s">
        <v>1181</v>
      </c>
      <c r="AO109" s="4">
        <v>2008.3306010929</v>
      </c>
      <c r="AP109" s="4" t="s">
        <v>1791</v>
      </c>
      <c r="AQ109" s="4" t="s">
        <v>1178</v>
      </c>
      <c r="AR109" s="4" t="s">
        <v>1178</v>
      </c>
      <c r="AS109" s="4" t="s">
        <v>67</v>
      </c>
      <c r="AT109" s="4" t="s">
        <v>1105</v>
      </c>
      <c r="AU109" s="4" t="s">
        <v>297</v>
      </c>
      <c r="AV109" s="4" t="s">
        <v>1084</v>
      </c>
      <c r="AW109" s="4" t="s">
        <v>1084</v>
      </c>
      <c r="AX109" s="4" t="s">
        <v>1084</v>
      </c>
      <c r="AY109" s="4" t="s">
        <v>1106</v>
      </c>
      <c r="AZ109" s="8" t="s">
        <v>67</v>
      </c>
      <c r="BA109" t="s">
        <v>1204</v>
      </c>
      <c r="BB109" t="s">
        <v>1205</v>
      </c>
      <c r="BC109" t="s">
        <v>1206</v>
      </c>
      <c r="BD109" t="s">
        <v>1110</v>
      </c>
      <c r="BE109" t="s">
        <v>1133</v>
      </c>
      <c r="BF109" t="s">
        <v>1112</v>
      </c>
      <c r="BG109" t="s">
        <v>1206</v>
      </c>
      <c r="BH109" t="s">
        <v>1205</v>
      </c>
      <c r="BI109" t="s">
        <v>1208</v>
      </c>
      <c r="BJ109">
        <v>0</v>
      </c>
      <c r="BK109" t="s">
        <v>1115</v>
      </c>
      <c r="BM109" s="47"/>
    </row>
    <row r="110" spans="1:65" x14ac:dyDescent="0.35">
      <c r="A110" s="5">
        <v>222</v>
      </c>
      <c r="B110" s="4">
        <v>222</v>
      </c>
      <c r="C110" s="4" t="s">
        <v>299</v>
      </c>
      <c r="D110" s="4" t="s">
        <v>302</v>
      </c>
      <c r="E110" s="4" t="s">
        <v>1084</v>
      </c>
      <c r="F110" s="4" t="s">
        <v>1792</v>
      </c>
      <c r="G110" s="4">
        <v>2014</v>
      </c>
      <c r="H110" s="4" t="s">
        <v>1086</v>
      </c>
      <c r="I110" s="4" t="s">
        <v>1087</v>
      </c>
      <c r="J110" s="4" t="s">
        <v>1088</v>
      </c>
      <c r="K110" s="4" t="s">
        <v>67</v>
      </c>
      <c r="L110" s="4" t="s">
        <v>1779</v>
      </c>
      <c r="M110" s="4" t="s">
        <v>1793</v>
      </c>
      <c r="N110" s="4" t="s">
        <v>1084</v>
      </c>
      <c r="O110" s="4" t="s">
        <v>1084</v>
      </c>
      <c r="P110" s="4" t="s">
        <v>1084</v>
      </c>
      <c r="Q110" s="4" t="s">
        <v>1084</v>
      </c>
      <c r="R110" s="4" t="s">
        <v>1794</v>
      </c>
      <c r="S110" s="4">
        <v>2014</v>
      </c>
      <c r="T110" s="4" t="s">
        <v>1040</v>
      </c>
      <c r="U110" s="4" t="s">
        <v>1041</v>
      </c>
      <c r="V110" s="4" t="s">
        <v>1042</v>
      </c>
      <c r="W110" s="4" t="s">
        <v>1084</v>
      </c>
      <c r="X110" s="4" t="s">
        <v>1093</v>
      </c>
      <c r="Y110" s="4" t="s">
        <v>1084</v>
      </c>
      <c r="Z110" s="4" t="s">
        <v>1094</v>
      </c>
      <c r="AA110" s="4" t="s">
        <v>1084</v>
      </c>
      <c r="AB110" s="4" t="s">
        <v>1084</v>
      </c>
      <c r="AC110" s="4" t="s">
        <v>1173</v>
      </c>
      <c r="AD110" s="4" t="s">
        <v>1084</v>
      </c>
      <c r="AE110" s="4" t="s">
        <v>1795</v>
      </c>
      <c r="AF110" s="4" t="s">
        <v>1163</v>
      </c>
      <c r="AG110" s="4" t="s">
        <v>1796</v>
      </c>
      <c r="AH110" s="4" t="s">
        <v>78</v>
      </c>
      <c r="AI110" s="4">
        <v>41738</v>
      </c>
      <c r="AJ110" s="4" t="s">
        <v>1142</v>
      </c>
      <c r="AK110" s="4">
        <v>41816</v>
      </c>
      <c r="AL110" s="4" t="s">
        <v>1100</v>
      </c>
      <c r="AM110" s="4">
        <v>41777.5</v>
      </c>
      <c r="AN110" s="4" t="s">
        <v>1369</v>
      </c>
      <c r="AO110" s="4">
        <v>2014.3756830601101</v>
      </c>
      <c r="AP110" s="4" t="s">
        <v>1084</v>
      </c>
      <c r="AQ110" s="4" t="s">
        <v>1370</v>
      </c>
      <c r="AR110" s="4" t="s">
        <v>1370</v>
      </c>
      <c r="AS110" s="4" t="s">
        <v>67</v>
      </c>
      <c r="AT110" s="4" t="s">
        <v>1105</v>
      </c>
      <c r="AU110" s="4" t="s">
        <v>297</v>
      </c>
      <c r="AV110" s="4" t="s">
        <v>1084</v>
      </c>
      <c r="AW110" s="4" t="s">
        <v>1084</v>
      </c>
      <c r="AX110" s="4" t="s">
        <v>1084</v>
      </c>
      <c r="AY110" s="4" t="s">
        <v>1106</v>
      </c>
      <c r="AZ110" s="8" t="s">
        <v>67</v>
      </c>
      <c r="BA110" t="s">
        <v>1204</v>
      </c>
      <c r="BB110" t="s">
        <v>1205</v>
      </c>
      <c r="BC110" t="s">
        <v>1206</v>
      </c>
      <c r="BD110" t="s">
        <v>1110</v>
      </c>
      <c r="BE110" t="s">
        <v>1133</v>
      </c>
      <c r="BF110" t="s">
        <v>1112</v>
      </c>
      <c r="BG110" t="s">
        <v>1206</v>
      </c>
      <c r="BH110" t="s">
        <v>1205</v>
      </c>
      <c r="BI110" t="s">
        <v>1208</v>
      </c>
      <c r="BJ110">
        <v>0</v>
      </c>
      <c r="BK110" t="s">
        <v>1115</v>
      </c>
      <c r="BM110" s="47"/>
    </row>
    <row r="111" spans="1:65" x14ac:dyDescent="0.35">
      <c r="A111" s="5">
        <v>228</v>
      </c>
      <c r="B111" s="4">
        <v>228</v>
      </c>
      <c r="C111" s="4" t="s">
        <v>305</v>
      </c>
      <c r="D111" s="4" t="s">
        <v>306</v>
      </c>
      <c r="E111" s="4" t="s">
        <v>1084</v>
      </c>
      <c r="F111" s="4" t="s">
        <v>1797</v>
      </c>
      <c r="G111" s="4">
        <v>2014</v>
      </c>
      <c r="H111" s="4" t="s">
        <v>1086</v>
      </c>
      <c r="I111" s="4" t="s">
        <v>1087</v>
      </c>
      <c r="J111" s="4" t="s">
        <v>1088</v>
      </c>
      <c r="K111" s="4" t="s">
        <v>76</v>
      </c>
      <c r="L111" s="4" t="s">
        <v>1798</v>
      </c>
      <c r="M111" s="4" t="s">
        <v>1799</v>
      </c>
      <c r="N111" s="4" t="s">
        <v>1084</v>
      </c>
      <c r="O111" s="4" t="s">
        <v>1084</v>
      </c>
      <c r="P111" s="4" t="s">
        <v>1084</v>
      </c>
      <c r="Q111" s="4" t="s">
        <v>1084</v>
      </c>
      <c r="R111" s="4" t="s">
        <v>1084</v>
      </c>
      <c r="S111" s="4">
        <v>2014</v>
      </c>
      <c r="T111" s="4" t="s">
        <v>1040</v>
      </c>
      <c r="U111" s="4" t="s">
        <v>1041</v>
      </c>
      <c r="V111" s="4" t="s">
        <v>1042</v>
      </c>
      <c r="W111" s="4" t="s">
        <v>1084</v>
      </c>
      <c r="X111" s="4" t="s">
        <v>1093</v>
      </c>
      <c r="Y111" s="4" t="s">
        <v>1094</v>
      </c>
      <c r="Z111" s="4" t="s">
        <v>1084</v>
      </c>
      <c r="AA111" s="4" t="s">
        <v>1084</v>
      </c>
      <c r="AB111" s="4" t="s">
        <v>1084</v>
      </c>
      <c r="AC111" s="4" t="s">
        <v>1084</v>
      </c>
      <c r="AD111" s="4" t="s">
        <v>1084</v>
      </c>
      <c r="AE111" s="4" t="s">
        <v>1800</v>
      </c>
      <c r="AF111" s="4" t="s">
        <v>1414</v>
      </c>
      <c r="AG111" s="4" t="s">
        <v>1801</v>
      </c>
      <c r="AH111" s="4" t="s">
        <v>78</v>
      </c>
      <c r="AI111" s="4">
        <v>41699</v>
      </c>
      <c r="AJ111" s="4" t="s">
        <v>1201</v>
      </c>
      <c r="AK111" s="4">
        <v>41928</v>
      </c>
      <c r="AL111" s="4" t="s">
        <v>1165</v>
      </c>
      <c r="AM111" s="4">
        <v>41814</v>
      </c>
      <c r="AN111" s="4" t="s">
        <v>1369</v>
      </c>
      <c r="AO111" s="4">
        <v>2014.47540983607</v>
      </c>
      <c r="AP111" s="4" t="s">
        <v>1084</v>
      </c>
      <c r="AQ111" s="4" t="s">
        <v>1370</v>
      </c>
      <c r="AR111" s="4" t="s">
        <v>1370</v>
      </c>
      <c r="AS111" s="4" t="s">
        <v>76</v>
      </c>
      <c r="AT111" s="4" t="s">
        <v>1105</v>
      </c>
      <c r="AU111" s="4" t="s">
        <v>303</v>
      </c>
      <c r="AV111" s="4" t="s">
        <v>1084</v>
      </c>
      <c r="AW111" s="4" t="s">
        <v>1084</v>
      </c>
      <c r="AX111" s="4" t="s">
        <v>1802</v>
      </c>
      <c r="AY111" s="4" t="s">
        <v>1128</v>
      </c>
      <c r="AZ111" s="8" t="s">
        <v>76</v>
      </c>
      <c r="BA111" t="s">
        <v>1313</v>
      </c>
      <c r="BB111" t="s">
        <v>1337</v>
      </c>
      <c r="BC111" t="s">
        <v>1315</v>
      </c>
      <c r="BD111" t="s">
        <v>1316</v>
      </c>
      <c r="BE111" t="s">
        <v>1133</v>
      </c>
      <c r="BF111" t="s">
        <v>1112</v>
      </c>
      <c r="BG111" t="s">
        <v>1315</v>
      </c>
      <c r="BH111" t="s">
        <v>1318</v>
      </c>
      <c r="BI111" t="s">
        <v>1313</v>
      </c>
      <c r="BJ111">
        <v>0</v>
      </c>
      <c r="BK111" t="s">
        <v>1115</v>
      </c>
      <c r="BM111" s="47" t="s">
        <v>1298</v>
      </c>
    </row>
    <row r="112" spans="1:65" x14ac:dyDescent="0.35">
      <c r="A112" s="5">
        <v>230</v>
      </c>
      <c r="B112" s="4">
        <v>230</v>
      </c>
      <c r="C112" s="4" t="s">
        <v>309</v>
      </c>
      <c r="D112" s="4" t="s">
        <v>308</v>
      </c>
      <c r="E112" s="4" t="s">
        <v>1084</v>
      </c>
      <c r="F112" s="4" t="s">
        <v>1803</v>
      </c>
      <c r="G112" s="4">
        <v>2000</v>
      </c>
      <c r="H112" s="4" t="s">
        <v>1086</v>
      </c>
      <c r="I112" s="4" t="s">
        <v>1087</v>
      </c>
      <c r="J112" s="4" t="s">
        <v>1088</v>
      </c>
      <c r="K112" s="4" t="s">
        <v>76</v>
      </c>
      <c r="L112" s="4" t="s">
        <v>1804</v>
      </c>
      <c r="M112" s="4" t="s">
        <v>1805</v>
      </c>
      <c r="N112" s="4" t="s">
        <v>1084</v>
      </c>
      <c r="O112" s="4" t="s">
        <v>1084</v>
      </c>
      <c r="P112" s="4" t="s">
        <v>1084</v>
      </c>
      <c r="Q112" s="4" t="s">
        <v>1084</v>
      </c>
      <c r="R112" s="4" t="s">
        <v>1084</v>
      </c>
      <c r="S112" s="4">
        <v>2000</v>
      </c>
      <c r="T112" s="4" t="s">
        <v>1040</v>
      </c>
      <c r="U112" s="4" t="s">
        <v>1041</v>
      </c>
      <c r="V112" s="4" t="s">
        <v>1042</v>
      </c>
      <c r="W112" s="4" t="s">
        <v>1084</v>
      </c>
      <c r="X112" s="4" t="s">
        <v>1093</v>
      </c>
      <c r="Y112" s="4" t="s">
        <v>1094</v>
      </c>
      <c r="Z112" s="4" t="s">
        <v>1084</v>
      </c>
      <c r="AA112" s="4" t="s">
        <v>1084</v>
      </c>
      <c r="AB112" s="4" t="s">
        <v>1084</v>
      </c>
      <c r="AC112" s="4" t="s">
        <v>1084</v>
      </c>
      <c r="AD112" s="4" t="s">
        <v>1084</v>
      </c>
      <c r="AE112" s="4" t="s">
        <v>1806</v>
      </c>
      <c r="AF112" s="4" t="s">
        <v>1190</v>
      </c>
      <c r="AG112" s="4" t="s">
        <v>1278</v>
      </c>
      <c r="AH112" s="4" t="s">
        <v>78</v>
      </c>
      <c r="AI112" s="4">
        <v>36678</v>
      </c>
      <c r="AJ112" s="4" t="s">
        <v>1100</v>
      </c>
      <c r="AK112" s="4">
        <v>36830</v>
      </c>
      <c r="AL112" s="4" t="s">
        <v>1165</v>
      </c>
      <c r="AM112" s="4">
        <v>36754.5</v>
      </c>
      <c r="AN112" s="4" t="s">
        <v>1126</v>
      </c>
      <c r="AO112" s="4">
        <v>2000.6243169398899</v>
      </c>
      <c r="AP112" s="4" t="s">
        <v>1807</v>
      </c>
      <c r="AQ112" s="4" t="s">
        <v>1127</v>
      </c>
      <c r="AR112" s="4" t="s">
        <v>1127</v>
      </c>
      <c r="AS112" s="4" t="s">
        <v>76</v>
      </c>
      <c r="AT112" s="4" t="s">
        <v>1105</v>
      </c>
      <c r="AU112" s="4" t="s">
        <v>307</v>
      </c>
      <c r="AV112" s="4" t="s">
        <v>1084</v>
      </c>
      <c r="AW112" s="4" t="s">
        <v>1084</v>
      </c>
      <c r="AX112" s="4" t="s">
        <v>1808</v>
      </c>
      <c r="AY112" s="4" t="s">
        <v>1128</v>
      </c>
      <c r="AZ112" s="8" t="s">
        <v>76</v>
      </c>
      <c r="BA112" t="s">
        <v>1204</v>
      </c>
      <c r="BB112" t="s">
        <v>1226</v>
      </c>
      <c r="BC112" t="s">
        <v>1356</v>
      </c>
      <c r="BD112" t="s">
        <v>1207</v>
      </c>
      <c r="BE112" t="s">
        <v>1133</v>
      </c>
      <c r="BF112" t="s">
        <v>1112</v>
      </c>
      <c r="BG112" t="s">
        <v>1228</v>
      </c>
      <c r="BH112" t="s">
        <v>1228</v>
      </c>
      <c r="BI112" t="s">
        <v>1228</v>
      </c>
      <c r="BJ112" t="s">
        <v>1114</v>
      </c>
      <c r="BK112" t="s">
        <v>1115</v>
      </c>
      <c r="BM112" s="47" t="s">
        <v>1136</v>
      </c>
    </row>
    <row r="113" spans="1:65" x14ac:dyDescent="0.35">
      <c r="A113" s="5">
        <v>235</v>
      </c>
      <c r="B113" s="4">
        <v>235</v>
      </c>
      <c r="C113" s="4" t="s">
        <v>312</v>
      </c>
      <c r="D113" s="4" t="s">
        <v>311</v>
      </c>
      <c r="E113" s="4" t="s">
        <v>1084</v>
      </c>
      <c r="F113" s="4" t="s">
        <v>1809</v>
      </c>
      <c r="G113" s="4">
        <v>2002</v>
      </c>
      <c r="H113" s="4" t="s">
        <v>1086</v>
      </c>
      <c r="I113" s="4" t="s">
        <v>1087</v>
      </c>
      <c r="J113" s="4" t="s">
        <v>1088</v>
      </c>
      <c r="K113" s="4" t="s">
        <v>67</v>
      </c>
      <c r="L113" s="4" t="s">
        <v>1810</v>
      </c>
      <c r="M113" s="4" t="s">
        <v>1811</v>
      </c>
      <c r="N113" s="4" t="s">
        <v>1084</v>
      </c>
      <c r="O113" s="4" t="s">
        <v>1084</v>
      </c>
      <c r="P113" s="4" t="s">
        <v>1084</v>
      </c>
      <c r="Q113" s="4" t="s">
        <v>1084</v>
      </c>
      <c r="R113" s="4" t="s">
        <v>1812</v>
      </c>
      <c r="S113" s="4">
        <v>2002</v>
      </c>
      <c r="T113" s="4" t="s">
        <v>1040</v>
      </c>
      <c r="U113" s="4" t="s">
        <v>1041</v>
      </c>
      <c r="V113" s="4" t="s">
        <v>1042</v>
      </c>
      <c r="W113" s="4" t="s">
        <v>1084</v>
      </c>
      <c r="X113" s="4" t="s">
        <v>1284</v>
      </c>
      <c r="Y113" s="4" t="s">
        <v>1094</v>
      </c>
      <c r="Z113" s="4" t="s">
        <v>1084</v>
      </c>
      <c r="AA113" s="4" t="s">
        <v>1084</v>
      </c>
      <c r="AB113" s="4" t="s">
        <v>1084</v>
      </c>
      <c r="AC113" s="4" t="s">
        <v>1084</v>
      </c>
      <c r="AD113" s="4" t="s">
        <v>1084</v>
      </c>
      <c r="AE113" s="4" t="s">
        <v>1813</v>
      </c>
      <c r="AF113" s="4" t="s">
        <v>1123</v>
      </c>
      <c r="AG113" s="4" t="s">
        <v>1323</v>
      </c>
      <c r="AH113" s="4" t="s">
        <v>78</v>
      </c>
      <c r="AI113" s="4">
        <v>37408</v>
      </c>
      <c r="AJ113" s="4" t="s">
        <v>1100</v>
      </c>
      <c r="AK113" s="4">
        <v>37439</v>
      </c>
      <c r="AL113" s="4" t="s">
        <v>1125</v>
      </c>
      <c r="AM113" s="4">
        <v>37424</v>
      </c>
      <c r="AN113" s="4" t="s">
        <v>1143</v>
      </c>
      <c r="AO113" s="4">
        <v>2002.4562841530101</v>
      </c>
      <c r="AP113" s="4" t="s">
        <v>1304</v>
      </c>
      <c r="AQ113" s="4" t="s">
        <v>1144</v>
      </c>
      <c r="AR113" s="4" t="s">
        <v>1144</v>
      </c>
      <c r="AS113" s="4" t="s">
        <v>67</v>
      </c>
      <c r="AT113" s="4" t="s">
        <v>1105</v>
      </c>
      <c r="AU113" s="4" t="s">
        <v>310</v>
      </c>
      <c r="AV113" s="4" t="s">
        <v>1084</v>
      </c>
      <c r="AW113" s="4" t="s">
        <v>1084</v>
      </c>
      <c r="AX113" s="4" t="s">
        <v>1084</v>
      </c>
      <c r="AY113" s="4" t="s">
        <v>1106</v>
      </c>
      <c r="AZ113" s="8" t="s">
        <v>67</v>
      </c>
      <c r="BA113" t="s">
        <v>1204</v>
      </c>
      <c r="BB113" t="s">
        <v>1492</v>
      </c>
      <c r="BC113" t="s">
        <v>1227</v>
      </c>
      <c r="BD113" t="s">
        <v>1207</v>
      </c>
      <c r="BE113" t="s">
        <v>1111</v>
      </c>
      <c r="BF113" t="s">
        <v>1112</v>
      </c>
      <c r="BG113" t="s">
        <v>1228</v>
      </c>
      <c r="BH113" t="s">
        <v>1228</v>
      </c>
      <c r="BI113" t="s">
        <v>1228</v>
      </c>
      <c r="BJ113" t="s">
        <v>1114</v>
      </c>
      <c r="BK113" t="s">
        <v>1115</v>
      </c>
      <c r="BM113" s="47"/>
    </row>
    <row r="114" spans="1:65" x14ac:dyDescent="0.35">
      <c r="A114" s="5">
        <v>236</v>
      </c>
      <c r="B114" s="4">
        <v>236</v>
      </c>
      <c r="C114" s="4" t="s">
        <v>312</v>
      </c>
      <c r="D114" s="4" t="s">
        <v>313</v>
      </c>
      <c r="E114" s="4" t="s">
        <v>1084</v>
      </c>
      <c r="F114" s="4" t="s">
        <v>1814</v>
      </c>
      <c r="G114" s="4">
        <v>2010</v>
      </c>
      <c r="H114" s="4" t="s">
        <v>1086</v>
      </c>
      <c r="I114" s="4" t="s">
        <v>1087</v>
      </c>
      <c r="J114" s="4" t="s">
        <v>1088</v>
      </c>
      <c r="K114" s="4" t="s">
        <v>763</v>
      </c>
      <c r="L114" s="4" t="s">
        <v>1815</v>
      </c>
      <c r="M114" s="4" t="s">
        <v>1816</v>
      </c>
      <c r="N114" s="4" t="s">
        <v>1084</v>
      </c>
      <c r="O114" s="4" t="s">
        <v>1084</v>
      </c>
      <c r="P114" s="4" t="s">
        <v>1084</v>
      </c>
      <c r="Q114" s="4" t="s">
        <v>1084</v>
      </c>
      <c r="R114" s="4" t="s">
        <v>1084</v>
      </c>
      <c r="S114" s="4">
        <v>2010</v>
      </c>
      <c r="T114" s="4" t="s">
        <v>1040</v>
      </c>
      <c r="U114" s="4" t="s">
        <v>1041</v>
      </c>
      <c r="V114" s="4" t="s">
        <v>1042</v>
      </c>
      <c r="W114" s="4" t="s">
        <v>1084</v>
      </c>
      <c r="X114" s="4" t="s">
        <v>1284</v>
      </c>
      <c r="Y114" s="4" t="s">
        <v>1094</v>
      </c>
      <c r="Z114" s="4" t="s">
        <v>1084</v>
      </c>
      <c r="AA114" s="4" t="s">
        <v>1084</v>
      </c>
      <c r="AB114" s="4" t="s">
        <v>1084</v>
      </c>
      <c r="AC114" s="4" t="s">
        <v>1173</v>
      </c>
      <c r="AD114" s="4" t="s">
        <v>1084</v>
      </c>
      <c r="AE114" s="4" t="s">
        <v>1817</v>
      </c>
      <c r="AF114" s="4" t="s">
        <v>1175</v>
      </c>
      <c r="AG114" s="4" t="s">
        <v>1818</v>
      </c>
      <c r="AH114" s="4" t="s">
        <v>78</v>
      </c>
      <c r="AI114" s="4">
        <v>40179</v>
      </c>
      <c r="AJ114" s="4" t="s">
        <v>1303</v>
      </c>
      <c r="AK114" s="4">
        <v>40363</v>
      </c>
      <c r="AL114" s="4" t="s">
        <v>1125</v>
      </c>
      <c r="AM114" s="4">
        <v>40271.5</v>
      </c>
      <c r="AN114" s="4" t="s">
        <v>1255</v>
      </c>
      <c r="AO114" s="4">
        <v>2010.2527322404401</v>
      </c>
      <c r="AP114" s="4" t="s">
        <v>1084</v>
      </c>
      <c r="AQ114" s="4" t="s">
        <v>1256</v>
      </c>
      <c r="AR114" s="4" t="s">
        <v>1256</v>
      </c>
      <c r="AS114" s="4" t="s">
        <v>128</v>
      </c>
      <c r="AT114" s="4" t="s">
        <v>1105</v>
      </c>
      <c r="AU114" s="4" t="s">
        <v>310</v>
      </c>
      <c r="AV114" s="4" t="s">
        <v>1084</v>
      </c>
      <c r="AW114" s="4" t="s">
        <v>1819</v>
      </c>
      <c r="AX114" s="4" t="s">
        <v>1084</v>
      </c>
      <c r="AY114" s="4" t="s">
        <v>1419</v>
      </c>
      <c r="AZ114" s="8" t="s">
        <v>128</v>
      </c>
      <c r="BA114" t="s">
        <v>1204</v>
      </c>
      <c r="BB114" t="s">
        <v>1492</v>
      </c>
      <c r="BC114" t="s">
        <v>1227</v>
      </c>
      <c r="BD114" t="s">
        <v>1207</v>
      </c>
      <c r="BE114" t="s">
        <v>1111</v>
      </c>
      <c r="BF114" t="s">
        <v>1112</v>
      </c>
      <c r="BG114" t="s">
        <v>1228</v>
      </c>
      <c r="BH114" t="s">
        <v>1228</v>
      </c>
      <c r="BI114" t="s">
        <v>1228</v>
      </c>
      <c r="BJ114" t="s">
        <v>1114</v>
      </c>
      <c r="BK114" t="s">
        <v>1115</v>
      </c>
      <c r="BM114" s="47"/>
    </row>
    <row r="115" spans="1:65" x14ac:dyDescent="0.35">
      <c r="A115" s="5">
        <v>634</v>
      </c>
      <c r="B115" s="4">
        <v>634</v>
      </c>
      <c r="C115" s="4" t="s">
        <v>316</v>
      </c>
      <c r="D115" s="4" t="s">
        <v>315</v>
      </c>
      <c r="E115" s="4" t="s">
        <v>1084</v>
      </c>
      <c r="F115" s="4" t="s">
        <v>1820</v>
      </c>
      <c r="G115" s="4">
        <v>2000</v>
      </c>
      <c r="H115" s="4" t="s">
        <v>1086</v>
      </c>
      <c r="I115" s="4" t="s">
        <v>1087</v>
      </c>
      <c r="J115" s="4" t="s">
        <v>1088</v>
      </c>
      <c r="K115" s="4" t="s">
        <v>76</v>
      </c>
      <c r="L115" s="4" t="s">
        <v>1821</v>
      </c>
      <c r="M115" s="4" t="s">
        <v>1822</v>
      </c>
      <c r="N115" s="4" t="s">
        <v>1084</v>
      </c>
      <c r="O115" s="4" t="s">
        <v>1084</v>
      </c>
      <c r="P115" s="4" t="s">
        <v>1084</v>
      </c>
      <c r="Q115" s="4" t="s">
        <v>1084</v>
      </c>
      <c r="R115" s="4" t="s">
        <v>1084</v>
      </c>
      <c r="S115" s="4">
        <v>2000</v>
      </c>
      <c r="T115" s="4" t="s">
        <v>1040</v>
      </c>
      <c r="U115" s="4" t="s">
        <v>1120</v>
      </c>
      <c r="V115" s="4" t="s">
        <v>1042</v>
      </c>
      <c r="W115" s="4" t="s">
        <v>1084</v>
      </c>
      <c r="X115" s="4" t="s">
        <v>1093</v>
      </c>
      <c r="Y115" s="4" t="s">
        <v>1094</v>
      </c>
      <c r="Z115" s="4" t="s">
        <v>1084</v>
      </c>
      <c r="AA115" s="4" t="s">
        <v>1084</v>
      </c>
      <c r="AB115" s="4" t="s">
        <v>1084</v>
      </c>
      <c r="AC115" s="4" t="s">
        <v>1084</v>
      </c>
      <c r="AD115" s="4" t="s">
        <v>1084</v>
      </c>
      <c r="AE115" s="4" t="s">
        <v>1823</v>
      </c>
      <c r="AF115" s="4" t="s">
        <v>1140</v>
      </c>
      <c r="AG115" s="4" t="s">
        <v>1156</v>
      </c>
      <c r="AH115" s="4" t="s">
        <v>78</v>
      </c>
      <c r="AI115" s="4">
        <v>36708</v>
      </c>
      <c r="AJ115" s="4" t="s">
        <v>1125</v>
      </c>
      <c r="AK115" s="4">
        <v>36799</v>
      </c>
      <c r="AL115" s="4" t="s">
        <v>1192</v>
      </c>
      <c r="AM115" s="4">
        <v>36754</v>
      </c>
      <c r="AN115" s="4" t="s">
        <v>1126</v>
      </c>
      <c r="AO115" s="4">
        <v>2000.62295081967</v>
      </c>
      <c r="AP115" s="4" t="s">
        <v>1824</v>
      </c>
      <c r="AQ115" s="4" t="s">
        <v>1127</v>
      </c>
      <c r="AR115" s="4" t="s">
        <v>1127</v>
      </c>
      <c r="AS115" s="4" t="s">
        <v>76</v>
      </c>
      <c r="AT115" s="4" t="s">
        <v>1105</v>
      </c>
      <c r="AU115" s="4" t="s">
        <v>314</v>
      </c>
      <c r="AV115" s="4" t="s">
        <v>1084</v>
      </c>
      <c r="AW115" s="4" t="s">
        <v>1084</v>
      </c>
      <c r="AX115" s="4" t="s">
        <v>1084</v>
      </c>
      <c r="AY115" s="4" t="s">
        <v>1128</v>
      </c>
      <c r="AZ115" s="8" t="s">
        <v>76</v>
      </c>
      <c r="BA115" t="s">
        <v>1204</v>
      </c>
      <c r="BB115" t="s">
        <v>1445</v>
      </c>
      <c r="BC115" t="s">
        <v>1227</v>
      </c>
      <c r="BD115" t="s">
        <v>1207</v>
      </c>
      <c r="BE115" t="s">
        <v>1133</v>
      </c>
      <c r="BF115" t="s">
        <v>1112</v>
      </c>
      <c r="BG115" t="s">
        <v>1228</v>
      </c>
      <c r="BH115" t="s">
        <v>1228</v>
      </c>
      <c r="BI115" t="s">
        <v>1228</v>
      </c>
      <c r="BJ115">
        <v>0</v>
      </c>
      <c r="BK115" t="s">
        <v>1115</v>
      </c>
      <c r="BM115" s="47" t="s">
        <v>1136</v>
      </c>
    </row>
    <row r="116" spans="1:65" x14ac:dyDescent="0.35">
      <c r="A116" s="5">
        <v>635</v>
      </c>
      <c r="B116" s="4">
        <v>635</v>
      </c>
      <c r="C116" s="4" t="s">
        <v>316</v>
      </c>
      <c r="D116" s="4" t="s">
        <v>317</v>
      </c>
      <c r="E116" s="4" t="s">
        <v>1084</v>
      </c>
      <c r="F116" s="4" t="s">
        <v>1825</v>
      </c>
      <c r="G116" s="4" t="s">
        <v>179</v>
      </c>
      <c r="H116" s="4" t="s">
        <v>1086</v>
      </c>
      <c r="I116" s="4" t="s">
        <v>1087</v>
      </c>
      <c r="J116" s="4" t="s">
        <v>1088</v>
      </c>
      <c r="K116" s="4" t="s">
        <v>67</v>
      </c>
      <c r="L116" s="4" t="s">
        <v>1826</v>
      </c>
      <c r="M116" s="4" t="s">
        <v>1827</v>
      </c>
      <c r="N116" s="4" t="s">
        <v>1084</v>
      </c>
      <c r="O116" s="4" t="s">
        <v>1084</v>
      </c>
      <c r="P116" s="4" t="s">
        <v>1084</v>
      </c>
      <c r="Q116" s="4" t="s">
        <v>1084</v>
      </c>
      <c r="R116" s="4" t="s">
        <v>1828</v>
      </c>
      <c r="S116" s="4">
        <v>2006</v>
      </c>
      <c r="T116" s="4" t="s">
        <v>1040</v>
      </c>
      <c r="U116" s="4" t="s">
        <v>1041</v>
      </c>
      <c r="V116" s="4" t="s">
        <v>1042</v>
      </c>
      <c r="W116" s="4" t="s">
        <v>1084</v>
      </c>
      <c r="X116" s="4" t="s">
        <v>1093</v>
      </c>
      <c r="Y116" s="4" t="s">
        <v>1084</v>
      </c>
      <c r="Z116" s="4" t="s">
        <v>1094</v>
      </c>
      <c r="AA116" s="4" t="s">
        <v>1094</v>
      </c>
      <c r="AB116" s="4" t="s">
        <v>1084</v>
      </c>
      <c r="AC116" s="4" t="s">
        <v>1084</v>
      </c>
      <c r="AD116" s="4" t="s">
        <v>1084</v>
      </c>
      <c r="AE116" s="4" t="s">
        <v>1829</v>
      </c>
      <c r="AF116" s="4" t="s">
        <v>1098</v>
      </c>
      <c r="AG116" s="4" t="s">
        <v>1099</v>
      </c>
      <c r="AH116" s="4" t="s">
        <v>78</v>
      </c>
      <c r="AI116" s="4">
        <v>38902</v>
      </c>
      <c r="AJ116" s="4" t="s">
        <v>1125</v>
      </c>
      <c r="AK116" s="4">
        <v>39155</v>
      </c>
      <c r="AL116" s="4" t="s">
        <v>1201</v>
      </c>
      <c r="AM116" s="4">
        <v>39029</v>
      </c>
      <c r="AN116" s="4" t="s">
        <v>1279</v>
      </c>
      <c r="AO116" s="4">
        <v>2006.8497267759601</v>
      </c>
      <c r="AP116" s="4" t="s">
        <v>1084</v>
      </c>
      <c r="AQ116" s="4" t="s">
        <v>1280</v>
      </c>
      <c r="AR116" s="4" t="s">
        <v>1444</v>
      </c>
      <c r="AS116" s="4" t="s">
        <v>67</v>
      </c>
      <c r="AT116" s="4" t="s">
        <v>1105</v>
      </c>
      <c r="AU116" s="4" t="s">
        <v>314</v>
      </c>
      <c r="AV116" s="4" t="s">
        <v>1084</v>
      </c>
      <c r="AW116" s="4" t="s">
        <v>1084</v>
      </c>
      <c r="AX116" s="4" t="s">
        <v>1084</v>
      </c>
      <c r="AY116" s="4" t="s">
        <v>1106</v>
      </c>
      <c r="AZ116" s="8" t="s">
        <v>67</v>
      </c>
      <c r="BA116" t="s">
        <v>1204</v>
      </c>
      <c r="BB116" t="s">
        <v>1445</v>
      </c>
      <c r="BC116" t="s">
        <v>1227</v>
      </c>
      <c r="BD116" t="s">
        <v>1207</v>
      </c>
      <c r="BE116" t="s">
        <v>1133</v>
      </c>
      <c r="BF116" t="s">
        <v>1112</v>
      </c>
      <c r="BG116" t="s">
        <v>1228</v>
      </c>
      <c r="BH116" t="s">
        <v>1228</v>
      </c>
      <c r="BI116" t="s">
        <v>1228</v>
      </c>
      <c r="BJ116">
        <v>0</v>
      </c>
      <c r="BK116" t="s">
        <v>1115</v>
      </c>
      <c r="BM116" s="47"/>
    </row>
    <row r="117" spans="1:65" x14ac:dyDescent="0.35">
      <c r="A117" s="5">
        <v>637</v>
      </c>
      <c r="B117" s="4">
        <v>637</v>
      </c>
      <c r="C117" s="4" t="s">
        <v>316</v>
      </c>
      <c r="D117" s="4" t="s">
        <v>318</v>
      </c>
      <c r="E117" s="4" t="s">
        <v>1084</v>
      </c>
      <c r="F117" s="4" t="s">
        <v>1830</v>
      </c>
      <c r="G117" s="4">
        <v>2010</v>
      </c>
      <c r="H117" s="4" t="s">
        <v>1086</v>
      </c>
      <c r="I117" s="4" t="s">
        <v>1087</v>
      </c>
      <c r="J117" s="4" t="s">
        <v>1088</v>
      </c>
      <c r="K117" s="4" t="s">
        <v>76</v>
      </c>
      <c r="L117" s="4" t="s">
        <v>1821</v>
      </c>
      <c r="M117" s="4" t="s">
        <v>1831</v>
      </c>
      <c r="N117" s="4" t="s">
        <v>1084</v>
      </c>
      <c r="O117" s="4" t="s">
        <v>1084</v>
      </c>
      <c r="P117" s="4" t="s">
        <v>1084</v>
      </c>
      <c r="Q117" s="4" t="s">
        <v>1084</v>
      </c>
      <c r="R117" s="4" t="s">
        <v>1084</v>
      </c>
      <c r="S117" s="4">
        <v>2010</v>
      </c>
      <c r="T117" s="4" t="s">
        <v>1040</v>
      </c>
      <c r="U117" s="4" t="s">
        <v>1041</v>
      </c>
      <c r="V117" s="4" t="s">
        <v>1042</v>
      </c>
      <c r="W117" s="4" t="s">
        <v>1084</v>
      </c>
      <c r="X117" s="4" t="s">
        <v>1093</v>
      </c>
      <c r="Y117" s="4" t="s">
        <v>1094</v>
      </c>
      <c r="Z117" s="4" t="s">
        <v>1084</v>
      </c>
      <c r="AA117" s="4" t="s">
        <v>1084</v>
      </c>
      <c r="AB117" s="4" t="s">
        <v>1084</v>
      </c>
      <c r="AC117" s="4" t="s">
        <v>1084</v>
      </c>
      <c r="AD117" s="4" t="s">
        <v>1084</v>
      </c>
      <c r="AE117" s="4" t="s">
        <v>1832</v>
      </c>
      <c r="AF117" s="4" t="s">
        <v>1140</v>
      </c>
      <c r="AG117" s="4" t="s">
        <v>1330</v>
      </c>
      <c r="AH117" s="4" t="s">
        <v>78</v>
      </c>
      <c r="AI117" s="4">
        <v>40402</v>
      </c>
      <c r="AJ117" s="4" t="s">
        <v>1151</v>
      </c>
      <c r="AK117" s="4">
        <v>40509</v>
      </c>
      <c r="AL117" s="4" t="s">
        <v>1166</v>
      </c>
      <c r="AM117" s="4">
        <v>40456</v>
      </c>
      <c r="AN117" s="4" t="s">
        <v>1255</v>
      </c>
      <c r="AO117" s="4">
        <v>2010.7568306010901</v>
      </c>
      <c r="AP117" s="4" t="s">
        <v>1833</v>
      </c>
      <c r="AQ117" s="4" t="s">
        <v>1256</v>
      </c>
      <c r="AR117" s="4" t="s">
        <v>1256</v>
      </c>
      <c r="AS117" s="4" t="s">
        <v>76</v>
      </c>
      <c r="AT117" s="4" t="s">
        <v>1105</v>
      </c>
      <c r="AU117" s="4" t="s">
        <v>314</v>
      </c>
      <c r="AV117" s="4" t="s">
        <v>1084</v>
      </c>
      <c r="AW117" s="4" t="s">
        <v>1084</v>
      </c>
      <c r="AX117" s="4" t="s">
        <v>1084</v>
      </c>
      <c r="AY117" s="4" t="s">
        <v>1128</v>
      </c>
      <c r="AZ117" s="8" t="s">
        <v>76</v>
      </c>
      <c r="BA117" t="s">
        <v>1204</v>
      </c>
      <c r="BB117" t="s">
        <v>1445</v>
      </c>
      <c r="BC117" t="s">
        <v>1227</v>
      </c>
      <c r="BD117" t="s">
        <v>1207</v>
      </c>
      <c r="BE117" t="s">
        <v>1133</v>
      </c>
      <c r="BF117" t="s">
        <v>1112</v>
      </c>
      <c r="BG117" t="s">
        <v>1228</v>
      </c>
      <c r="BH117" t="s">
        <v>1228</v>
      </c>
      <c r="BI117" t="s">
        <v>1228</v>
      </c>
      <c r="BJ117">
        <v>0</v>
      </c>
      <c r="BK117" t="s">
        <v>1115</v>
      </c>
      <c r="BM117" s="47" t="s">
        <v>1209</v>
      </c>
    </row>
    <row r="118" spans="1:65" x14ac:dyDescent="0.35">
      <c r="A118" s="5">
        <v>638</v>
      </c>
      <c r="B118" s="4">
        <v>638</v>
      </c>
      <c r="C118" s="4" t="s">
        <v>316</v>
      </c>
      <c r="D118" s="4" t="s">
        <v>319</v>
      </c>
      <c r="E118" s="4" t="s">
        <v>1084</v>
      </c>
      <c r="F118" s="4" t="s">
        <v>1830</v>
      </c>
      <c r="G118" s="4">
        <v>2014</v>
      </c>
      <c r="H118" s="4" t="s">
        <v>1086</v>
      </c>
      <c r="I118" s="4" t="s">
        <v>1087</v>
      </c>
      <c r="J118" s="4" t="s">
        <v>1088</v>
      </c>
      <c r="K118" s="4" t="s">
        <v>76</v>
      </c>
      <c r="L118" s="4" t="s">
        <v>1821</v>
      </c>
      <c r="M118" s="4" t="s">
        <v>1834</v>
      </c>
      <c r="N118" s="4" t="s">
        <v>1084</v>
      </c>
      <c r="O118" s="4" t="s">
        <v>1084</v>
      </c>
      <c r="P118" s="4" t="s">
        <v>1084</v>
      </c>
      <c r="Q118" s="4" t="s">
        <v>1084</v>
      </c>
      <c r="R118" s="4" t="s">
        <v>1084</v>
      </c>
      <c r="S118" s="4">
        <v>2014</v>
      </c>
      <c r="T118" s="4" t="s">
        <v>1040</v>
      </c>
      <c r="U118" s="4" t="s">
        <v>1041</v>
      </c>
      <c r="V118" s="4" t="s">
        <v>1042</v>
      </c>
      <c r="W118" s="4" t="s">
        <v>1084</v>
      </c>
      <c r="X118" s="4" t="s">
        <v>1093</v>
      </c>
      <c r="Y118" s="4" t="s">
        <v>1094</v>
      </c>
      <c r="Z118" s="4" t="s">
        <v>1084</v>
      </c>
      <c r="AA118" s="4" t="s">
        <v>1084</v>
      </c>
      <c r="AB118" s="4" t="s">
        <v>1084</v>
      </c>
      <c r="AC118" s="4" t="s">
        <v>1084</v>
      </c>
      <c r="AD118" s="4" t="s">
        <v>1084</v>
      </c>
      <c r="AE118" s="4" t="s">
        <v>1835</v>
      </c>
      <c r="AF118" s="4" t="s">
        <v>1119</v>
      </c>
      <c r="AG118" s="4" t="s">
        <v>1766</v>
      </c>
      <c r="AH118" s="4" t="s">
        <v>78</v>
      </c>
      <c r="AI118" s="4">
        <v>41821</v>
      </c>
      <c r="AJ118" s="4" t="s">
        <v>1125</v>
      </c>
      <c r="AK118" s="4">
        <v>41943</v>
      </c>
      <c r="AL118" s="4" t="s">
        <v>1165</v>
      </c>
      <c r="AM118" s="4">
        <v>41882.5</v>
      </c>
      <c r="AN118" s="4" t="s">
        <v>1369</v>
      </c>
      <c r="AO118" s="4">
        <v>2014.6625683060099</v>
      </c>
      <c r="AP118" s="4" t="s">
        <v>1836</v>
      </c>
      <c r="AQ118" s="4" t="s">
        <v>1370</v>
      </c>
      <c r="AR118" s="4" t="s">
        <v>1370</v>
      </c>
      <c r="AS118" s="4" t="s">
        <v>76</v>
      </c>
      <c r="AT118" s="4" t="s">
        <v>1105</v>
      </c>
      <c r="AU118" s="4" t="s">
        <v>314</v>
      </c>
      <c r="AV118" s="4" t="s">
        <v>1084</v>
      </c>
      <c r="AW118" s="4" t="s">
        <v>1084</v>
      </c>
      <c r="AX118" s="4" t="s">
        <v>1084</v>
      </c>
      <c r="AY118" s="4" t="s">
        <v>1128</v>
      </c>
      <c r="AZ118" s="8" t="s">
        <v>76</v>
      </c>
      <c r="BA118" t="s">
        <v>1204</v>
      </c>
      <c r="BB118" t="s">
        <v>1445</v>
      </c>
      <c r="BC118" t="s">
        <v>1227</v>
      </c>
      <c r="BD118" t="s">
        <v>1207</v>
      </c>
      <c r="BE118" t="s">
        <v>1133</v>
      </c>
      <c r="BF118" t="s">
        <v>1112</v>
      </c>
      <c r="BG118" t="s">
        <v>1228</v>
      </c>
      <c r="BH118" t="s">
        <v>1228</v>
      </c>
      <c r="BI118" t="s">
        <v>1228</v>
      </c>
      <c r="BJ118">
        <v>0</v>
      </c>
      <c r="BK118" t="s">
        <v>1115</v>
      </c>
      <c r="BM118" s="47" t="s">
        <v>1298</v>
      </c>
    </row>
    <row r="119" spans="1:65" x14ac:dyDescent="0.35">
      <c r="A119" s="5">
        <v>238</v>
      </c>
      <c r="B119" s="4">
        <v>238</v>
      </c>
      <c r="C119" s="4" t="s">
        <v>322</v>
      </c>
      <c r="D119" s="4" t="s">
        <v>321</v>
      </c>
      <c r="E119" s="4" t="s">
        <v>1084</v>
      </c>
      <c r="F119" s="4" t="s">
        <v>1837</v>
      </c>
      <c r="G119" s="4">
        <v>2000</v>
      </c>
      <c r="H119" s="4" t="s">
        <v>1086</v>
      </c>
      <c r="I119" s="4" t="s">
        <v>1087</v>
      </c>
      <c r="J119" s="4" t="s">
        <v>1088</v>
      </c>
      <c r="K119" s="4" t="s">
        <v>67</v>
      </c>
      <c r="L119" s="4" t="s">
        <v>1838</v>
      </c>
      <c r="M119" s="4" t="s">
        <v>1839</v>
      </c>
      <c r="N119" s="4" t="s">
        <v>1084</v>
      </c>
      <c r="O119" s="4" t="s">
        <v>1084</v>
      </c>
      <c r="P119" s="4" t="s">
        <v>1084</v>
      </c>
      <c r="Q119" s="4" t="s">
        <v>1084</v>
      </c>
      <c r="R119" s="4" t="s">
        <v>1840</v>
      </c>
      <c r="S119" s="4">
        <v>2000</v>
      </c>
      <c r="T119" s="4" t="s">
        <v>1040</v>
      </c>
      <c r="U119" s="4" t="s">
        <v>1041</v>
      </c>
      <c r="V119" s="4" t="s">
        <v>1042</v>
      </c>
      <c r="W119" s="4" t="s">
        <v>1084</v>
      </c>
      <c r="X119" s="4" t="s">
        <v>1093</v>
      </c>
      <c r="Y119" s="4" t="s">
        <v>1084</v>
      </c>
      <c r="Z119" s="4" t="s">
        <v>1094</v>
      </c>
      <c r="AA119" s="4" t="s">
        <v>1094</v>
      </c>
      <c r="AB119" s="4" t="s">
        <v>1084</v>
      </c>
      <c r="AC119" s="4" t="s">
        <v>1084</v>
      </c>
      <c r="AD119" s="4" t="s">
        <v>1084</v>
      </c>
      <c r="AE119" s="4" t="s">
        <v>1841</v>
      </c>
      <c r="AF119" s="4" t="s">
        <v>1119</v>
      </c>
      <c r="AG119" s="4" t="s">
        <v>1141</v>
      </c>
      <c r="AH119" s="4" t="s">
        <v>78</v>
      </c>
      <c r="AI119" s="4">
        <v>36557</v>
      </c>
      <c r="AJ119" s="4" t="s">
        <v>1101</v>
      </c>
      <c r="AK119" s="4">
        <v>36677</v>
      </c>
      <c r="AL119" s="4" t="s">
        <v>1157</v>
      </c>
      <c r="AM119" s="4">
        <v>36617.5</v>
      </c>
      <c r="AN119" s="4" t="s">
        <v>1126</v>
      </c>
      <c r="AO119" s="4">
        <v>2000.25</v>
      </c>
      <c r="AP119" s="4" t="s">
        <v>1842</v>
      </c>
      <c r="AQ119" s="4" t="s">
        <v>1127</v>
      </c>
      <c r="AR119" s="4" t="s">
        <v>1127</v>
      </c>
      <c r="AS119" s="4" t="s">
        <v>67</v>
      </c>
      <c r="AT119" s="4" t="s">
        <v>1105</v>
      </c>
      <c r="AU119" s="4" t="s">
        <v>320</v>
      </c>
      <c r="AV119" s="4" t="s">
        <v>1084</v>
      </c>
      <c r="AW119" s="4" t="s">
        <v>1084</v>
      </c>
      <c r="AX119" s="4" t="s">
        <v>1084</v>
      </c>
      <c r="AY119" s="4" t="s">
        <v>1106</v>
      </c>
      <c r="AZ119" s="8" t="s">
        <v>67</v>
      </c>
      <c r="BA119" t="s">
        <v>1204</v>
      </c>
      <c r="BB119" t="s">
        <v>1492</v>
      </c>
      <c r="BC119" t="s">
        <v>1227</v>
      </c>
      <c r="BD119" t="s">
        <v>1207</v>
      </c>
      <c r="BE119" t="s">
        <v>1111</v>
      </c>
      <c r="BF119" t="s">
        <v>1112</v>
      </c>
      <c r="BG119" t="s">
        <v>1228</v>
      </c>
      <c r="BH119" t="s">
        <v>1228</v>
      </c>
      <c r="BI119" t="s">
        <v>1228</v>
      </c>
      <c r="BJ119" t="s">
        <v>1114</v>
      </c>
      <c r="BK119" t="s">
        <v>1115</v>
      </c>
      <c r="BM119" s="47"/>
    </row>
    <row r="120" spans="1:65" x14ac:dyDescent="0.35">
      <c r="A120" s="5">
        <v>239</v>
      </c>
      <c r="B120" s="4">
        <v>239</v>
      </c>
      <c r="C120" s="4" t="s">
        <v>322</v>
      </c>
      <c r="D120" s="4" t="s">
        <v>323</v>
      </c>
      <c r="E120" s="4" t="s">
        <v>1084</v>
      </c>
      <c r="F120" s="4" t="s">
        <v>1843</v>
      </c>
      <c r="G120" s="4">
        <v>2005</v>
      </c>
      <c r="H120" s="4" t="s">
        <v>1086</v>
      </c>
      <c r="I120" s="4" t="s">
        <v>1087</v>
      </c>
      <c r="J120" s="4" t="s">
        <v>1088</v>
      </c>
      <c r="K120" s="4" t="s">
        <v>67</v>
      </c>
      <c r="L120" s="4" t="s">
        <v>1838</v>
      </c>
      <c r="M120" s="4" t="s">
        <v>1844</v>
      </c>
      <c r="N120" s="4" t="s">
        <v>1084</v>
      </c>
      <c r="O120" s="4" t="s">
        <v>1084</v>
      </c>
      <c r="P120" s="4" t="s">
        <v>1084</v>
      </c>
      <c r="Q120" s="4" t="s">
        <v>1084</v>
      </c>
      <c r="R120" s="4" t="s">
        <v>1845</v>
      </c>
      <c r="S120" s="4">
        <v>2005</v>
      </c>
      <c r="T120" s="4" t="s">
        <v>1040</v>
      </c>
      <c r="U120" s="4" t="s">
        <v>1041</v>
      </c>
      <c r="V120" s="4" t="s">
        <v>1042</v>
      </c>
      <c r="W120" s="4" t="s">
        <v>1084</v>
      </c>
      <c r="X120" s="4" t="s">
        <v>1093</v>
      </c>
      <c r="Y120" s="4" t="s">
        <v>1084</v>
      </c>
      <c r="Z120" s="4" t="s">
        <v>1094</v>
      </c>
      <c r="AA120" s="4" t="s">
        <v>1094</v>
      </c>
      <c r="AB120" s="4" t="s">
        <v>1084</v>
      </c>
      <c r="AC120" s="4" t="s">
        <v>1084</v>
      </c>
      <c r="AD120" s="4" t="s">
        <v>1084</v>
      </c>
      <c r="AE120" s="4" t="s">
        <v>1846</v>
      </c>
      <c r="AF120" s="4" t="s">
        <v>1190</v>
      </c>
      <c r="AG120" s="4" t="s">
        <v>1278</v>
      </c>
      <c r="AH120" s="4" t="s">
        <v>78</v>
      </c>
      <c r="AI120" s="4">
        <v>38443</v>
      </c>
      <c r="AJ120" s="4" t="s">
        <v>1142</v>
      </c>
      <c r="AK120" s="4">
        <v>38595</v>
      </c>
      <c r="AL120" s="4" t="s">
        <v>1151</v>
      </c>
      <c r="AM120" s="4">
        <v>38519.5</v>
      </c>
      <c r="AN120" s="4" t="s">
        <v>1158</v>
      </c>
      <c r="AO120" s="4">
        <v>2005.4549180327899</v>
      </c>
      <c r="AP120" s="4" t="s">
        <v>1847</v>
      </c>
      <c r="AQ120" s="4" t="s">
        <v>1159</v>
      </c>
      <c r="AR120" s="4" t="s">
        <v>1159</v>
      </c>
      <c r="AS120" s="4" t="s">
        <v>67</v>
      </c>
      <c r="AT120" s="4" t="s">
        <v>1105</v>
      </c>
      <c r="AU120" s="4" t="s">
        <v>320</v>
      </c>
      <c r="AV120" s="4" t="s">
        <v>1084</v>
      </c>
      <c r="AW120" s="4" t="s">
        <v>1084</v>
      </c>
      <c r="AX120" s="4" t="s">
        <v>1084</v>
      </c>
      <c r="AY120" s="4" t="s">
        <v>1106</v>
      </c>
      <c r="AZ120" s="8" t="s">
        <v>67</v>
      </c>
      <c r="BA120" t="s">
        <v>1204</v>
      </c>
      <c r="BB120" t="s">
        <v>1492</v>
      </c>
      <c r="BC120" t="s">
        <v>1227</v>
      </c>
      <c r="BD120" t="s">
        <v>1207</v>
      </c>
      <c r="BE120" t="s">
        <v>1111</v>
      </c>
      <c r="BF120" t="s">
        <v>1112</v>
      </c>
      <c r="BG120" t="s">
        <v>1228</v>
      </c>
      <c r="BH120" t="s">
        <v>1228</v>
      </c>
      <c r="BI120" t="s">
        <v>1228</v>
      </c>
      <c r="BJ120" t="s">
        <v>1114</v>
      </c>
      <c r="BK120" t="s">
        <v>1115</v>
      </c>
      <c r="BM120" s="47"/>
    </row>
    <row r="121" spans="1:65" x14ac:dyDescent="0.35">
      <c r="A121" s="5">
        <v>240</v>
      </c>
      <c r="B121" s="4">
        <v>240</v>
      </c>
      <c r="C121" s="4" t="s">
        <v>322</v>
      </c>
      <c r="D121" s="4" t="s">
        <v>324</v>
      </c>
      <c r="E121" s="4" t="s">
        <v>1084</v>
      </c>
      <c r="F121" s="4" t="s">
        <v>1848</v>
      </c>
      <c r="G121" s="4" t="s">
        <v>192</v>
      </c>
      <c r="H121" s="4" t="s">
        <v>1086</v>
      </c>
      <c r="I121" s="4" t="s">
        <v>1087</v>
      </c>
      <c r="J121" s="4" t="s">
        <v>1088</v>
      </c>
      <c r="K121" s="4" t="s">
        <v>67</v>
      </c>
      <c r="L121" s="4" t="s">
        <v>1838</v>
      </c>
      <c r="M121" s="4" t="s">
        <v>1849</v>
      </c>
      <c r="N121" s="4" t="s">
        <v>1084</v>
      </c>
      <c r="O121" s="4" t="s">
        <v>1084</v>
      </c>
      <c r="P121" s="4" t="s">
        <v>1084</v>
      </c>
      <c r="Q121" s="4" t="s">
        <v>1084</v>
      </c>
      <c r="R121" s="4" t="s">
        <v>1850</v>
      </c>
      <c r="S121" s="4">
        <v>2011</v>
      </c>
      <c r="T121" s="4" t="s">
        <v>1040</v>
      </c>
      <c r="U121" s="4" t="s">
        <v>1041</v>
      </c>
      <c r="V121" s="4" t="s">
        <v>1042</v>
      </c>
      <c r="W121" s="4" t="s">
        <v>1084</v>
      </c>
      <c r="X121" s="4" t="s">
        <v>1093</v>
      </c>
      <c r="Y121" s="4" t="s">
        <v>1084</v>
      </c>
      <c r="Z121" s="4" t="s">
        <v>1094</v>
      </c>
      <c r="AA121" s="4" t="s">
        <v>1094</v>
      </c>
      <c r="AB121" s="4" t="s">
        <v>1084</v>
      </c>
      <c r="AC121" s="4" t="s">
        <v>1095</v>
      </c>
      <c r="AD121" s="4" t="s">
        <v>1851</v>
      </c>
      <c r="AE121" s="4" t="s">
        <v>1852</v>
      </c>
      <c r="AF121" s="4" t="s">
        <v>1190</v>
      </c>
      <c r="AG121" s="4" t="s">
        <v>1853</v>
      </c>
      <c r="AH121" s="4" t="s">
        <v>78</v>
      </c>
      <c r="AI121" s="4">
        <v>40539</v>
      </c>
      <c r="AJ121" s="4" t="s">
        <v>1152</v>
      </c>
      <c r="AK121" s="4">
        <v>40697</v>
      </c>
      <c r="AL121" s="4" t="s">
        <v>1100</v>
      </c>
      <c r="AM121" s="4">
        <v>40618.5</v>
      </c>
      <c r="AN121" s="4" t="s">
        <v>1341</v>
      </c>
      <c r="AO121" s="4">
        <v>2011.20355191257</v>
      </c>
      <c r="AP121" s="4" t="s">
        <v>1084</v>
      </c>
      <c r="AQ121" s="4" t="s">
        <v>1256</v>
      </c>
      <c r="AR121" s="4" t="s">
        <v>1342</v>
      </c>
      <c r="AS121" s="4" t="s">
        <v>67</v>
      </c>
      <c r="AT121" s="4" t="s">
        <v>1105</v>
      </c>
      <c r="AU121" s="4" t="s">
        <v>320</v>
      </c>
      <c r="AV121" s="4" t="s">
        <v>1084</v>
      </c>
      <c r="AW121" s="4" t="s">
        <v>1084</v>
      </c>
      <c r="AX121" s="4" t="s">
        <v>1084</v>
      </c>
      <c r="AY121" s="4" t="s">
        <v>1106</v>
      </c>
      <c r="AZ121" s="8" t="s">
        <v>67</v>
      </c>
      <c r="BA121" t="s">
        <v>1204</v>
      </c>
      <c r="BB121" t="s">
        <v>1492</v>
      </c>
      <c r="BC121" t="s">
        <v>1227</v>
      </c>
      <c r="BD121" t="s">
        <v>1207</v>
      </c>
      <c r="BE121" t="s">
        <v>1111</v>
      </c>
      <c r="BF121" t="s">
        <v>1112</v>
      </c>
      <c r="BG121" t="s">
        <v>1228</v>
      </c>
      <c r="BH121" t="s">
        <v>1228</v>
      </c>
      <c r="BI121" t="s">
        <v>1228</v>
      </c>
      <c r="BJ121" t="s">
        <v>1114</v>
      </c>
      <c r="BK121" t="s">
        <v>1115</v>
      </c>
      <c r="BM121" s="47"/>
    </row>
    <row r="122" spans="1:65" x14ac:dyDescent="0.35">
      <c r="A122" s="5">
        <v>1303</v>
      </c>
      <c r="B122" s="4">
        <v>1303</v>
      </c>
      <c r="C122" s="4" t="s">
        <v>322</v>
      </c>
      <c r="D122" s="4" t="s">
        <v>325</v>
      </c>
      <c r="E122" s="4" t="s">
        <v>1084</v>
      </c>
      <c r="F122" s="4" t="s">
        <v>1854</v>
      </c>
      <c r="G122" s="4">
        <v>2016</v>
      </c>
      <c r="H122" s="4" t="s">
        <v>1086</v>
      </c>
      <c r="I122" s="4" t="s">
        <v>1087</v>
      </c>
      <c r="J122" s="4" t="s">
        <v>1088</v>
      </c>
      <c r="K122" s="4" t="s">
        <v>67</v>
      </c>
      <c r="L122" s="4" t="s">
        <v>1838</v>
      </c>
      <c r="M122" s="4" t="s">
        <v>1855</v>
      </c>
      <c r="N122" s="4" t="s">
        <v>1084</v>
      </c>
      <c r="O122" s="4" t="s">
        <v>1084</v>
      </c>
      <c r="P122" s="4" t="s">
        <v>1084</v>
      </c>
      <c r="Q122" s="4" t="s">
        <v>1084</v>
      </c>
      <c r="R122" s="4" t="s">
        <v>1856</v>
      </c>
      <c r="S122" s="4">
        <v>2016</v>
      </c>
      <c r="T122" s="4" t="s">
        <v>1040</v>
      </c>
      <c r="U122" s="4" t="s">
        <v>1041</v>
      </c>
      <c r="V122" s="4" t="s">
        <v>1042</v>
      </c>
      <c r="W122" s="4" t="s">
        <v>1084</v>
      </c>
      <c r="X122" s="4" t="s">
        <v>1093</v>
      </c>
      <c r="Y122" s="4" t="s">
        <v>1084</v>
      </c>
      <c r="Z122" s="4" t="s">
        <v>1094</v>
      </c>
      <c r="AA122" s="4" t="s">
        <v>1094</v>
      </c>
      <c r="AB122" s="4" t="s">
        <v>1084</v>
      </c>
      <c r="AC122" s="4" t="s">
        <v>1095</v>
      </c>
      <c r="AD122" s="4" t="s">
        <v>1857</v>
      </c>
      <c r="AE122" s="4" t="s">
        <v>1858</v>
      </c>
      <c r="AF122" s="4" t="s">
        <v>1190</v>
      </c>
      <c r="AG122" s="4" t="s">
        <v>1859</v>
      </c>
      <c r="AH122" s="4" t="s">
        <v>78</v>
      </c>
      <c r="AI122" s="4">
        <v>42387</v>
      </c>
      <c r="AJ122" s="4" t="s">
        <v>1303</v>
      </c>
      <c r="AK122" s="4">
        <v>42548</v>
      </c>
      <c r="AL122" s="4" t="s">
        <v>1100</v>
      </c>
      <c r="AM122" s="4">
        <v>42468</v>
      </c>
      <c r="AN122" s="4" t="s">
        <v>1264</v>
      </c>
      <c r="AO122" s="4">
        <v>2016.26775956284</v>
      </c>
      <c r="AP122" s="4" t="s">
        <v>1084</v>
      </c>
      <c r="AQ122" s="4" t="s">
        <v>1104</v>
      </c>
      <c r="AR122" s="4" t="s">
        <v>1104</v>
      </c>
      <c r="AS122" s="4" t="s">
        <v>67</v>
      </c>
      <c r="AT122" s="4" t="s">
        <v>1105</v>
      </c>
      <c r="AU122" s="4" t="s">
        <v>320</v>
      </c>
      <c r="AV122" s="4" t="s">
        <v>1084</v>
      </c>
      <c r="AW122" s="4" t="s">
        <v>1084</v>
      </c>
      <c r="AX122" s="4" t="s">
        <v>1084</v>
      </c>
      <c r="AY122" s="4" t="s">
        <v>1106</v>
      </c>
      <c r="AZ122" s="8" t="s">
        <v>67</v>
      </c>
      <c r="BA122" t="s">
        <v>1204</v>
      </c>
      <c r="BB122" t="s">
        <v>1492</v>
      </c>
      <c r="BC122" t="s">
        <v>1227</v>
      </c>
      <c r="BD122" t="s">
        <v>1207</v>
      </c>
      <c r="BE122" t="s">
        <v>1111</v>
      </c>
      <c r="BF122" t="s">
        <v>1112</v>
      </c>
      <c r="BG122" t="s">
        <v>1228</v>
      </c>
      <c r="BH122" t="s">
        <v>1228</v>
      </c>
      <c r="BI122" t="s">
        <v>1228</v>
      </c>
      <c r="BJ122" t="s">
        <v>1114</v>
      </c>
      <c r="BK122" t="s">
        <v>1115</v>
      </c>
      <c r="BM122" s="47"/>
    </row>
    <row r="123" spans="1:65" x14ac:dyDescent="0.35">
      <c r="A123" s="5">
        <v>244</v>
      </c>
      <c r="B123" s="4">
        <v>244</v>
      </c>
      <c r="C123" s="4" t="s">
        <v>332</v>
      </c>
      <c r="D123" s="4" t="s">
        <v>331</v>
      </c>
      <c r="E123" s="4" t="s">
        <v>1084</v>
      </c>
      <c r="F123" s="4" t="s">
        <v>1860</v>
      </c>
      <c r="G123" s="4" t="s">
        <v>333</v>
      </c>
      <c r="H123" s="4" t="s">
        <v>1086</v>
      </c>
      <c r="I123" s="4" t="s">
        <v>1087</v>
      </c>
      <c r="J123" s="4" t="s">
        <v>1088</v>
      </c>
      <c r="K123" s="4" t="s">
        <v>67</v>
      </c>
      <c r="L123" s="4" t="s">
        <v>1861</v>
      </c>
      <c r="M123" s="4" t="s">
        <v>1862</v>
      </c>
      <c r="N123" s="4" t="s">
        <v>1084</v>
      </c>
      <c r="O123" s="4" t="s">
        <v>1084</v>
      </c>
      <c r="P123" s="4" t="s">
        <v>1084</v>
      </c>
      <c r="Q123" s="4" t="s">
        <v>1084</v>
      </c>
      <c r="R123" s="4" t="s">
        <v>1863</v>
      </c>
      <c r="S123" s="4">
        <v>2000</v>
      </c>
      <c r="T123" s="4" t="s">
        <v>1040</v>
      </c>
      <c r="U123" s="4" t="s">
        <v>1864</v>
      </c>
      <c r="V123" s="4" t="s">
        <v>1042</v>
      </c>
      <c r="W123" s="4" t="s">
        <v>1084</v>
      </c>
      <c r="X123" s="4" t="s">
        <v>1093</v>
      </c>
      <c r="Y123" s="4" t="s">
        <v>1084</v>
      </c>
      <c r="Z123" s="4" t="s">
        <v>1094</v>
      </c>
      <c r="AA123" s="4" t="s">
        <v>1084</v>
      </c>
      <c r="AB123" s="4" t="s">
        <v>1084</v>
      </c>
      <c r="AC123" s="4" t="s">
        <v>1084</v>
      </c>
      <c r="AD123" s="4" t="s">
        <v>1084</v>
      </c>
      <c r="AE123" s="4" t="s">
        <v>1865</v>
      </c>
      <c r="AF123" s="4" t="s">
        <v>1098</v>
      </c>
      <c r="AG123" s="4" t="s">
        <v>1866</v>
      </c>
      <c r="AH123" s="4" t="s">
        <v>78</v>
      </c>
      <c r="AI123" s="4">
        <v>36681</v>
      </c>
      <c r="AJ123" s="4" t="s">
        <v>1100</v>
      </c>
      <c r="AK123" s="4">
        <v>36928</v>
      </c>
      <c r="AL123" s="4" t="s">
        <v>1101</v>
      </c>
      <c r="AM123" s="4">
        <v>36805</v>
      </c>
      <c r="AN123" s="4" t="s">
        <v>1126</v>
      </c>
      <c r="AO123" s="4">
        <v>2000.76229508197</v>
      </c>
      <c r="AP123" s="4" t="s">
        <v>1084</v>
      </c>
      <c r="AQ123" s="4" t="s">
        <v>1127</v>
      </c>
      <c r="AR123" s="4" t="s">
        <v>1225</v>
      </c>
      <c r="AS123" s="4" t="s">
        <v>67</v>
      </c>
      <c r="AT123" s="4" t="s">
        <v>1105</v>
      </c>
      <c r="AU123" s="4" t="s">
        <v>330</v>
      </c>
      <c r="AV123" s="4" t="s">
        <v>1084</v>
      </c>
      <c r="AW123" s="4" t="s">
        <v>1084</v>
      </c>
      <c r="AX123" s="4" t="s">
        <v>1867</v>
      </c>
      <c r="AY123" s="4" t="s">
        <v>1106</v>
      </c>
      <c r="AZ123" s="8" t="s">
        <v>67</v>
      </c>
      <c r="BA123" t="s">
        <v>1204</v>
      </c>
      <c r="BB123" t="s">
        <v>1226</v>
      </c>
      <c r="BC123" t="s">
        <v>1356</v>
      </c>
      <c r="BD123" t="s">
        <v>1207</v>
      </c>
      <c r="BE123" t="s">
        <v>1133</v>
      </c>
      <c r="BF123" t="s">
        <v>1112</v>
      </c>
      <c r="BG123" t="s">
        <v>1228</v>
      </c>
      <c r="BH123" t="s">
        <v>1228</v>
      </c>
      <c r="BI123" t="s">
        <v>1228</v>
      </c>
      <c r="BJ123">
        <v>0</v>
      </c>
      <c r="BK123" t="s">
        <v>1115</v>
      </c>
      <c r="BM123" s="47"/>
    </row>
    <row r="124" spans="1:65" x14ac:dyDescent="0.35">
      <c r="A124" s="5">
        <v>245</v>
      </c>
      <c r="B124" s="4">
        <v>245</v>
      </c>
      <c r="C124" s="4" t="s">
        <v>332</v>
      </c>
      <c r="D124" s="4" t="s">
        <v>334</v>
      </c>
      <c r="E124" s="4" t="s">
        <v>1084</v>
      </c>
      <c r="F124" s="4" t="s">
        <v>1868</v>
      </c>
      <c r="G124" s="4">
        <v>2012</v>
      </c>
      <c r="H124" s="4" t="s">
        <v>1086</v>
      </c>
      <c r="I124" s="4" t="s">
        <v>1087</v>
      </c>
      <c r="J124" s="4" t="s">
        <v>1088</v>
      </c>
      <c r="K124" s="4" t="s">
        <v>67</v>
      </c>
      <c r="L124" s="4" t="s">
        <v>1861</v>
      </c>
      <c r="M124" s="4" t="s">
        <v>1869</v>
      </c>
      <c r="N124" s="4" t="s">
        <v>1084</v>
      </c>
      <c r="O124" s="4" t="s">
        <v>1084</v>
      </c>
      <c r="P124" s="4" t="s">
        <v>1084</v>
      </c>
      <c r="Q124" s="4" t="s">
        <v>1084</v>
      </c>
      <c r="R124" s="4" t="s">
        <v>1870</v>
      </c>
      <c r="S124" s="4">
        <v>2012</v>
      </c>
      <c r="T124" s="4" t="s">
        <v>1040</v>
      </c>
      <c r="U124" s="4" t="s">
        <v>1041</v>
      </c>
      <c r="V124" s="4" t="s">
        <v>1042</v>
      </c>
      <c r="W124" s="4" t="s">
        <v>1084</v>
      </c>
      <c r="X124" s="4" t="s">
        <v>1093</v>
      </c>
      <c r="Y124" s="4" t="s">
        <v>1094</v>
      </c>
      <c r="Z124" s="4" t="s">
        <v>1084</v>
      </c>
      <c r="AA124" s="4" t="s">
        <v>1084</v>
      </c>
      <c r="AB124" s="4" t="s">
        <v>1084</v>
      </c>
      <c r="AC124" s="4" t="s">
        <v>1084</v>
      </c>
      <c r="AD124" s="4" t="s">
        <v>1084</v>
      </c>
      <c r="AE124" s="4" t="s">
        <v>1871</v>
      </c>
      <c r="AF124" s="4" t="s">
        <v>1190</v>
      </c>
      <c r="AG124" s="4" t="s">
        <v>1872</v>
      </c>
      <c r="AH124" s="4" t="s">
        <v>78</v>
      </c>
      <c r="AI124" s="4">
        <v>40909</v>
      </c>
      <c r="AJ124" s="4" t="s">
        <v>1303</v>
      </c>
      <c r="AK124" s="4">
        <v>41060</v>
      </c>
      <c r="AL124" s="4" t="s">
        <v>1157</v>
      </c>
      <c r="AM124" s="4">
        <v>40985</v>
      </c>
      <c r="AN124" s="4" t="s">
        <v>1202</v>
      </c>
      <c r="AO124" s="4">
        <v>2012.20765027322</v>
      </c>
      <c r="AP124" s="4" t="s">
        <v>1873</v>
      </c>
      <c r="AQ124" s="4" t="s">
        <v>1184</v>
      </c>
      <c r="AR124" s="4" t="s">
        <v>1184</v>
      </c>
      <c r="AS124" s="4" t="s">
        <v>67</v>
      </c>
      <c r="AT124" s="4" t="s">
        <v>1105</v>
      </c>
      <c r="AU124" s="4" t="s">
        <v>330</v>
      </c>
      <c r="AV124" s="4" t="s">
        <v>1084</v>
      </c>
      <c r="AW124" s="4" t="s">
        <v>1084</v>
      </c>
      <c r="AX124" s="4" t="s">
        <v>1867</v>
      </c>
      <c r="AY124" s="4" t="s">
        <v>1106</v>
      </c>
      <c r="AZ124" s="8" t="s">
        <v>67</v>
      </c>
      <c r="BA124" t="s">
        <v>1204</v>
      </c>
      <c r="BB124" t="s">
        <v>1226</v>
      </c>
      <c r="BC124" t="s">
        <v>1356</v>
      </c>
      <c r="BD124" t="s">
        <v>1207</v>
      </c>
      <c r="BE124" t="s">
        <v>1133</v>
      </c>
      <c r="BF124" t="s">
        <v>1112</v>
      </c>
      <c r="BG124" t="s">
        <v>1228</v>
      </c>
      <c r="BH124" t="s">
        <v>1228</v>
      </c>
      <c r="BI124" t="s">
        <v>1228</v>
      </c>
      <c r="BJ124">
        <v>0</v>
      </c>
      <c r="BK124" t="s">
        <v>1115</v>
      </c>
      <c r="BM124" s="47"/>
    </row>
    <row r="125" spans="1:65" x14ac:dyDescent="0.35">
      <c r="A125" s="5">
        <v>248</v>
      </c>
      <c r="B125" s="4">
        <v>248</v>
      </c>
      <c r="C125" s="4" t="s">
        <v>337</v>
      </c>
      <c r="D125" s="4" t="s">
        <v>339</v>
      </c>
      <c r="E125" s="4" t="s">
        <v>1084</v>
      </c>
      <c r="F125" s="4" t="s">
        <v>1874</v>
      </c>
      <c r="G125" s="4" t="s">
        <v>199</v>
      </c>
      <c r="H125" s="4" t="s">
        <v>1086</v>
      </c>
      <c r="I125" s="4" t="s">
        <v>1087</v>
      </c>
      <c r="J125" s="4" t="s">
        <v>1088</v>
      </c>
      <c r="K125" s="4" t="s">
        <v>76</v>
      </c>
      <c r="L125" s="4" t="s">
        <v>1875</v>
      </c>
      <c r="M125" s="4" t="s">
        <v>1876</v>
      </c>
      <c r="N125" s="4" t="s">
        <v>1084</v>
      </c>
      <c r="O125" s="4" t="s">
        <v>1084</v>
      </c>
      <c r="P125" s="4" t="s">
        <v>1084</v>
      </c>
      <c r="Q125" s="4" t="s">
        <v>1084</v>
      </c>
      <c r="R125" s="4" t="s">
        <v>1084</v>
      </c>
      <c r="S125" s="4">
        <v>2006</v>
      </c>
      <c r="T125" s="4" t="s">
        <v>1040</v>
      </c>
      <c r="U125" s="4" t="s">
        <v>1041</v>
      </c>
      <c r="V125" s="4" t="s">
        <v>1042</v>
      </c>
      <c r="W125" s="4" t="s">
        <v>1084</v>
      </c>
      <c r="X125" s="4" t="s">
        <v>1093</v>
      </c>
      <c r="Y125" s="4" t="s">
        <v>1094</v>
      </c>
      <c r="Z125" s="4" t="s">
        <v>1084</v>
      </c>
      <c r="AA125" s="4" t="s">
        <v>1084</v>
      </c>
      <c r="AB125" s="4" t="s">
        <v>1084</v>
      </c>
      <c r="AC125" s="4" t="s">
        <v>1084</v>
      </c>
      <c r="AD125" s="4" t="s">
        <v>1084</v>
      </c>
      <c r="AE125" s="4" t="s">
        <v>1877</v>
      </c>
      <c r="AF125" s="4" t="s">
        <v>1140</v>
      </c>
      <c r="AG125" s="4" t="s">
        <v>1878</v>
      </c>
      <c r="AH125" s="4" t="s">
        <v>78</v>
      </c>
      <c r="AI125" s="4">
        <v>38707</v>
      </c>
      <c r="AJ125" s="4" t="s">
        <v>1152</v>
      </c>
      <c r="AK125" s="4">
        <v>38801</v>
      </c>
      <c r="AL125" s="4" t="s">
        <v>1201</v>
      </c>
      <c r="AM125" s="4">
        <v>38754.5</v>
      </c>
      <c r="AN125" s="4" t="s">
        <v>1279</v>
      </c>
      <c r="AO125" s="4">
        <v>2006.0997267759601</v>
      </c>
      <c r="AP125" s="4" t="s">
        <v>1084</v>
      </c>
      <c r="AQ125" s="4" t="s">
        <v>1159</v>
      </c>
      <c r="AR125" s="4" t="s">
        <v>1280</v>
      </c>
      <c r="AS125" s="4" t="s">
        <v>76</v>
      </c>
      <c r="AT125" s="4" t="s">
        <v>1105</v>
      </c>
      <c r="AU125" s="4" t="s">
        <v>335</v>
      </c>
      <c r="AV125" s="4" t="s">
        <v>1084</v>
      </c>
      <c r="AW125" s="4" t="s">
        <v>1084</v>
      </c>
      <c r="AX125" s="4" t="s">
        <v>1084</v>
      </c>
      <c r="AY125" s="4" t="s">
        <v>1128</v>
      </c>
      <c r="AZ125" s="8" t="s">
        <v>76</v>
      </c>
      <c r="BA125" t="s">
        <v>1204</v>
      </c>
      <c r="BB125" t="s">
        <v>1355</v>
      </c>
      <c r="BC125" t="s">
        <v>1356</v>
      </c>
      <c r="BD125" t="s">
        <v>1207</v>
      </c>
      <c r="BE125" t="s">
        <v>1111</v>
      </c>
      <c r="BF125" t="s">
        <v>1112</v>
      </c>
      <c r="BG125" t="s">
        <v>1228</v>
      </c>
      <c r="BH125" t="s">
        <v>1228</v>
      </c>
      <c r="BI125" t="s">
        <v>1228</v>
      </c>
      <c r="BJ125" t="s">
        <v>1114</v>
      </c>
      <c r="BK125" t="s">
        <v>1115</v>
      </c>
      <c r="BM125" s="47" t="s">
        <v>1167</v>
      </c>
    </row>
    <row r="126" spans="1:65" x14ac:dyDescent="0.35">
      <c r="A126" s="5">
        <v>249</v>
      </c>
      <c r="B126" s="4">
        <v>249</v>
      </c>
      <c r="C126" s="4" t="s">
        <v>337</v>
      </c>
      <c r="D126" s="4" t="s">
        <v>340</v>
      </c>
      <c r="E126" s="4" t="s">
        <v>1084</v>
      </c>
      <c r="F126" s="4" t="s">
        <v>1879</v>
      </c>
      <c r="G126" s="4">
        <v>2010</v>
      </c>
      <c r="H126" s="4" t="s">
        <v>1086</v>
      </c>
      <c r="I126" s="4" t="s">
        <v>1087</v>
      </c>
      <c r="J126" s="4" t="s">
        <v>1088</v>
      </c>
      <c r="K126" s="4" t="s">
        <v>76</v>
      </c>
      <c r="L126" s="4" t="s">
        <v>1875</v>
      </c>
      <c r="M126" s="4" t="s">
        <v>1880</v>
      </c>
      <c r="N126" s="4" t="s">
        <v>1084</v>
      </c>
      <c r="O126" s="4" t="s">
        <v>1084</v>
      </c>
      <c r="P126" s="4" t="s">
        <v>1084</v>
      </c>
      <c r="Q126" s="4" t="s">
        <v>1084</v>
      </c>
      <c r="R126" s="4" t="s">
        <v>1084</v>
      </c>
      <c r="S126" s="4">
        <v>2010</v>
      </c>
      <c r="T126" s="4" t="s">
        <v>1040</v>
      </c>
      <c r="U126" s="4" t="s">
        <v>1041</v>
      </c>
      <c r="V126" s="4" t="s">
        <v>1042</v>
      </c>
      <c r="W126" s="4" t="s">
        <v>1084</v>
      </c>
      <c r="X126" s="4" t="s">
        <v>1093</v>
      </c>
      <c r="Y126" s="4" t="s">
        <v>1094</v>
      </c>
      <c r="Z126" s="4" t="s">
        <v>1094</v>
      </c>
      <c r="AA126" s="4" t="s">
        <v>1084</v>
      </c>
      <c r="AB126" s="4" t="s">
        <v>1084</v>
      </c>
      <c r="AC126" s="4" t="s">
        <v>1173</v>
      </c>
      <c r="AD126" s="4" t="s">
        <v>1881</v>
      </c>
      <c r="AE126" s="4" t="s">
        <v>1882</v>
      </c>
      <c r="AF126" s="4" t="s">
        <v>1140</v>
      </c>
      <c r="AG126" s="4" t="s">
        <v>1883</v>
      </c>
      <c r="AH126" s="4" t="s">
        <v>78</v>
      </c>
      <c r="AI126" s="4">
        <v>40282</v>
      </c>
      <c r="AJ126" s="4" t="s">
        <v>1142</v>
      </c>
      <c r="AK126" s="4">
        <v>40399</v>
      </c>
      <c r="AL126" s="4" t="s">
        <v>1151</v>
      </c>
      <c r="AM126" s="4">
        <v>40341</v>
      </c>
      <c r="AN126" s="4" t="s">
        <v>1255</v>
      </c>
      <c r="AO126" s="4">
        <v>2010.4426229508199</v>
      </c>
      <c r="AP126" s="4" t="s">
        <v>1084</v>
      </c>
      <c r="AQ126" s="4" t="s">
        <v>1256</v>
      </c>
      <c r="AR126" s="4" t="s">
        <v>1256</v>
      </c>
      <c r="AS126" s="4" t="s">
        <v>76</v>
      </c>
      <c r="AT126" s="4" t="s">
        <v>1105</v>
      </c>
      <c r="AU126" s="4" t="s">
        <v>335</v>
      </c>
      <c r="AV126" s="4" t="s">
        <v>1084</v>
      </c>
      <c r="AW126" s="4" t="s">
        <v>1084</v>
      </c>
      <c r="AX126" s="4" t="s">
        <v>1084</v>
      </c>
      <c r="AY126" s="4" t="s">
        <v>1128</v>
      </c>
      <c r="AZ126" s="8" t="s">
        <v>76</v>
      </c>
      <c r="BA126" t="s">
        <v>1204</v>
      </c>
      <c r="BB126" t="s">
        <v>1355</v>
      </c>
      <c r="BC126" t="s">
        <v>1356</v>
      </c>
      <c r="BD126" t="s">
        <v>1207</v>
      </c>
      <c r="BE126" t="s">
        <v>1111</v>
      </c>
      <c r="BF126" t="s">
        <v>1112</v>
      </c>
      <c r="BG126" t="s">
        <v>1228</v>
      </c>
      <c r="BH126" t="s">
        <v>1228</v>
      </c>
      <c r="BI126" t="s">
        <v>1228</v>
      </c>
      <c r="BJ126" t="s">
        <v>1114</v>
      </c>
      <c r="BK126" t="s">
        <v>1115</v>
      </c>
      <c r="BM126" s="47" t="s">
        <v>1209</v>
      </c>
    </row>
    <row r="127" spans="1:65" x14ac:dyDescent="0.35">
      <c r="A127" s="5">
        <v>250</v>
      </c>
      <c r="B127" s="4">
        <v>250</v>
      </c>
      <c r="C127" s="4" t="s">
        <v>337</v>
      </c>
      <c r="D127" s="4" t="s">
        <v>341</v>
      </c>
      <c r="E127" s="4" t="s">
        <v>1084</v>
      </c>
      <c r="F127" s="4" t="s">
        <v>1884</v>
      </c>
      <c r="G127" s="4">
        <v>2013</v>
      </c>
      <c r="H127" s="4" t="s">
        <v>1086</v>
      </c>
      <c r="I127" s="4" t="s">
        <v>1087</v>
      </c>
      <c r="J127" s="4" t="s">
        <v>1088</v>
      </c>
      <c r="K127" s="4" t="s">
        <v>67</v>
      </c>
      <c r="L127" s="4" t="s">
        <v>1885</v>
      </c>
      <c r="M127" s="4" t="s">
        <v>1886</v>
      </c>
      <c r="N127" s="4" t="s">
        <v>1084</v>
      </c>
      <c r="O127" s="4" t="s">
        <v>1084</v>
      </c>
      <c r="P127" s="4" t="s">
        <v>1084</v>
      </c>
      <c r="Q127" s="4" t="s">
        <v>1084</v>
      </c>
      <c r="R127" s="4" t="s">
        <v>1887</v>
      </c>
      <c r="S127" s="4">
        <v>2013</v>
      </c>
      <c r="T127" s="4" t="s">
        <v>1040</v>
      </c>
      <c r="U127" s="4" t="s">
        <v>1041</v>
      </c>
      <c r="V127" s="4" t="s">
        <v>1042</v>
      </c>
      <c r="W127" s="4" t="s">
        <v>1084</v>
      </c>
      <c r="X127" s="4" t="s">
        <v>1093</v>
      </c>
      <c r="Y127" s="4" t="s">
        <v>1084</v>
      </c>
      <c r="Z127" s="4" t="s">
        <v>1094</v>
      </c>
      <c r="AA127" s="4" t="s">
        <v>1084</v>
      </c>
      <c r="AB127" s="4" t="s">
        <v>1084</v>
      </c>
      <c r="AC127" s="4" t="s">
        <v>1084</v>
      </c>
      <c r="AD127" s="4" t="s">
        <v>1084</v>
      </c>
      <c r="AE127" s="4" t="s">
        <v>1285</v>
      </c>
      <c r="AF127" s="4" t="s">
        <v>1140</v>
      </c>
      <c r="AG127" s="4" t="s">
        <v>1888</v>
      </c>
      <c r="AH127" s="4" t="s">
        <v>78</v>
      </c>
      <c r="AI127" s="4">
        <v>41306</v>
      </c>
      <c r="AJ127" s="4" t="s">
        <v>1101</v>
      </c>
      <c r="AK127" s="4">
        <v>41394</v>
      </c>
      <c r="AL127" s="4" t="s">
        <v>1142</v>
      </c>
      <c r="AM127" s="4">
        <v>41350.5</v>
      </c>
      <c r="AN127" s="4" t="s">
        <v>1287</v>
      </c>
      <c r="AO127" s="4">
        <v>2013.2062841530101</v>
      </c>
      <c r="AP127" s="4" t="s">
        <v>1889</v>
      </c>
      <c r="AQ127" s="4" t="s">
        <v>1203</v>
      </c>
      <c r="AR127" s="4" t="s">
        <v>1203</v>
      </c>
      <c r="AS127" s="4" t="s">
        <v>67</v>
      </c>
      <c r="AT127" s="4" t="s">
        <v>1105</v>
      </c>
      <c r="AU127" s="4" t="s">
        <v>335</v>
      </c>
      <c r="AV127" s="4" t="s">
        <v>1084</v>
      </c>
      <c r="AW127" s="4" t="s">
        <v>1890</v>
      </c>
      <c r="AX127" s="4" t="s">
        <v>1084</v>
      </c>
      <c r="AY127" s="4" t="s">
        <v>1106</v>
      </c>
      <c r="AZ127" s="8" t="s">
        <v>67</v>
      </c>
      <c r="BA127" t="s">
        <v>1204</v>
      </c>
      <c r="BB127" t="s">
        <v>1355</v>
      </c>
      <c r="BC127" t="s">
        <v>1356</v>
      </c>
      <c r="BD127" t="s">
        <v>1207</v>
      </c>
      <c r="BE127" t="s">
        <v>1111</v>
      </c>
      <c r="BF127" t="s">
        <v>1112</v>
      </c>
      <c r="BG127" t="s">
        <v>1228</v>
      </c>
      <c r="BH127" t="s">
        <v>1228</v>
      </c>
      <c r="BI127" t="s">
        <v>1228</v>
      </c>
      <c r="BJ127" t="s">
        <v>1114</v>
      </c>
      <c r="BK127" t="s">
        <v>1115</v>
      </c>
      <c r="BM127" s="47"/>
    </row>
    <row r="128" spans="1:65" x14ac:dyDescent="0.35">
      <c r="A128" s="5">
        <v>2609</v>
      </c>
      <c r="B128" s="4">
        <v>2609</v>
      </c>
      <c r="C128" s="4" t="s">
        <v>337</v>
      </c>
      <c r="D128" s="4" t="s">
        <v>342</v>
      </c>
      <c r="E128" s="4" t="s">
        <v>1084</v>
      </c>
      <c r="F128" s="4" t="s">
        <v>1891</v>
      </c>
      <c r="G128" s="4">
        <v>2018</v>
      </c>
      <c r="H128" s="4" t="s">
        <v>1086</v>
      </c>
      <c r="I128" s="4" t="s">
        <v>1087</v>
      </c>
      <c r="J128" s="4" t="s">
        <v>1088</v>
      </c>
      <c r="K128" s="4" t="s">
        <v>76</v>
      </c>
      <c r="L128" s="4" t="s">
        <v>1875</v>
      </c>
      <c r="M128" s="4" t="s">
        <v>1892</v>
      </c>
      <c r="N128" s="4" t="s">
        <v>1084</v>
      </c>
      <c r="O128" s="4" t="s">
        <v>1084</v>
      </c>
      <c r="P128" s="4" t="s">
        <v>1084</v>
      </c>
      <c r="Q128" s="4" t="s">
        <v>1084</v>
      </c>
      <c r="R128" s="4" t="s">
        <v>1084</v>
      </c>
      <c r="S128" s="4">
        <v>0</v>
      </c>
      <c r="T128" s="4" t="s">
        <v>1040</v>
      </c>
      <c r="U128" s="4" t="s">
        <v>1041</v>
      </c>
      <c r="V128" s="4" t="s">
        <v>1042</v>
      </c>
      <c r="W128" s="4" t="s">
        <v>1084</v>
      </c>
      <c r="X128" s="4" t="s">
        <v>1093</v>
      </c>
      <c r="Y128" s="4" t="s">
        <v>1094</v>
      </c>
      <c r="Z128" s="4" t="s">
        <v>1084</v>
      </c>
      <c r="AA128" s="4" t="s">
        <v>1084</v>
      </c>
      <c r="AB128" s="4" t="s">
        <v>1084</v>
      </c>
      <c r="AC128" s="4" t="s">
        <v>1095</v>
      </c>
      <c r="AD128" s="4" t="s">
        <v>1893</v>
      </c>
      <c r="AE128" s="4" t="s">
        <v>1894</v>
      </c>
      <c r="AF128" s="4" t="s">
        <v>1140</v>
      </c>
      <c r="AG128" s="4" t="s">
        <v>1895</v>
      </c>
      <c r="AH128" s="4" t="s">
        <v>78</v>
      </c>
      <c r="AI128" s="4">
        <v>43124</v>
      </c>
      <c r="AJ128" s="4" t="s">
        <v>1303</v>
      </c>
      <c r="AK128" s="4">
        <v>43220</v>
      </c>
      <c r="AL128" s="4" t="s">
        <v>1142</v>
      </c>
      <c r="AM128" s="4">
        <v>43172.5</v>
      </c>
      <c r="AN128" s="4" t="s">
        <v>1376</v>
      </c>
      <c r="AO128" s="4">
        <v>2018.19535519126</v>
      </c>
      <c r="AP128" s="4" t="s">
        <v>1084</v>
      </c>
      <c r="AQ128" s="4" t="s">
        <v>1195</v>
      </c>
      <c r="AR128" s="4" t="s">
        <v>1195</v>
      </c>
      <c r="AS128" s="4" t="s">
        <v>76</v>
      </c>
      <c r="AT128" s="4" t="s">
        <v>1105</v>
      </c>
      <c r="AU128" s="4" t="s">
        <v>335</v>
      </c>
      <c r="AV128" s="4" t="s">
        <v>1084</v>
      </c>
      <c r="AW128" s="4" t="s">
        <v>1084</v>
      </c>
      <c r="AX128" s="4" t="s">
        <v>1084</v>
      </c>
      <c r="AY128" s="4" t="s">
        <v>1128</v>
      </c>
      <c r="AZ128" s="8" t="s">
        <v>76</v>
      </c>
      <c r="BA128" t="s">
        <v>1204</v>
      </c>
      <c r="BB128" t="s">
        <v>1355</v>
      </c>
      <c r="BC128" t="s">
        <v>1356</v>
      </c>
      <c r="BD128" t="s">
        <v>1207</v>
      </c>
      <c r="BE128" t="s">
        <v>1111</v>
      </c>
      <c r="BF128" t="s">
        <v>1112</v>
      </c>
      <c r="BG128" t="s">
        <v>1228</v>
      </c>
      <c r="BH128" t="s">
        <v>1228</v>
      </c>
      <c r="BI128" t="s">
        <v>1228</v>
      </c>
      <c r="BJ128" t="s">
        <v>1114</v>
      </c>
      <c r="BK128" t="s">
        <v>1115</v>
      </c>
      <c r="BM128" s="47" t="s">
        <v>329</v>
      </c>
    </row>
    <row r="129" spans="1:65" x14ac:dyDescent="0.35">
      <c r="A129" s="5">
        <v>4267</v>
      </c>
      <c r="B129" s="4">
        <v>4267</v>
      </c>
      <c r="C129" s="4" t="s">
        <v>337</v>
      </c>
      <c r="D129" s="4" t="s">
        <v>343</v>
      </c>
      <c r="E129" s="4" t="s">
        <v>1084</v>
      </c>
      <c r="F129" s="4" t="s">
        <v>1896</v>
      </c>
      <c r="G129" s="4" t="s">
        <v>344</v>
      </c>
      <c r="H129" s="4" t="s">
        <v>1086</v>
      </c>
      <c r="I129" s="4" t="s">
        <v>1087</v>
      </c>
      <c r="J129" s="4" t="s">
        <v>1088</v>
      </c>
      <c r="K129" s="4" t="s">
        <v>67</v>
      </c>
      <c r="L129" s="4" t="s">
        <v>1885</v>
      </c>
      <c r="M129" s="4" t="s">
        <v>1897</v>
      </c>
      <c r="N129" s="4" t="s">
        <v>1084</v>
      </c>
      <c r="O129" s="4" t="s">
        <v>1084</v>
      </c>
      <c r="P129" s="4" t="s">
        <v>1084</v>
      </c>
      <c r="Q129" s="4" t="s">
        <v>1084</v>
      </c>
      <c r="R129" s="4" t="s">
        <v>1898</v>
      </c>
      <c r="S129" s="4"/>
      <c r="T129" s="4" t="s">
        <v>1040</v>
      </c>
      <c r="U129" s="4" t="s">
        <v>1041</v>
      </c>
      <c r="V129" s="4" t="s">
        <v>1042</v>
      </c>
      <c r="W129" s="4" t="s">
        <v>1084</v>
      </c>
      <c r="X129" s="4" t="s">
        <v>1093</v>
      </c>
      <c r="Y129" s="4" t="s">
        <v>1084</v>
      </c>
      <c r="Z129" s="4" t="s">
        <v>1094</v>
      </c>
      <c r="AA129" s="4" t="s">
        <v>1094</v>
      </c>
      <c r="AB129" s="4" t="s">
        <v>1084</v>
      </c>
      <c r="AC129" s="4" t="s">
        <v>1188</v>
      </c>
      <c r="AD129" s="4" t="s">
        <v>1084</v>
      </c>
      <c r="AE129" s="4" t="s">
        <v>1899</v>
      </c>
      <c r="AF129" s="4" t="s">
        <v>1119</v>
      </c>
      <c r="AG129" s="4" t="s">
        <v>1900</v>
      </c>
      <c r="AH129" s="4" t="s">
        <v>78</v>
      </c>
      <c r="AI129" s="4">
        <v>43790</v>
      </c>
      <c r="AJ129" s="4" t="s">
        <v>1166</v>
      </c>
      <c r="AK129" s="4">
        <v>43920</v>
      </c>
      <c r="AL129" s="4" t="s">
        <v>1201</v>
      </c>
      <c r="AM129" s="4">
        <v>43855.5</v>
      </c>
      <c r="AN129" s="4" t="s">
        <v>1901</v>
      </c>
      <c r="AO129" s="4">
        <v>2020.06693989071</v>
      </c>
      <c r="AP129" s="4" t="s">
        <v>1902</v>
      </c>
      <c r="AQ129" s="4" t="s">
        <v>1216</v>
      </c>
      <c r="AR129" s="4" t="s">
        <v>1903</v>
      </c>
      <c r="AS129" s="4" t="s">
        <v>67</v>
      </c>
      <c r="AT129" s="4" t="s">
        <v>1105</v>
      </c>
      <c r="AU129" s="4" t="s">
        <v>335</v>
      </c>
      <c r="AV129" s="4" t="s">
        <v>1084</v>
      </c>
      <c r="AW129" s="4" t="s">
        <v>1890</v>
      </c>
      <c r="AX129" s="4" t="s">
        <v>1084</v>
      </c>
      <c r="AY129" s="4" t="s">
        <v>1106</v>
      </c>
      <c r="AZ129" s="8" t="s">
        <v>67</v>
      </c>
      <c r="BA129" t="s">
        <v>1204</v>
      </c>
      <c r="BB129" t="s">
        <v>1355</v>
      </c>
      <c r="BC129" t="s">
        <v>1356</v>
      </c>
      <c r="BD129" t="s">
        <v>1207</v>
      </c>
      <c r="BE129" t="s">
        <v>1111</v>
      </c>
      <c r="BF129" t="s">
        <v>1112</v>
      </c>
      <c r="BG129" t="s">
        <v>1228</v>
      </c>
      <c r="BH129" t="s">
        <v>1228</v>
      </c>
      <c r="BI129" t="s">
        <v>1228</v>
      </c>
      <c r="BJ129" t="s">
        <v>1114</v>
      </c>
      <c r="BK129" t="s">
        <v>1115</v>
      </c>
      <c r="BM129" s="47"/>
    </row>
    <row r="130" spans="1:65" x14ac:dyDescent="0.35">
      <c r="A130" s="5">
        <v>1143</v>
      </c>
      <c r="B130" s="4">
        <v>1143</v>
      </c>
      <c r="C130" s="4" t="s">
        <v>347</v>
      </c>
      <c r="D130" s="4" t="s">
        <v>350</v>
      </c>
      <c r="E130" s="4" t="s">
        <v>1084</v>
      </c>
      <c r="F130" s="4" t="s">
        <v>1904</v>
      </c>
      <c r="G130" s="4" t="s">
        <v>351</v>
      </c>
      <c r="H130" s="4" t="s">
        <v>1086</v>
      </c>
      <c r="I130" s="4" t="s">
        <v>1087</v>
      </c>
      <c r="J130" s="4" t="s">
        <v>1088</v>
      </c>
      <c r="K130" s="4" t="s">
        <v>86</v>
      </c>
      <c r="L130" s="4" t="s">
        <v>1905</v>
      </c>
      <c r="M130" s="4" t="s">
        <v>1084</v>
      </c>
      <c r="N130" s="4" t="s">
        <v>1084</v>
      </c>
      <c r="O130" s="4" t="s">
        <v>1906</v>
      </c>
      <c r="P130" s="4" t="s">
        <v>1084</v>
      </c>
      <c r="Q130" s="4" t="s">
        <v>1084</v>
      </c>
      <c r="R130" s="4" t="s">
        <v>1084</v>
      </c>
      <c r="S130" s="4">
        <v>1999</v>
      </c>
      <c r="T130" s="4" t="s">
        <v>1040</v>
      </c>
      <c r="U130" s="4" t="s">
        <v>1120</v>
      </c>
      <c r="V130" s="4" t="s">
        <v>1042</v>
      </c>
      <c r="W130" s="4" t="s">
        <v>1043</v>
      </c>
      <c r="X130" s="4" t="s">
        <v>1284</v>
      </c>
      <c r="Y130" s="4" t="s">
        <v>1094</v>
      </c>
      <c r="Z130" s="4" t="s">
        <v>1094</v>
      </c>
      <c r="AA130" s="4" t="s">
        <v>1084</v>
      </c>
      <c r="AB130" s="4" t="s">
        <v>1148</v>
      </c>
      <c r="AC130" s="4" t="s">
        <v>1084</v>
      </c>
      <c r="AD130" s="4" t="s">
        <v>1084</v>
      </c>
      <c r="AE130" s="4" t="s">
        <v>1183</v>
      </c>
      <c r="AF130" s="4" t="s">
        <v>1084</v>
      </c>
      <c r="AG130" s="4" t="s">
        <v>1084</v>
      </c>
      <c r="AH130" s="4" t="s">
        <v>70</v>
      </c>
      <c r="AI130" s="4">
        <v>0</v>
      </c>
      <c r="AJ130" s="4" t="s">
        <v>1084</v>
      </c>
      <c r="AK130" s="4">
        <v>0</v>
      </c>
      <c r="AL130" s="4" t="s">
        <v>1084</v>
      </c>
      <c r="AM130" s="4">
        <v>0</v>
      </c>
      <c r="AN130" s="4" t="s">
        <v>1084</v>
      </c>
      <c r="AO130" s="4">
        <v>0</v>
      </c>
      <c r="AP130" s="4" t="s">
        <v>1084</v>
      </c>
      <c r="AQ130" s="4" t="s">
        <v>1462</v>
      </c>
      <c r="AR130" s="4" t="s">
        <v>1127</v>
      </c>
      <c r="AS130" s="4" t="s">
        <v>86</v>
      </c>
      <c r="AT130" s="4" t="s">
        <v>1105</v>
      </c>
      <c r="AU130" s="4" t="s">
        <v>345</v>
      </c>
      <c r="AV130" s="4" t="s">
        <v>1084</v>
      </c>
      <c r="AW130" s="4" t="s">
        <v>1084</v>
      </c>
      <c r="AX130" s="4" t="s">
        <v>1084</v>
      </c>
      <c r="AY130" s="4" t="s">
        <v>1153</v>
      </c>
      <c r="AZ130" s="8" t="s">
        <v>86</v>
      </c>
      <c r="BA130" t="s">
        <v>1107</v>
      </c>
      <c r="BB130" t="s">
        <v>1242</v>
      </c>
      <c r="BC130" t="s">
        <v>1131</v>
      </c>
      <c r="BD130" t="s">
        <v>1132</v>
      </c>
      <c r="BE130" t="s">
        <v>1133</v>
      </c>
      <c r="BF130" t="s">
        <v>1112</v>
      </c>
      <c r="BG130" t="s">
        <v>1131</v>
      </c>
      <c r="BH130" t="s">
        <v>1243</v>
      </c>
      <c r="BI130" t="s">
        <v>1208</v>
      </c>
      <c r="BJ130">
        <v>0</v>
      </c>
      <c r="BK130" t="s">
        <v>1115</v>
      </c>
      <c r="BM130" s="47"/>
    </row>
    <row r="131" spans="1:65" x14ac:dyDescent="0.35">
      <c r="A131" s="5">
        <v>1140</v>
      </c>
      <c r="B131" s="4">
        <v>1140</v>
      </c>
      <c r="C131" s="4" t="s">
        <v>347</v>
      </c>
      <c r="D131" s="4" t="s">
        <v>349</v>
      </c>
      <c r="E131" s="4" t="s">
        <v>1084</v>
      </c>
      <c r="F131" s="4" t="s">
        <v>1907</v>
      </c>
      <c r="G131" s="4">
        <v>2005</v>
      </c>
      <c r="H131" s="4" t="s">
        <v>1086</v>
      </c>
      <c r="I131" s="4" t="s">
        <v>1087</v>
      </c>
      <c r="J131" s="4" t="s">
        <v>1088</v>
      </c>
      <c r="K131" s="4" t="s">
        <v>86</v>
      </c>
      <c r="L131" s="4" t="s">
        <v>1905</v>
      </c>
      <c r="M131" s="4" t="s">
        <v>1084</v>
      </c>
      <c r="N131" s="4" t="s">
        <v>1084</v>
      </c>
      <c r="O131" s="4" t="s">
        <v>1084</v>
      </c>
      <c r="P131" s="4" t="s">
        <v>1084</v>
      </c>
      <c r="Q131" s="4" t="s">
        <v>1084</v>
      </c>
      <c r="R131" s="4" t="s">
        <v>1084</v>
      </c>
      <c r="S131" s="4">
        <v>2005</v>
      </c>
      <c r="T131" s="4" t="s">
        <v>1040</v>
      </c>
      <c r="U131" s="4" t="s">
        <v>1120</v>
      </c>
      <c r="V131" s="4" t="s">
        <v>1042</v>
      </c>
      <c r="W131" s="4" t="s">
        <v>1084</v>
      </c>
      <c r="X131" s="4" t="s">
        <v>1284</v>
      </c>
      <c r="Y131" s="4" t="s">
        <v>1094</v>
      </c>
      <c r="Z131" s="4" t="s">
        <v>1094</v>
      </c>
      <c r="AA131" s="4" t="s">
        <v>1084</v>
      </c>
      <c r="AB131" s="4" t="s">
        <v>1148</v>
      </c>
      <c r="AC131" s="4" t="s">
        <v>1084</v>
      </c>
      <c r="AD131" s="4" t="s">
        <v>1084</v>
      </c>
      <c r="AE131" s="4" t="s">
        <v>1183</v>
      </c>
      <c r="AF131" s="4" t="s">
        <v>1084</v>
      </c>
      <c r="AG131" s="4" t="s">
        <v>1084</v>
      </c>
      <c r="AH131" s="4" t="s">
        <v>70</v>
      </c>
      <c r="AI131" s="4">
        <v>0</v>
      </c>
      <c r="AJ131" s="4" t="s">
        <v>1084</v>
      </c>
      <c r="AK131" s="4">
        <v>0</v>
      </c>
      <c r="AL131" s="4" t="s">
        <v>1084</v>
      </c>
      <c r="AM131" s="4">
        <v>0</v>
      </c>
      <c r="AN131" s="4" t="s">
        <v>1084</v>
      </c>
      <c r="AO131" s="4">
        <v>0</v>
      </c>
      <c r="AP131" s="4" t="s">
        <v>1084</v>
      </c>
      <c r="AQ131" s="4" t="s">
        <v>1159</v>
      </c>
      <c r="AR131" s="4" t="s">
        <v>1159</v>
      </c>
      <c r="AS131" s="4" t="s">
        <v>86</v>
      </c>
      <c r="AT131" s="4" t="s">
        <v>1105</v>
      </c>
      <c r="AU131" s="4" t="s">
        <v>345</v>
      </c>
      <c r="AV131" s="4" t="s">
        <v>1084</v>
      </c>
      <c r="AW131" s="4" t="s">
        <v>1084</v>
      </c>
      <c r="AX131" s="4" t="s">
        <v>1084</v>
      </c>
      <c r="AY131" s="4" t="s">
        <v>1153</v>
      </c>
      <c r="AZ131" s="8" t="s">
        <v>86</v>
      </c>
      <c r="BA131" t="s">
        <v>1107</v>
      </c>
      <c r="BB131" t="s">
        <v>1242</v>
      </c>
      <c r="BC131" t="s">
        <v>1131</v>
      </c>
      <c r="BD131" t="s">
        <v>1132</v>
      </c>
      <c r="BE131" t="s">
        <v>1133</v>
      </c>
      <c r="BF131" t="s">
        <v>1112</v>
      </c>
      <c r="BG131" t="s">
        <v>1131</v>
      </c>
      <c r="BH131" t="s">
        <v>1243</v>
      </c>
      <c r="BI131" t="s">
        <v>1208</v>
      </c>
      <c r="BJ131">
        <v>0</v>
      </c>
      <c r="BK131" t="s">
        <v>1115</v>
      </c>
      <c r="BM131" s="47"/>
    </row>
    <row r="132" spans="1:65" x14ac:dyDescent="0.35">
      <c r="A132" s="5">
        <v>252</v>
      </c>
      <c r="B132" s="4">
        <v>252</v>
      </c>
      <c r="C132" s="4" t="s">
        <v>347</v>
      </c>
      <c r="D132" s="4" t="s">
        <v>346</v>
      </c>
      <c r="E132" s="4" t="s">
        <v>1084</v>
      </c>
      <c r="F132" s="4" t="s">
        <v>1908</v>
      </c>
      <c r="G132" s="4">
        <v>2005</v>
      </c>
      <c r="H132" s="4" t="s">
        <v>1086</v>
      </c>
      <c r="I132" s="4" t="s">
        <v>1087</v>
      </c>
      <c r="J132" s="4" t="s">
        <v>1088</v>
      </c>
      <c r="K132" s="4" t="s">
        <v>76</v>
      </c>
      <c r="L132" s="4" t="s">
        <v>1909</v>
      </c>
      <c r="M132" s="4" t="s">
        <v>1910</v>
      </c>
      <c r="N132" s="4" t="s">
        <v>1084</v>
      </c>
      <c r="O132" s="4" t="s">
        <v>1084</v>
      </c>
      <c r="P132" s="4" t="s">
        <v>1084</v>
      </c>
      <c r="Q132" s="4" t="s">
        <v>1084</v>
      </c>
      <c r="R132" s="4" t="s">
        <v>1084</v>
      </c>
      <c r="S132" s="4">
        <v>2005</v>
      </c>
      <c r="T132" s="4" t="s">
        <v>1040</v>
      </c>
      <c r="U132" s="4" t="s">
        <v>1041</v>
      </c>
      <c r="V132" s="4" t="s">
        <v>1042</v>
      </c>
      <c r="W132" s="4" t="s">
        <v>1084</v>
      </c>
      <c r="X132" s="4" t="s">
        <v>1093</v>
      </c>
      <c r="Y132" s="4" t="s">
        <v>1094</v>
      </c>
      <c r="Z132" s="4" t="s">
        <v>1084</v>
      </c>
      <c r="AA132" s="4" t="s">
        <v>1084</v>
      </c>
      <c r="AB132" s="4" t="s">
        <v>1084</v>
      </c>
      <c r="AC132" s="4" t="s">
        <v>1084</v>
      </c>
      <c r="AD132" s="4" t="s">
        <v>1084</v>
      </c>
      <c r="AE132" s="4" t="s">
        <v>1322</v>
      </c>
      <c r="AF132" s="4" t="s">
        <v>1163</v>
      </c>
      <c r="AG132" s="4" t="s">
        <v>1164</v>
      </c>
      <c r="AH132" s="4" t="s">
        <v>78</v>
      </c>
      <c r="AI132" s="4">
        <v>38657</v>
      </c>
      <c r="AJ132" s="4" t="s">
        <v>1166</v>
      </c>
      <c r="AK132" s="4">
        <v>38717</v>
      </c>
      <c r="AL132" s="4" t="s">
        <v>1152</v>
      </c>
      <c r="AM132" s="4">
        <v>38687.5</v>
      </c>
      <c r="AN132" s="4" t="s">
        <v>1158</v>
      </c>
      <c r="AO132" s="4">
        <v>2005.9139344262301</v>
      </c>
      <c r="AP132" s="4" t="s">
        <v>1911</v>
      </c>
      <c r="AQ132" s="4" t="s">
        <v>1159</v>
      </c>
      <c r="AR132" s="4" t="s">
        <v>1159</v>
      </c>
      <c r="AS132" s="4" t="s">
        <v>76</v>
      </c>
      <c r="AT132" s="4" t="s">
        <v>1105</v>
      </c>
      <c r="AU132" s="4" t="s">
        <v>345</v>
      </c>
      <c r="AV132" s="4" t="s">
        <v>1084</v>
      </c>
      <c r="AW132" s="4" t="s">
        <v>1084</v>
      </c>
      <c r="AX132" s="4" t="s">
        <v>1084</v>
      </c>
      <c r="AY132" s="4" t="s">
        <v>1128</v>
      </c>
      <c r="AZ132" s="8" t="s">
        <v>76</v>
      </c>
      <c r="BA132" t="s">
        <v>1107</v>
      </c>
      <c r="BB132" t="s">
        <v>1242</v>
      </c>
      <c r="BC132" t="s">
        <v>1131</v>
      </c>
      <c r="BD132" t="s">
        <v>1132</v>
      </c>
      <c r="BE132" t="s">
        <v>1133</v>
      </c>
      <c r="BF132" t="s">
        <v>1112</v>
      </c>
      <c r="BG132" t="s">
        <v>1131</v>
      </c>
      <c r="BH132" t="s">
        <v>1243</v>
      </c>
      <c r="BI132" t="s">
        <v>1208</v>
      </c>
      <c r="BJ132">
        <v>0</v>
      </c>
      <c r="BK132" t="s">
        <v>1115</v>
      </c>
      <c r="BM132" s="47" t="s">
        <v>1167</v>
      </c>
    </row>
    <row r="133" spans="1:65" x14ac:dyDescent="0.35">
      <c r="A133" s="5">
        <v>253</v>
      </c>
      <c r="B133" s="4">
        <v>253</v>
      </c>
      <c r="C133" s="4" t="s">
        <v>347</v>
      </c>
      <c r="D133" s="4" t="s">
        <v>348</v>
      </c>
      <c r="E133" s="4" t="s">
        <v>1084</v>
      </c>
      <c r="F133" s="4" t="s">
        <v>1912</v>
      </c>
      <c r="G133" s="4">
        <v>2009</v>
      </c>
      <c r="H133" s="4" t="s">
        <v>1086</v>
      </c>
      <c r="I133" s="4" t="s">
        <v>1087</v>
      </c>
      <c r="J133" s="4" t="s">
        <v>1088</v>
      </c>
      <c r="K133" s="4" t="s">
        <v>121</v>
      </c>
      <c r="L133" s="4" t="s">
        <v>1913</v>
      </c>
      <c r="M133" s="4" t="s">
        <v>1914</v>
      </c>
      <c r="N133" s="4" t="s">
        <v>1084</v>
      </c>
      <c r="O133" s="4" t="s">
        <v>1084</v>
      </c>
      <c r="P133" s="4" t="s">
        <v>1084</v>
      </c>
      <c r="Q133" s="4" t="s">
        <v>1084</v>
      </c>
      <c r="R133" s="4" t="s">
        <v>1084</v>
      </c>
      <c r="S133" s="4">
        <v>2009</v>
      </c>
      <c r="T133" s="4" t="s">
        <v>1040</v>
      </c>
      <c r="U133" s="4" t="s">
        <v>1084</v>
      </c>
      <c r="V133" s="4" t="s">
        <v>1042</v>
      </c>
      <c r="W133" s="4" t="s">
        <v>1084</v>
      </c>
      <c r="X133" s="4" t="s">
        <v>1284</v>
      </c>
      <c r="Y133" s="4" t="s">
        <v>1084</v>
      </c>
      <c r="Z133" s="4" t="s">
        <v>1084</v>
      </c>
      <c r="AA133" s="4" t="s">
        <v>1084</v>
      </c>
      <c r="AB133" s="4" t="s">
        <v>1915</v>
      </c>
      <c r="AC133" s="4" t="s">
        <v>1084</v>
      </c>
      <c r="AD133" s="4" t="s">
        <v>1084</v>
      </c>
      <c r="AE133" s="4" t="s">
        <v>1916</v>
      </c>
      <c r="AF133" s="4" t="s">
        <v>1123</v>
      </c>
      <c r="AG133" s="4" t="s">
        <v>1917</v>
      </c>
      <c r="AH133" s="4" t="s">
        <v>78</v>
      </c>
      <c r="AI133" s="4">
        <v>40093</v>
      </c>
      <c r="AJ133" s="4" t="s">
        <v>1165</v>
      </c>
      <c r="AK133" s="4">
        <v>40141</v>
      </c>
      <c r="AL133" s="4" t="s">
        <v>1166</v>
      </c>
      <c r="AM133" s="4">
        <v>40117.5</v>
      </c>
      <c r="AN133" s="4" t="s">
        <v>1177</v>
      </c>
      <c r="AO133" s="4">
        <v>2009.8292349726801</v>
      </c>
      <c r="AP133" s="4" t="s">
        <v>1304</v>
      </c>
      <c r="AQ133" s="4" t="s">
        <v>1179</v>
      </c>
      <c r="AR133" s="4" t="s">
        <v>1179</v>
      </c>
      <c r="AS133" s="4" t="s">
        <v>121</v>
      </c>
      <c r="AT133" s="4" t="s">
        <v>1105</v>
      </c>
      <c r="AU133" s="4" t="s">
        <v>345</v>
      </c>
      <c r="AV133" s="4" t="s">
        <v>1084</v>
      </c>
      <c r="AW133" s="4" t="s">
        <v>1918</v>
      </c>
      <c r="AX133" s="4" t="s">
        <v>1084</v>
      </c>
      <c r="AY133" s="4" t="s">
        <v>1289</v>
      </c>
      <c r="AZ133" s="8" t="s">
        <v>121</v>
      </c>
      <c r="BA133" t="s">
        <v>1107</v>
      </c>
      <c r="BB133" t="s">
        <v>1242</v>
      </c>
      <c r="BC133" t="s">
        <v>1131</v>
      </c>
      <c r="BD133" t="s">
        <v>1132</v>
      </c>
      <c r="BE133" t="s">
        <v>1133</v>
      </c>
      <c r="BF133" t="s">
        <v>1112</v>
      </c>
      <c r="BG133" t="s">
        <v>1131</v>
      </c>
      <c r="BH133" t="s">
        <v>1243</v>
      </c>
      <c r="BI133" t="s">
        <v>1208</v>
      </c>
      <c r="BJ133">
        <v>0</v>
      </c>
      <c r="BK133" t="s">
        <v>1115</v>
      </c>
      <c r="BM133" s="47"/>
    </row>
    <row r="134" spans="1:65" x14ac:dyDescent="0.35">
      <c r="A134" s="5">
        <v>257</v>
      </c>
      <c r="B134" s="4">
        <v>257</v>
      </c>
      <c r="C134" s="4" t="s">
        <v>354</v>
      </c>
      <c r="D134" s="4" t="s">
        <v>353</v>
      </c>
      <c r="E134" s="4" t="s">
        <v>1084</v>
      </c>
      <c r="F134" s="4" t="s">
        <v>1919</v>
      </c>
      <c r="G134" s="4" t="s">
        <v>184</v>
      </c>
      <c r="H134" s="4" t="s">
        <v>1086</v>
      </c>
      <c r="I134" s="4" t="s">
        <v>1087</v>
      </c>
      <c r="J134" s="4" t="s">
        <v>1088</v>
      </c>
      <c r="K134" s="4" t="s">
        <v>67</v>
      </c>
      <c r="L134" s="4" t="s">
        <v>1920</v>
      </c>
      <c r="M134" s="4" t="s">
        <v>1921</v>
      </c>
      <c r="N134" s="4" t="s">
        <v>1084</v>
      </c>
      <c r="O134" s="4" t="s">
        <v>1084</v>
      </c>
      <c r="P134" s="4" t="s">
        <v>1084</v>
      </c>
      <c r="Q134" s="4" t="s">
        <v>1084</v>
      </c>
      <c r="R134" s="4" t="s">
        <v>1922</v>
      </c>
      <c r="S134" s="4">
        <v>1999</v>
      </c>
      <c r="T134" s="4" t="s">
        <v>1040</v>
      </c>
      <c r="U134" s="4" t="s">
        <v>1041</v>
      </c>
      <c r="V134" s="4" t="s">
        <v>1042</v>
      </c>
      <c r="W134" s="4" t="s">
        <v>1084</v>
      </c>
      <c r="X134" s="4" t="s">
        <v>1093</v>
      </c>
      <c r="Y134" s="4" t="s">
        <v>1084</v>
      </c>
      <c r="Z134" s="4" t="s">
        <v>1094</v>
      </c>
      <c r="AA134" s="4" t="s">
        <v>1084</v>
      </c>
      <c r="AB134" s="4" t="s">
        <v>1084</v>
      </c>
      <c r="AC134" s="4" t="s">
        <v>1084</v>
      </c>
      <c r="AD134" s="4" t="s">
        <v>1084</v>
      </c>
      <c r="AE134" s="4" t="s">
        <v>1923</v>
      </c>
      <c r="AF134" s="4" t="s">
        <v>1140</v>
      </c>
      <c r="AG134" s="4" t="s">
        <v>1924</v>
      </c>
      <c r="AH134" s="4" t="s">
        <v>78</v>
      </c>
      <c r="AI134" s="4">
        <v>36101</v>
      </c>
      <c r="AJ134" s="4" t="s">
        <v>1166</v>
      </c>
      <c r="AK134" s="4">
        <v>36217</v>
      </c>
      <c r="AL134" s="4" t="s">
        <v>1101</v>
      </c>
      <c r="AM134" s="4">
        <v>36159.5</v>
      </c>
      <c r="AN134" s="4" t="s">
        <v>1389</v>
      </c>
      <c r="AO134" s="4">
        <v>1998.9931693989099</v>
      </c>
      <c r="AP134" s="4" t="s">
        <v>1084</v>
      </c>
      <c r="AQ134" s="4" t="s">
        <v>1390</v>
      </c>
      <c r="AR134" s="4" t="s">
        <v>1462</v>
      </c>
      <c r="AS134" s="4" t="s">
        <v>67</v>
      </c>
      <c r="AT134" s="4" t="s">
        <v>1105</v>
      </c>
      <c r="AU134" s="4" t="s">
        <v>352</v>
      </c>
      <c r="AV134" s="4" t="s">
        <v>1084</v>
      </c>
      <c r="AW134" s="4" t="s">
        <v>1084</v>
      </c>
      <c r="AX134" s="4" t="s">
        <v>1084</v>
      </c>
      <c r="AY134" s="4" t="s">
        <v>1106</v>
      </c>
      <c r="AZ134" s="8" t="s">
        <v>67</v>
      </c>
      <c r="BA134" t="s">
        <v>1204</v>
      </c>
      <c r="BB134" t="s">
        <v>1355</v>
      </c>
      <c r="BC134" t="s">
        <v>1356</v>
      </c>
      <c r="BD134" t="s">
        <v>1207</v>
      </c>
      <c r="BE134" t="s">
        <v>1133</v>
      </c>
      <c r="BF134" t="s">
        <v>1112</v>
      </c>
      <c r="BG134" t="s">
        <v>1228</v>
      </c>
      <c r="BH134" t="s">
        <v>1228</v>
      </c>
      <c r="BI134" t="s">
        <v>1228</v>
      </c>
      <c r="BJ134">
        <v>0</v>
      </c>
      <c r="BK134" t="s">
        <v>1115</v>
      </c>
      <c r="BM134" s="47"/>
    </row>
    <row r="135" spans="1:65" x14ac:dyDescent="0.35">
      <c r="A135" s="5">
        <v>258</v>
      </c>
      <c r="B135" s="4">
        <v>258</v>
      </c>
      <c r="C135" s="4" t="s">
        <v>354</v>
      </c>
      <c r="D135" s="4" t="s">
        <v>355</v>
      </c>
      <c r="E135" s="4" t="s">
        <v>1084</v>
      </c>
      <c r="F135" s="4" t="s">
        <v>1925</v>
      </c>
      <c r="G135" s="4">
        <v>2003</v>
      </c>
      <c r="H135" s="4" t="s">
        <v>1086</v>
      </c>
      <c r="I135" s="4" t="s">
        <v>1087</v>
      </c>
      <c r="J135" s="4" t="s">
        <v>1088</v>
      </c>
      <c r="K135" s="4" t="s">
        <v>67</v>
      </c>
      <c r="L135" s="4" t="s">
        <v>1920</v>
      </c>
      <c r="M135" s="4" t="s">
        <v>1926</v>
      </c>
      <c r="N135" s="4" t="s">
        <v>1084</v>
      </c>
      <c r="O135" s="4" t="s">
        <v>1164</v>
      </c>
      <c r="P135" s="4" t="s">
        <v>1084</v>
      </c>
      <c r="Q135" s="4" t="s">
        <v>1084</v>
      </c>
      <c r="R135" s="4" t="s">
        <v>1927</v>
      </c>
      <c r="S135" s="4">
        <v>2003</v>
      </c>
      <c r="T135" s="4" t="s">
        <v>1040</v>
      </c>
      <c r="U135" s="4" t="s">
        <v>1041</v>
      </c>
      <c r="V135" s="4" t="s">
        <v>1042</v>
      </c>
      <c r="W135" s="4" t="s">
        <v>1043</v>
      </c>
      <c r="X135" s="4" t="s">
        <v>1093</v>
      </c>
      <c r="Y135" s="4" t="s">
        <v>1084</v>
      </c>
      <c r="Z135" s="4" t="s">
        <v>1094</v>
      </c>
      <c r="AA135" s="4" t="s">
        <v>1094</v>
      </c>
      <c r="AB135" s="4" t="s">
        <v>1084</v>
      </c>
      <c r="AC135" s="4" t="s">
        <v>1084</v>
      </c>
      <c r="AD135" s="4" t="s">
        <v>1084</v>
      </c>
      <c r="AE135" s="4" t="s">
        <v>1928</v>
      </c>
      <c r="AF135" s="4" t="s">
        <v>1119</v>
      </c>
      <c r="AG135" s="4" t="s">
        <v>1766</v>
      </c>
      <c r="AH135" s="4" t="s">
        <v>78</v>
      </c>
      <c r="AI135" s="4">
        <v>37803</v>
      </c>
      <c r="AJ135" s="4" t="s">
        <v>1125</v>
      </c>
      <c r="AK135" s="4">
        <v>37925</v>
      </c>
      <c r="AL135" s="4" t="s">
        <v>1165</v>
      </c>
      <c r="AM135" s="4">
        <v>37864.5</v>
      </c>
      <c r="AN135" s="4" t="s">
        <v>1402</v>
      </c>
      <c r="AO135" s="4">
        <v>2003.6625683060099</v>
      </c>
      <c r="AP135" s="4" t="s">
        <v>1929</v>
      </c>
      <c r="AQ135" s="4" t="s">
        <v>1403</v>
      </c>
      <c r="AR135" s="4" t="s">
        <v>1403</v>
      </c>
      <c r="AS135" s="4" t="s">
        <v>67</v>
      </c>
      <c r="AT135" s="4" t="s">
        <v>1105</v>
      </c>
      <c r="AU135" s="4" t="s">
        <v>352</v>
      </c>
      <c r="AV135" s="4" t="s">
        <v>1084</v>
      </c>
      <c r="AW135" s="4" t="s">
        <v>1084</v>
      </c>
      <c r="AX135" s="4" t="s">
        <v>1084</v>
      </c>
      <c r="AY135" s="4" t="s">
        <v>1106</v>
      </c>
      <c r="AZ135" s="8" t="s">
        <v>67</v>
      </c>
      <c r="BA135" t="s">
        <v>1204</v>
      </c>
      <c r="BB135" t="s">
        <v>1355</v>
      </c>
      <c r="BC135" t="s">
        <v>1356</v>
      </c>
      <c r="BD135" t="s">
        <v>1207</v>
      </c>
      <c r="BE135" t="s">
        <v>1133</v>
      </c>
      <c r="BF135" t="s">
        <v>1112</v>
      </c>
      <c r="BG135" t="s">
        <v>1228</v>
      </c>
      <c r="BH135" t="s">
        <v>1228</v>
      </c>
      <c r="BI135" t="s">
        <v>1228</v>
      </c>
      <c r="BJ135">
        <v>0</v>
      </c>
      <c r="BK135" t="s">
        <v>1115</v>
      </c>
      <c r="BM135" s="47"/>
    </row>
    <row r="136" spans="1:65" x14ac:dyDescent="0.35">
      <c r="A136" s="5">
        <v>259</v>
      </c>
      <c r="B136" s="4">
        <v>259</v>
      </c>
      <c r="C136" s="4" t="s">
        <v>354</v>
      </c>
      <c r="D136" s="4" t="s">
        <v>356</v>
      </c>
      <c r="E136" s="4" t="s">
        <v>1084</v>
      </c>
      <c r="F136" s="4" t="s">
        <v>1930</v>
      </c>
      <c r="G136" s="4">
        <v>2006</v>
      </c>
      <c r="H136" s="4" t="s">
        <v>1086</v>
      </c>
      <c r="I136" s="4" t="s">
        <v>1087</v>
      </c>
      <c r="J136" s="4" t="s">
        <v>1088</v>
      </c>
      <c r="K136" s="4" t="s">
        <v>76</v>
      </c>
      <c r="L136" s="4" t="s">
        <v>1931</v>
      </c>
      <c r="M136" s="4" t="s">
        <v>1932</v>
      </c>
      <c r="N136" s="4" t="s">
        <v>1084</v>
      </c>
      <c r="O136" s="4" t="s">
        <v>1084</v>
      </c>
      <c r="P136" s="4" t="s">
        <v>1084</v>
      </c>
      <c r="Q136" s="4" t="s">
        <v>1084</v>
      </c>
      <c r="R136" s="4" t="s">
        <v>1084</v>
      </c>
      <c r="S136" s="4">
        <v>2006</v>
      </c>
      <c r="T136" s="4" t="s">
        <v>1040</v>
      </c>
      <c r="U136" s="4" t="s">
        <v>1041</v>
      </c>
      <c r="V136" s="4" t="s">
        <v>1042</v>
      </c>
      <c r="W136" s="4" t="s">
        <v>1084</v>
      </c>
      <c r="X136" s="4" t="s">
        <v>1093</v>
      </c>
      <c r="Y136" s="4" t="s">
        <v>1094</v>
      </c>
      <c r="Z136" s="4" t="s">
        <v>1084</v>
      </c>
      <c r="AA136" s="4" t="s">
        <v>1084</v>
      </c>
      <c r="AB136" s="4" t="s">
        <v>1084</v>
      </c>
      <c r="AC136" s="4" t="s">
        <v>1084</v>
      </c>
      <c r="AD136" s="4" t="s">
        <v>1084</v>
      </c>
      <c r="AE136" s="4" t="s">
        <v>1933</v>
      </c>
      <c r="AF136" s="4" t="s">
        <v>1140</v>
      </c>
      <c r="AG136" s="4" t="s">
        <v>1156</v>
      </c>
      <c r="AH136" s="4" t="s">
        <v>78</v>
      </c>
      <c r="AI136" s="4">
        <v>38930</v>
      </c>
      <c r="AJ136" s="4" t="s">
        <v>1151</v>
      </c>
      <c r="AK136" s="4">
        <v>39021</v>
      </c>
      <c r="AL136" s="4" t="s">
        <v>1165</v>
      </c>
      <c r="AM136" s="4">
        <v>38976</v>
      </c>
      <c r="AN136" s="4" t="s">
        <v>1279</v>
      </c>
      <c r="AO136" s="4">
        <v>2006.7049180327899</v>
      </c>
      <c r="AP136" s="4" t="s">
        <v>1934</v>
      </c>
      <c r="AQ136" s="4" t="s">
        <v>1280</v>
      </c>
      <c r="AR136" s="4" t="s">
        <v>1280</v>
      </c>
      <c r="AS136" s="4" t="s">
        <v>76</v>
      </c>
      <c r="AT136" s="4" t="s">
        <v>1105</v>
      </c>
      <c r="AU136" s="4" t="s">
        <v>352</v>
      </c>
      <c r="AV136" s="4" t="s">
        <v>1084</v>
      </c>
      <c r="AW136" s="4" t="s">
        <v>1084</v>
      </c>
      <c r="AX136" s="4" t="s">
        <v>1084</v>
      </c>
      <c r="AY136" s="4" t="s">
        <v>1128</v>
      </c>
      <c r="AZ136" s="8" t="s">
        <v>76</v>
      </c>
      <c r="BA136" t="s">
        <v>1204</v>
      </c>
      <c r="BB136" t="s">
        <v>1355</v>
      </c>
      <c r="BC136" t="s">
        <v>1356</v>
      </c>
      <c r="BD136" t="s">
        <v>1207</v>
      </c>
      <c r="BE136" t="s">
        <v>1133</v>
      </c>
      <c r="BF136" t="s">
        <v>1112</v>
      </c>
      <c r="BG136" t="s">
        <v>1228</v>
      </c>
      <c r="BH136" t="s">
        <v>1228</v>
      </c>
      <c r="BI136" t="s">
        <v>1228</v>
      </c>
      <c r="BJ136">
        <v>0</v>
      </c>
      <c r="BK136" t="s">
        <v>1115</v>
      </c>
      <c r="BM136" s="47" t="s">
        <v>1167</v>
      </c>
    </row>
    <row r="137" spans="1:65" x14ac:dyDescent="0.35">
      <c r="A137" s="5">
        <v>260</v>
      </c>
      <c r="B137" s="4">
        <v>260</v>
      </c>
      <c r="C137" s="4" t="s">
        <v>354</v>
      </c>
      <c r="D137" s="4" t="s">
        <v>357</v>
      </c>
      <c r="E137" s="4" t="s">
        <v>1084</v>
      </c>
      <c r="F137" s="4" t="s">
        <v>1935</v>
      </c>
      <c r="G137" s="4">
        <v>2008</v>
      </c>
      <c r="H137" s="4" t="s">
        <v>1086</v>
      </c>
      <c r="I137" s="4" t="s">
        <v>1087</v>
      </c>
      <c r="J137" s="4" t="s">
        <v>1088</v>
      </c>
      <c r="K137" s="4" t="s">
        <v>67</v>
      </c>
      <c r="L137" s="4" t="s">
        <v>1920</v>
      </c>
      <c r="M137" s="4" t="s">
        <v>1936</v>
      </c>
      <c r="N137" s="4" t="s">
        <v>1084</v>
      </c>
      <c r="O137" s="4" t="s">
        <v>1084</v>
      </c>
      <c r="P137" s="4" t="s">
        <v>1084</v>
      </c>
      <c r="Q137" s="4" t="s">
        <v>1084</v>
      </c>
      <c r="R137" s="4" t="s">
        <v>1937</v>
      </c>
      <c r="S137" s="4">
        <v>2008</v>
      </c>
      <c r="T137" s="4" t="s">
        <v>1040</v>
      </c>
      <c r="U137" s="4" t="s">
        <v>1041</v>
      </c>
      <c r="V137" s="4" t="s">
        <v>1042</v>
      </c>
      <c r="W137" s="4" t="s">
        <v>1084</v>
      </c>
      <c r="X137" s="4" t="s">
        <v>1093</v>
      </c>
      <c r="Y137" s="4" t="s">
        <v>1084</v>
      </c>
      <c r="Z137" s="4" t="s">
        <v>1094</v>
      </c>
      <c r="AA137" s="4" t="s">
        <v>1084</v>
      </c>
      <c r="AB137" s="4" t="s">
        <v>1084</v>
      </c>
      <c r="AC137" s="4" t="s">
        <v>1084</v>
      </c>
      <c r="AD137" s="4" t="s">
        <v>1084</v>
      </c>
      <c r="AE137" s="4" t="s">
        <v>1938</v>
      </c>
      <c r="AF137" s="4" t="s">
        <v>1140</v>
      </c>
      <c r="AG137" s="4" t="s">
        <v>1381</v>
      </c>
      <c r="AH137" s="4" t="s">
        <v>78</v>
      </c>
      <c r="AI137" s="4">
        <v>39692</v>
      </c>
      <c r="AJ137" s="4" t="s">
        <v>1192</v>
      </c>
      <c r="AK137" s="4">
        <v>39782</v>
      </c>
      <c r="AL137" s="4" t="s">
        <v>1166</v>
      </c>
      <c r="AM137" s="4">
        <v>39737.5</v>
      </c>
      <c r="AN137" s="4" t="s">
        <v>1181</v>
      </c>
      <c r="AO137" s="4">
        <v>2008.7909836065601</v>
      </c>
      <c r="AP137" s="4" t="s">
        <v>1939</v>
      </c>
      <c r="AQ137" s="4" t="s">
        <v>1178</v>
      </c>
      <c r="AR137" s="4" t="s">
        <v>1178</v>
      </c>
      <c r="AS137" s="4" t="s">
        <v>67</v>
      </c>
      <c r="AT137" s="4" t="s">
        <v>1105</v>
      </c>
      <c r="AU137" s="4" t="s">
        <v>352</v>
      </c>
      <c r="AV137" s="4" t="s">
        <v>1084</v>
      </c>
      <c r="AW137" s="4" t="s">
        <v>1084</v>
      </c>
      <c r="AX137" s="4" t="s">
        <v>1084</v>
      </c>
      <c r="AY137" s="4" t="s">
        <v>1106</v>
      </c>
      <c r="AZ137" s="8" t="s">
        <v>67</v>
      </c>
      <c r="BA137" t="s">
        <v>1204</v>
      </c>
      <c r="BB137" t="s">
        <v>1355</v>
      </c>
      <c r="BC137" t="s">
        <v>1356</v>
      </c>
      <c r="BD137" t="s">
        <v>1207</v>
      </c>
      <c r="BE137" t="s">
        <v>1133</v>
      </c>
      <c r="BF137" t="s">
        <v>1112</v>
      </c>
      <c r="BG137" t="s">
        <v>1228</v>
      </c>
      <c r="BH137" t="s">
        <v>1228</v>
      </c>
      <c r="BI137" t="s">
        <v>1228</v>
      </c>
      <c r="BJ137">
        <v>0</v>
      </c>
      <c r="BK137" t="s">
        <v>1115</v>
      </c>
      <c r="BM137" s="47"/>
    </row>
    <row r="138" spans="1:65" x14ac:dyDescent="0.35">
      <c r="A138" s="5">
        <v>261</v>
      </c>
      <c r="B138" s="4">
        <v>261</v>
      </c>
      <c r="C138" s="4" t="s">
        <v>354</v>
      </c>
      <c r="D138" s="4" t="s">
        <v>358</v>
      </c>
      <c r="E138" s="4" t="s">
        <v>1084</v>
      </c>
      <c r="F138" s="4" t="s">
        <v>1940</v>
      </c>
      <c r="G138" s="4">
        <v>2011</v>
      </c>
      <c r="H138" s="4" t="s">
        <v>1086</v>
      </c>
      <c r="I138" s="4" t="s">
        <v>1087</v>
      </c>
      <c r="J138" s="4" t="s">
        <v>1088</v>
      </c>
      <c r="K138" s="4" t="s">
        <v>76</v>
      </c>
      <c r="L138" s="4" t="s">
        <v>1931</v>
      </c>
      <c r="M138" s="4" t="s">
        <v>1941</v>
      </c>
      <c r="N138" s="4" t="s">
        <v>1084</v>
      </c>
      <c r="O138" s="4" t="s">
        <v>1084</v>
      </c>
      <c r="P138" s="4" t="s">
        <v>1084</v>
      </c>
      <c r="Q138" s="4" t="s">
        <v>1084</v>
      </c>
      <c r="R138" s="4" t="s">
        <v>1084</v>
      </c>
      <c r="S138" s="4">
        <v>2011</v>
      </c>
      <c r="T138" s="4" t="s">
        <v>1040</v>
      </c>
      <c r="U138" s="4" t="s">
        <v>1041</v>
      </c>
      <c r="V138" s="4" t="s">
        <v>1042</v>
      </c>
      <c r="W138" s="4" t="s">
        <v>1084</v>
      </c>
      <c r="X138" s="4" t="s">
        <v>1093</v>
      </c>
      <c r="Y138" s="4" t="s">
        <v>1094</v>
      </c>
      <c r="Z138" s="4" t="s">
        <v>1084</v>
      </c>
      <c r="AA138" s="4" t="s">
        <v>1084</v>
      </c>
      <c r="AB138" s="4" t="s">
        <v>1084</v>
      </c>
      <c r="AC138" s="4" t="s">
        <v>1084</v>
      </c>
      <c r="AD138" s="4" t="s">
        <v>1084</v>
      </c>
      <c r="AE138" s="4" t="s">
        <v>1942</v>
      </c>
      <c r="AF138" s="4" t="s">
        <v>1119</v>
      </c>
      <c r="AG138" s="4" t="s">
        <v>1248</v>
      </c>
      <c r="AH138" s="4" t="s">
        <v>78</v>
      </c>
      <c r="AI138" s="4">
        <v>40787</v>
      </c>
      <c r="AJ138" s="4" t="s">
        <v>1192</v>
      </c>
      <c r="AK138" s="4">
        <v>40908</v>
      </c>
      <c r="AL138" s="4" t="s">
        <v>1152</v>
      </c>
      <c r="AM138" s="4">
        <v>40848</v>
      </c>
      <c r="AN138" s="4" t="s">
        <v>1341</v>
      </c>
      <c r="AO138" s="4">
        <v>2011.8306010929</v>
      </c>
      <c r="AP138" s="4" t="s">
        <v>1943</v>
      </c>
      <c r="AQ138" s="4" t="s">
        <v>1342</v>
      </c>
      <c r="AR138" s="4" t="s">
        <v>1342</v>
      </c>
      <c r="AS138" s="4" t="s">
        <v>76</v>
      </c>
      <c r="AT138" s="4" t="s">
        <v>1105</v>
      </c>
      <c r="AU138" s="4" t="s">
        <v>352</v>
      </c>
      <c r="AV138" s="4" t="s">
        <v>1084</v>
      </c>
      <c r="AW138" s="4" t="s">
        <v>1084</v>
      </c>
      <c r="AX138" s="4" t="s">
        <v>1084</v>
      </c>
      <c r="AY138" s="4" t="s">
        <v>1128</v>
      </c>
      <c r="AZ138" s="8" t="s">
        <v>76</v>
      </c>
      <c r="BA138" t="s">
        <v>1204</v>
      </c>
      <c r="BB138" t="s">
        <v>1355</v>
      </c>
      <c r="BC138" t="s">
        <v>1356</v>
      </c>
      <c r="BD138" t="s">
        <v>1207</v>
      </c>
      <c r="BE138" t="s">
        <v>1133</v>
      </c>
      <c r="BF138" t="s">
        <v>1112</v>
      </c>
      <c r="BG138" t="s">
        <v>1228</v>
      </c>
      <c r="BH138" t="s">
        <v>1228</v>
      </c>
      <c r="BI138" t="s">
        <v>1228</v>
      </c>
      <c r="BJ138">
        <v>0</v>
      </c>
      <c r="BK138" t="s">
        <v>1115</v>
      </c>
      <c r="BM138" s="47" t="s">
        <v>1209</v>
      </c>
    </row>
    <row r="139" spans="1:65" x14ac:dyDescent="0.35">
      <c r="A139" s="5">
        <v>262</v>
      </c>
      <c r="B139" s="4">
        <v>262</v>
      </c>
      <c r="C139" s="4" t="s">
        <v>354</v>
      </c>
      <c r="D139" s="4" t="s">
        <v>359</v>
      </c>
      <c r="E139" s="4" t="s">
        <v>1084</v>
      </c>
      <c r="F139" s="4" t="s">
        <v>1944</v>
      </c>
      <c r="G139" s="4">
        <v>2014</v>
      </c>
      <c r="H139" s="4" t="s">
        <v>1086</v>
      </c>
      <c r="I139" s="4" t="s">
        <v>1087</v>
      </c>
      <c r="J139" s="4" t="s">
        <v>1088</v>
      </c>
      <c r="K139" s="4" t="s">
        <v>67</v>
      </c>
      <c r="L139" s="4" t="s">
        <v>1920</v>
      </c>
      <c r="M139" s="4" t="s">
        <v>1945</v>
      </c>
      <c r="N139" s="4" t="s">
        <v>1084</v>
      </c>
      <c r="O139" s="4" t="s">
        <v>1084</v>
      </c>
      <c r="P139" s="4" t="s">
        <v>1084</v>
      </c>
      <c r="Q139" s="4" t="s">
        <v>1084</v>
      </c>
      <c r="R139" s="4" t="s">
        <v>1946</v>
      </c>
      <c r="S139" s="4">
        <v>2014</v>
      </c>
      <c r="T139" s="4" t="s">
        <v>1040</v>
      </c>
      <c r="U139" s="4" t="s">
        <v>1041</v>
      </c>
      <c r="V139" s="4" t="s">
        <v>1042</v>
      </c>
      <c r="W139" s="4" t="s">
        <v>1084</v>
      </c>
      <c r="X139" s="4" t="s">
        <v>1093</v>
      </c>
      <c r="Y139" s="4" t="s">
        <v>1084</v>
      </c>
      <c r="Z139" s="4" t="s">
        <v>1094</v>
      </c>
      <c r="AA139" s="4" t="s">
        <v>1094</v>
      </c>
      <c r="AB139" s="4" t="s">
        <v>1084</v>
      </c>
      <c r="AC139" s="4" t="s">
        <v>1084</v>
      </c>
      <c r="AD139" s="4" t="s">
        <v>1084</v>
      </c>
      <c r="AE139" s="4" t="s">
        <v>1947</v>
      </c>
      <c r="AF139" s="4" t="s">
        <v>1119</v>
      </c>
      <c r="AG139" s="4" t="s">
        <v>1248</v>
      </c>
      <c r="AH139" s="4" t="s">
        <v>78</v>
      </c>
      <c r="AI139" s="4">
        <v>41883</v>
      </c>
      <c r="AJ139" s="4" t="s">
        <v>1192</v>
      </c>
      <c r="AK139" s="4">
        <v>42004</v>
      </c>
      <c r="AL139" s="4" t="s">
        <v>1152</v>
      </c>
      <c r="AM139" s="4">
        <v>41944</v>
      </c>
      <c r="AN139" s="4" t="s">
        <v>1369</v>
      </c>
      <c r="AO139" s="4">
        <v>2014.8306010929</v>
      </c>
      <c r="AP139" s="4" t="s">
        <v>1948</v>
      </c>
      <c r="AQ139" s="4" t="s">
        <v>1370</v>
      </c>
      <c r="AR139" s="4" t="s">
        <v>1370</v>
      </c>
      <c r="AS139" s="4" t="s">
        <v>67</v>
      </c>
      <c r="AT139" s="4" t="s">
        <v>1105</v>
      </c>
      <c r="AU139" s="4" t="s">
        <v>352</v>
      </c>
      <c r="AV139" s="4" t="s">
        <v>1084</v>
      </c>
      <c r="AW139" s="4" t="s">
        <v>1084</v>
      </c>
      <c r="AX139" s="4" t="s">
        <v>1084</v>
      </c>
      <c r="AY139" s="4" t="s">
        <v>1106</v>
      </c>
      <c r="AZ139" s="8" t="s">
        <v>67</v>
      </c>
      <c r="BA139" t="s">
        <v>1204</v>
      </c>
      <c r="BB139" t="s">
        <v>1355</v>
      </c>
      <c r="BC139" t="s">
        <v>1356</v>
      </c>
      <c r="BD139" t="s">
        <v>1207</v>
      </c>
      <c r="BE139" t="s">
        <v>1133</v>
      </c>
      <c r="BF139" t="s">
        <v>1112</v>
      </c>
      <c r="BG139" t="s">
        <v>1228</v>
      </c>
      <c r="BH139" t="s">
        <v>1228</v>
      </c>
      <c r="BI139" t="s">
        <v>1228</v>
      </c>
      <c r="BJ139">
        <v>0</v>
      </c>
      <c r="BK139" t="s">
        <v>1115</v>
      </c>
      <c r="BM139" s="47"/>
    </row>
    <row r="140" spans="1:65" x14ac:dyDescent="0.35">
      <c r="A140" s="5">
        <v>2495</v>
      </c>
      <c r="B140" s="4">
        <v>2495</v>
      </c>
      <c r="C140" s="4" t="s">
        <v>354</v>
      </c>
      <c r="D140" s="4" t="s">
        <v>361</v>
      </c>
      <c r="E140" s="4" t="s">
        <v>1084</v>
      </c>
      <c r="F140" s="4" t="s">
        <v>1949</v>
      </c>
      <c r="G140" s="4" t="s">
        <v>95</v>
      </c>
      <c r="H140" s="4" t="s">
        <v>1086</v>
      </c>
      <c r="I140" s="4" t="s">
        <v>1087</v>
      </c>
      <c r="J140" s="4" t="s">
        <v>1088</v>
      </c>
      <c r="K140" s="4" t="s">
        <v>76</v>
      </c>
      <c r="L140" s="4" t="s">
        <v>1931</v>
      </c>
      <c r="M140" s="4" t="s">
        <v>1950</v>
      </c>
      <c r="N140" s="4" t="s">
        <v>1084</v>
      </c>
      <c r="O140" s="4" t="s">
        <v>1084</v>
      </c>
      <c r="P140" s="4" t="s">
        <v>1084</v>
      </c>
      <c r="Q140" s="4" t="s">
        <v>1084</v>
      </c>
      <c r="R140" s="4" t="s">
        <v>1084</v>
      </c>
      <c r="S140" s="4">
        <v>0</v>
      </c>
      <c r="T140" s="4" t="s">
        <v>1040</v>
      </c>
      <c r="U140" s="4" t="s">
        <v>1041</v>
      </c>
      <c r="V140" s="4" t="s">
        <v>1042</v>
      </c>
      <c r="W140" s="4" t="s">
        <v>1084</v>
      </c>
      <c r="X140" s="4" t="s">
        <v>1093</v>
      </c>
      <c r="Y140" s="4" t="s">
        <v>1094</v>
      </c>
      <c r="Z140" s="4" t="s">
        <v>1084</v>
      </c>
      <c r="AA140" s="4" t="s">
        <v>1084</v>
      </c>
      <c r="AB140" s="4" t="s">
        <v>1084</v>
      </c>
      <c r="AC140" s="4" t="s">
        <v>1188</v>
      </c>
      <c r="AD140" s="4" t="s">
        <v>1084</v>
      </c>
      <c r="AE140" s="4" t="s">
        <v>1951</v>
      </c>
      <c r="AF140" s="4" t="s">
        <v>1140</v>
      </c>
      <c r="AG140" s="4" t="s">
        <v>1952</v>
      </c>
      <c r="AH140" s="4" t="s">
        <v>78</v>
      </c>
      <c r="AI140" s="4">
        <v>43020</v>
      </c>
      <c r="AJ140" s="4" t="s">
        <v>1165</v>
      </c>
      <c r="AK140" s="4">
        <v>43115</v>
      </c>
      <c r="AL140" s="4" t="s">
        <v>1303</v>
      </c>
      <c r="AM140" s="4">
        <v>43068</v>
      </c>
      <c r="AN140" s="4" t="s">
        <v>1193</v>
      </c>
      <c r="AO140" s="4">
        <v>2017.90710382514</v>
      </c>
      <c r="AP140" s="4" t="s">
        <v>1953</v>
      </c>
      <c r="AQ140" s="4" t="s">
        <v>1194</v>
      </c>
      <c r="AR140" s="4" t="s">
        <v>1195</v>
      </c>
      <c r="AS140" s="4" t="s">
        <v>76</v>
      </c>
      <c r="AT140" s="4" t="s">
        <v>1105</v>
      </c>
      <c r="AU140" s="4" t="s">
        <v>352</v>
      </c>
      <c r="AV140" s="4" t="s">
        <v>1084</v>
      </c>
      <c r="AW140" s="4" t="s">
        <v>1084</v>
      </c>
      <c r="AX140" s="4" t="s">
        <v>1084</v>
      </c>
      <c r="AY140" s="4" t="s">
        <v>1128</v>
      </c>
      <c r="AZ140" s="8" t="s">
        <v>76</v>
      </c>
      <c r="BA140" t="s">
        <v>1204</v>
      </c>
      <c r="BB140" t="s">
        <v>1355</v>
      </c>
      <c r="BC140" t="s">
        <v>1356</v>
      </c>
      <c r="BD140" t="s">
        <v>1207</v>
      </c>
      <c r="BE140" t="s">
        <v>1133</v>
      </c>
      <c r="BF140" t="s">
        <v>1112</v>
      </c>
      <c r="BG140" t="s">
        <v>1228</v>
      </c>
      <c r="BH140" t="s">
        <v>1228</v>
      </c>
      <c r="BI140" t="s">
        <v>1228</v>
      </c>
      <c r="BJ140">
        <v>0</v>
      </c>
      <c r="BK140" t="s">
        <v>1115</v>
      </c>
      <c r="BM140" s="47" t="s">
        <v>329</v>
      </c>
    </row>
    <row r="141" spans="1:65" x14ac:dyDescent="0.35">
      <c r="A141" s="5">
        <v>265</v>
      </c>
      <c r="B141" s="4">
        <v>265</v>
      </c>
      <c r="C141" s="4" t="s">
        <v>364</v>
      </c>
      <c r="D141" s="4" t="s">
        <v>363</v>
      </c>
      <c r="E141" s="4" t="s">
        <v>1084</v>
      </c>
      <c r="F141" s="4" t="s">
        <v>1954</v>
      </c>
      <c r="G141" s="4" t="s">
        <v>184</v>
      </c>
      <c r="H141" s="4" t="s">
        <v>1086</v>
      </c>
      <c r="I141" s="4" t="s">
        <v>1087</v>
      </c>
      <c r="J141" s="4" t="s">
        <v>1088</v>
      </c>
      <c r="K141" s="4" t="s">
        <v>1955</v>
      </c>
      <c r="L141" s="4" t="s">
        <v>1956</v>
      </c>
      <c r="M141" s="4" t="s">
        <v>1957</v>
      </c>
      <c r="N141" s="4" t="s">
        <v>1084</v>
      </c>
      <c r="O141" s="4" t="s">
        <v>1084</v>
      </c>
      <c r="P141" s="4" t="s">
        <v>1084</v>
      </c>
      <c r="Q141" s="4" t="s">
        <v>1084</v>
      </c>
      <c r="R141" s="4" t="s">
        <v>1958</v>
      </c>
      <c r="S141" s="4">
        <v>1999</v>
      </c>
      <c r="T141" s="4" t="s">
        <v>1040</v>
      </c>
      <c r="U141" s="4" t="s">
        <v>1041</v>
      </c>
      <c r="V141" s="4" t="s">
        <v>1042</v>
      </c>
      <c r="W141" s="4" t="s">
        <v>1084</v>
      </c>
      <c r="X141" s="4" t="s">
        <v>1093</v>
      </c>
      <c r="Y141" s="4" t="s">
        <v>1084</v>
      </c>
      <c r="Z141" s="4" t="s">
        <v>1094</v>
      </c>
      <c r="AA141" s="4" t="s">
        <v>1084</v>
      </c>
      <c r="AB141" s="4" t="s">
        <v>1084</v>
      </c>
      <c r="AC141" s="4" t="s">
        <v>1084</v>
      </c>
      <c r="AD141" s="4" t="s">
        <v>1084</v>
      </c>
      <c r="AE141" s="4" t="s">
        <v>1959</v>
      </c>
      <c r="AF141" s="4" t="s">
        <v>1190</v>
      </c>
      <c r="AG141" s="4" t="s">
        <v>1960</v>
      </c>
      <c r="AH141" s="4" t="s">
        <v>78</v>
      </c>
      <c r="AI141" s="4">
        <v>36100</v>
      </c>
      <c r="AJ141" s="4" t="s">
        <v>1166</v>
      </c>
      <c r="AK141" s="4">
        <v>36279</v>
      </c>
      <c r="AL141" s="4" t="s">
        <v>1142</v>
      </c>
      <c r="AM141" s="4">
        <v>36190</v>
      </c>
      <c r="AN141" s="4" t="s">
        <v>1461</v>
      </c>
      <c r="AO141" s="4">
        <v>1999.0792349726801</v>
      </c>
      <c r="AP141" s="4" t="s">
        <v>1084</v>
      </c>
      <c r="AQ141" s="4" t="s">
        <v>1390</v>
      </c>
      <c r="AR141" s="4" t="s">
        <v>1462</v>
      </c>
      <c r="AS141" s="4" t="s">
        <v>365</v>
      </c>
      <c r="AT141" s="4" t="s">
        <v>1105</v>
      </c>
      <c r="AU141" s="4" t="s">
        <v>362</v>
      </c>
      <c r="AV141" s="4" t="s">
        <v>1084</v>
      </c>
      <c r="AW141" s="4" t="s">
        <v>1084</v>
      </c>
      <c r="AX141" s="4" t="s">
        <v>1961</v>
      </c>
      <c r="AY141" s="4" t="s">
        <v>1962</v>
      </c>
      <c r="AZ141" s="8" t="s">
        <v>1955</v>
      </c>
      <c r="BA141" t="s">
        <v>1313</v>
      </c>
      <c r="BB141" t="s">
        <v>1337</v>
      </c>
      <c r="BC141" t="s">
        <v>1315</v>
      </c>
      <c r="BD141" t="s">
        <v>1316</v>
      </c>
      <c r="BE141" t="s">
        <v>1133</v>
      </c>
      <c r="BF141" t="s">
        <v>1112</v>
      </c>
      <c r="BG141" t="s">
        <v>1315</v>
      </c>
      <c r="BH141" t="s">
        <v>1318</v>
      </c>
      <c r="BI141" t="s">
        <v>1313</v>
      </c>
      <c r="BJ141">
        <v>0</v>
      </c>
      <c r="BK141" t="s">
        <v>1115</v>
      </c>
      <c r="BM141" s="47"/>
    </row>
    <row r="142" spans="1:65" x14ac:dyDescent="0.35">
      <c r="A142" s="5">
        <v>267</v>
      </c>
      <c r="B142" s="4">
        <v>267</v>
      </c>
      <c r="C142" s="4" t="s">
        <v>364</v>
      </c>
      <c r="D142" s="4" t="s">
        <v>366</v>
      </c>
      <c r="E142" s="4" t="s">
        <v>1084</v>
      </c>
      <c r="F142" s="4" t="s">
        <v>1963</v>
      </c>
      <c r="G142" s="4">
        <v>2002</v>
      </c>
      <c r="H142" s="4" t="s">
        <v>1086</v>
      </c>
      <c r="I142" s="4" t="s">
        <v>1087</v>
      </c>
      <c r="J142" s="4" t="s">
        <v>1088</v>
      </c>
      <c r="K142" s="4" t="s">
        <v>86</v>
      </c>
      <c r="L142" s="4" t="s">
        <v>1956</v>
      </c>
      <c r="M142" s="4" t="s">
        <v>1964</v>
      </c>
      <c r="N142" s="4" t="s">
        <v>1084</v>
      </c>
      <c r="O142" s="4" t="s">
        <v>1084</v>
      </c>
      <c r="P142" s="4" t="s">
        <v>1084</v>
      </c>
      <c r="Q142" s="4" t="s">
        <v>1084</v>
      </c>
      <c r="R142" s="4" t="s">
        <v>1084</v>
      </c>
      <c r="S142" s="4">
        <v>2002</v>
      </c>
      <c r="T142" s="4" t="s">
        <v>1040</v>
      </c>
      <c r="U142" s="4" t="s">
        <v>1084</v>
      </c>
      <c r="V142" s="4" t="s">
        <v>1042</v>
      </c>
      <c r="W142" s="4" t="s">
        <v>1084</v>
      </c>
      <c r="X142" s="4" t="s">
        <v>1093</v>
      </c>
      <c r="Y142" s="4" t="s">
        <v>1094</v>
      </c>
      <c r="Z142" s="4" t="s">
        <v>1094</v>
      </c>
      <c r="AA142" s="4" t="s">
        <v>1084</v>
      </c>
      <c r="AB142" s="4" t="s">
        <v>1084</v>
      </c>
      <c r="AC142" s="4" t="s">
        <v>1084</v>
      </c>
      <c r="AD142" s="4" t="s">
        <v>1084</v>
      </c>
      <c r="AE142" s="4" t="s">
        <v>1965</v>
      </c>
      <c r="AF142" s="4" t="s">
        <v>1098</v>
      </c>
      <c r="AG142" s="4" t="s">
        <v>1966</v>
      </c>
      <c r="AH142" s="4" t="s">
        <v>78</v>
      </c>
      <c r="AI142" s="4">
        <v>37347</v>
      </c>
      <c r="AJ142" s="4" t="s">
        <v>1142</v>
      </c>
      <c r="AK142" s="4">
        <v>37590</v>
      </c>
      <c r="AL142" s="4" t="s">
        <v>1166</v>
      </c>
      <c r="AM142" s="4">
        <v>37469</v>
      </c>
      <c r="AN142" s="4" t="s">
        <v>1143</v>
      </c>
      <c r="AO142" s="4">
        <v>2002.5792349726801</v>
      </c>
      <c r="AP142" s="4" t="s">
        <v>1967</v>
      </c>
      <c r="AQ142" s="4" t="s">
        <v>1144</v>
      </c>
      <c r="AR142" s="4" t="s">
        <v>1144</v>
      </c>
      <c r="AS142" s="4" t="s">
        <v>86</v>
      </c>
      <c r="AT142" s="4" t="s">
        <v>1105</v>
      </c>
      <c r="AU142" s="4" t="s">
        <v>362</v>
      </c>
      <c r="AV142" s="4" t="s">
        <v>1084</v>
      </c>
      <c r="AW142" s="4" t="s">
        <v>1084</v>
      </c>
      <c r="AX142" s="4" t="s">
        <v>1961</v>
      </c>
      <c r="AY142" s="4" t="s">
        <v>1153</v>
      </c>
      <c r="AZ142" s="8" t="s">
        <v>86</v>
      </c>
      <c r="BA142" t="s">
        <v>1313</v>
      </c>
      <c r="BB142" t="s">
        <v>1337</v>
      </c>
      <c r="BC142" t="s">
        <v>1315</v>
      </c>
      <c r="BD142" t="s">
        <v>1316</v>
      </c>
      <c r="BE142" t="s">
        <v>1133</v>
      </c>
      <c r="BF142" t="s">
        <v>1112</v>
      </c>
      <c r="BG142" t="s">
        <v>1315</v>
      </c>
      <c r="BH142" t="s">
        <v>1318</v>
      </c>
      <c r="BI142" t="s">
        <v>1313</v>
      </c>
      <c r="BJ142">
        <v>0</v>
      </c>
      <c r="BK142" t="s">
        <v>1115</v>
      </c>
      <c r="BM142" s="47"/>
    </row>
    <row r="143" spans="1:65" x14ac:dyDescent="0.35">
      <c r="A143" s="5">
        <v>268</v>
      </c>
      <c r="B143" s="4">
        <v>268</v>
      </c>
      <c r="C143" s="4" t="s">
        <v>364</v>
      </c>
      <c r="D143" s="4" t="s">
        <v>367</v>
      </c>
      <c r="E143" s="4" t="s">
        <v>1084</v>
      </c>
      <c r="F143" s="4" t="s">
        <v>1968</v>
      </c>
      <c r="G143" s="4" t="s">
        <v>83</v>
      </c>
      <c r="H143" s="4" t="s">
        <v>1086</v>
      </c>
      <c r="I143" s="4" t="s">
        <v>1087</v>
      </c>
      <c r="J143" s="4" t="s">
        <v>1088</v>
      </c>
      <c r="K143" s="4" t="s">
        <v>86</v>
      </c>
      <c r="L143" s="4" t="s">
        <v>1956</v>
      </c>
      <c r="M143" s="4" t="s">
        <v>1969</v>
      </c>
      <c r="N143" s="4" t="s">
        <v>1084</v>
      </c>
      <c r="O143" s="4" t="s">
        <v>1084</v>
      </c>
      <c r="P143" s="4" t="s">
        <v>1084</v>
      </c>
      <c r="Q143" s="4" t="s">
        <v>1084</v>
      </c>
      <c r="R143" s="4" t="s">
        <v>1084</v>
      </c>
      <c r="S143" s="4">
        <v>2009</v>
      </c>
      <c r="T143" s="4" t="s">
        <v>1040</v>
      </c>
      <c r="U143" s="4" t="s">
        <v>1084</v>
      </c>
      <c r="V143" s="4" t="s">
        <v>1042</v>
      </c>
      <c r="W143" s="4" t="s">
        <v>1084</v>
      </c>
      <c r="X143" s="4" t="s">
        <v>1093</v>
      </c>
      <c r="Y143" s="4" t="s">
        <v>1084</v>
      </c>
      <c r="Z143" s="4" t="s">
        <v>1094</v>
      </c>
      <c r="AA143" s="4" t="s">
        <v>1084</v>
      </c>
      <c r="AB143" s="4" t="s">
        <v>1084</v>
      </c>
      <c r="AC143" s="4" t="s">
        <v>1084</v>
      </c>
      <c r="AD143" s="4" t="s">
        <v>1084</v>
      </c>
      <c r="AE143" s="4" t="s">
        <v>1970</v>
      </c>
      <c r="AF143" s="4" t="s">
        <v>1098</v>
      </c>
      <c r="AG143" s="4" t="s">
        <v>1971</v>
      </c>
      <c r="AH143" s="4" t="s">
        <v>78</v>
      </c>
      <c r="AI143" s="4">
        <v>39722</v>
      </c>
      <c r="AJ143" s="4" t="s">
        <v>1165</v>
      </c>
      <c r="AK143" s="4">
        <v>39990</v>
      </c>
      <c r="AL143" s="4" t="s">
        <v>1100</v>
      </c>
      <c r="AM143" s="4">
        <v>39856.5</v>
      </c>
      <c r="AN143" s="4" t="s">
        <v>1177</v>
      </c>
      <c r="AO143" s="4">
        <v>2009.1161202185799</v>
      </c>
      <c r="AP143" s="4" t="s">
        <v>1084</v>
      </c>
      <c r="AQ143" s="4" t="s">
        <v>1178</v>
      </c>
      <c r="AR143" s="4" t="s">
        <v>1179</v>
      </c>
      <c r="AS143" s="4" t="s">
        <v>86</v>
      </c>
      <c r="AT143" s="4" t="s">
        <v>1105</v>
      </c>
      <c r="AU143" s="4" t="s">
        <v>362</v>
      </c>
      <c r="AV143" s="4" t="s">
        <v>1084</v>
      </c>
      <c r="AW143" s="4" t="s">
        <v>1084</v>
      </c>
      <c r="AX143" s="4" t="s">
        <v>1961</v>
      </c>
      <c r="AY143" s="4" t="s">
        <v>1153</v>
      </c>
      <c r="AZ143" s="8" t="s">
        <v>86</v>
      </c>
      <c r="BA143" t="s">
        <v>1313</v>
      </c>
      <c r="BB143" t="s">
        <v>1337</v>
      </c>
      <c r="BC143" t="s">
        <v>1315</v>
      </c>
      <c r="BD143" t="s">
        <v>1316</v>
      </c>
      <c r="BE143" t="s">
        <v>1133</v>
      </c>
      <c r="BF143" t="s">
        <v>1112</v>
      </c>
      <c r="BG143" t="s">
        <v>1315</v>
      </c>
      <c r="BH143" t="s">
        <v>1318</v>
      </c>
      <c r="BI143" t="s">
        <v>1313</v>
      </c>
      <c r="BJ143">
        <v>0</v>
      </c>
      <c r="BK143" t="s">
        <v>1115</v>
      </c>
      <c r="BM143" s="47"/>
    </row>
    <row r="144" spans="1:65" x14ac:dyDescent="0.35">
      <c r="A144" s="5">
        <v>269</v>
      </c>
      <c r="B144" s="4">
        <v>269</v>
      </c>
      <c r="C144" s="4" t="s">
        <v>364</v>
      </c>
      <c r="D144" s="4" t="s">
        <v>368</v>
      </c>
      <c r="E144" s="4" t="s">
        <v>1084</v>
      </c>
      <c r="F144" s="4" t="s">
        <v>1972</v>
      </c>
      <c r="G144" s="4" t="s">
        <v>224</v>
      </c>
      <c r="H144" s="4" t="s">
        <v>1086</v>
      </c>
      <c r="I144" s="4" t="s">
        <v>1087</v>
      </c>
      <c r="J144" s="4" t="s">
        <v>1088</v>
      </c>
      <c r="K144" s="4" t="s">
        <v>67</v>
      </c>
      <c r="L144" s="4" t="s">
        <v>1956</v>
      </c>
      <c r="M144" s="4" t="s">
        <v>1973</v>
      </c>
      <c r="N144" s="4" t="s">
        <v>1084</v>
      </c>
      <c r="O144" s="4" t="s">
        <v>1084</v>
      </c>
      <c r="P144" s="4" t="s">
        <v>1084</v>
      </c>
      <c r="Q144" s="4" t="s">
        <v>1084</v>
      </c>
      <c r="R144" s="4" t="s">
        <v>1974</v>
      </c>
      <c r="S144" s="4">
        <v>2015</v>
      </c>
      <c r="T144" s="4" t="s">
        <v>1040</v>
      </c>
      <c r="U144" s="4" t="s">
        <v>1041</v>
      </c>
      <c r="V144" s="4" t="s">
        <v>1042</v>
      </c>
      <c r="W144" s="4" t="s">
        <v>1084</v>
      </c>
      <c r="X144" s="4" t="s">
        <v>1093</v>
      </c>
      <c r="Y144" s="4" t="s">
        <v>1084</v>
      </c>
      <c r="Z144" s="4" t="s">
        <v>1094</v>
      </c>
      <c r="AA144" s="4" t="s">
        <v>1084</v>
      </c>
      <c r="AB144" s="4" t="s">
        <v>1084</v>
      </c>
      <c r="AC144" s="4" t="s">
        <v>1084</v>
      </c>
      <c r="AD144" s="4" t="s">
        <v>1084</v>
      </c>
      <c r="AE144" s="4" t="s">
        <v>1975</v>
      </c>
      <c r="AF144" s="4" t="s">
        <v>1976</v>
      </c>
      <c r="AG144" s="4" t="s">
        <v>1977</v>
      </c>
      <c r="AH144" s="4" t="s">
        <v>78</v>
      </c>
      <c r="AI144" s="4">
        <v>41913</v>
      </c>
      <c r="AJ144" s="4" t="s">
        <v>1165</v>
      </c>
      <c r="AK144" s="4">
        <v>42185</v>
      </c>
      <c r="AL144" s="4" t="s">
        <v>1100</v>
      </c>
      <c r="AM144" s="4">
        <v>42049.5</v>
      </c>
      <c r="AN144" s="4" t="s">
        <v>1102</v>
      </c>
      <c r="AO144" s="4">
        <v>2015.1215846994501</v>
      </c>
      <c r="AP144" s="4" t="s">
        <v>1978</v>
      </c>
      <c r="AQ144" s="4" t="s">
        <v>1370</v>
      </c>
      <c r="AR144" s="4" t="s">
        <v>1103</v>
      </c>
      <c r="AS144" s="4" t="s">
        <v>67</v>
      </c>
      <c r="AT144" s="4" t="s">
        <v>1105</v>
      </c>
      <c r="AU144" s="4" t="s">
        <v>362</v>
      </c>
      <c r="AV144" s="4" t="s">
        <v>1084</v>
      </c>
      <c r="AW144" s="4" t="s">
        <v>1084</v>
      </c>
      <c r="AX144" s="4" t="s">
        <v>1961</v>
      </c>
      <c r="AY144" s="4" t="s">
        <v>1106</v>
      </c>
      <c r="AZ144" s="8" t="s">
        <v>67</v>
      </c>
      <c r="BA144" t="s">
        <v>1313</v>
      </c>
      <c r="BB144" t="s">
        <v>1337</v>
      </c>
      <c r="BC144" t="s">
        <v>1315</v>
      </c>
      <c r="BD144" t="s">
        <v>1316</v>
      </c>
      <c r="BE144" t="s">
        <v>1133</v>
      </c>
      <c r="BF144" t="s">
        <v>1112</v>
      </c>
      <c r="BG144" t="s">
        <v>1315</v>
      </c>
      <c r="BH144" t="s">
        <v>1318</v>
      </c>
      <c r="BI144" t="s">
        <v>1313</v>
      </c>
      <c r="BJ144">
        <v>0</v>
      </c>
      <c r="BK144" t="s">
        <v>1115</v>
      </c>
      <c r="BM144" s="47"/>
    </row>
    <row r="145" spans="1:65" x14ac:dyDescent="0.35">
      <c r="A145" s="5">
        <v>271</v>
      </c>
      <c r="B145" s="4">
        <v>271</v>
      </c>
      <c r="C145" s="4" t="s">
        <v>371</v>
      </c>
      <c r="D145" s="4" t="s">
        <v>370</v>
      </c>
      <c r="E145" s="4" t="s">
        <v>1084</v>
      </c>
      <c r="F145" s="4" t="s">
        <v>1979</v>
      </c>
      <c r="G145" s="4">
        <v>1999</v>
      </c>
      <c r="H145" s="4" t="s">
        <v>1086</v>
      </c>
      <c r="I145" s="4" t="s">
        <v>1087</v>
      </c>
      <c r="J145" s="4" t="s">
        <v>1088</v>
      </c>
      <c r="K145" s="4" t="s">
        <v>67</v>
      </c>
      <c r="L145" s="4" t="s">
        <v>1980</v>
      </c>
      <c r="M145" s="4" t="s">
        <v>1981</v>
      </c>
      <c r="N145" s="4" t="s">
        <v>1084</v>
      </c>
      <c r="O145" s="4" t="s">
        <v>1084</v>
      </c>
      <c r="P145" s="4" t="s">
        <v>1084</v>
      </c>
      <c r="Q145" s="4" t="s">
        <v>1084</v>
      </c>
      <c r="R145" s="4" t="s">
        <v>1982</v>
      </c>
      <c r="S145" s="4">
        <v>1999</v>
      </c>
      <c r="T145" s="4" t="s">
        <v>1040</v>
      </c>
      <c r="U145" s="4" t="s">
        <v>1041</v>
      </c>
      <c r="V145" s="4" t="s">
        <v>1042</v>
      </c>
      <c r="W145" s="4" t="s">
        <v>1084</v>
      </c>
      <c r="X145" s="4" t="s">
        <v>1093</v>
      </c>
      <c r="Y145" s="4" t="s">
        <v>1084</v>
      </c>
      <c r="Z145" s="4" t="s">
        <v>1094</v>
      </c>
      <c r="AA145" s="4" t="s">
        <v>1094</v>
      </c>
      <c r="AB145" s="4" t="s">
        <v>1084</v>
      </c>
      <c r="AC145" s="4" t="s">
        <v>1084</v>
      </c>
      <c r="AD145" s="4" t="s">
        <v>1084</v>
      </c>
      <c r="AE145" s="4" t="s">
        <v>1983</v>
      </c>
      <c r="AF145" s="4" t="s">
        <v>1119</v>
      </c>
      <c r="AG145" s="4" t="s">
        <v>1442</v>
      </c>
      <c r="AH145" s="4" t="s">
        <v>78</v>
      </c>
      <c r="AI145" s="4">
        <v>36251</v>
      </c>
      <c r="AJ145" s="4" t="s">
        <v>1142</v>
      </c>
      <c r="AK145" s="4">
        <v>36390</v>
      </c>
      <c r="AL145" s="4" t="s">
        <v>1151</v>
      </c>
      <c r="AM145" s="4">
        <v>36321</v>
      </c>
      <c r="AN145" s="4" t="s">
        <v>1461</v>
      </c>
      <c r="AO145" s="4">
        <v>1999.43715846995</v>
      </c>
      <c r="AP145" s="4" t="s">
        <v>1084</v>
      </c>
      <c r="AQ145" s="4" t="s">
        <v>1462</v>
      </c>
      <c r="AR145" s="4" t="s">
        <v>1462</v>
      </c>
      <c r="AS145" s="4" t="s">
        <v>67</v>
      </c>
      <c r="AT145" s="4" t="s">
        <v>1105</v>
      </c>
      <c r="AU145" s="4" t="s">
        <v>369</v>
      </c>
      <c r="AV145" s="4" t="s">
        <v>1084</v>
      </c>
      <c r="AW145" s="4" t="s">
        <v>1984</v>
      </c>
      <c r="AX145" s="4" t="s">
        <v>1985</v>
      </c>
      <c r="AY145" s="4" t="s">
        <v>1106</v>
      </c>
      <c r="AZ145" s="8" t="s">
        <v>67</v>
      </c>
      <c r="BA145" t="s">
        <v>1204</v>
      </c>
      <c r="BB145" t="s">
        <v>1355</v>
      </c>
      <c r="BC145" t="s">
        <v>1356</v>
      </c>
      <c r="BD145" t="s">
        <v>1207</v>
      </c>
      <c r="BE145" t="s">
        <v>1111</v>
      </c>
      <c r="BF145" t="s">
        <v>1112</v>
      </c>
      <c r="BG145" t="s">
        <v>1228</v>
      </c>
      <c r="BH145" t="s">
        <v>1228</v>
      </c>
      <c r="BI145" t="s">
        <v>1228</v>
      </c>
      <c r="BJ145" t="s">
        <v>1114</v>
      </c>
      <c r="BK145" t="s">
        <v>1115</v>
      </c>
      <c r="BM145" s="47"/>
    </row>
    <row r="146" spans="1:65" x14ac:dyDescent="0.35">
      <c r="A146" s="5">
        <v>273</v>
      </c>
      <c r="B146" s="4">
        <v>273</v>
      </c>
      <c r="C146" s="4" t="s">
        <v>371</v>
      </c>
      <c r="D146" s="4" t="s">
        <v>372</v>
      </c>
      <c r="E146" s="4" t="s">
        <v>1084</v>
      </c>
      <c r="F146" s="4" t="s">
        <v>1986</v>
      </c>
      <c r="G146" s="4">
        <v>2005</v>
      </c>
      <c r="H146" s="4" t="s">
        <v>1086</v>
      </c>
      <c r="I146" s="4" t="s">
        <v>1087</v>
      </c>
      <c r="J146" s="4" t="s">
        <v>1088</v>
      </c>
      <c r="K146" s="4" t="s">
        <v>67</v>
      </c>
      <c r="L146" s="4" t="s">
        <v>1980</v>
      </c>
      <c r="M146" s="4" t="s">
        <v>1987</v>
      </c>
      <c r="N146" s="4" t="s">
        <v>1084</v>
      </c>
      <c r="O146" s="4" t="s">
        <v>1084</v>
      </c>
      <c r="P146" s="4" t="s">
        <v>1084</v>
      </c>
      <c r="Q146" s="4" t="s">
        <v>1084</v>
      </c>
      <c r="R146" s="4" t="s">
        <v>1988</v>
      </c>
      <c r="S146" s="4">
        <v>2005</v>
      </c>
      <c r="T146" s="4" t="s">
        <v>1040</v>
      </c>
      <c r="U146" s="4" t="s">
        <v>1041</v>
      </c>
      <c r="V146" s="4" t="s">
        <v>1042</v>
      </c>
      <c r="W146" s="4" t="s">
        <v>1084</v>
      </c>
      <c r="X146" s="4" t="s">
        <v>1093</v>
      </c>
      <c r="Y146" s="4" t="s">
        <v>1084</v>
      </c>
      <c r="Z146" s="4" t="s">
        <v>1094</v>
      </c>
      <c r="AA146" s="4" t="s">
        <v>1094</v>
      </c>
      <c r="AB146" s="4" t="s">
        <v>1084</v>
      </c>
      <c r="AC146" s="4" t="s">
        <v>1084</v>
      </c>
      <c r="AD146" s="4" t="s">
        <v>1084</v>
      </c>
      <c r="AE146" s="4" t="s">
        <v>1989</v>
      </c>
      <c r="AF146" s="4" t="s">
        <v>1119</v>
      </c>
      <c r="AG146" s="4" t="s">
        <v>1506</v>
      </c>
      <c r="AH146" s="4" t="s">
        <v>78</v>
      </c>
      <c r="AI146" s="4">
        <v>38384</v>
      </c>
      <c r="AJ146" s="4" t="s">
        <v>1101</v>
      </c>
      <c r="AK146" s="4">
        <v>38530</v>
      </c>
      <c r="AL146" s="4" t="s">
        <v>1100</v>
      </c>
      <c r="AM146" s="4">
        <v>38457.5</v>
      </c>
      <c r="AN146" s="4" t="s">
        <v>1158</v>
      </c>
      <c r="AO146" s="4">
        <v>2005.2855191256799</v>
      </c>
      <c r="AP146" s="4" t="s">
        <v>1084</v>
      </c>
      <c r="AQ146" s="4" t="s">
        <v>1159</v>
      </c>
      <c r="AR146" s="4" t="s">
        <v>1159</v>
      </c>
      <c r="AS146" s="4" t="s">
        <v>67</v>
      </c>
      <c r="AT146" s="4" t="s">
        <v>1105</v>
      </c>
      <c r="AU146" s="4" t="s">
        <v>369</v>
      </c>
      <c r="AV146" s="4" t="s">
        <v>1084</v>
      </c>
      <c r="AW146" s="4" t="s">
        <v>1984</v>
      </c>
      <c r="AX146" s="4" t="s">
        <v>1985</v>
      </c>
      <c r="AY146" s="4" t="s">
        <v>1106</v>
      </c>
      <c r="AZ146" s="8" t="s">
        <v>67</v>
      </c>
      <c r="BA146" t="s">
        <v>1204</v>
      </c>
      <c r="BB146" t="s">
        <v>1355</v>
      </c>
      <c r="BC146" t="s">
        <v>1356</v>
      </c>
      <c r="BD146" t="s">
        <v>1207</v>
      </c>
      <c r="BE146" t="s">
        <v>1111</v>
      </c>
      <c r="BF146" t="s">
        <v>1112</v>
      </c>
      <c r="BG146" t="s">
        <v>1228</v>
      </c>
      <c r="BH146" t="s">
        <v>1228</v>
      </c>
      <c r="BI146" t="s">
        <v>1228</v>
      </c>
      <c r="BJ146" t="s">
        <v>1114</v>
      </c>
      <c r="BK146" t="s">
        <v>1115</v>
      </c>
      <c r="BM146" s="47"/>
    </row>
    <row r="147" spans="1:65" x14ac:dyDescent="0.35">
      <c r="A147" s="5">
        <v>856</v>
      </c>
      <c r="B147" s="4">
        <v>856</v>
      </c>
      <c r="C147" s="4" t="s">
        <v>371</v>
      </c>
      <c r="D147" s="4" t="s">
        <v>373</v>
      </c>
      <c r="E147" s="4" t="s">
        <v>1084</v>
      </c>
      <c r="F147" s="4" t="s">
        <v>1990</v>
      </c>
      <c r="G147" s="4">
        <v>2012</v>
      </c>
      <c r="H147" s="4" t="s">
        <v>1086</v>
      </c>
      <c r="I147" s="4" t="s">
        <v>1087</v>
      </c>
      <c r="J147" s="4" t="s">
        <v>1088</v>
      </c>
      <c r="K147" s="4" t="s">
        <v>67</v>
      </c>
      <c r="L147" s="4" t="s">
        <v>1980</v>
      </c>
      <c r="M147" s="4" t="s">
        <v>1991</v>
      </c>
      <c r="N147" s="4" t="s">
        <v>1084</v>
      </c>
      <c r="O147" s="4" t="s">
        <v>1084</v>
      </c>
      <c r="P147" s="4" t="s">
        <v>1084</v>
      </c>
      <c r="Q147" s="4" t="s">
        <v>1084</v>
      </c>
      <c r="R147" s="4" t="s">
        <v>1992</v>
      </c>
      <c r="S147" s="4">
        <v>2012</v>
      </c>
      <c r="T147" s="4" t="s">
        <v>1040</v>
      </c>
      <c r="U147" s="4" t="s">
        <v>1041</v>
      </c>
      <c r="V147" s="4" t="s">
        <v>1042</v>
      </c>
      <c r="W147" s="4" t="s">
        <v>1084</v>
      </c>
      <c r="X147" s="4" t="s">
        <v>1093</v>
      </c>
      <c r="Y147" s="4" t="s">
        <v>1084</v>
      </c>
      <c r="Z147" s="4" t="s">
        <v>1094</v>
      </c>
      <c r="AA147" s="4" t="s">
        <v>1094</v>
      </c>
      <c r="AB147" s="4" t="s">
        <v>1084</v>
      </c>
      <c r="AC147" s="4" t="s">
        <v>1084</v>
      </c>
      <c r="AD147" s="4" t="s">
        <v>1084</v>
      </c>
      <c r="AE147" s="4" t="s">
        <v>1993</v>
      </c>
      <c r="AF147" s="4" t="s">
        <v>1119</v>
      </c>
      <c r="AG147" s="4" t="s">
        <v>1994</v>
      </c>
      <c r="AH147" s="4" t="s">
        <v>78</v>
      </c>
      <c r="AI147" s="4">
        <v>41061</v>
      </c>
      <c r="AJ147" s="4" t="s">
        <v>1100</v>
      </c>
      <c r="AK147" s="4">
        <v>41192</v>
      </c>
      <c r="AL147" s="4" t="s">
        <v>1165</v>
      </c>
      <c r="AM147" s="4">
        <v>41127</v>
      </c>
      <c r="AN147" s="4" t="s">
        <v>1202</v>
      </c>
      <c r="AO147" s="4">
        <v>2012.5956284153001</v>
      </c>
      <c r="AP147" s="4" t="s">
        <v>1084</v>
      </c>
      <c r="AQ147" s="4" t="s">
        <v>1184</v>
      </c>
      <c r="AR147" s="4" t="s">
        <v>1184</v>
      </c>
      <c r="AS147" s="4" t="s">
        <v>67</v>
      </c>
      <c r="AT147" s="4" t="s">
        <v>1105</v>
      </c>
      <c r="AU147" s="4" t="s">
        <v>369</v>
      </c>
      <c r="AV147" s="4" t="s">
        <v>1084</v>
      </c>
      <c r="AW147" s="4" t="s">
        <v>1984</v>
      </c>
      <c r="AX147" s="4" t="s">
        <v>1985</v>
      </c>
      <c r="AY147" s="4" t="s">
        <v>1106</v>
      </c>
      <c r="AZ147" s="8" t="s">
        <v>67</v>
      </c>
      <c r="BA147" t="s">
        <v>1204</v>
      </c>
      <c r="BB147" t="s">
        <v>1355</v>
      </c>
      <c r="BC147" t="s">
        <v>1356</v>
      </c>
      <c r="BD147" t="s">
        <v>1207</v>
      </c>
      <c r="BE147" t="s">
        <v>1111</v>
      </c>
      <c r="BF147" t="s">
        <v>1112</v>
      </c>
      <c r="BG147" t="s">
        <v>1228</v>
      </c>
      <c r="BH147" t="s">
        <v>1228</v>
      </c>
      <c r="BI147" t="s">
        <v>1228</v>
      </c>
      <c r="BJ147" t="s">
        <v>1114</v>
      </c>
      <c r="BK147" t="s">
        <v>1115</v>
      </c>
      <c r="BM147" s="47"/>
    </row>
    <row r="148" spans="1:65" x14ac:dyDescent="0.35">
      <c r="A148" s="5">
        <v>1701</v>
      </c>
      <c r="B148" s="4">
        <v>1701</v>
      </c>
      <c r="C148" s="4" t="s">
        <v>371</v>
      </c>
      <c r="D148" s="4" t="s">
        <v>374</v>
      </c>
      <c r="E148" s="4" t="s">
        <v>1084</v>
      </c>
      <c r="F148" s="4" t="s">
        <v>1995</v>
      </c>
      <c r="G148" s="4">
        <v>2016</v>
      </c>
      <c r="H148" s="4" t="s">
        <v>1086</v>
      </c>
      <c r="I148" s="4" t="s">
        <v>1087</v>
      </c>
      <c r="J148" s="4" t="s">
        <v>1088</v>
      </c>
      <c r="K148" s="4" t="s">
        <v>76</v>
      </c>
      <c r="L148" s="4" t="s">
        <v>1996</v>
      </c>
      <c r="M148" s="4" t="s">
        <v>1997</v>
      </c>
      <c r="N148" s="4" t="s">
        <v>1084</v>
      </c>
      <c r="O148" s="4" t="s">
        <v>1084</v>
      </c>
      <c r="P148" s="4" t="s">
        <v>1084</v>
      </c>
      <c r="Q148" s="4" t="s">
        <v>1084</v>
      </c>
      <c r="R148" s="4" t="s">
        <v>1084</v>
      </c>
      <c r="S148" s="4">
        <v>0</v>
      </c>
      <c r="T148" s="4" t="s">
        <v>1040</v>
      </c>
      <c r="U148" s="4" t="s">
        <v>1041</v>
      </c>
      <c r="V148" s="4" t="s">
        <v>1042</v>
      </c>
      <c r="W148" s="4" t="s">
        <v>1084</v>
      </c>
      <c r="X148" s="4" t="s">
        <v>1093</v>
      </c>
      <c r="Y148" s="4" t="s">
        <v>1094</v>
      </c>
      <c r="Z148" s="4" t="s">
        <v>1094</v>
      </c>
      <c r="AA148" s="4" t="s">
        <v>1084</v>
      </c>
      <c r="AB148" s="4" t="s">
        <v>1084</v>
      </c>
      <c r="AC148" s="4" t="s">
        <v>1188</v>
      </c>
      <c r="AD148" s="4" t="s">
        <v>1084</v>
      </c>
      <c r="AE148" s="4" t="s">
        <v>1998</v>
      </c>
      <c r="AF148" s="4" t="s">
        <v>1140</v>
      </c>
      <c r="AG148" s="4" t="s">
        <v>1999</v>
      </c>
      <c r="AH148" s="4" t="s">
        <v>78</v>
      </c>
      <c r="AI148" s="4">
        <v>42586</v>
      </c>
      <c r="AJ148" s="4" t="s">
        <v>1151</v>
      </c>
      <c r="AK148" s="4">
        <v>42685</v>
      </c>
      <c r="AL148" s="4" t="s">
        <v>1166</v>
      </c>
      <c r="AM148" s="4">
        <v>42636</v>
      </c>
      <c r="AN148" s="4" t="s">
        <v>1264</v>
      </c>
      <c r="AO148" s="4">
        <v>2016.7267759562801</v>
      </c>
      <c r="AP148" s="4" t="s">
        <v>1084</v>
      </c>
      <c r="AQ148" s="4" t="s">
        <v>1104</v>
      </c>
      <c r="AR148" s="4" t="s">
        <v>1104</v>
      </c>
      <c r="AS148" s="4" t="s">
        <v>76</v>
      </c>
      <c r="AT148" s="4" t="s">
        <v>1105</v>
      </c>
      <c r="AU148" s="4" t="s">
        <v>369</v>
      </c>
      <c r="AV148" s="4" t="s">
        <v>1084</v>
      </c>
      <c r="AW148" s="4" t="s">
        <v>1084</v>
      </c>
      <c r="AX148" s="4" t="s">
        <v>2000</v>
      </c>
      <c r="AY148" s="4" t="s">
        <v>1128</v>
      </c>
      <c r="AZ148" s="8" t="s">
        <v>76</v>
      </c>
      <c r="BA148" t="s">
        <v>1204</v>
      </c>
      <c r="BB148" t="s">
        <v>1355</v>
      </c>
      <c r="BC148" t="s">
        <v>1356</v>
      </c>
      <c r="BD148" t="s">
        <v>1207</v>
      </c>
      <c r="BE148" t="s">
        <v>1111</v>
      </c>
      <c r="BF148" t="s">
        <v>1112</v>
      </c>
      <c r="BG148" t="s">
        <v>1228</v>
      </c>
      <c r="BH148" t="s">
        <v>1228</v>
      </c>
      <c r="BI148" t="s">
        <v>1228</v>
      </c>
      <c r="BJ148" t="s">
        <v>1114</v>
      </c>
      <c r="BK148" t="s">
        <v>1115</v>
      </c>
      <c r="BM148" s="47" t="s">
        <v>1298</v>
      </c>
    </row>
    <row r="149" spans="1:65" x14ac:dyDescent="0.35">
      <c r="A149" s="5">
        <v>2672</v>
      </c>
      <c r="B149" s="4">
        <v>2672</v>
      </c>
      <c r="C149" s="4" t="s">
        <v>371</v>
      </c>
      <c r="D149" s="4" t="s">
        <v>375</v>
      </c>
      <c r="E149" s="4" t="s">
        <v>1084</v>
      </c>
      <c r="F149" s="4" t="s">
        <v>2001</v>
      </c>
      <c r="G149" s="4">
        <v>2018</v>
      </c>
      <c r="H149" s="4" t="s">
        <v>1086</v>
      </c>
      <c r="I149" s="4" t="s">
        <v>1087</v>
      </c>
      <c r="J149" s="4" t="s">
        <v>1088</v>
      </c>
      <c r="K149" s="4" t="s">
        <v>67</v>
      </c>
      <c r="L149" s="4" t="s">
        <v>1980</v>
      </c>
      <c r="M149" s="4" t="s">
        <v>2002</v>
      </c>
      <c r="N149" s="4" t="s">
        <v>1084</v>
      </c>
      <c r="O149" s="4" t="s">
        <v>1084</v>
      </c>
      <c r="P149" s="4" t="s">
        <v>1084</v>
      </c>
      <c r="Q149" s="4" t="s">
        <v>1084</v>
      </c>
      <c r="R149" s="4" t="s">
        <v>2003</v>
      </c>
      <c r="S149" s="4">
        <v>0</v>
      </c>
      <c r="T149" s="4" t="s">
        <v>1040</v>
      </c>
      <c r="U149" s="4" t="s">
        <v>1041</v>
      </c>
      <c r="V149" s="4" t="s">
        <v>1042</v>
      </c>
      <c r="W149" s="4" t="s">
        <v>1084</v>
      </c>
      <c r="X149" s="4" t="s">
        <v>1093</v>
      </c>
      <c r="Y149" s="4" t="s">
        <v>1084</v>
      </c>
      <c r="Z149" s="4" t="s">
        <v>1094</v>
      </c>
      <c r="AA149" s="4" t="s">
        <v>1094</v>
      </c>
      <c r="AB149" s="4" t="s">
        <v>1084</v>
      </c>
      <c r="AC149" s="4" t="s">
        <v>1173</v>
      </c>
      <c r="AD149" s="4" t="s">
        <v>1084</v>
      </c>
      <c r="AE149" s="4" t="s">
        <v>2004</v>
      </c>
      <c r="AF149" s="4" t="s">
        <v>1140</v>
      </c>
      <c r="AG149" s="4" t="s">
        <v>1878</v>
      </c>
      <c r="AH149" s="4" t="s">
        <v>78</v>
      </c>
      <c r="AI149" s="4">
        <v>43318</v>
      </c>
      <c r="AJ149" s="4" t="s">
        <v>1151</v>
      </c>
      <c r="AK149" s="4">
        <v>43412</v>
      </c>
      <c r="AL149" s="4" t="s">
        <v>1166</v>
      </c>
      <c r="AM149" s="4">
        <v>43365.5</v>
      </c>
      <c r="AN149" s="4" t="s">
        <v>1376</v>
      </c>
      <c r="AO149" s="4">
        <v>2018.7226775956301</v>
      </c>
      <c r="AP149" s="4" t="s">
        <v>1084</v>
      </c>
      <c r="AQ149" s="4" t="s">
        <v>1195</v>
      </c>
      <c r="AR149" s="4" t="s">
        <v>1195</v>
      </c>
      <c r="AS149" s="4" t="s">
        <v>67</v>
      </c>
      <c r="AT149" s="4" t="s">
        <v>1105</v>
      </c>
      <c r="AU149" s="4" t="s">
        <v>369</v>
      </c>
      <c r="AV149" s="4" t="s">
        <v>1084</v>
      </c>
      <c r="AW149" s="4" t="s">
        <v>1984</v>
      </c>
      <c r="AX149" s="4" t="s">
        <v>1985</v>
      </c>
      <c r="AY149" s="4" t="s">
        <v>1106</v>
      </c>
      <c r="AZ149" s="8" t="s">
        <v>67</v>
      </c>
      <c r="BA149" t="s">
        <v>1204</v>
      </c>
      <c r="BB149" t="s">
        <v>1355</v>
      </c>
      <c r="BC149" t="s">
        <v>1356</v>
      </c>
      <c r="BD149" t="s">
        <v>1207</v>
      </c>
      <c r="BE149" t="s">
        <v>1111</v>
      </c>
      <c r="BF149" t="s">
        <v>1112</v>
      </c>
      <c r="BG149" t="s">
        <v>1228</v>
      </c>
      <c r="BH149" t="s">
        <v>1228</v>
      </c>
      <c r="BI149" t="s">
        <v>1228</v>
      </c>
      <c r="BJ149" t="s">
        <v>1114</v>
      </c>
      <c r="BK149" t="s">
        <v>1115</v>
      </c>
      <c r="BM149" s="47"/>
    </row>
    <row r="150" spans="1:65" x14ac:dyDescent="0.35">
      <c r="A150" s="5">
        <v>277</v>
      </c>
      <c r="B150" s="4">
        <v>277</v>
      </c>
      <c r="C150" s="4" t="s">
        <v>378</v>
      </c>
      <c r="D150" s="4" t="s">
        <v>377</v>
      </c>
      <c r="E150" s="4" t="s">
        <v>1084</v>
      </c>
      <c r="F150" s="4" t="s">
        <v>2005</v>
      </c>
      <c r="G150" s="4">
        <v>2000</v>
      </c>
      <c r="H150" s="4" t="s">
        <v>1086</v>
      </c>
      <c r="I150" s="4" t="s">
        <v>1087</v>
      </c>
      <c r="J150" s="4" t="s">
        <v>1088</v>
      </c>
      <c r="K150" s="4" t="s">
        <v>76</v>
      </c>
      <c r="L150" s="4" t="s">
        <v>2006</v>
      </c>
      <c r="M150" s="4" t="s">
        <v>2007</v>
      </c>
      <c r="N150" s="4" t="s">
        <v>1084</v>
      </c>
      <c r="O150" s="4" t="s">
        <v>1084</v>
      </c>
      <c r="P150" s="4" t="s">
        <v>1084</v>
      </c>
      <c r="Q150" s="4" t="s">
        <v>1084</v>
      </c>
      <c r="R150" s="4" t="s">
        <v>1084</v>
      </c>
      <c r="S150" s="4">
        <v>2000</v>
      </c>
      <c r="T150" s="4" t="s">
        <v>1040</v>
      </c>
      <c r="U150" s="4" t="s">
        <v>1120</v>
      </c>
      <c r="V150" s="4" t="s">
        <v>1042</v>
      </c>
      <c r="W150" s="4" t="s">
        <v>1084</v>
      </c>
      <c r="X150" s="4" t="s">
        <v>1093</v>
      </c>
      <c r="Y150" s="4" t="s">
        <v>1094</v>
      </c>
      <c r="Z150" s="4" t="s">
        <v>1084</v>
      </c>
      <c r="AA150" s="4" t="s">
        <v>1084</v>
      </c>
      <c r="AB150" s="4" t="s">
        <v>1084</v>
      </c>
      <c r="AC150" s="4" t="s">
        <v>1084</v>
      </c>
      <c r="AD150" s="4" t="s">
        <v>1084</v>
      </c>
      <c r="AE150" s="4" t="s">
        <v>1489</v>
      </c>
      <c r="AF150" s="4" t="s">
        <v>1123</v>
      </c>
      <c r="AG150" s="4" t="s">
        <v>2008</v>
      </c>
      <c r="AH150" s="4" t="s">
        <v>78</v>
      </c>
      <c r="AI150" s="4">
        <v>36626</v>
      </c>
      <c r="AJ150" s="4" t="s">
        <v>1142</v>
      </c>
      <c r="AK150" s="4">
        <v>36671</v>
      </c>
      <c r="AL150" s="4" t="s">
        <v>1157</v>
      </c>
      <c r="AM150" s="4">
        <v>36649</v>
      </c>
      <c r="AN150" s="4" t="s">
        <v>1126</v>
      </c>
      <c r="AO150" s="4">
        <v>2000.3360655737699</v>
      </c>
      <c r="AP150" s="4" t="s">
        <v>2009</v>
      </c>
      <c r="AQ150" s="4" t="s">
        <v>1127</v>
      </c>
      <c r="AR150" s="4" t="s">
        <v>1127</v>
      </c>
      <c r="AS150" s="4" t="s">
        <v>76</v>
      </c>
      <c r="AT150" s="4" t="s">
        <v>1105</v>
      </c>
      <c r="AU150" s="4" t="s">
        <v>376</v>
      </c>
      <c r="AV150" s="4" t="s">
        <v>1084</v>
      </c>
      <c r="AW150" s="4" t="s">
        <v>1084</v>
      </c>
      <c r="AX150" s="4" t="s">
        <v>2010</v>
      </c>
      <c r="AY150" s="4" t="s">
        <v>1128</v>
      </c>
      <c r="AZ150" s="8" t="s">
        <v>76</v>
      </c>
      <c r="BA150" t="s">
        <v>1204</v>
      </c>
      <c r="BB150" t="s">
        <v>1355</v>
      </c>
      <c r="BC150" t="s">
        <v>1356</v>
      </c>
      <c r="BD150" t="s">
        <v>1207</v>
      </c>
      <c r="BE150" t="s">
        <v>1111</v>
      </c>
      <c r="BF150" t="s">
        <v>1112</v>
      </c>
      <c r="BG150" t="s">
        <v>1228</v>
      </c>
      <c r="BH150" t="s">
        <v>1228</v>
      </c>
      <c r="BI150" t="s">
        <v>1228</v>
      </c>
      <c r="BJ150" t="s">
        <v>1114</v>
      </c>
      <c r="BK150" t="s">
        <v>1115</v>
      </c>
      <c r="BM150" s="47" t="s">
        <v>1136</v>
      </c>
    </row>
    <row r="151" spans="1:65" x14ac:dyDescent="0.35">
      <c r="A151" s="5">
        <v>278</v>
      </c>
      <c r="B151" s="4">
        <v>278</v>
      </c>
      <c r="C151" s="4" t="s">
        <v>378</v>
      </c>
      <c r="D151" s="4" t="s">
        <v>379</v>
      </c>
      <c r="E151" s="4" t="s">
        <v>1084</v>
      </c>
      <c r="F151" s="4" t="s">
        <v>2011</v>
      </c>
      <c r="G151" s="4">
        <v>2006</v>
      </c>
      <c r="H151" s="4" t="s">
        <v>1086</v>
      </c>
      <c r="I151" s="4" t="s">
        <v>1087</v>
      </c>
      <c r="J151" s="4" t="s">
        <v>1088</v>
      </c>
      <c r="K151" s="4" t="s">
        <v>76</v>
      </c>
      <c r="L151" s="4" t="s">
        <v>2006</v>
      </c>
      <c r="M151" s="4" t="s">
        <v>2012</v>
      </c>
      <c r="N151" s="4" t="s">
        <v>1084</v>
      </c>
      <c r="O151" s="4" t="s">
        <v>1084</v>
      </c>
      <c r="P151" s="4" t="s">
        <v>1084</v>
      </c>
      <c r="Q151" s="4" t="s">
        <v>1084</v>
      </c>
      <c r="R151" s="4" t="s">
        <v>1084</v>
      </c>
      <c r="S151" s="4">
        <v>2006</v>
      </c>
      <c r="T151" s="4" t="s">
        <v>1040</v>
      </c>
      <c r="U151" s="4" t="s">
        <v>1041</v>
      </c>
      <c r="V151" s="4" t="s">
        <v>1042</v>
      </c>
      <c r="W151" s="4" t="s">
        <v>1084</v>
      </c>
      <c r="X151" s="4" t="s">
        <v>1093</v>
      </c>
      <c r="Y151" s="4" t="s">
        <v>1094</v>
      </c>
      <c r="Z151" s="4" t="s">
        <v>1084</v>
      </c>
      <c r="AA151" s="4" t="s">
        <v>1084</v>
      </c>
      <c r="AB151" s="4" t="s">
        <v>1084</v>
      </c>
      <c r="AC151" s="4" t="s">
        <v>1084</v>
      </c>
      <c r="AD151" s="4" t="s">
        <v>1084</v>
      </c>
      <c r="AE151" s="4" t="s">
        <v>1183</v>
      </c>
      <c r="AF151" s="4" t="s">
        <v>1084</v>
      </c>
      <c r="AG151" s="4" t="s">
        <v>1084</v>
      </c>
      <c r="AH151" s="4" t="s">
        <v>70</v>
      </c>
      <c r="AI151" s="4">
        <v>0</v>
      </c>
      <c r="AJ151" s="4" t="s">
        <v>1084</v>
      </c>
      <c r="AK151" s="4">
        <v>0</v>
      </c>
      <c r="AL151" s="4" t="s">
        <v>1084</v>
      </c>
      <c r="AM151" s="4">
        <v>0</v>
      </c>
      <c r="AN151" s="4" t="s">
        <v>1084</v>
      </c>
      <c r="AO151" s="4">
        <v>0</v>
      </c>
      <c r="AP151" s="4" t="s">
        <v>1084</v>
      </c>
      <c r="AQ151" s="4" t="s">
        <v>1280</v>
      </c>
      <c r="AR151" s="4" t="s">
        <v>1280</v>
      </c>
      <c r="AS151" s="4" t="s">
        <v>76</v>
      </c>
      <c r="AT151" s="4" t="s">
        <v>1105</v>
      </c>
      <c r="AU151" s="4" t="s">
        <v>376</v>
      </c>
      <c r="AV151" s="4" t="s">
        <v>1084</v>
      </c>
      <c r="AW151" s="4" t="s">
        <v>1084</v>
      </c>
      <c r="AX151" s="4" t="s">
        <v>2010</v>
      </c>
      <c r="AY151" s="4" t="s">
        <v>1128</v>
      </c>
      <c r="AZ151" s="8" t="s">
        <v>76</v>
      </c>
      <c r="BA151" t="s">
        <v>1204</v>
      </c>
      <c r="BB151" t="s">
        <v>1355</v>
      </c>
      <c r="BC151" t="s">
        <v>1356</v>
      </c>
      <c r="BD151" t="s">
        <v>1207</v>
      </c>
      <c r="BE151" t="s">
        <v>1111</v>
      </c>
      <c r="BF151" t="s">
        <v>1112</v>
      </c>
      <c r="BG151" t="s">
        <v>1228</v>
      </c>
      <c r="BH151" t="s">
        <v>1228</v>
      </c>
      <c r="BI151" t="s">
        <v>1228</v>
      </c>
      <c r="BJ151" t="s">
        <v>1114</v>
      </c>
      <c r="BK151" t="s">
        <v>1115</v>
      </c>
      <c r="BM151" s="47" t="s">
        <v>1167</v>
      </c>
    </row>
    <row r="152" spans="1:65" x14ac:dyDescent="0.35">
      <c r="A152" s="5">
        <v>281</v>
      </c>
      <c r="B152" s="4">
        <v>281</v>
      </c>
      <c r="C152" s="4" t="s">
        <v>378</v>
      </c>
      <c r="D152" s="4" t="s">
        <v>380</v>
      </c>
      <c r="E152" s="4" t="s">
        <v>1084</v>
      </c>
      <c r="F152" s="4" t="s">
        <v>2013</v>
      </c>
      <c r="G152" s="4">
        <v>2014</v>
      </c>
      <c r="H152" s="4" t="s">
        <v>1086</v>
      </c>
      <c r="I152" s="4" t="s">
        <v>1087</v>
      </c>
      <c r="J152" s="4" t="s">
        <v>1088</v>
      </c>
      <c r="K152" s="4" t="s">
        <v>76</v>
      </c>
      <c r="L152" s="4" t="s">
        <v>2006</v>
      </c>
      <c r="M152" s="4" t="s">
        <v>2014</v>
      </c>
      <c r="N152" s="4" t="s">
        <v>1084</v>
      </c>
      <c r="O152" s="4" t="s">
        <v>1084</v>
      </c>
      <c r="P152" s="4" t="s">
        <v>1084</v>
      </c>
      <c r="Q152" s="4" t="s">
        <v>1084</v>
      </c>
      <c r="R152" s="4" t="s">
        <v>1084</v>
      </c>
      <c r="S152" s="4">
        <v>2014</v>
      </c>
      <c r="T152" s="4" t="s">
        <v>1040</v>
      </c>
      <c r="U152" s="4" t="s">
        <v>1041</v>
      </c>
      <c r="V152" s="4" t="s">
        <v>1042</v>
      </c>
      <c r="W152" s="4" t="s">
        <v>1084</v>
      </c>
      <c r="X152" s="4" t="s">
        <v>1093</v>
      </c>
      <c r="Y152" s="4" t="s">
        <v>1094</v>
      </c>
      <c r="Z152" s="4" t="s">
        <v>1084</v>
      </c>
      <c r="AA152" s="4" t="s">
        <v>1084</v>
      </c>
      <c r="AB152" s="4" t="s">
        <v>1084</v>
      </c>
      <c r="AC152" s="4" t="s">
        <v>1084</v>
      </c>
      <c r="AD152" s="4" t="s">
        <v>1084</v>
      </c>
      <c r="AE152" s="4" t="s">
        <v>2015</v>
      </c>
      <c r="AF152" s="4" t="s">
        <v>1140</v>
      </c>
      <c r="AG152" s="4" t="s">
        <v>1263</v>
      </c>
      <c r="AH152" s="4" t="s">
        <v>78</v>
      </c>
      <c r="AI152" s="4">
        <v>41714</v>
      </c>
      <c r="AJ152" s="4" t="s">
        <v>1201</v>
      </c>
      <c r="AK152" s="4">
        <v>41833</v>
      </c>
      <c r="AL152" s="4" t="s">
        <v>1125</v>
      </c>
      <c r="AM152" s="4">
        <v>41774</v>
      </c>
      <c r="AN152" s="4" t="s">
        <v>1369</v>
      </c>
      <c r="AO152" s="4">
        <v>2014.3661202185799</v>
      </c>
      <c r="AP152" s="4" t="s">
        <v>1416</v>
      </c>
      <c r="AQ152" s="4" t="s">
        <v>1370</v>
      </c>
      <c r="AR152" s="4" t="s">
        <v>1370</v>
      </c>
      <c r="AS152" s="4" t="s">
        <v>76</v>
      </c>
      <c r="AT152" s="4" t="s">
        <v>1105</v>
      </c>
      <c r="AU152" s="4" t="s">
        <v>376</v>
      </c>
      <c r="AV152" s="4" t="s">
        <v>1084</v>
      </c>
      <c r="AW152" s="4" t="s">
        <v>1084</v>
      </c>
      <c r="AX152" s="4" t="s">
        <v>2010</v>
      </c>
      <c r="AY152" s="4" t="s">
        <v>1128</v>
      </c>
      <c r="AZ152" s="8" t="s">
        <v>76</v>
      </c>
      <c r="BA152" t="s">
        <v>1204</v>
      </c>
      <c r="BB152" t="s">
        <v>1355</v>
      </c>
      <c r="BC152" t="s">
        <v>1356</v>
      </c>
      <c r="BD152" t="s">
        <v>1207</v>
      </c>
      <c r="BE152" t="s">
        <v>1111</v>
      </c>
      <c r="BF152" t="s">
        <v>1112</v>
      </c>
      <c r="BG152" t="s">
        <v>1228</v>
      </c>
      <c r="BH152" t="s">
        <v>1228</v>
      </c>
      <c r="BI152" t="s">
        <v>1228</v>
      </c>
      <c r="BJ152" t="s">
        <v>1114</v>
      </c>
      <c r="BK152" t="s">
        <v>1115</v>
      </c>
      <c r="BM152" s="47" t="s">
        <v>1298</v>
      </c>
    </row>
    <row r="153" spans="1:65" x14ac:dyDescent="0.35">
      <c r="A153" s="5">
        <v>4260</v>
      </c>
      <c r="B153" s="4">
        <v>4260</v>
      </c>
      <c r="C153" s="4" t="s">
        <v>378</v>
      </c>
      <c r="D153" s="4" t="s">
        <v>381</v>
      </c>
      <c r="E153" s="4" t="s">
        <v>1084</v>
      </c>
      <c r="F153" s="4" t="s">
        <v>2016</v>
      </c>
      <c r="G153" s="4" t="s">
        <v>103</v>
      </c>
      <c r="H153" s="4" t="s">
        <v>1086</v>
      </c>
      <c r="I153" s="4" t="s">
        <v>1087</v>
      </c>
      <c r="J153" s="4" t="s">
        <v>1088</v>
      </c>
      <c r="K153" s="4" t="s">
        <v>76</v>
      </c>
      <c r="L153" s="4" t="s">
        <v>2006</v>
      </c>
      <c r="M153" s="4" t="s">
        <v>2017</v>
      </c>
      <c r="N153" s="4" t="s">
        <v>1084</v>
      </c>
      <c r="O153" s="4" t="s">
        <v>1084</v>
      </c>
      <c r="P153" s="4" t="s">
        <v>1084</v>
      </c>
      <c r="Q153" s="4" t="s">
        <v>1084</v>
      </c>
      <c r="R153" s="4" t="s">
        <v>1084</v>
      </c>
      <c r="S153" s="4">
        <v>0</v>
      </c>
      <c r="T153" s="4" t="s">
        <v>1040</v>
      </c>
      <c r="U153" s="4" t="s">
        <v>1041</v>
      </c>
      <c r="V153" s="4" t="s">
        <v>1042</v>
      </c>
      <c r="W153" s="4" t="s">
        <v>1084</v>
      </c>
      <c r="X153" s="4" t="s">
        <v>1093</v>
      </c>
      <c r="Y153" s="4" t="s">
        <v>1094</v>
      </c>
      <c r="Z153" s="4" t="s">
        <v>1084</v>
      </c>
      <c r="AA153" s="4" t="s">
        <v>1084</v>
      </c>
      <c r="AB153" s="4" t="s">
        <v>1084</v>
      </c>
      <c r="AC153" s="4" t="s">
        <v>1188</v>
      </c>
      <c r="AD153" s="4" t="s">
        <v>1084</v>
      </c>
      <c r="AE153" s="4" t="s">
        <v>2018</v>
      </c>
      <c r="AF153" s="4" t="s">
        <v>1190</v>
      </c>
      <c r="AG153" s="4" t="s">
        <v>1645</v>
      </c>
      <c r="AH153" s="4" t="s">
        <v>78</v>
      </c>
      <c r="AI153" s="4">
        <v>43405</v>
      </c>
      <c r="AJ153" s="4" t="s">
        <v>1166</v>
      </c>
      <c r="AK153" s="4">
        <v>43555</v>
      </c>
      <c r="AL153" s="4" t="s">
        <v>1201</v>
      </c>
      <c r="AM153" s="4">
        <v>43480.5</v>
      </c>
      <c r="AN153" s="4" t="s">
        <v>1214</v>
      </c>
      <c r="AO153" s="4">
        <v>2019.0396174863399</v>
      </c>
      <c r="AP153" s="4" t="s">
        <v>2019</v>
      </c>
      <c r="AQ153" s="4" t="s">
        <v>1195</v>
      </c>
      <c r="AR153" s="4" t="s">
        <v>1216</v>
      </c>
      <c r="AS153" s="4" t="s">
        <v>76</v>
      </c>
      <c r="AT153" s="4" t="s">
        <v>1105</v>
      </c>
      <c r="AU153" s="4" t="s">
        <v>376</v>
      </c>
      <c r="AV153" s="4" t="s">
        <v>1084</v>
      </c>
      <c r="AW153" s="4" t="s">
        <v>1084</v>
      </c>
      <c r="AX153" s="4" t="s">
        <v>2010</v>
      </c>
      <c r="AY153" s="4" t="s">
        <v>1128</v>
      </c>
      <c r="AZ153" s="8" t="s">
        <v>76</v>
      </c>
      <c r="BA153" t="s">
        <v>1204</v>
      </c>
      <c r="BB153" t="s">
        <v>1355</v>
      </c>
      <c r="BC153" t="s">
        <v>1356</v>
      </c>
      <c r="BD153" t="s">
        <v>1207</v>
      </c>
      <c r="BE153" t="s">
        <v>1111</v>
      </c>
      <c r="BF153" t="s">
        <v>1112</v>
      </c>
      <c r="BG153" t="s">
        <v>1228</v>
      </c>
      <c r="BH153" t="s">
        <v>1228</v>
      </c>
      <c r="BI153" t="s">
        <v>1228</v>
      </c>
      <c r="BJ153" t="s">
        <v>1114</v>
      </c>
      <c r="BK153" t="s">
        <v>1115</v>
      </c>
      <c r="BM153" s="47" t="s">
        <v>329</v>
      </c>
    </row>
    <row r="154" spans="1:65" x14ac:dyDescent="0.35">
      <c r="A154" s="5">
        <v>284</v>
      </c>
      <c r="B154" s="4">
        <v>284</v>
      </c>
      <c r="C154" s="4" t="s">
        <v>384</v>
      </c>
      <c r="D154" s="4" t="s">
        <v>383</v>
      </c>
      <c r="E154" s="4" t="s">
        <v>1084</v>
      </c>
      <c r="F154" s="4" t="s">
        <v>2020</v>
      </c>
      <c r="G154" s="4">
        <v>2000</v>
      </c>
      <c r="H154" s="4" t="s">
        <v>1086</v>
      </c>
      <c r="I154" s="4" t="s">
        <v>1087</v>
      </c>
      <c r="J154" s="4" t="s">
        <v>1088</v>
      </c>
      <c r="K154" s="4" t="s">
        <v>76</v>
      </c>
      <c r="L154" s="4" t="s">
        <v>2021</v>
      </c>
      <c r="M154" s="4" t="s">
        <v>2022</v>
      </c>
      <c r="N154" s="4" t="s">
        <v>1084</v>
      </c>
      <c r="O154" s="4" t="s">
        <v>1084</v>
      </c>
      <c r="P154" s="4" t="s">
        <v>1084</v>
      </c>
      <c r="Q154" s="4" t="s">
        <v>1084</v>
      </c>
      <c r="R154" s="4" t="s">
        <v>1084</v>
      </c>
      <c r="S154" s="4">
        <v>2000</v>
      </c>
      <c r="T154" s="4" t="s">
        <v>1040</v>
      </c>
      <c r="U154" s="4" t="s">
        <v>1120</v>
      </c>
      <c r="V154" s="4" t="s">
        <v>1042</v>
      </c>
      <c r="W154" s="4" t="s">
        <v>1084</v>
      </c>
      <c r="X154" s="4" t="s">
        <v>1093</v>
      </c>
      <c r="Y154" s="4" t="s">
        <v>1094</v>
      </c>
      <c r="Z154" s="4" t="s">
        <v>1084</v>
      </c>
      <c r="AA154" s="4" t="s">
        <v>1084</v>
      </c>
      <c r="AB154" s="4" t="s">
        <v>1084</v>
      </c>
      <c r="AC154" s="4" t="s">
        <v>1084</v>
      </c>
      <c r="AD154" s="4" t="s">
        <v>1084</v>
      </c>
      <c r="AE154" s="4" t="s">
        <v>2023</v>
      </c>
      <c r="AF154" s="4" t="s">
        <v>1140</v>
      </c>
      <c r="AG154" s="4" t="s">
        <v>1156</v>
      </c>
      <c r="AH154" s="4" t="s">
        <v>78</v>
      </c>
      <c r="AI154" s="4">
        <v>36739</v>
      </c>
      <c r="AJ154" s="4" t="s">
        <v>1151</v>
      </c>
      <c r="AK154" s="4">
        <v>36830</v>
      </c>
      <c r="AL154" s="4" t="s">
        <v>1165</v>
      </c>
      <c r="AM154" s="4">
        <v>36785</v>
      </c>
      <c r="AN154" s="4" t="s">
        <v>1126</v>
      </c>
      <c r="AO154" s="4">
        <v>2000.70765027322</v>
      </c>
      <c r="AP154" s="4" t="s">
        <v>2024</v>
      </c>
      <c r="AQ154" s="4" t="s">
        <v>1127</v>
      </c>
      <c r="AR154" s="4" t="s">
        <v>1127</v>
      </c>
      <c r="AS154" s="4" t="s">
        <v>76</v>
      </c>
      <c r="AT154" s="4" t="s">
        <v>1105</v>
      </c>
      <c r="AU154" s="4" t="s">
        <v>382</v>
      </c>
      <c r="AV154" s="4" t="s">
        <v>1084</v>
      </c>
      <c r="AW154" s="4" t="s">
        <v>1084</v>
      </c>
      <c r="AX154" s="4" t="s">
        <v>1084</v>
      </c>
      <c r="AY154" s="4" t="s">
        <v>1128</v>
      </c>
      <c r="AZ154" s="8" t="s">
        <v>76</v>
      </c>
      <c r="BA154" t="s">
        <v>1313</v>
      </c>
      <c r="BB154" t="s">
        <v>1393</v>
      </c>
      <c r="BC154" t="s">
        <v>1315</v>
      </c>
      <c r="BD154" t="s">
        <v>1316</v>
      </c>
      <c r="BE154" t="s">
        <v>1133</v>
      </c>
      <c r="BF154" t="s">
        <v>1112</v>
      </c>
      <c r="BG154" t="s">
        <v>1315</v>
      </c>
      <c r="BH154" t="s">
        <v>1318</v>
      </c>
      <c r="BI154" t="s">
        <v>1313</v>
      </c>
      <c r="BJ154">
        <v>0</v>
      </c>
      <c r="BK154" t="s">
        <v>1115</v>
      </c>
      <c r="BM154" s="47" t="s">
        <v>1136</v>
      </c>
    </row>
    <row r="155" spans="1:65" x14ac:dyDescent="0.35">
      <c r="A155" s="5">
        <v>285</v>
      </c>
      <c r="B155" s="4">
        <v>285</v>
      </c>
      <c r="C155" s="4" t="s">
        <v>384</v>
      </c>
      <c r="D155" s="4" t="s">
        <v>385</v>
      </c>
      <c r="E155" s="4" t="s">
        <v>1084</v>
      </c>
      <c r="F155" s="4" t="s">
        <v>2025</v>
      </c>
      <c r="G155" s="4" t="s">
        <v>179</v>
      </c>
      <c r="H155" s="4" t="s">
        <v>1086</v>
      </c>
      <c r="I155" s="4" t="s">
        <v>1087</v>
      </c>
      <c r="J155" s="4" t="s">
        <v>1088</v>
      </c>
      <c r="K155" s="4" t="s">
        <v>76</v>
      </c>
      <c r="L155" s="4" t="s">
        <v>2021</v>
      </c>
      <c r="M155" s="4" t="s">
        <v>2026</v>
      </c>
      <c r="N155" s="4" t="s">
        <v>1084</v>
      </c>
      <c r="O155" s="4" t="s">
        <v>1084</v>
      </c>
      <c r="P155" s="4" t="s">
        <v>1084</v>
      </c>
      <c r="Q155" s="4" t="s">
        <v>1084</v>
      </c>
      <c r="R155" s="4" t="s">
        <v>1084</v>
      </c>
      <c r="S155" s="4">
        <v>2006</v>
      </c>
      <c r="T155" s="4" t="s">
        <v>1040</v>
      </c>
      <c r="U155" s="4" t="s">
        <v>1041</v>
      </c>
      <c r="V155" s="4" t="s">
        <v>1042</v>
      </c>
      <c r="W155" s="4" t="s">
        <v>1084</v>
      </c>
      <c r="X155" s="4" t="s">
        <v>1093</v>
      </c>
      <c r="Y155" s="4" t="s">
        <v>1094</v>
      </c>
      <c r="Z155" s="4" t="s">
        <v>1084</v>
      </c>
      <c r="AA155" s="4" t="s">
        <v>1084</v>
      </c>
      <c r="AB155" s="4" t="s">
        <v>1084</v>
      </c>
      <c r="AC155" s="4" t="s">
        <v>1084</v>
      </c>
      <c r="AD155" s="4" t="s">
        <v>1084</v>
      </c>
      <c r="AE155" s="4" t="s">
        <v>2027</v>
      </c>
      <c r="AF155" s="4" t="s">
        <v>2028</v>
      </c>
      <c r="AG155" s="4" t="s">
        <v>2029</v>
      </c>
      <c r="AH155" s="4" t="s">
        <v>78</v>
      </c>
      <c r="AI155" s="4">
        <v>38777</v>
      </c>
      <c r="AJ155" s="4" t="s">
        <v>1201</v>
      </c>
      <c r="AK155" s="4">
        <v>39113</v>
      </c>
      <c r="AL155" s="4" t="s">
        <v>1303</v>
      </c>
      <c r="AM155" s="4">
        <v>38945.5</v>
      </c>
      <c r="AN155" s="4" t="s">
        <v>1279</v>
      </c>
      <c r="AO155" s="4">
        <v>2006.6215846994501</v>
      </c>
      <c r="AP155" s="4" t="s">
        <v>1084</v>
      </c>
      <c r="AQ155" s="4" t="s">
        <v>1280</v>
      </c>
      <c r="AR155" s="4" t="s">
        <v>1444</v>
      </c>
      <c r="AS155" s="4" t="s">
        <v>76</v>
      </c>
      <c r="AT155" s="4" t="s">
        <v>1105</v>
      </c>
      <c r="AU155" s="4" t="s">
        <v>382</v>
      </c>
      <c r="AV155" s="4" t="s">
        <v>1084</v>
      </c>
      <c r="AW155" s="4" t="s">
        <v>1084</v>
      </c>
      <c r="AX155" s="4" t="s">
        <v>1084</v>
      </c>
      <c r="AY155" s="4" t="s">
        <v>1128</v>
      </c>
      <c r="AZ155" s="8" t="s">
        <v>76</v>
      </c>
      <c r="BA155" t="s">
        <v>1313</v>
      </c>
      <c r="BB155" t="s">
        <v>1393</v>
      </c>
      <c r="BC155" t="s">
        <v>1315</v>
      </c>
      <c r="BD155" t="s">
        <v>1316</v>
      </c>
      <c r="BE155" t="s">
        <v>1133</v>
      </c>
      <c r="BF155" t="s">
        <v>1112</v>
      </c>
      <c r="BG155" t="s">
        <v>1315</v>
      </c>
      <c r="BH155" t="s">
        <v>1318</v>
      </c>
      <c r="BI155" t="s">
        <v>1313</v>
      </c>
      <c r="BJ155">
        <v>0</v>
      </c>
      <c r="BK155" t="s">
        <v>1115</v>
      </c>
      <c r="BM155" s="47" t="s">
        <v>1167</v>
      </c>
    </row>
    <row r="156" spans="1:65" x14ac:dyDescent="0.35">
      <c r="A156" s="5">
        <v>286</v>
      </c>
      <c r="B156" s="4">
        <v>286</v>
      </c>
      <c r="C156" s="4" t="s">
        <v>384</v>
      </c>
      <c r="D156" s="4" t="s">
        <v>386</v>
      </c>
      <c r="E156" s="4" t="s">
        <v>1084</v>
      </c>
      <c r="F156" s="4" t="s">
        <v>2030</v>
      </c>
      <c r="G156" s="4">
        <v>2009</v>
      </c>
      <c r="H156" s="4" t="s">
        <v>1086</v>
      </c>
      <c r="I156" s="4" t="s">
        <v>1087</v>
      </c>
      <c r="J156" s="4" t="s">
        <v>1088</v>
      </c>
      <c r="K156" s="4" t="s">
        <v>67</v>
      </c>
      <c r="L156" s="4" t="s">
        <v>2031</v>
      </c>
      <c r="M156" s="4" t="s">
        <v>2032</v>
      </c>
      <c r="N156" s="4" t="s">
        <v>1084</v>
      </c>
      <c r="O156" s="4" t="s">
        <v>1084</v>
      </c>
      <c r="P156" s="4" t="s">
        <v>1084</v>
      </c>
      <c r="Q156" s="4" t="s">
        <v>1084</v>
      </c>
      <c r="R156" s="4" t="s">
        <v>2033</v>
      </c>
      <c r="S156" s="4">
        <v>2009</v>
      </c>
      <c r="T156" s="4" t="s">
        <v>1040</v>
      </c>
      <c r="U156" s="4" t="s">
        <v>1041</v>
      </c>
      <c r="V156" s="4" t="s">
        <v>1042</v>
      </c>
      <c r="W156" s="4" t="s">
        <v>1084</v>
      </c>
      <c r="X156" s="4" t="s">
        <v>1093</v>
      </c>
      <c r="Y156" s="4" t="s">
        <v>1084</v>
      </c>
      <c r="Z156" s="4" t="s">
        <v>1094</v>
      </c>
      <c r="AA156" s="4" t="s">
        <v>1094</v>
      </c>
      <c r="AB156" s="4" t="s">
        <v>1084</v>
      </c>
      <c r="AC156" s="4" t="s">
        <v>1084</v>
      </c>
      <c r="AD156" s="4" t="s">
        <v>1084</v>
      </c>
      <c r="AE156" s="4" t="s">
        <v>2034</v>
      </c>
      <c r="AF156" s="4" t="s">
        <v>1190</v>
      </c>
      <c r="AG156" s="4" t="s">
        <v>1278</v>
      </c>
      <c r="AH156" s="4" t="s">
        <v>78</v>
      </c>
      <c r="AI156" s="4">
        <v>39873</v>
      </c>
      <c r="AJ156" s="4" t="s">
        <v>1201</v>
      </c>
      <c r="AK156" s="4">
        <v>40025</v>
      </c>
      <c r="AL156" s="4" t="s">
        <v>1125</v>
      </c>
      <c r="AM156" s="4">
        <v>39949.5</v>
      </c>
      <c r="AN156" s="4" t="s">
        <v>1177</v>
      </c>
      <c r="AO156" s="4">
        <v>2009.3702185792299</v>
      </c>
      <c r="AP156" s="4" t="s">
        <v>2035</v>
      </c>
      <c r="AQ156" s="4" t="s">
        <v>1179</v>
      </c>
      <c r="AR156" s="4" t="s">
        <v>1179</v>
      </c>
      <c r="AS156" s="4" t="s">
        <v>67</v>
      </c>
      <c r="AT156" s="4" t="s">
        <v>1105</v>
      </c>
      <c r="AU156" s="4" t="s">
        <v>382</v>
      </c>
      <c r="AV156" s="4" t="s">
        <v>1084</v>
      </c>
      <c r="AW156" s="4" t="s">
        <v>1084</v>
      </c>
      <c r="AX156" s="4" t="s">
        <v>1084</v>
      </c>
      <c r="AY156" s="4" t="s">
        <v>1106</v>
      </c>
      <c r="AZ156" s="8" t="s">
        <v>67</v>
      </c>
      <c r="BA156" t="s">
        <v>1313</v>
      </c>
      <c r="BB156" t="s">
        <v>1393</v>
      </c>
      <c r="BC156" t="s">
        <v>1315</v>
      </c>
      <c r="BD156" t="s">
        <v>1316</v>
      </c>
      <c r="BE156" t="s">
        <v>1133</v>
      </c>
      <c r="BF156" t="s">
        <v>1112</v>
      </c>
      <c r="BG156" t="s">
        <v>1315</v>
      </c>
      <c r="BH156" t="s">
        <v>1318</v>
      </c>
      <c r="BI156" t="s">
        <v>1313</v>
      </c>
      <c r="BJ156">
        <v>0</v>
      </c>
      <c r="BK156" t="s">
        <v>1115</v>
      </c>
      <c r="BM156" s="47"/>
    </row>
    <row r="157" spans="1:65" x14ac:dyDescent="0.35">
      <c r="A157" s="5">
        <v>287</v>
      </c>
      <c r="B157" s="4">
        <v>287</v>
      </c>
      <c r="C157" s="4" t="s">
        <v>384</v>
      </c>
      <c r="D157" s="4" t="s">
        <v>387</v>
      </c>
      <c r="E157" s="4" t="s">
        <v>1084</v>
      </c>
      <c r="F157" s="4" t="s">
        <v>2036</v>
      </c>
      <c r="G157" s="4">
        <v>2014</v>
      </c>
      <c r="H157" s="4" t="s">
        <v>1086</v>
      </c>
      <c r="I157" s="4" t="s">
        <v>1087</v>
      </c>
      <c r="J157" s="4" t="s">
        <v>1088</v>
      </c>
      <c r="K157" s="4" t="s">
        <v>76</v>
      </c>
      <c r="L157" s="4" t="s">
        <v>2021</v>
      </c>
      <c r="M157" s="4" t="s">
        <v>2037</v>
      </c>
      <c r="N157" s="4" t="s">
        <v>1084</v>
      </c>
      <c r="O157" s="4" t="s">
        <v>1084</v>
      </c>
      <c r="P157" s="4" t="s">
        <v>1084</v>
      </c>
      <c r="Q157" s="4" t="s">
        <v>1084</v>
      </c>
      <c r="R157" s="4" t="s">
        <v>1084</v>
      </c>
      <c r="S157" s="4">
        <v>2014</v>
      </c>
      <c r="T157" s="4" t="s">
        <v>1040</v>
      </c>
      <c r="U157" s="4" t="s">
        <v>1041</v>
      </c>
      <c r="V157" s="4" t="s">
        <v>1042</v>
      </c>
      <c r="W157" s="4" t="s">
        <v>1084</v>
      </c>
      <c r="X157" s="4" t="s">
        <v>1093</v>
      </c>
      <c r="Y157" s="4" t="s">
        <v>1094</v>
      </c>
      <c r="Z157" s="4" t="s">
        <v>1084</v>
      </c>
      <c r="AA157" s="4" t="s">
        <v>1084</v>
      </c>
      <c r="AB157" s="4" t="s">
        <v>1084</v>
      </c>
      <c r="AC157" s="4" t="s">
        <v>1084</v>
      </c>
      <c r="AD157" s="4" t="s">
        <v>1084</v>
      </c>
      <c r="AE157" s="4" t="s">
        <v>2038</v>
      </c>
      <c r="AF157" s="4" t="s">
        <v>1119</v>
      </c>
      <c r="AG157" s="4" t="s">
        <v>1248</v>
      </c>
      <c r="AH157" s="4" t="s">
        <v>78</v>
      </c>
      <c r="AI157" s="4">
        <v>41730</v>
      </c>
      <c r="AJ157" s="4" t="s">
        <v>1142</v>
      </c>
      <c r="AK157" s="4">
        <v>41851</v>
      </c>
      <c r="AL157" s="4" t="s">
        <v>1125</v>
      </c>
      <c r="AM157" s="4">
        <v>41791</v>
      </c>
      <c r="AN157" s="4" t="s">
        <v>1369</v>
      </c>
      <c r="AO157" s="4">
        <v>2014.4125683060099</v>
      </c>
      <c r="AP157" s="4" t="s">
        <v>2039</v>
      </c>
      <c r="AQ157" s="4" t="s">
        <v>1370</v>
      </c>
      <c r="AR157" s="4" t="s">
        <v>1370</v>
      </c>
      <c r="AS157" s="4" t="s">
        <v>76</v>
      </c>
      <c r="AT157" s="4" t="s">
        <v>1105</v>
      </c>
      <c r="AU157" s="4" t="s">
        <v>382</v>
      </c>
      <c r="AV157" s="4" t="s">
        <v>1084</v>
      </c>
      <c r="AW157" s="4" t="s">
        <v>1084</v>
      </c>
      <c r="AX157" s="4" t="s">
        <v>1084</v>
      </c>
      <c r="AY157" s="4" t="s">
        <v>1128</v>
      </c>
      <c r="AZ157" s="8" t="s">
        <v>76</v>
      </c>
      <c r="BA157" t="s">
        <v>1313</v>
      </c>
      <c r="BB157" t="s">
        <v>1393</v>
      </c>
      <c r="BC157" t="s">
        <v>1315</v>
      </c>
      <c r="BD157" t="s">
        <v>1316</v>
      </c>
      <c r="BE157" t="s">
        <v>1133</v>
      </c>
      <c r="BF157" t="s">
        <v>1112</v>
      </c>
      <c r="BG157" t="s">
        <v>1315</v>
      </c>
      <c r="BH157" t="s">
        <v>1318</v>
      </c>
      <c r="BI157" t="s">
        <v>1313</v>
      </c>
      <c r="BJ157">
        <v>0</v>
      </c>
      <c r="BK157" t="s">
        <v>1115</v>
      </c>
      <c r="BM157" s="47" t="s">
        <v>1298</v>
      </c>
    </row>
    <row r="158" spans="1:65" x14ac:dyDescent="0.35">
      <c r="A158" s="5">
        <v>290</v>
      </c>
      <c r="B158" s="4">
        <v>290</v>
      </c>
      <c r="C158" s="4" t="s">
        <v>391</v>
      </c>
      <c r="D158" s="4" t="s">
        <v>393</v>
      </c>
      <c r="E158" s="4" t="s">
        <v>1084</v>
      </c>
      <c r="F158" s="4" t="s">
        <v>2040</v>
      </c>
      <c r="G158" s="4">
        <v>2000</v>
      </c>
      <c r="H158" s="4" t="s">
        <v>1086</v>
      </c>
      <c r="I158" s="4" t="s">
        <v>1087</v>
      </c>
      <c r="J158" s="4" t="s">
        <v>1088</v>
      </c>
      <c r="K158" s="4" t="s">
        <v>67</v>
      </c>
      <c r="L158" s="4" t="s">
        <v>2041</v>
      </c>
      <c r="M158" s="4" t="s">
        <v>2042</v>
      </c>
      <c r="N158" s="4" t="s">
        <v>1084</v>
      </c>
      <c r="O158" s="4" t="s">
        <v>1084</v>
      </c>
      <c r="P158" s="4" t="s">
        <v>1084</v>
      </c>
      <c r="Q158" s="4" t="s">
        <v>1084</v>
      </c>
      <c r="R158" s="4" t="s">
        <v>2043</v>
      </c>
      <c r="S158" s="4">
        <v>2000</v>
      </c>
      <c r="T158" s="4" t="s">
        <v>1040</v>
      </c>
      <c r="U158" s="4" t="s">
        <v>1041</v>
      </c>
      <c r="V158" s="4" t="s">
        <v>1042</v>
      </c>
      <c r="W158" s="4" t="s">
        <v>1084</v>
      </c>
      <c r="X158" s="4" t="s">
        <v>1093</v>
      </c>
      <c r="Y158" s="4" t="s">
        <v>1084</v>
      </c>
      <c r="Z158" s="4" t="s">
        <v>1094</v>
      </c>
      <c r="AA158" s="4" t="s">
        <v>1084</v>
      </c>
      <c r="AB158" s="4" t="s">
        <v>1084</v>
      </c>
      <c r="AC158" s="4" t="s">
        <v>1084</v>
      </c>
      <c r="AD158" s="4" t="s">
        <v>1084</v>
      </c>
      <c r="AE158" s="4" t="s">
        <v>1511</v>
      </c>
      <c r="AF158" s="4" t="s">
        <v>1175</v>
      </c>
      <c r="AG158" s="4" t="s">
        <v>2044</v>
      </c>
      <c r="AH158" s="4" t="s">
        <v>78</v>
      </c>
      <c r="AI158" s="4">
        <v>36557</v>
      </c>
      <c r="AJ158" s="4" t="s">
        <v>1101</v>
      </c>
      <c r="AK158" s="4">
        <v>36738</v>
      </c>
      <c r="AL158" s="4" t="s">
        <v>1125</v>
      </c>
      <c r="AM158" s="4">
        <v>36648</v>
      </c>
      <c r="AN158" s="4" t="s">
        <v>1126</v>
      </c>
      <c r="AO158" s="4">
        <v>2000.3333333333301</v>
      </c>
      <c r="AP158" s="4" t="s">
        <v>2045</v>
      </c>
      <c r="AQ158" s="4" t="s">
        <v>1127</v>
      </c>
      <c r="AR158" s="4" t="s">
        <v>1127</v>
      </c>
      <c r="AS158" s="4" t="s">
        <v>67</v>
      </c>
      <c r="AT158" s="4" t="s">
        <v>1105</v>
      </c>
      <c r="AU158" s="4" t="s">
        <v>389</v>
      </c>
      <c r="AV158" s="4" t="s">
        <v>1084</v>
      </c>
      <c r="AW158" s="4" t="s">
        <v>2046</v>
      </c>
      <c r="AX158" s="4" t="s">
        <v>2047</v>
      </c>
      <c r="AY158" s="4" t="s">
        <v>1106</v>
      </c>
      <c r="AZ158" s="8" t="s">
        <v>67</v>
      </c>
      <c r="BA158" t="s">
        <v>1313</v>
      </c>
      <c r="BB158" t="s">
        <v>1314</v>
      </c>
      <c r="BC158" t="s">
        <v>1315</v>
      </c>
      <c r="BD158" t="s">
        <v>1316</v>
      </c>
      <c r="BE158" t="s">
        <v>1111</v>
      </c>
      <c r="BF158" t="s">
        <v>1112</v>
      </c>
      <c r="BG158" t="s">
        <v>1315</v>
      </c>
      <c r="BH158" t="s">
        <v>1318</v>
      </c>
      <c r="BI158" t="s">
        <v>1313</v>
      </c>
      <c r="BJ158" t="s">
        <v>1114</v>
      </c>
      <c r="BK158" t="s">
        <v>1115</v>
      </c>
      <c r="BM158" s="47"/>
    </row>
    <row r="159" spans="1:65" x14ac:dyDescent="0.35">
      <c r="A159" s="5">
        <v>291</v>
      </c>
      <c r="B159" s="4">
        <v>291</v>
      </c>
      <c r="C159" s="4" t="s">
        <v>391</v>
      </c>
      <c r="D159" s="4" t="s">
        <v>394</v>
      </c>
      <c r="E159" s="4" t="s">
        <v>1084</v>
      </c>
      <c r="F159" s="4" t="s">
        <v>2048</v>
      </c>
      <c r="G159" s="4" t="s">
        <v>199</v>
      </c>
      <c r="H159" s="4" t="s">
        <v>1086</v>
      </c>
      <c r="I159" s="4" t="s">
        <v>1087</v>
      </c>
      <c r="J159" s="4" t="s">
        <v>1088</v>
      </c>
      <c r="K159" s="4" t="s">
        <v>67</v>
      </c>
      <c r="L159" s="4" t="s">
        <v>2041</v>
      </c>
      <c r="M159" s="4" t="s">
        <v>2049</v>
      </c>
      <c r="N159" s="4" t="s">
        <v>1084</v>
      </c>
      <c r="O159" s="4" t="s">
        <v>1084</v>
      </c>
      <c r="P159" s="4" t="s">
        <v>1084</v>
      </c>
      <c r="Q159" s="4" t="s">
        <v>1084</v>
      </c>
      <c r="R159" s="4" t="s">
        <v>2050</v>
      </c>
      <c r="S159" s="4">
        <v>2006</v>
      </c>
      <c r="T159" s="4" t="s">
        <v>1040</v>
      </c>
      <c r="U159" s="4" t="s">
        <v>1041</v>
      </c>
      <c r="V159" s="4" t="s">
        <v>1042</v>
      </c>
      <c r="W159" s="4" t="s">
        <v>1084</v>
      </c>
      <c r="X159" s="4" t="s">
        <v>1093</v>
      </c>
      <c r="Y159" s="4" t="s">
        <v>1084</v>
      </c>
      <c r="Z159" s="4" t="s">
        <v>1094</v>
      </c>
      <c r="AA159" s="4" t="s">
        <v>1094</v>
      </c>
      <c r="AB159" s="4" t="s">
        <v>1084</v>
      </c>
      <c r="AC159" s="4" t="s">
        <v>1084</v>
      </c>
      <c r="AD159" s="4" t="s">
        <v>1084</v>
      </c>
      <c r="AE159" s="4" t="s">
        <v>2051</v>
      </c>
      <c r="AF159" s="4" t="s">
        <v>1414</v>
      </c>
      <c r="AG159" s="4" t="s">
        <v>2052</v>
      </c>
      <c r="AH159" s="4" t="s">
        <v>78</v>
      </c>
      <c r="AI159" s="4">
        <v>38639</v>
      </c>
      <c r="AJ159" s="4" t="s">
        <v>1165</v>
      </c>
      <c r="AK159" s="4">
        <v>38863</v>
      </c>
      <c r="AL159" s="4" t="s">
        <v>1157</v>
      </c>
      <c r="AM159" s="4">
        <v>38751.5</v>
      </c>
      <c r="AN159" s="4" t="s">
        <v>1279</v>
      </c>
      <c r="AO159" s="4">
        <v>2006.0915300546401</v>
      </c>
      <c r="AP159" s="4" t="s">
        <v>1084</v>
      </c>
      <c r="AQ159" s="4" t="s">
        <v>1159</v>
      </c>
      <c r="AR159" s="4" t="s">
        <v>1280</v>
      </c>
      <c r="AS159" s="4" t="s">
        <v>67</v>
      </c>
      <c r="AT159" s="4" t="s">
        <v>1105</v>
      </c>
      <c r="AU159" s="4" t="s">
        <v>389</v>
      </c>
      <c r="AV159" s="4" t="s">
        <v>1084</v>
      </c>
      <c r="AW159" s="4" t="s">
        <v>2046</v>
      </c>
      <c r="AX159" s="4" t="s">
        <v>2047</v>
      </c>
      <c r="AY159" s="4" t="s">
        <v>1106</v>
      </c>
      <c r="AZ159" s="8" t="s">
        <v>67</v>
      </c>
      <c r="BA159" t="s">
        <v>1313</v>
      </c>
      <c r="BB159" t="s">
        <v>1314</v>
      </c>
      <c r="BC159" t="s">
        <v>1315</v>
      </c>
      <c r="BD159" t="s">
        <v>1316</v>
      </c>
      <c r="BE159" t="s">
        <v>1111</v>
      </c>
      <c r="BF159" t="s">
        <v>1112</v>
      </c>
      <c r="BG159" t="s">
        <v>1315</v>
      </c>
      <c r="BH159" t="s">
        <v>1318</v>
      </c>
      <c r="BI159" t="s">
        <v>1313</v>
      </c>
      <c r="BJ159" t="s">
        <v>1114</v>
      </c>
      <c r="BK159" t="s">
        <v>1115</v>
      </c>
      <c r="BM159" s="47"/>
    </row>
    <row r="160" spans="1:65" x14ac:dyDescent="0.35">
      <c r="A160" s="5">
        <v>292</v>
      </c>
      <c r="B160" s="4">
        <v>292</v>
      </c>
      <c r="C160" s="4" t="s">
        <v>391</v>
      </c>
      <c r="D160" s="4" t="s">
        <v>395</v>
      </c>
      <c r="E160" s="4" t="s">
        <v>1084</v>
      </c>
      <c r="F160" s="4" t="s">
        <v>2053</v>
      </c>
      <c r="G160" s="4">
        <v>2012</v>
      </c>
      <c r="H160" s="4" t="s">
        <v>1086</v>
      </c>
      <c r="I160" s="4" t="s">
        <v>1087</v>
      </c>
      <c r="J160" s="4" t="s">
        <v>1088</v>
      </c>
      <c r="K160" s="4" t="s">
        <v>67</v>
      </c>
      <c r="L160" s="4" t="s">
        <v>2041</v>
      </c>
      <c r="M160" s="4" t="s">
        <v>2054</v>
      </c>
      <c r="N160" s="4" t="s">
        <v>1084</v>
      </c>
      <c r="O160" s="4" t="s">
        <v>1084</v>
      </c>
      <c r="P160" s="4" t="s">
        <v>1084</v>
      </c>
      <c r="Q160" s="4" t="s">
        <v>1084</v>
      </c>
      <c r="R160" s="4" t="s">
        <v>2055</v>
      </c>
      <c r="S160" s="4">
        <v>2012</v>
      </c>
      <c r="T160" s="4" t="s">
        <v>1040</v>
      </c>
      <c r="U160" s="4" t="s">
        <v>1041</v>
      </c>
      <c r="V160" s="4" t="s">
        <v>1042</v>
      </c>
      <c r="W160" s="4" t="s">
        <v>1084</v>
      </c>
      <c r="X160" s="4" t="s">
        <v>1093</v>
      </c>
      <c r="Y160" s="4" t="s">
        <v>1084</v>
      </c>
      <c r="Z160" s="4" t="s">
        <v>1094</v>
      </c>
      <c r="AA160" s="4" t="s">
        <v>1094</v>
      </c>
      <c r="AB160" s="4" t="s">
        <v>1084</v>
      </c>
      <c r="AC160" s="4" t="s">
        <v>1084</v>
      </c>
      <c r="AD160" s="4" t="s">
        <v>1084</v>
      </c>
      <c r="AE160" s="4" t="s">
        <v>2056</v>
      </c>
      <c r="AF160" s="4" t="s">
        <v>1175</v>
      </c>
      <c r="AG160" s="4" t="s">
        <v>2044</v>
      </c>
      <c r="AH160" s="4" t="s">
        <v>78</v>
      </c>
      <c r="AI160" s="4">
        <v>40909</v>
      </c>
      <c r="AJ160" s="4" t="s">
        <v>1303</v>
      </c>
      <c r="AK160" s="4">
        <v>41090</v>
      </c>
      <c r="AL160" s="4" t="s">
        <v>1100</v>
      </c>
      <c r="AM160" s="4">
        <v>41000</v>
      </c>
      <c r="AN160" s="4" t="s">
        <v>1202</v>
      </c>
      <c r="AO160" s="4">
        <v>2012.2486338797801</v>
      </c>
      <c r="AP160" s="4" t="s">
        <v>2057</v>
      </c>
      <c r="AQ160" s="4" t="s">
        <v>1184</v>
      </c>
      <c r="AR160" s="4" t="s">
        <v>1184</v>
      </c>
      <c r="AS160" s="4" t="s">
        <v>67</v>
      </c>
      <c r="AT160" s="4" t="s">
        <v>1105</v>
      </c>
      <c r="AU160" s="4" t="s">
        <v>389</v>
      </c>
      <c r="AV160" s="4" t="s">
        <v>1084</v>
      </c>
      <c r="AW160" s="4" t="s">
        <v>2046</v>
      </c>
      <c r="AX160" s="4" t="s">
        <v>2047</v>
      </c>
      <c r="AY160" s="4" t="s">
        <v>1106</v>
      </c>
      <c r="AZ160" s="8" t="s">
        <v>67</v>
      </c>
      <c r="BA160" t="s">
        <v>1313</v>
      </c>
      <c r="BB160" t="s">
        <v>1314</v>
      </c>
      <c r="BC160" t="s">
        <v>1315</v>
      </c>
      <c r="BD160" t="s">
        <v>1316</v>
      </c>
      <c r="BE160" t="s">
        <v>1111</v>
      </c>
      <c r="BF160" t="s">
        <v>1112</v>
      </c>
      <c r="BG160" t="s">
        <v>1315</v>
      </c>
      <c r="BH160" t="s">
        <v>1318</v>
      </c>
      <c r="BI160" t="s">
        <v>1313</v>
      </c>
      <c r="BJ160" t="s">
        <v>1114</v>
      </c>
      <c r="BK160" t="s">
        <v>1115</v>
      </c>
      <c r="BM160" s="47"/>
    </row>
    <row r="161" spans="1:65" x14ac:dyDescent="0.35">
      <c r="A161" s="5">
        <v>289</v>
      </c>
      <c r="B161" s="4">
        <v>289</v>
      </c>
      <c r="C161" s="4" t="s">
        <v>391</v>
      </c>
      <c r="D161" s="4" t="s">
        <v>390</v>
      </c>
      <c r="E161" s="4" t="s">
        <v>1084</v>
      </c>
      <c r="F161" s="4" t="s">
        <v>2058</v>
      </c>
      <c r="G161" s="4" t="s">
        <v>392</v>
      </c>
      <c r="H161" s="4" t="s">
        <v>1086</v>
      </c>
      <c r="I161" s="4" t="s">
        <v>1087</v>
      </c>
      <c r="J161" s="4" t="s">
        <v>1088</v>
      </c>
      <c r="K161" s="4" t="s">
        <v>67</v>
      </c>
      <c r="L161" s="4" t="s">
        <v>2041</v>
      </c>
      <c r="M161" s="4" t="s">
        <v>2059</v>
      </c>
      <c r="N161" s="4" t="s">
        <v>1084</v>
      </c>
      <c r="O161" s="4" t="s">
        <v>1084</v>
      </c>
      <c r="P161" s="4" t="s">
        <v>1084</v>
      </c>
      <c r="Q161" s="4" t="s">
        <v>1084</v>
      </c>
      <c r="R161" s="4" t="s">
        <v>2060</v>
      </c>
      <c r="S161" s="4">
        <v>1994</v>
      </c>
      <c r="T161" s="4" t="s">
        <v>1040</v>
      </c>
      <c r="U161" s="4" t="s">
        <v>1041</v>
      </c>
      <c r="V161" s="4" t="s">
        <v>1042</v>
      </c>
      <c r="W161" s="4" t="s">
        <v>1084</v>
      </c>
      <c r="X161" s="4" t="s">
        <v>1093</v>
      </c>
      <c r="Y161" s="4" t="s">
        <v>1084</v>
      </c>
      <c r="Z161" s="4" t="s">
        <v>1094</v>
      </c>
      <c r="AA161" s="4" t="s">
        <v>1084</v>
      </c>
      <c r="AB161" s="4" t="s">
        <v>1084</v>
      </c>
      <c r="AC161" s="4" t="s">
        <v>1084</v>
      </c>
      <c r="AD161" s="4" t="s">
        <v>1084</v>
      </c>
      <c r="AE161" s="4" t="s">
        <v>2061</v>
      </c>
      <c r="AF161" s="4" t="s">
        <v>1414</v>
      </c>
      <c r="AG161" s="4" t="s">
        <v>2062</v>
      </c>
      <c r="AH161" s="4" t="s">
        <v>78</v>
      </c>
      <c r="AI161" s="4">
        <v>34495</v>
      </c>
      <c r="AJ161" s="4" t="s">
        <v>1100</v>
      </c>
      <c r="AK161" s="4">
        <v>34728</v>
      </c>
      <c r="AL161" s="4" t="s">
        <v>1303</v>
      </c>
      <c r="AM161" s="4">
        <v>34612</v>
      </c>
      <c r="AN161" s="4" t="s">
        <v>2063</v>
      </c>
      <c r="AO161" s="4">
        <v>1994.7568306010901</v>
      </c>
      <c r="AP161" s="4" t="s">
        <v>1084</v>
      </c>
      <c r="AQ161" s="4" t="s">
        <v>2064</v>
      </c>
      <c r="AR161" s="4" t="s">
        <v>2065</v>
      </c>
      <c r="AS161" s="4" t="s">
        <v>67</v>
      </c>
      <c r="AT161" s="4" t="s">
        <v>1105</v>
      </c>
      <c r="AU161" s="4" t="s">
        <v>389</v>
      </c>
      <c r="AV161" s="4" t="s">
        <v>1084</v>
      </c>
      <c r="AW161" s="4" t="s">
        <v>2046</v>
      </c>
      <c r="AX161" s="4" t="s">
        <v>2047</v>
      </c>
      <c r="AY161" s="4" t="s">
        <v>1106</v>
      </c>
      <c r="AZ161" s="8" t="s">
        <v>67</v>
      </c>
      <c r="BA161" t="s">
        <v>1313</v>
      </c>
      <c r="BB161" t="s">
        <v>1314</v>
      </c>
      <c r="BC161" t="s">
        <v>1315</v>
      </c>
      <c r="BD161" t="s">
        <v>1316</v>
      </c>
      <c r="BE161" t="s">
        <v>1111</v>
      </c>
      <c r="BF161" t="s">
        <v>1112</v>
      </c>
      <c r="BG161" t="s">
        <v>1315</v>
      </c>
      <c r="BH161" t="s">
        <v>1318</v>
      </c>
      <c r="BI161" t="s">
        <v>1313</v>
      </c>
      <c r="BJ161" t="s">
        <v>1114</v>
      </c>
      <c r="BK161" t="s">
        <v>1115</v>
      </c>
      <c r="BM161" s="47"/>
    </row>
    <row r="162" spans="1:65" x14ac:dyDescent="0.35">
      <c r="A162" s="5">
        <v>298</v>
      </c>
      <c r="B162" s="4">
        <v>298</v>
      </c>
      <c r="C162" s="4" t="s">
        <v>398</v>
      </c>
      <c r="D162" s="4" t="s">
        <v>397</v>
      </c>
      <c r="E162" s="4" t="s">
        <v>1084</v>
      </c>
      <c r="F162" s="4" t="s">
        <v>2066</v>
      </c>
      <c r="G162" s="4" t="s">
        <v>199</v>
      </c>
      <c r="H162" s="4" t="s">
        <v>1086</v>
      </c>
      <c r="I162" s="4" t="s">
        <v>1087</v>
      </c>
      <c r="J162" s="4" t="s">
        <v>1088</v>
      </c>
      <c r="K162" s="4" t="s">
        <v>67</v>
      </c>
      <c r="L162" s="4" t="s">
        <v>2067</v>
      </c>
      <c r="M162" s="4" t="s">
        <v>2068</v>
      </c>
      <c r="N162" s="4" t="s">
        <v>1084</v>
      </c>
      <c r="O162" s="4" t="s">
        <v>1084</v>
      </c>
      <c r="P162" s="4" t="s">
        <v>1084</v>
      </c>
      <c r="Q162" s="4" t="s">
        <v>1084</v>
      </c>
      <c r="R162" s="4" t="s">
        <v>2069</v>
      </c>
      <c r="S162" s="4">
        <v>2006</v>
      </c>
      <c r="T162" s="4" t="s">
        <v>1040</v>
      </c>
      <c r="U162" s="4" t="s">
        <v>1041</v>
      </c>
      <c r="V162" s="4" t="s">
        <v>1042</v>
      </c>
      <c r="W162" s="4" t="s">
        <v>1084</v>
      </c>
      <c r="X162" s="4" t="s">
        <v>1093</v>
      </c>
      <c r="Y162" s="4" t="s">
        <v>1084</v>
      </c>
      <c r="Z162" s="4" t="s">
        <v>1094</v>
      </c>
      <c r="AA162" s="4" t="s">
        <v>1084</v>
      </c>
      <c r="AB162" s="4" t="s">
        <v>1084</v>
      </c>
      <c r="AC162" s="4" t="s">
        <v>1084</v>
      </c>
      <c r="AD162" s="4" t="s">
        <v>1084</v>
      </c>
      <c r="AE162" s="4" t="s">
        <v>2051</v>
      </c>
      <c r="AF162" s="4" t="s">
        <v>1098</v>
      </c>
      <c r="AG162" s="4" t="s">
        <v>1562</v>
      </c>
      <c r="AH162" s="4" t="s">
        <v>78</v>
      </c>
      <c r="AI162" s="4">
        <v>38626</v>
      </c>
      <c r="AJ162" s="4" t="s">
        <v>1165</v>
      </c>
      <c r="AK162" s="4">
        <v>38868</v>
      </c>
      <c r="AL162" s="4" t="s">
        <v>1157</v>
      </c>
      <c r="AM162" s="4">
        <v>38747.5</v>
      </c>
      <c r="AN162" s="4" t="s">
        <v>1279</v>
      </c>
      <c r="AO162" s="4">
        <v>2006.0806010929</v>
      </c>
      <c r="AP162" s="4" t="s">
        <v>2070</v>
      </c>
      <c r="AQ162" s="4" t="s">
        <v>1159</v>
      </c>
      <c r="AR162" s="4" t="s">
        <v>1280</v>
      </c>
      <c r="AS162" s="4" t="s">
        <v>67</v>
      </c>
      <c r="AT162" s="4" t="s">
        <v>1105</v>
      </c>
      <c r="AU162" s="4" t="s">
        <v>396</v>
      </c>
      <c r="AV162" s="4" t="s">
        <v>1084</v>
      </c>
      <c r="AW162" s="4" t="s">
        <v>1744</v>
      </c>
      <c r="AX162" s="4" t="s">
        <v>2071</v>
      </c>
      <c r="AY162" s="4" t="s">
        <v>1106</v>
      </c>
      <c r="AZ162" s="8" t="s">
        <v>67</v>
      </c>
      <c r="BA162" t="s">
        <v>1313</v>
      </c>
      <c r="BB162" t="s">
        <v>1337</v>
      </c>
      <c r="BC162" t="s">
        <v>1315</v>
      </c>
      <c r="BD162" t="s">
        <v>1316</v>
      </c>
      <c r="BE162" t="s">
        <v>1133</v>
      </c>
      <c r="BF162" t="s">
        <v>1112</v>
      </c>
      <c r="BG162" t="s">
        <v>1315</v>
      </c>
      <c r="BH162" t="s">
        <v>1318</v>
      </c>
      <c r="BI162" t="s">
        <v>1313</v>
      </c>
      <c r="BJ162">
        <v>0</v>
      </c>
      <c r="BK162" t="s">
        <v>1115</v>
      </c>
      <c r="BM162" s="47"/>
    </row>
    <row r="163" spans="1:65" x14ac:dyDescent="0.35">
      <c r="A163" s="5">
        <v>299</v>
      </c>
      <c r="B163" s="4">
        <v>299</v>
      </c>
      <c r="C163" s="4" t="s">
        <v>398</v>
      </c>
      <c r="D163" s="4" t="s">
        <v>399</v>
      </c>
      <c r="E163" s="4" t="s">
        <v>1084</v>
      </c>
      <c r="F163" s="4" t="s">
        <v>2072</v>
      </c>
      <c r="G163" s="4" t="s">
        <v>149</v>
      </c>
      <c r="H163" s="4" t="s">
        <v>1086</v>
      </c>
      <c r="I163" s="4" t="s">
        <v>1087</v>
      </c>
      <c r="J163" s="4" t="s">
        <v>1088</v>
      </c>
      <c r="K163" s="4" t="s">
        <v>67</v>
      </c>
      <c r="L163" s="4" t="s">
        <v>2067</v>
      </c>
      <c r="M163" s="4" t="s">
        <v>2073</v>
      </c>
      <c r="N163" s="4" t="s">
        <v>1084</v>
      </c>
      <c r="O163" s="4" t="s">
        <v>1084</v>
      </c>
      <c r="P163" s="4" t="s">
        <v>1084</v>
      </c>
      <c r="Q163" s="4" t="s">
        <v>1084</v>
      </c>
      <c r="R163" s="4" t="s">
        <v>2074</v>
      </c>
      <c r="S163" s="4">
        <v>2012</v>
      </c>
      <c r="T163" s="4" t="s">
        <v>1040</v>
      </c>
      <c r="U163" s="4" t="s">
        <v>1041</v>
      </c>
      <c r="V163" s="4" t="s">
        <v>1042</v>
      </c>
      <c r="W163" s="4" t="s">
        <v>1084</v>
      </c>
      <c r="X163" s="4" t="s">
        <v>1093</v>
      </c>
      <c r="Y163" s="4" t="s">
        <v>1084</v>
      </c>
      <c r="Z163" s="4" t="s">
        <v>1094</v>
      </c>
      <c r="AA163" s="4" t="s">
        <v>1084</v>
      </c>
      <c r="AB163" s="4" t="s">
        <v>1084</v>
      </c>
      <c r="AC163" s="4" t="s">
        <v>1084</v>
      </c>
      <c r="AD163" s="4" t="s">
        <v>1084</v>
      </c>
      <c r="AE163" s="4" t="s">
        <v>2075</v>
      </c>
      <c r="AF163" s="4" t="s">
        <v>2028</v>
      </c>
      <c r="AG163" s="4" t="s">
        <v>2076</v>
      </c>
      <c r="AH163" s="4" t="s">
        <v>78</v>
      </c>
      <c r="AI163" s="4">
        <v>40787</v>
      </c>
      <c r="AJ163" s="4" t="s">
        <v>1192</v>
      </c>
      <c r="AK163" s="4">
        <v>41121</v>
      </c>
      <c r="AL163" s="4" t="s">
        <v>1125</v>
      </c>
      <c r="AM163" s="4">
        <v>40954.5</v>
      </c>
      <c r="AN163" s="4" t="s">
        <v>1202</v>
      </c>
      <c r="AO163" s="4">
        <v>2012.1243169398899</v>
      </c>
      <c r="AP163" s="4" t="s">
        <v>2077</v>
      </c>
      <c r="AQ163" s="4" t="s">
        <v>1342</v>
      </c>
      <c r="AR163" s="4" t="s">
        <v>1184</v>
      </c>
      <c r="AS163" s="4" t="s">
        <v>67</v>
      </c>
      <c r="AT163" s="4" t="s">
        <v>1105</v>
      </c>
      <c r="AU163" s="4" t="s">
        <v>396</v>
      </c>
      <c r="AV163" s="4" t="s">
        <v>1084</v>
      </c>
      <c r="AW163" s="4" t="s">
        <v>1744</v>
      </c>
      <c r="AX163" s="4" t="s">
        <v>2071</v>
      </c>
      <c r="AY163" s="4" t="s">
        <v>1106</v>
      </c>
      <c r="AZ163" s="8" t="s">
        <v>67</v>
      </c>
      <c r="BA163" t="s">
        <v>1313</v>
      </c>
      <c r="BB163" t="s">
        <v>1337</v>
      </c>
      <c r="BC163" t="s">
        <v>1315</v>
      </c>
      <c r="BD163" t="s">
        <v>1316</v>
      </c>
      <c r="BE163" t="s">
        <v>1133</v>
      </c>
      <c r="BF163" t="s">
        <v>1112</v>
      </c>
      <c r="BG163" t="s">
        <v>1315</v>
      </c>
      <c r="BH163" t="s">
        <v>1318</v>
      </c>
      <c r="BI163" t="s">
        <v>1313</v>
      </c>
      <c r="BJ163">
        <v>0</v>
      </c>
      <c r="BK163" t="s">
        <v>1115</v>
      </c>
      <c r="BM163" s="47"/>
    </row>
    <row r="164" spans="1:65" x14ac:dyDescent="0.35">
      <c r="A164" s="5">
        <v>304</v>
      </c>
      <c r="B164" s="4">
        <v>304</v>
      </c>
      <c r="C164" s="4" t="s">
        <v>404</v>
      </c>
      <c r="D164" s="4" t="s">
        <v>403</v>
      </c>
      <c r="E164" s="4" t="s">
        <v>1084</v>
      </c>
      <c r="F164" s="4" t="s">
        <v>2078</v>
      </c>
      <c r="G164" s="4" t="s">
        <v>405</v>
      </c>
      <c r="H164" s="4" t="s">
        <v>1086</v>
      </c>
      <c r="I164" s="4" t="s">
        <v>1087</v>
      </c>
      <c r="J164" s="4" t="s">
        <v>1088</v>
      </c>
      <c r="K164" s="4" t="s">
        <v>67</v>
      </c>
      <c r="L164" s="4" t="s">
        <v>2079</v>
      </c>
      <c r="M164" s="4" t="s">
        <v>2080</v>
      </c>
      <c r="N164" s="4" t="s">
        <v>1084</v>
      </c>
      <c r="O164" s="4" t="s">
        <v>1084</v>
      </c>
      <c r="P164" s="4" t="s">
        <v>1084</v>
      </c>
      <c r="Q164" s="4" t="s">
        <v>1084</v>
      </c>
      <c r="R164" s="4" t="s">
        <v>2081</v>
      </c>
      <c r="S164" s="4">
        <v>1999</v>
      </c>
      <c r="T164" s="4" t="s">
        <v>1040</v>
      </c>
      <c r="U164" s="4" t="s">
        <v>1041</v>
      </c>
      <c r="V164" s="4" t="s">
        <v>1042</v>
      </c>
      <c r="W164" s="4" t="s">
        <v>1084</v>
      </c>
      <c r="X164" s="4" t="s">
        <v>1093</v>
      </c>
      <c r="Y164" s="4" t="s">
        <v>1084</v>
      </c>
      <c r="Z164" s="4" t="s">
        <v>1094</v>
      </c>
      <c r="AA164" s="4" t="s">
        <v>1084</v>
      </c>
      <c r="AB164" s="4" t="s">
        <v>1084</v>
      </c>
      <c r="AC164" s="4" t="s">
        <v>1084</v>
      </c>
      <c r="AD164" s="4" t="s">
        <v>1084</v>
      </c>
      <c r="AE164" s="4" t="s">
        <v>2082</v>
      </c>
      <c r="AF164" s="4" t="s">
        <v>2083</v>
      </c>
      <c r="AG164" s="4" t="s">
        <v>2084</v>
      </c>
      <c r="AH164" s="4" t="s">
        <v>78</v>
      </c>
      <c r="AI164" s="4">
        <v>36100</v>
      </c>
      <c r="AJ164" s="4" t="s">
        <v>1166</v>
      </c>
      <c r="AK164" s="4">
        <v>36728</v>
      </c>
      <c r="AL164" s="4" t="s">
        <v>1125</v>
      </c>
      <c r="AM164" s="4">
        <v>36414.5</v>
      </c>
      <c r="AN164" s="4" t="s">
        <v>1461</v>
      </c>
      <c r="AO164" s="4">
        <v>1999.6926229508199</v>
      </c>
      <c r="AP164" s="4" t="s">
        <v>2085</v>
      </c>
      <c r="AQ164" s="4" t="s">
        <v>1390</v>
      </c>
      <c r="AR164" s="4" t="s">
        <v>1127</v>
      </c>
      <c r="AS164" s="4" t="s">
        <v>67</v>
      </c>
      <c r="AT164" s="4" t="s">
        <v>1105</v>
      </c>
      <c r="AU164" s="4" t="s">
        <v>402</v>
      </c>
      <c r="AV164" s="4" t="s">
        <v>1084</v>
      </c>
      <c r="AW164" s="4" t="s">
        <v>2086</v>
      </c>
      <c r="AX164" s="4" t="s">
        <v>1084</v>
      </c>
      <c r="AY164" s="4" t="s">
        <v>1106</v>
      </c>
      <c r="AZ164" s="8" t="s">
        <v>67</v>
      </c>
      <c r="BA164" t="s">
        <v>1107</v>
      </c>
      <c r="BB164" t="s">
        <v>1108</v>
      </c>
      <c r="BC164" t="s">
        <v>1109</v>
      </c>
      <c r="BD164" t="s">
        <v>1293</v>
      </c>
      <c r="BE164" t="s">
        <v>1133</v>
      </c>
      <c r="BF164" t="s">
        <v>1112</v>
      </c>
      <c r="BG164" t="s">
        <v>1109</v>
      </c>
      <c r="BH164" t="s">
        <v>1108</v>
      </c>
      <c r="BI164" t="s">
        <v>1113</v>
      </c>
      <c r="BJ164">
        <v>0</v>
      </c>
      <c r="BK164" t="s">
        <v>1115</v>
      </c>
      <c r="BM164" s="47"/>
    </row>
    <row r="165" spans="1:65" x14ac:dyDescent="0.35">
      <c r="A165" s="5">
        <v>305</v>
      </c>
      <c r="B165" s="4">
        <v>305</v>
      </c>
      <c r="C165" s="4" t="s">
        <v>404</v>
      </c>
      <c r="D165" s="4" t="s">
        <v>406</v>
      </c>
      <c r="E165" s="4" t="s">
        <v>1084</v>
      </c>
      <c r="F165" s="4" t="s">
        <v>2087</v>
      </c>
      <c r="G165" s="4" t="s">
        <v>199</v>
      </c>
      <c r="H165" s="4" t="s">
        <v>1086</v>
      </c>
      <c r="I165" s="4" t="s">
        <v>1087</v>
      </c>
      <c r="J165" s="4" t="s">
        <v>1088</v>
      </c>
      <c r="K165" s="4" t="s">
        <v>67</v>
      </c>
      <c r="L165" s="4" t="s">
        <v>2079</v>
      </c>
      <c r="M165" s="4" t="s">
        <v>2088</v>
      </c>
      <c r="N165" s="4" t="s">
        <v>1084</v>
      </c>
      <c r="O165" s="4" t="s">
        <v>1084</v>
      </c>
      <c r="P165" s="4" t="s">
        <v>1084</v>
      </c>
      <c r="Q165" s="4" t="s">
        <v>1084</v>
      </c>
      <c r="R165" s="4" t="s">
        <v>2089</v>
      </c>
      <c r="S165" s="4">
        <v>2006</v>
      </c>
      <c r="T165" s="4" t="s">
        <v>1040</v>
      </c>
      <c r="U165" s="4" t="s">
        <v>1041</v>
      </c>
      <c r="V165" s="4" t="s">
        <v>1042</v>
      </c>
      <c r="W165" s="4" t="s">
        <v>1084</v>
      </c>
      <c r="X165" s="4" t="s">
        <v>1093</v>
      </c>
      <c r="Y165" s="4" t="s">
        <v>1084</v>
      </c>
      <c r="Z165" s="4" t="s">
        <v>1094</v>
      </c>
      <c r="AA165" s="4" t="s">
        <v>1084</v>
      </c>
      <c r="AB165" s="4" t="s">
        <v>1084</v>
      </c>
      <c r="AC165" s="4" t="s">
        <v>1084</v>
      </c>
      <c r="AD165" s="4" t="s">
        <v>1084</v>
      </c>
      <c r="AE165" s="4" t="s">
        <v>2090</v>
      </c>
      <c r="AF165" s="4" t="s">
        <v>1976</v>
      </c>
      <c r="AG165" s="4" t="s">
        <v>2091</v>
      </c>
      <c r="AH165" s="4" t="s">
        <v>78</v>
      </c>
      <c r="AI165" s="4">
        <v>38673</v>
      </c>
      <c r="AJ165" s="4" t="s">
        <v>1166</v>
      </c>
      <c r="AK165" s="4">
        <v>38956</v>
      </c>
      <c r="AL165" s="4" t="s">
        <v>1151</v>
      </c>
      <c r="AM165" s="4">
        <v>38815</v>
      </c>
      <c r="AN165" s="4" t="s">
        <v>1279</v>
      </c>
      <c r="AO165" s="4">
        <v>2006.2650273224001</v>
      </c>
      <c r="AP165" s="4" t="s">
        <v>1084</v>
      </c>
      <c r="AQ165" s="4" t="s">
        <v>1159</v>
      </c>
      <c r="AR165" s="4" t="s">
        <v>1280</v>
      </c>
      <c r="AS165" s="4" t="s">
        <v>67</v>
      </c>
      <c r="AT165" s="4" t="s">
        <v>1105</v>
      </c>
      <c r="AU165" s="4" t="s">
        <v>402</v>
      </c>
      <c r="AV165" s="4" t="s">
        <v>1084</v>
      </c>
      <c r="AW165" s="4" t="s">
        <v>2086</v>
      </c>
      <c r="AX165" s="4" t="s">
        <v>1084</v>
      </c>
      <c r="AY165" s="4" t="s">
        <v>1106</v>
      </c>
      <c r="AZ165" s="8" t="s">
        <v>67</v>
      </c>
      <c r="BA165" t="s">
        <v>1107</v>
      </c>
      <c r="BB165" t="s">
        <v>1108</v>
      </c>
      <c r="BC165" t="s">
        <v>1109</v>
      </c>
      <c r="BD165" t="s">
        <v>1293</v>
      </c>
      <c r="BE165" t="s">
        <v>1133</v>
      </c>
      <c r="BF165" t="s">
        <v>1112</v>
      </c>
      <c r="BG165" t="s">
        <v>1109</v>
      </c>
      <c r="BH165" t="s">
        <v>1108</v>
      </c>
      <c r="BI165" t="s">
        <v>1113</v>
      </c>
      <c r="BJ165">
        <v>0</v>
      </c>
      <c r="BK165" t="s">
        <v>1115</v>
      </c>
      <c r="BM165" s="47"/>
    </row>
    <row r="166" spans="1:65" x14ac:dyDescent="0.35">
      <c r="A166" s="5">
        <v>874</v>
      </c>
      <c r="B166" s="4">
        <v>874</v>
      </c>
      <c r="C166" s="4" t="s">
        <v>404</v>
      </c>
      <c r="D166" s="4" t="s">
        <v>407</v>
      </c>
      <c r="E166" s="4" t="s">
        <v>1084</v>
      </c>
      <c r="F166" s="4" t="s">
        <v>2092</v>
      </c>
      <c r="G166" s="4" t="s">
        <v>68</v>
      </c>
      <c r="H166" s="4" t="s">
        <v>1086</v>
      </c>
      <c r="I166" s="4" t="s">
        <v>1087</v>
      </c>
      <c r="J166" s="4" t="s">
        <v>1088</v>
      </c>
      <c r="K166" s="4" t="s">
        <v>67</v>
      </c>
      <c r="L166" s="4" t="s">
        <v>2079</v>
      </c>
      <c r="M166" s="4" t="s">
        <v>2093</v>
      </c>
      <c r="N166" s="4" t="s">
        <v>1084</v>
      </c>
      <c r="O166" s="4" t="s">
        <v>1084</v>
      </c>
      <c r="P166" s="4" t="s">
        <v>1084</v>
      </c>
      <c r="Q166" s="4" t="s">
        <v>1084</v>
      </c>
      <c r="R166" s="4" t="s">
        <v>2094</v>
      </c>
      <c r="S166" s="4">
        <v>0</v>
      </c>
      <c r="T166" s="4" t="s">
        <v>1040</v>
      </c>
      <c r="U166" s="4" t="s">
        <v>1041</v>
      </c>
      <c r="V166" s="4" t="s">
        <v>1042</v>
      </c>
      <c r="W166" s="4" t="s">
        <v>1084</v>
      </c>
      <c r="X166" s="4" t="s">
        <v>1093</v>
      </c>
      <c r="Y166" s="4" t="s">
        <v>1084</v>
      </c>
      <c r="Z166" s="4" t="s">
        <v>1094</v>
      </c>
      <c r="AA166" s="4" t="s">
        <v>1094</v>
      </c>
      <c r="AB166" s="4" t="s">
        <v>1084</v>
      </c>
      <c r="AC166" s="4" t="s">
        <v>1173</v>
      </c>
      <c r="AD166" s="4" t="s">
        <v>2095</v>
      </c>
      <c r="AE166" s="4" t="s">
        <v>2096</v>
      </c>
      <c r="AF166" s="4" t="s">
        <v>2097</v>
      </c>
      <c r="AG166" s="4" t="s">
        <v>2098</v>
      </c>
      <c r="AH166" s="4" t="s">
        <v>78</v>
      </c>
      <c r="AI166" s="4">
        <v>42024</v>
      </c>
      <c r="AJ166" s="4" t="s">
        <v>1303</v>
      </c>
      <c r="AK166" s="4">
        <v>42708</v>
      </c>
      <c r="AL166" s="4" t="s">
        <v>1152</v>
      </c>
      <c r="AM166" s="4">
        <v>42366.5</v>
      </c>
      <c r="AN166" s="4" t="s">
        <v>1102</v>
      </c>
      <c r="AO166" s="4">
        <v>2015.98770491803</v>
      </c>
      <c r="AP166" s="4" t="s">
        <v>1084</v>
      </c>
      <c r="AQ166" s="4" t="s">
        <v>1103</v>
      </c>
      <c r="AR166" s="4" t="s">
        <v>1104</v>
      </c>
      <c r="AS166" s="4" t="s">
        <v>67</v>
      </c>
      <c r="AT166" s="4" t="s">
        <v>1105</v>
      </c>
      <c r="AU166" s="4" t="s">
        <v>402</v>
      </c>
      <c r="AV166" s="4" t="s">
        <v>1084</v>
      </c>
      <c r="AW166" s="4" t="s">
        <v>2086</v>
      </c>
      <c r="AX166" s="4" t="s">
        <v>1084</v>
      </c>
      <c r="AY166" s="4" t="s">
        <v>1106</v>
      </c>
      <c r="AZ166" s="8" t="s">
        <v>67</v>
      </c>
      <c r="BA166" t="s">
        <v>1107</v>
      </c>
      <c r="BB166" t="s">
        <v>1108</v>
      </c>
      <c r="BC166" t="s">
        <v>1109</v>
      </c>
      <c r="BD166" t="s">
        <v>1293</v>
      </c>
      <c r="BE166" t="s">
        <v>1133</v>
      </c>
      <c r="BF166" t="s">
        <v>1112</v>
      </c>
      <c r="BG166" t="s">
        <v>1109</v>
      </c>
      <c r="BH166" t="s">
        <v>1108</v>
      </c>
      <c r="BI166" t="s">
        <v>1113</v>
      </c>
      <c r="BJ166">
        <v>0</v>
      </c>
      <c r="BK166" t="s">
        <v>1115</v>
      </c>
      <c r="BM166" s="47"/>
    </row>
    <row r="167" spans="1:65" x14ac:dyDescent="0.35">
      <c r="A167" s="5">
        <v>1269</v>
      </c>
      <c r="B167" s="4">
        <v>1269</v>
      </c>
      <c r="C167" s="4" t="s">
        <v>415</v>
      </c>
      <c r="D167" s="4" t="s">
        <v>414</v>
      </c>
      <c r="E167" s="4" t="s">
        <v>1084</v>
      </c>
      <c r="F167" s="4" t="s">
        <v>2099</v>
      </c>
      <c r="G167" s="4">
        <v>1997</v>
      </c>
      <c r="H167" s="4" t="s">
        <v>1086</v>
      </c>
      <c r="I167" s="4" t="s">
        <v>1087</v>
      </c>
      <c r="J167" s="4" t="s">
        <v>1088</v>
      </c>
      <c r="K167" s="4" t="s">
        <v>67</v>
      </c>
      <c r="L167" s="4" t="s">
        <v>2100</v>
      </c>
      <c r="M167" s="4" t="s">
        <v>1084</v>
      </c>
      <c r="N167" s="4" t="s">
        <v>1084</v>
      </c>
      <c r="O167" s="4" t="s">
        <v>1084</v>
      </c>
      <c r="P167" s="4" t="s">
        <v>1084</v>
      </c>
      <c r="Q167" s="4" t="s">
        <v>1084</v>
      </c>
      <c r="R167" s="4" t="s">
        <v>2101</v>
      </c>
      <c r="S167" s="4">
        <v>1997</v>
      </c>
      <c r="T167" s="4" t="s">
        <v>1040</v>
      </c>
      <c r="U167" s="4" t="s">
        <v>1041</v>
      </c>
      <c r="V167" s="4" t="s">
        <v>1042</v>
      </c>
      <c r="W167" s="4" t="s">
        <v>1084</v>
      </c>
      <c r="X167" s="4" t="s">
        <v>1093</v>
      </c>
      <c r="Y167" s="4" t="s">
        <v>1084</v>
      </c>
      <c r="Z167" s="4" t="s">
        <v>1094</v>
      </c>
      <c r="AA167" s="4" t="s">
        <v>1084</v>
      </c>
      <c r="AB167" s="4" t="s">
        <v>1084</v>
      </c>
      <c r="AC167" s="4" t="s">
        <v>1084</v>
      </c>
      <c r="AD167" s="4" t="s">
        <v>1084</v>
      </c>
      <c r="AE167" s="4" t="s">
        <v>1183</v>
      </c>
      <c r="AF167" s="4" t="s">
        <v>1084</v>
      </c>
      <c r="AG167" s="4" t="s">
        <v>1084</v>
      </c>
      <c r="AH167" s="4" t="s">
        <v>70</v>
      </c>
      <c r="AI167" s="4">
        <v>0</v>
      </c>
      <c r="AJ167" s="4" t="s">
        <v>1084</v>
      </c>
      <c r="AK167" s="4">
        <v>0</v>
      </c>
      <c r="AL167" s="4" t="s">
        <v>1084</v>
      </c>
      <c r="AM167" s="4">
        <v>0</v>
      </c>
      <c r="AN167" s="4" t="s">
        <v>1084</v>
      </c>
      <c r="AO167" s="4">
        <v>0</v>
      </c>
      <c r="AP167" s="4" t="s">
        <v>1084</v>
      </c>
      <c r="AQ167" s="4" t="s">
        <v>1601</v>
      </c>
      <c r="AR167" s="4" t="s">
        <v>1601</v>
      </c>
      <c r="AS167" s="4" t="s">
        <v>67</v>
      </c>
      <c r="AT167" s="4" t="s">
        <v>1105</v>
      </c>
      <c r="AU167" s="4" t="s">
        <v>413</v>
      </c>
      <c r="AV167" s="4" t="s">
        <v>1084</v>
      </c>
      <c r="AW167" s="4" t="s">
        <v>1084</v>
      </c>
      <c r="AX167" s="4" t="s">
        <v>1084</v>
      </c>
      <c r="AY167" s="4" t="s">
        <v>1106</v>
      </c>
      <c r="AZ167" s="8" t="s">
        <v>67</v>
      </c>
      <c r="BA167" t="s">
        <v>1107</v>
      </c>
      <c r="BB167" t="s">
        <v>1513</v>
      </c>
      <c r="BC167" t="s">
        <v>1514</v>
      </c>
      <c r="BD167" t="s">
        <v>1293</v>
      </c>
      <c r="BE167" t="s">
        <v>1133</v>
      </c>
      <c r="BF167" t="s">
        <v>1112</v>
      </c>
      <c r="BG167" t="s">
        <v>1514</v>
      </c>
      <c r="BH167" t="s">
        <v>1513</v>
      </c>
      <c r="BI167" t="s">
        <v>1516</v>
      </c>
      <c r="BJ167">
        <v>0</v>
      </c>
      <c r="BK167" t="s">
        <v>1115</v>
      </c>
      <c r="BM167" s="47"/>
    </row>
    <row r="168" spans="1:65" x14ac:dyDescent="0.35">
      <c r="A168" s="5">
        <v>1271</v>
      </c>
      <c r="B168" s="4">
        <v>1271</v>
      </c>
      <c r="C168" s="4" t="s">
        <v>415</v>
      </c>
      <c r="D168" s="4" t="s">
        <v>416</v>
      </c>
      <c r="E168" s="4" t="s">
        <v>1084</v>
      </c>
      <c r="F168" s="4" t="s">
        <v>2102</v>
      </c>
      <c r="G168" s="4" t="s">
        <v>417</v>
      </c>
      <c r="H168" s="4" t="s">
        <v>1086</v>
      </c>
      <c r="I168" s="4" t="s">
        <v>1087</v>
      </c>
      <c r="J168" s="4" t="s">
        <v>1088</v>
      </c>
      <c r="K168" s="4" t="s">
        <v>67</v>
      </c>
      <c r="L168" s="4" t="s">
        <v>2100</v>
      </c>
      <c r="M168" s="4" t="s">
        <v>1084</v>
      </c>
      <c r="N168" s="4" t="s">
        <v>1084</v>
      </c>
      <c r="O168" s="4" t="s">
        <v>1084</v>
      </c>
      <c r="P168" s="4" t="s">
        <v>1084</v>
      </c>
      <c r="Q168" s="4" t="s">
        <v>1084</v>
      </c>
      <c r="R168" s="4" t="s">
        <v>2103</v>
      </c>
      <c r="S168" s="4">
        <v>0</v>
      </c>
      <c r="T168" s="4" t="s">
        <v>1040</v>
      </c>
      <c r="U168" s="4" t="s">
        <v>1041</v>
      </c>
      <c r="V168" s="4" t="s">
        <v>1042</v>
      </c>
      <c r="W168" s="4" t="s">
        <v>1084</v>
      </c>
      <c r="X168" s="4" t="s">
        <v>1093</v>
      </c>
      <c r="Y168" s="4" t="s">
        <v>1084</v>
      </c>
      <c r="Z168" s="4" t="s">
        <v>1094</v>
      </c>
      <c r="AA168" s="4" t="s">
        <v>1084</v>
      </c>
      <c r="AB168" s="4" t="s">
        <v>1084</v>
      </c>
      <c r="AC168" s="4" t="s">
        <v>1084</v>
      </c>
      <c r="AD168" s="4" t="s">
        <v>1084</v>
      </c>
      <c r="AE168" s="4" t="s">
        <v>2104</v>
      </c>
      <c r="AF168" s="4" t="s">
        <v>1414</v>
      </c>
      <c r="AG168" s="4" t="s">
        <v>2105</v>
      </c>
      <c r="AH168" s="4" t="s">
        <v>78</v>
      </c>
      <c r="AI168" s="4">
        <v>37530</v>
      </c>
      <c r="AJ168" s="4" t="s">
        <v>1165</v>
      </c>
      <c r="AK168" s="4">
        <v>37741</v>
      </c>
      <c r="AL168" s="4" t="s">
        <v>1142</v>
      </c>
      <c r="AM168" s="4">
        <v>37636</v>
      </c>
      <c r="AN168" s="4" t="s">
        <v>1402</v>
      </c>
      <c r="AO168" s="4">
        <v>2003.03825136612</v>
      </c>
      <c r="AP168" s="4" t="s">
        <v>1084</v>
      </c>
      <c r="AQ168" s="4" t="s">
        <v>1144</v>
      </c>
      <c r="AR168" s="4" t="s">
        <v>1403</v>
      </c>
      <c r="AS168" s="4" t="s">
        <v>67</v>
      </c>
      <c r="AT168" s="4" t="s">
        <v>1105</v>
      </c>
      <c r="AU168" s="4" t="s">
        <v>413</v>
      </c>
      <c r="AV168" s="4" t="s">
        <v>1084</v>
      </c>
      <c r="AW168" s="4" t="s">
        <v>1084</v>
      </c>
      <c r="AX168" s="4" t="s">
        <v>1084</v>
      </c>
      <c r="AY168" s="4" t="s">
        <v>1106</v>
      </c>
      <c r="AZ168" s="8" t="s">
        <v>67</v>
      </c>
      <c r="BA168" t="s">
        <v>1107</v>
      </c>
      <c r="BB168" t="s">
        <v>1513</v>
      </c>
      <c r="BC168" t="s">
        <v>1514</v>
      </c>
      <c r="BD168" t="s">
        <v>1293</v>
      </c>
      <c r="BE168" t="s">
        <v>1133</v>
      </c>
      <c r="BF168" t="s">
        <v>1112</v>
      </c>
      <c r="BG168" t="s">
        <v>1514</v>
      </c>
      <c r="BH168" t="s">
        <v>1513</v>
      </c>
      <c r="BI168" t="s">
        <v>1516</v>
      </c>
      <c r="BJ168">
        <v>0</v>
      </c>
      <c r="BK168" t="s">
        <v>1115</v>
      </c>
      <c r="BM168" s="47"/>
    </row>
    <row r="169" spans="1:65" x14ac:dyDescent="0.35">
      <c r="A169" s="5">
        <v>1272</v>
      </c>
      <c r="B169" s="4">
        <v>1272</v>
      </c>
      <c r="C169" s="4" t="s">
        <v>415</v>
      </c>
      <c r="D169" s="4" t="s">
        <v>418</v>
      </c>
      <c r="E169" s="4" t="s">
        <v>1084</v>
      </c>
      <c r="F169" s="4" t="s">
        <v>2106</v>
      </c>
      <c r="G169" s="4">
        <v>2007</v>
      </c>
      <c r="H169" s="4" t="s">
        <v>1086</v>
      </c>
      <c r="I169" s="4" t="s">
        <v>1087</v>
      </c>
      <c r="J169" s="4" t="s">
        <v>1088</v>
      </c>
      <c r="K169" s="4" t="s">
        <v>67</v>
      </c>
      <c r="L169" s="4" t="s">
        <v>2100</v>
      </c>
      <c r="M169" s="4" t="s">
        <v>1084</v>
      </c>
      <c r="N169" s="4" t="s">
        <v>1084</v>
      </c>
      <c r="O169" s="4" t="s">
        <v>1084</v>
      </c>
      <c r="P169" s="4" t="s">
        <v>1084</v>
      </c>
      <c r="Q169" s="4" t="s">
        <v>1084</v>
      </c>
      <c r="R169" s="4" t="s">
        <v>2107</v>
      </c>
      <c r="S169" s="4">
        <v>2007</v>
      </c>
      <c r="T169" s="4" t="s">
        <v>1040</v>
      </c>
      <c r="U169" s="4" t="s">
        <v>1041</v>
      </c>
      <c r="V169" s="4" t="s">
        <v>1042</v>
      </c>
      <c r="W169" s="4" t="s">
        <v>1084</v>
      </c>
      <c r="X169" s="4" t="s">
        <v>1093</v>
      </c>
      <c r="Y169" s="4" t="s">
        <v>1084</v>
      </c>
      <c r="Z169" s="4" t="s">
        <v>1094</v>
      </c>
      <c r="AA169" s="4" t="s">
        <v>1084</v>
      </c>
      <c r="AB169" s="4" t="s">
        <v>1084</v>
      </c>
      <c r="AC169" s="4" t="s">
        <v>1084</v>
      </c>
      <c r="AD169" s="4" t="s">
        <v>1084</v>
      </c>
      <c r="AE169" s="4" t="s">
        <v>1183</v>
      </c>
      <c r="AF169" s="4" t="s">
        <v>1084</v>
      </c>
      <c r="AG169" s="4" t="s">
        <v>1084</v>
      </c>
      <c r="AH169" s="4" t="s">
        <v>70</v>
      </c>
      <c r="AI169" s="4">
        <v>0</v>
      </c>
      <c r="AJ169" s="4" t="s">
        <v>1084</v>
      </c>
      <c r="AK169" s="4">
        <v>0</v>
      </c>
      <c r="AL169" s="4" t="s">
        <v>1084</v>
      </c>
      <c r="AM169" s="4">
        <v>0</v>
      </c>
      <c r="AN169" s="4" t="s">
        <v>1084</v>
      </c>
      <c r="AO169" s="4">
        <v>0</v>
      </c>
      <c r="AP169" s="4" t="s">
        <v>1084</v>
      </c>
      <c r="AQ169" s="4" t="s">
        <v>1444</v>
      </c>
      <c r="AR169" s="4" t="s">
        <v>1444</v>
      </c>
      <c r="AS169" s="4" t="s">
        <v>67</v>
      </c>
      <c r="AT169" s="4" t="s">
        <v>1105</v>
      </c>
      <c r="AU169" s="4" t="s">
        <v>413</v>
      </c>
      <c r="AV169" s="4" t="s">
        <v>1084</v>
      </c>
      <c r="AW169" s="4" t="s">
        <v>1084</v>
      </c>
      <c r="AX169" s="4" t="s">
        <v>1084</v>
      </c>
      <c r="AY169" s="4" t="s">
        <v>1106</v>
      </c>
      <c r="AZ169" s="8" t="s">
        <v>67</v>
      </c>
      <c r="BA169" t="s">
        <v>1107</v>
      </c>
      <c r="BB169" t="s">
        <v>1513</v>
      </c>
      <c r="BC169" t="s">
        <v>1514</v>
      </c>
      <c r="BD169" t="s">
        <v>1293</v>
      </c>
      <c r="BE169" t="s">
        <v>1133</v>
      </c>
      <c r="BF169" t="s">
        <v>1112</v>
      </c>
      <c r="BG169" t="s">
        <v>1514</v>
      </c>
      <c r="BH169" t="s">
        <v>1513</v>
      </c>
      <c r="BI169" t="s">
        <v>1516</v>
      </c>
      <c r="BJ169">
        <v>0</v>
      </c>
      <c r="BK169" t="s">
        <v>1115</v>
      </c>
      <c r="BM169" s="47"/>
    </row>
    <row r="170" spans="1:65" x14ac:dyDescent="0.35">
      <c r="A170" s="5">
        <v>1274</v>
      </c>
      <c r="B170" s="4">
        <v>1274</v>
      </c>
      <c r="C170" s="4" t="s">
        <v>415</v>
      </c>
      <c r="D170" s="4" t="s">
        <v>419</v>
      </c>
      <c r="E170" s="4" t="s">
        <v>1084</v>
      </c>
      <c r="F170" s="4" t="s">
        <v>2108</v>
      </c>
      <c r="G170" s="4">
        <v>2012</v>
      </c>
      <c r="H170" s="4" t="s">
        <v>1086</v>
      </c>
      <c r="I170" s="4" t="s">
        <v>1087</v>
      </c>
      <c r="J170" s="4" t="s">
        <v>1088</v>
      </c>
      <c r="K170" s="4" t="s">
        <v>67</v>
      </c>
      <c r="L170" s="4" t="s">
        <v>2100</v>
      </c>
      <c r="M170" s="4" t="s">
        <v>1084</v>
      </c>
      <c r="N170" s="4" t="s">
        <v>1084</v>
      </c>
      <c r="O170" s="4" t="s">
        <v>1084</v>
      </c>
      <c r="P170" s="4" t="s">
        <v>1084</v>
      </c>
      <c r="Q170" s="4" t="s">
        <v>1084</v>
      </c>
      <c r="R170" s="4" t="s">
        <v>2109</v>
      </c>
      <c r="S170" s="4">
        <v>2012</v>
      </c>
      <c r="T170" s="4" t="s">
        <v>1040</v>
      </c>
      <c r="U170" s="4" t="s">
        <v>1041</v>
      </c>
      <c r="V170" s="4" t="s">
        <v>1042</v>
      </c>
      <c r="W170" s="4" t="s">
        <v>1084</v>
      </c>
      <c r="X170" s="4" t="s">
        <v>1093</v>
      </c>
      <c r="Y170" s="4" t="s">
        <v>1084</v>
      </c>
      <c r="Z170" s="4" t="s">
        <v>1094</v>
      </c>
      <c r="AA170" s="4" t="s">
        <v>1084</v>
      </c>
      <c r="AB170" s="4" t="s">
        <v>1084</v>
      </c>
      <c r="AC170" s="4" t="s">
        <v>1084</v>
      </c>
      <c r="AD170" s="4" t="s">
        <v>1084</v>
      </c>
      <c r="AE170" s="4" t="s">
        <v>1183</v>
      </c>
      <c r="AF170" s="4" t="s">
        <v>1084</v>
      </c>
      <c r="AG170" s="4" t="s">
        <v>1084</v>
      </c>
      <c r="AH170" s="4" t="s">
        <v>70</v>
      </c>
      <c r="AI170" s="4">
        <v>0</v>
      </c>
      <c r="AJ170" s="4" t="s">
        <v>1084</v>
      </c>
      <c r="AK170" s="4">
        <v>0</v>
      </c>
      <c r="AL170" s="4" t="s">
        <v>1084</v>
      </c>
      <c r="AM170" s="4">
        <v>0</v>
      </c>
      <c r="AN170" s="4" t="s">
        <v>1084</v>
      </c>
      <c r="AO170" s="4">
        <v>0</v>
      </c>
      <c r="AP170" s="4" t="s">
        <v>1084</v>
      </c>
      <c r="AQ170" s="4" t="s">
        <v>1184</v>
      </c>
      <c r="AR170" s="4" t="s">
        <v>1184</v>
      </c>
      <c r="AS170" s="4" t="s">
        <v>67</v>
      </c>
      <c r="AT170" s="4" t="s">
        <v>1105</v>
      </c>
      <c r="AU170" s="4" t="s">
        <v>413</v>
      </c>
      <c r="AV170" s="4" t="s">
        <v>1084</v>
      </c>
      <c r="AW170" s="4" t="s">
        <v>1084</v>
      </c>
      <c r="AX170" s="4" t="s">
        <v>1084</v>
      </c>
      <c r="AY170" s="4" t="s">
        <v>1106</v>
      </c>
      <c r="AZ170" s="8" t="s">
        <v>67</v>
      </c>
      <c r="BA170" t="s">
        <v>1107</v>
      </c>
      <c r="BB170" t="s">
        <v>1513</v>
      </c>
      <c r="BC170" t="s">
        <v>1514</v>
      </c>
      <c r="BD170" t="s">
        <v>1293</v>
      </c>
      <c r="BE170" t="s">
        <v>1133</v>
      </c>
      <c r="BF170" t="s">
        <v>1112</v>
      </c>
      <c r="BG170" t="s">
        <v>1514</v>
      </c>
      <c r="BH170" t="s">
        <v>1513</v>
      </c>
      <c r="BI170" t="s">
        <v>1516</v>
      </c>
      <c r="BJ170">
        <v>0</v>
      </c>
      <c r="BK170" t="s">
        <v>1115</v>
      </c>
      <c r="BM170" s="47"/>
    </row>
    <row r="171" spans="1:65" x14ac:dyDescent="0.35">
      <c r="A171" s="5">
        <v>1841</v>
      </c>
      <c r="B171" s="4">
        <v>1841</v>
      </c>
      <c r="C171" s="4" t="s">
        <v>415</v>
      </c>
      <c r="D171" s="4" t="s">
        <v>420</v>
      </c>
      <c r="E171" s="4" t="s">
        <v>1084</v>
      </c>
      <c r="F171" s="4" t="s">
        <v>2110</v>
      </c>
      <c r="G171" s="4">
        <v>2017</v>
      </c>
      <c r="H171" s="4" t="s">
        <v>1086</v>
      </c>
      <c r="I171" s="4" t="s">
        <v>1087</v>
      </c>
      <c r="J171" s="4" t="s">
        <v>1088</v>
      </c>
      <c r="K171" s="4" t="s">
        <v>67</v>
      </c>
      <c r="L171" s="4" t="s">
        <v>2100</v>
      </c>
      <c r="M171" s="4" t="s">
        <v>1084</v>
      </c>
      <c r="N171" s="4" t="s">
        <v>1084</v>
      </c>
      <c r="O171" s="4" t="s">
        <v>1084</v>
      </c>
      <c r="P171" s="4" t="s">
        <v>1084</v>
      </c>
      <c r="Q171" s="4" t="s">
        <v>1084</v>
      </c>
      <c r="R171" s="4" t="s">
        <v>2111</v>
      </c>
      <c r="S171" s="4">
        <v>0</v>
      </c>
      <c r="T171" s="4" t="s">
        <v>1040</v>
      </c>
      <c r="U171" s="4" t="s">
        <v>1041</v>
      </c>
      <c r="V171" s="4" t="s">
        <v>1042</v>
      </c>
      <c r="W171" s="4" t="s">
        <v>1084</v>
      </c>
      <c r="X171" s="4" t="s">
        <v>1093</v>
      </c>
      <c r="Y171" s="4" t="s">
        <v>1084</v>
      </c>
      <c r="Z171" s="4" t="s">
        <v>1094</v>
      </c>
      <c r="AA171" s="4" t="s">
        <v>1084</v>
      </c>
      <c r="AB171" s="4" t="s">
        <v>1084</v>
      </c>
      <c r="AC171" s="4" t="s">
        <v>1188</v>
      </c>
      <c r="AD171" s="4" t="s">
        <v>1084</v>
      </c>
      <c r="AE171" s="4" t="s">
        <v>2112</v>
      </c>
      <c r="AF171" s="4" t="s">
        <v>1140</v>
      </c>
      <c r="AG171" s="4" t="s">
        <v>1156</v>
      </c>
      <c r="AH171" s="4" t="s">
        <v>78</v>
      </c>
      <c r="AI171" s="4">
        <v>42917</v>
      </c>
      <c r="AJ171" s="4" t="s">
        <v>1125</v>
      </c>
      <c r="AK171" s="4">
        <v>43008</v>
      </c>
      <c r="AL171" s="4" t="s">
        <v>1192</v>
      </c>
      <c r="AM171" s="4">
        <v>42963</v>
      </c>
      <c r="AN171" s="4" t="s">
        <v>1193</v>
      </c>
      <c r="AO171" s="4">
        <v>2017.6202185792299</v>
      </c>
      <c r="AP171" s="4" t="s">
        <v>2113</v>
      </c>
      <c r="AQ171" s="4" t="s">
        <v>1194</v>
      </c>
      <c r="AR171" s="4" t="s">
        <v>1194</v>
      </c>
      <c r="AS171" s="4" t="s">
        <v>67</v>
      </c>
      <c r="AT171" s="4" t="s">
        <v>1105</v>
      </c>
      <c r="AU171" s="4" t="s">
        <v>413</v>
      </c>
      <c r="AV171" s="4" t="s">
        <v>1084</v>
      </c>
      <c r="AW171" s="4" t="s">
        <v>1084</v>
      </c>
      <c r="AX171" s="4" t="s">
        <v>1084</v>
      </c>
      <c r="AY171" s="4" t="s">
        <v>1106</v>
      </c>
      <c r="AZ171" s="8" t="s">
        <v>67</v>
      </c>
      <c r="BA171" t="s">
        <v>1107</v>
      </c>
      <c r="BB171" t="s">
        <v>1513</v>
      </c>
      <c r="BC171" t="s">
        <v>1514</v>
      </c>
      <c r="BD171" t="s">
        <v>1293</v>
      </c>
      <c r="BE171" t="s">
        <v>1133</v>
      </c>
      <c r="BF171" t="s">
        <v>1112</v>
      </c>
      <c r="BG171" t="s">
        <v>1514</v>
      </c>
      <c r="BH171" t="s">
        <v>1513</v>
      </c>
      <c r="BI171" t="s">
        <v>1516</v>
      </c>
      <c r="BJ171">
        <v>0</v>
      </c>
      <c r="BK171" t="s">
        <v>1115</v>
      </c>
      <c r="BM171" s="47"/>
    </row>
    <row r="172" spans="1:65" x14ac:dyDescent="0.35">
      <c r="A172" s="5">
        <v>327</v>
      </c>
      <c r="B172" s="4">
        <v>327</v>
      </c>
      <c r="C172" s="4" t="s">
        <v>423</v>
      </c>
      <c r="D172" s="4" t="s">
        <v>422</v>
      </c>
      <c r="E172" s="4" t="s">
        <v>1084</v>
      </c>
      <c r="F172" s="4" t="s">
        <v>2114</v>
      </c>
      <c r="G172" s="4">
        <v>2000</v>
      </c>
      <c r="H172" s="4" t="s">
        <v>1086</v>
      </c>
      <c r="I172" s="4" t="s">
        <v>1087</v>
      </c>
      <c r="J172" s="4" t="s">
        <v>1088</v>
      </c>
      <c r="K172" s="4" t="s">
        <v>76</v>
      </c>
      <c r="L172" s="4" t="s">
        <v>2115</v>
      </c>
      <c r="M172" s="4" t="s">
        <v>2116</v>
      </c>
      <c r="N172" s="4" t="s">
        <v>1084</v>
      </c>
      <c r="O172" s="4" t="s">
        <v>1084</v>
      </c>
      <c r="P172" s="4" t="s">
        <v>1084</v>
      </c>
      <c r="Q172" s="4" t="s">
        <v>1084</v>
      </c>
      <c r="R172" s="4" t="s">
        <v>1084</v>
      </c>
      <c r="S172" s="4">
        <v>2000</v>
      </c>
      <c r="T172" s="4" t="s">
        <v>1040</v>
      </c>
      <c r="U172" s="4" t="s">
        <v>1120</v>
      </c>
      <c r="V172" s="4" t="s">
        <v>1042</v>
      </c>
      <c r="W172" s="4" t="s">
        <v>1084</v>
      </c>
      <c r="X172" s="4" t="s">
        <v>1093</v>
      </c>
      <c r="Y172" s="4" t="s">
        <v>1094</v>
      </c>
      <c r="Z172" s="4" t="s">
        <v>1084</v>
      </c>
      <c r="AA172" s="4" t="s">
        <v>1084</v>
      </c>
      <c r="AB172" s="4" t="s">
        <v>1084</v>
      </c>
      <c r="AC172" s="4" t="s">
        <v>1084</v>
      </c>
      <c r="AD172" s="4" t="s">
        <v>1084</v>
      </c>
      <c r="AE172" s="4" t="s">
        <v>2117</v>
      </c>
      <c r="AF172" s="4" t="s">
        <v>1163</v>
      </c>
      <c r="AG172" s="4" t="s">
        <v>1164</v>
      </c>
      <c r="AH172" s="4" t="s">
        <v>78</v>
      </c>
      <c r="AI172" s="4">
        <v>36831</v>
      </c>
      <c r="AJ172" s="4" t="s">
        <v>1166</v>
      </c>
      <c r="AK172" s="4">
        <v>36891</v>
      </c>
      <c r="AL172" s="4" t="s">
        <v>1152</v>
      </c>
      <c r="AM172" s="4">
        <v>36861.5</v>
      </c>
      <c r="AN172" s="4" t="s">
        <v>1126</v>
      </c>
      <c r="AO172" s="4">
        <v>2000.9166666666699</v>
      </c>
      <c r="AP172" s="4" t="s">
        <v>2118</v>
      </c>
      <c r="AQ172" s="4" t="s">
        <v>1127</v>
      </c>
      <c r="AR172" s="4" t="s">
        <v>1127</v>
      </c>
      <c r="AS172" s="4" t="s">
        <v>76</v>
      </c>
      <c r="AT172" s="4" t="s">
        <v>1105</v>
      </c>
      <c r="AU172" s="4" t="s">
        <v>421</v>
      </c>
      <c r="AV172" s="4" t="s">
        <v>1084</v>
      </c>
      <c r="AW172" s="4" t="s">
        <v>1084</v>
      </c>
      <c r="AX172" s="4" t="s">
        <v>1084</v>
      </c>
      <c r="AY172" s="4" t="s">
        <v>1128</v>
      </c>
      <c r="AZ172" s="8" t="s">
        <v>76</v>
      </c>
      <c r="BA172" t="s">
        <v>1107</v>
      </c>
      <c r="BB172" t="s">
        <v>1242</v>
      </c>
      <c r="BC172" t="s">
        <v>1206</v>
      </c>
      <c r="BD172" t="s">
        <v>1110</v>
      </c>
      <c r="BE172" t="s">
        <v>1133</v>
      </c>
      <c r="BF172" t="s">
        <v>1112</v>
      </c>
      <c r="BG172" t="s">
        <v>1206</v>
      </c>
      <c r="BH172" t="s">
        <v>1242</v>
      </c>
      <c r="BI172" t="s">
        <v>1208</v>
      </c>
      <c r="BJ172">
        <v>0</v>
      </c>
      <c r="BK172" t="s">
        <v>1115</v>
      </c>
      <c r="BM172" s="47" t="s">
        <v>1136</v>
      </c>
    </row>
    <row r="173" spans="1:65" x14ac:dyDescent="0.35">
      <c r="A173" s="5">
        <v>330</v>
      </c>
      <c r="B173" s="4">
        <v>330</v>
      </c>
      <c r="C173" s="4" t="s">
        <v>423</v>
      </c>
      <c r="D173" s="4" t="s">
        <v>424</v>
      </c>
      <c r="E173" s="4" t="s">
        <v>1084</v>
      </c>
      <c r="F173" s="4" t="s">
        <v>2119</v>
      </c>
      <c r="G173" s="4">
        <v>2006</v>
      </c>
      <c r="H173" s="4" t="s">
        <v>1086</v>
      </c>
      <c r="I173" s="4" t="s">
        <v>1087</v>
      </c>
      <c r="J173" s="4" t="s">
        <v>1088</v>
      </c>
      <c r="K173" s="4" t="s">
        <v>76</v>
      </c>
      <c r="L173" s="4" t="s">
        <v>2115</v>
      </c>
      <c r="M173" s="4" t="s">
        <v>2120</v>
      </c>
      <c r="N173" s="4" t="s">
        <v>1084</v>
      </c>
      <c r="O173" s="4" t="s">
        <v>1084</v>
      </c>
      <c r="P173" s="4" t="s">
        <v>1084</v>
      </c>
      <c r="Q173" s="4" t="s">
        <v>1084</v>
      </c>
      <c r="R173" s="4" t="s">
        <v>1084</v>
      </c>
      <c r="S173" s="4">
        <v>2006</v>
      </c>
      <c r="T173" s="4" t="s">
        <v>1040</v>
      </c>
      <c r="U173" s="4" t="s">
        <v>1041</v>
      </c>
      <c r="V173" s="4" t="s">
        <v>1042</v>
      </c>
      <c r="W173" s="4" t="s">
        <v>1084</v>
      </c>
      <c r="X173" s="4" t="s">
        <v>1093</v>
      </c>
      <c r="Y173" s="4" t="s">
        <v>1094</v>
      </c>
      <c r="Z173" s="4" t="s">
        <v>1084</v>
      </c>
      <c r="AA173" s="4" t="s">
        <v>1084</v>
      </c>
      <c r="AB173" s="4" t="s">
        <v>1084</v>
      </c>
      <c r="AC173" s="4" t="s">
        <v>1084</v>
      </c>
      <c r="AD173" s="4" t="s">
        <v>1084</v>
      </c>
      <c r="AE173" s="4" t="s">
        <v>2121</v>
      </c>
      <c r="AF173" s="4" t="s">
        <v>1190</v>
      </c>
      <c r="AG173" s="4" t="s">
        <v>1536</v>
      </c>
      <c r="AH173" s="4" t="s">
        <v>78</v>
      </c>
      <c r="AI173" s="4">
        <v>38749</v>
      </c>
      <c r="AJ173" s="4" t="s">
        <v>1101</v>
      </c>
      <c r="AK173" s="4">
        <v>38898</v>
      </c>
      <c r="AL173" s="4" t="s">
        <v>1100</v>
      </c>
      <c r="AM173" s="4">
        <v>38824</v>
      </c>
      <c r="AN173" s="4" t="s">
        <v>1279</v>
      </c>
      <c r="AO173" s="4">
        <v>2006.2896174863399</v>
      </c>
      <c r="AP173" s="4" t="s">
        <v>2122</v>
      </c>
      <c r="AQ173" s="4" t="s">
        <v>1280</v>
      </c>
      <c r="AR173" s="4" t="s">
        <v>1280</v>
      </c>
      <c r="AS173" s="4" t="s">
        <v>76</v>
      </c>
      <c r="AT173" s="4" t="s">
        <v>1105</v>
      </c>
      <c r="AU173" s="4" t="s">
        <v>421</v>
      </c>
      <c r="AV173" s="4" t="s">
        <v>1084</v>
      </c>
      <c r="AW173" s="4" t="s">
        <v>1084</v>
      </c>
      <c r="AX173" s="4" t="s">
        <v>1084</v>
      </c>
      <c r="AY173" s="4" t="s">
        <v>1128</v>
      </c>
      <c r="AZ173" s="8" t="s">
        <v>76</v>
      </c>
      <c r="BA173" t="s">
        <v>1107</v>
      </c>
      <c r="BB173" t="s">
        <v>1242</v>
      </c>
      <c r="BC173" t="s">
        <v>1206</v>
      </c>
      <c r="BD173" t="s">
        <v>1110</v>
      </c>
      <c r="BE173" t="s">
        <v>1133</v>
      </c>
      <c r="BF173" t="s">
        <v>1112</v>
      </c>
      <c r="BG173" t="s">
        <v>1206</v>
      </c>
      <c r="BH173" t="s">
        <v>1242</v>
      </c>
      <c r="BI173" t="s">
        <v>1208</v>
      </c>
      <c r="BJ173">
        <v>0</v>
      </c>
      <c r="BK173" t="s">
        <v>1115</v>
      </c>
      <c r="BM173" s="47" t="s">
        <v>1167</v>
      </c>
    </row>
    <row r="174" spans="1:65" x14ac:dyDescent="0.35">
      <c r="A174" s="5">
        <v>331</v>
      </c>
      <c r="B174" s="4">
        <v>331</v>
      </c>
      <c r="C174" s="4" t="s">
        <v>423</v>
      </c>
      <c r="D174" s="4" t="s">
        <v>425</v>
      </c>
      <c r="E174" s="4" t="s">
        <v>1084</v>
      </c>
      <c r="F174" s="4" t="s">
        <v>2123</v>
      </c>
      <c r="G174" s="4">
        <v>2011</v>
      </c>
      <c r="H174" s="4" t="s">
        <v>1086</v>
      </c>
      <c r="I174" s="4" t="s">
        <v>1087</v>
      </c>
      <c r="J174" s="4" t="s">
        <v>1088</v>
      </c>
      <c r="K174" s="4" t="s">
        <v>76</v>
      </c>
      <c r="L174" s="4" t="s">
        <v>2115</v>
      </c>
      <c r="M174" s="4" t="s">
        <v>2124</v>
      </c>
      <c r="N174" s="4" t="s">
        <v>1084</v>
      </c>
      <c r="O174" s="4" t="s">
        <v>1084</v>
      </c>
      <c r="P174" s="4" t="s">
        <v>1084</v>
      </c>
      <c r="Q174" s="4" t="s">
        <v>1084</v>
      </c>
      <c r="R174" s="4" t="s">
        <v>1084</v>
      </c>
      <c r="S174" s="4">
        <v>2011</v>
      </c>
      <c r="T174" s="4" t="s">
        <v>1040</v>
      </c>
      <c r="U174" s="4" t="s">
        <v>1041</v>
      </c>
      <c r="V174" s="4" t="s">
        <v>1042</v>
      </c>
      <c r="W174" s="4" t="s">
        <v>1084</v>
      </c>
      <c r="X174" s="4" t="s">
        <v>1093</v>
      </c>
      <c r="Y174" s="4" t="s">
        <v>1094</v>
      </c>
      <c r="Z174" s="4" t="s">
        <v>1084</v>
      </c>
      <c r="AA174" s="4" t="s">
        <v>1084</v>
      </c>
      <c r="AB174" s="4" t="s">
        <v>1084</v>
      </c>
      <c r="AC174" s="4" t="s">
        <v>1084</v>
      </c>
      <c r="AD174" s="4" t="s">
        <v>1084</v>
      </c>
      <c r="AE174" s="4" t="s">
        <v>2125</v>
      </c>
      <c r="AF174" s="4" t="s">
        <v>1123</v>
      </c>
      <c r="AG174" s="4" t="s">
        <v>2126</v>
      </c>
      <c r="AH174" s="4" t="s">
        <v>78</v>
      </c>
      <c r="AI174" s="4">
        <v>40587</v>
      </c>
      <c r="AJ174" s="4" t="s">
        <v>1101</v>
      </c>
      <c r="AK174" s="4">
        <v>40620</v>
      </c>
      <c r="AL174" s="4" t="s">
        <v>1201</v>
      </c>
      <c r="AM174" s="4">
        <v>40604</v>
      </c>
      <c r="AN174" s="4" t="s">
        <v>1341</v>
      </c>
      <c r="AO174" s="4">
        <v>2011.1639344262301</v>
      </c>
      <c r="AP174" s="4" t="s">
        <v>2127</v>
      </c>
      <c r="AQ174" s="4" t="s">
        <v>1342</v>
      </c>
      <c r="AR174" s="4" t="s">
        <v>1342</v>
      </c>
      <c r="AS174" s="4" t="s">
        <v>76</v>
      </c>
      <c r="AT174" s="4" t="s">
        <v>1105</v>
      </c>
      <c r="AU174" s="4" t="s">
        <v>421</v>
      </c>
      <c r="AV174" s="4" t="s">
        <v>1084</v>
      </c>
      <c r="AW174" s="4" t="s">
        <v>1084</v>
      </c>
      <c r="AX174" s="4" t="s">
        <v>1084</v>
      </c>
      <c r="AY174" s="4" t="s">
        <v>1128</v>
      </c>
      <c r="AZ174" s="8" t="s">
        <v>76</v>
      </c>
      <c r="BA174" t="s">
        <v>1107</v>
      </c>
      <c r="BB174" t="s">
        <v>1242</v>
      </c>
      <c r="BC174" t="s">
        <v>1206</v>
      </c>
      <c r="BD174" t="s">
        <v>1110</v>
      </c>
      <c r="BE174" t="s">
        <v>1133</v>
      </c>
      <c r="BF174" t="s">
        <v>1112</v>
      </c>
      <c r="BG174" t="s">
        <v>1206</v>
      </c>
      <c r="BH174" t="s">
        <v>1242</v>
      </c>
      <c r="BI174" t="s">
        <v>1208</v>
      </c>
      <c r="BJ174">
        <v>0</v>
      </c>
      <c r="BK174" t="s">
        <v>1115</v>
      </c>
      <c r="BM174" s="47" t="s">
        <v>1209</v>
      </c>
    </row>
    <row r="175" spans="1:65" x14ac:dyDescent="0.35">
      <c r="A175" s="5">
        <v>2516</v>
      </c>
      <c r="B175" s="4">
        <v>2516</v>
      </c>
      <c r="C175" s="4" t="s">
        <v>423</v>
      </c>
      <c r="D175" s="4" t="s">
        <v>426</v>
      </c>
      <c r="E175" s="4" t="s">
        <v>1084</v>
      </c>
      <c r="F175" s="4" t="s">
        <v>2128</v>
      </c>
      <c r="G175" s="4">
        <v>2018</v>
      </c>
      <c r="H175" s="4" t="s">
        <v>1086</v>
      </c>
      <c r="I175" s="4" t="s">
        <v>1087</v>
      </c>
      <c r="J175" s="4" t="s">
        <v>1088</v>
      </c>
      <c r="K175" s="4" t="s">
        <v>76</v>
      </c>
      <c r="L175" s="4" t="s">
        <v>2115</v>
      </c>
      <c r="M175" s="4" t="s">
        <v>2129</v>
      </c>
      <c r="N175" s="4" t="s">
        <v>1084</v>
      </c>
      <c r="O175" s="4" t="s">
        <v>1084</v>
      </c>
      <c r="P175" s="4" t="s">
        <v>1084</v>
      </c>
      <c r="Q175" s="4" t="s">
        <v>1084</v>
      </c>
      <c r="R175" s="4" t="s">
        <v>1084</v>
      </c>
      <c r="S175" s="4">
        <v>2018</v>
      </c>
      <c r="T175" s="4" t="s">
        <v>1040</v>
      </c>
      <c r="U175" s="4" t="s">
        <v>1041</v>
      </c>
      <c r="V175" s="4" t="s">
        <v>2130</v>
      </c>
      <c r="W175" s="4" t="s">
        <v>1084</v>
      </c>
      <c r="X175" s="4" t="s">
        <v>1093</v>
      </c>
      <c r="Y175" s="4" t="s">
        <v>1094</v>
      </c>
      <c r="Z175" s="4" t="s">
        <v>1094</v>
      </c>
      <c r="AA175" s="4" t="s">
        <v>1084</v>
      </c>
      <c r="AB175" s="4" t="s">
        <v>1084</v>
      </c>
      <c r="AC175" s="4" t="s">
        <v>1095</v>
      </c>
      <c r="AD175" s="4" t="s">
        <v>2131</v>
      </c>
      <c r="AE175" s="4" t="s">
        <v>1670</v>
      </c>
      <c r="AF175" s="4" t="s">
        <v>1163</v>
      </c>
      <c r="AG175" s="4" t="s">
        <v>1783</v>
      </c>
      <c r="AH175" s="4" t="s">
        <v>78</v>
      </c>
      <c r="AI175" s="4">
        <v>43162</v>
      </c>
      <c r="AJ175" s="4" t="s">
        <v>1201</v>
      </c>
      <c r="AK175" s="4">
        <v>43247</v>
      </c>
      <c r="AL175" s="4" t="s">
        <v>1157</v>
      </c>
      <c r="AM175" s="4">
        <v>43205</v>
      </c>
      <c r="AN175" s="4" t="s">
        <v>1376</v>
      </c>
      <c r="AO175" s="4">
        <v>2018.28415300546</v>
      </c>
      <c r="AP175" s="4" t="s">
        <v>1084</v>
      </c>
      <c r="AQ175" s="4" t="s">
        <v>1195</v>
      </c>
      <c r="AR175" s="4" t="s">
        <v>1195</v>
      </c>
      <c r="AS175" s="4" t="s">
        <v>76</v>
      </c>
      <c r="AT175" s="4" t="s">
        <v>1105</v>
      </c>
      <c r="AU175" s="4" t="s">
        <v>421</v>
      </c>
      <c r="AV175" s="4" t="s">
        <v>1084</v>
      </c>
      <c r="AW175" s="4" t="s">
        <v>1084</v>
      </c>
      <c r="AX175" s="4" t="s">
        <v>1084</v>
      </c>
      <c r="AY175" s="4" t="s">
        <v>1128</v>
      </c>
      <c r="AZ175" s="8" t="s">
        <v>76</v>
      </c>
      <c r="BA175" t="s">
        <v>1107</v>
      </c>
      <c r="BB175" t="s">
        <v>1242</v>
      </c>
      <c r="BC175" t="s">
        <v>1206</v>
      </c>
      <c r="BD175" t="s">
        <v>1110</v>
      </c>
      <c r="BE175" t="s">
        <v>1133</v>
      </c>
      <c r="BF175" t="s">
        <v>1112</v>
      </c>
      <c r="BG175" t="s">
        <v>1206</v>
      </c>
      <c r="BH175" t="s">
        <v>1242</v>
      </c>
      <c r="BI175" t="s">
        <v>1208</v>
      </c>
      <c r="BJ175">
        <v>0</v>
      </c>
      <c r="BK175" t="s">
        <v>1115</v>
      </c>
      <c r="BM175" s="47" t="s">
        <v>329</v>
      </c>
    </row>
    <row r="176" spans="1:65" x14ac:dyDescent="0.35">
      <c r="A176" s="5">
        <v>1255</v>
      </c>
      <c r="B176" s="4">
        <v>1255</v>
      </c>
      <c r="C176" s="4" t="s">
        <v>429</v>
      </c>
      <c r="D176" s="4" t="s">
        <v>441</v>
      </c>
      <c r="E176" s="4" t="s">
        <v>1084</v>
      </c>
      <c r="F176" s="4" t="s">
        <v>2132</v>
      </c>
      <c r="G176" s="4">
        <v>2005</v>
      </c>
      <c r="H176" s="4" t="s">
        <v>1086</v>
      </c>
      <c r="I176" s="4" t="s">
        <v>1087</v>
      </c>
      <c r="J176" s="4" t="s">
        <v>1088</v>
      </c>
      <c r="K176" s="4" t="s">
        <v>76</v>
      </c>
      <c r="L176" s="4" t="s">
        <v>2133</v>
      </c>
      <c r="M176" s="4" t="s">
        <v>1084</v>
      </c>
      <c r="N176" s="4" t="s">
        <v>1084</v>
      </c>
      <c r="O176" s="4" t="s">
        <v>1084</v>
      </c>
      <c r="P176" s="4" t="s">
        <v>1084</v>
      </c>
      <c r="Q176" s="4" t="s">
        <v>1084</v>
      </c>
      <c r="R176" s="4" t="s">
        <v>1084</v>
      </c>
      <c r="S176" s="4">
        <v>2005</v>
      </c>
      <c r="T176" s="4" t="s">
        <v>1040</v>
      </c>
      <c r="U176" s="4" t="s">
        <v>1041</v>
      </c>
      <c r="V176" s="4" t="s">
        <v>1042</v>
      </c>
      <c r="W176" s="4" t="s">
        <v>1084</v>
      </c>
      <c r="X176" s="4" t="s">
        <v>1093</v>
      </c>
      <c r="Y176" s="4" t="s">
        <v>1094</v>
      </c>
      <c r="Z176" s="4" t="s">
        <v>1084</v>
      </c>
      <c r="AA176" s="4" t="s">
        <v>1084</v>
      </c>
      <c r="AB176" s="4" t="s">
        <v>1084</v>
      </c>
      <c r="AC176" s="4" t="s">
        <v>1084</v>
      </c>
      <c r="AD176" s="4" t="s">
        <v>1084</v>
      </c>
      <c r="AE176" s="4" t="s">
        <v>2134</v>
      </c>
      <c r="AF176" s="4" t="s">
        <v>1163</v>
      </c>
      <c r="AG176" s="4" t="s">
        <v>1164</v>
      </c>
      <c r="AH176" s="4" t="s">
        <v>78</v>
      </c>
      <c r="AI176" s="4">
        <v>38634</v>
      </c>
      <c r="AJ176" s="4" t="s">
        <v>1165</v>
      </c>
      <c r="AK176" s="4">
        <v>38694</v>
      </c>
      <c r="AL176" s="4" t="s">
        <v>1152</v>
      </c>
      <c r="AM176" s="4">
        <v>38664.5</v>
      </c>
      <c r="AN176" s="4" t="s">
        <v>1158</v>
      </c>
      <c r="AO176" s="4">
        <v>2005.85109289617</v>
      </c>
      <c r="AP176" s="4" t="s">
        <v>1416</v>
      </c>
      <c r="AQ176" s="4" t="s">
        <v>1159</v>
      </c>
      <c r="AR176" s="4" t="s">
        <v>1159</v>
      </c>
      <c r="AS176" s="4" t="s">
        <v>76</v>
      </c>
      <c r="AT176" s="4" t="s">
        <v>1105</v>
      </c>
      <c r="AU176" s="4" t="s">
        <v>427</v>
      </c>
      <c r="AV176" s="4" t="s">
        <v>1084</v>
      </c>
      <c r="AW176" s="4" t="s">
        <v>1084</v>
      </c>
      <c r="AX176" s="4" t="s">
        <v>1084</v>
      </c>
      <c r="AY176" s="4" t="s">
        <v>1128</v>
      </c>
      <c r="AZ176" s="8" t="s">
        <v>76</v>
      </c>
      <c r="BA176" t="s">
        <v>1313</v>
      </c>
      <c r="BB176" t="s">
        <v>1314</v>
      </c>
      <c r="BC176" t="s">
        <v>1315</v>
      </c>
      <c r="BD176" t="s">
        <v>1316</v>
      </c>
      <c r="BE176" t="s">
        <v>1133</v>
      </c>
      <c r="BF176" t="s">
        <v>1112</v>
      </c>
      <c r="BG176" t="s">
        <v>1315</v>
      </c>
      <c r="BH176" t="s">
        <v>1318</v>
      </c>
      <c r="BI176" t="s">
        <v>1313</v>
      </c>
      <c r="BJ176">
        <v>0</v>
      </c>
      <c r="BK176" t="s">
        <v>1115</v>
      </c>
      <c r="BM176" s="47" t="s">
        <v>1167</v>
      </c>
    </row>
    <row r="177" spans="1:65" x14ac:dyDescent="0.35">
      <c r="A177" s="5">
        <v>1256</v>
      </c>
      <c r="B177" s="4">
        <v>1256</v>
      </c>
      <c r="C177" s="4" t="s">
        <v>429</v>
      </c>
      <c r="D177" s="4" t="s">
        <v>442</v>
      </c>
      <c r="E177" s="4" t="s">
        <v>1084</v>
      </c>
      <c r="F177" s="4" t="s">
        <v>2135</v>
      </c>
      <c r="G177" s="4">
        <v>2011</v>
      </c>
      <c r="H177" s="4" t="s">
        <v>1086</v>
      </c>
      <c r="I177" s="4" t="s">
        <v>1087</v>
      </c>
      <c r="J177" s="4" t="s">
        <v>1088</v>
      </c>
      <c r="K177" s="4" t="s">
        <v>76</v>
      </c>
      <c r="L177" s="4" t="s">
        <v>2133</v>
      </c>
      <c r="M177" s="4" t="s">
        <v>1084</v>
      </c>
      <c r="N177" s="4" t="s">
        <v>1084</v>
      </c>
      <c r="O177" s="4" t="s">
        <v>1084</v>
      </c>
      <c r="P177" s="4" t="s">
        <v>1084</v>
      </c>
      <c r="Q177" s="4" t="s">
        <v>1084</v>
      </c>
      <c r="R177" s="4" t="s">
        <v>1084</v>
      </c>
      <c r="S177" s="4">
        <v>2011</v>
      </c>
      <c r="T177" s="4" t="s">
        <v>1040</v>
      </c>
      <c r="U177" s="4" t="s">
        <v>1041</v>
      </c>
      <c r="V177" s="4" t="s">
        <v>1042</v>
      </c>
      <c r="W177" s="4" t="s">
        <v>1084</v>
      </c>
      <c r="X177" s="4" t="s">
        <v>1093</v>
      </c>
      <c r="Y177" s="4" t="s">
        <v>1094</v>
      </c>
      <c r="Z177" s="4" t="s">
        <v>1084</v>
      </c>
      <c r="AA177" s="4" t="s">
        <v>1084</v>
      </c>
      <c r="AB177" s="4" t="s">
        <v>1084</v>
      </c>
      <c r="AC177" s="4" t="s">
        <v>1084</v>
      </c>
      <c r="AD177" s="4" t="s">
        <v>1084</v>
      </c>
      <c r="AE177" s="4" t="s">
        <v>2136</v>
      </c>
      <c r="AF177" s="4" t="s">
        <v>1163</v>
      </c>
      <c r="AG177" s="4" t="s">
        <v>2137</v>
      </c>
      <c r="AH177" s="4" t="s">
        <v>78</v>
      </c>
      <c r="AI177" s="4">
        <v>40545</v>
      </c>
      <c r="AJ177" s="4" t="s">
        <v>1303</v>
      </c>
      <c r="AK177" s="4">
        <v>40631</v>
      </c>
      <c r="AL177" s="4" t="s">
        <v>1201</v>
      </c>
      <c r="AM177" s="4">
        <v>40588.5</v>
      </c>
      <c r="AN177" s="4" t="s">
        <v>1341</v>
      </c>
      <c r="AO177" s="4">
        <v>2011.1215846994501</v>
      </c>
      <c r="AP177" s="4" t="s">
        <v>1084</v>
      </c>
      <c r="AQ177" s="4" t="s">
        <v>1342</v>
      </c>
      <c r="AR177" s="4" t="s">
        <v>1342</v>
      </c>
      <c r="AS177" s="4" t="s">
        <v>76</v>
      </c>
      <c r="AT177" s="4" t="s">
        <v>1105</v>
      </c>
      <c r="AU177" s="4" t="s">
        <v>427</v>
      </c>
      <c r="AV177" s="4" t="s">
        <v>1084</v>
      </c>
      <c r="AW177" s="4" t="s">
        <v>1084</v>
      </c>
      <c r="AX177" s="4" t="s">
        <v>1084</v>
      </c>
      <c r="AY177" s="4" t="s">
        <v>1128</v>
      </c>
      <c r="AZ177" s="8" t="s">
        <v>76</v>
      </c>
      <c r="BA177" t="s">
        <v>1313</v>
      </c>
      <c r="BB177" t="s">
        <v>1314</v>
      </c>
      <c r="BC177" t="s">
        <v>1315</v>
      </c>
      <c r="BD177" t="s">
        <v>1316</v>
      </c>
      <c r="BE177" t="s">
        <v>1133</v>
      </c>
      <c r="BF177" t="s">
        <v>1112</v>
      </c>
      <c r="BG177" t="s">
        <v>1315</v>
      </c>
      <c r="BH177" t="s">
        <v>1318</v>
      </c>
      <c r="BI177" t="s">
        <v>1313</v>
      </c>
      <c r="BJ177">
        <v>0</v>
      </c>
      <c r="BK177" t="s">
        <v>1115</v>
      </c>
      <c r="BM177" s="47" t="s">
        <v>1209</v>
      </c>
    </row>
    <row r="178" spans="1:65" x14ac:dyDescent="0.35">
      <c r="A178" s="5">
        <v>1247</v>
      </c>
      <c r="B178" s="4">
        <v>1247</v>
      </c>
      <c r="C178" s="4" t="s">
        <v>429</v>
      </c>
      <c r="D178" s="4" t="s">
        <v>440</v>
      </c>
      <c r="E178" s="4" t="s">
        <v>1084</v>
      </c>
      <c r="F178" s="4" t="s">
        <v>2138</v>
      </c>
      <c r="G178" s="4">
        <v>2014</v>
      </c>
      <c r="H178" s="4" t="s">
        <v>1086</v>
      </c>
      <c r="I178" s="4" t="s">
        <v>1087</v>
      </c>
      <c r="J178" s="4" t="s">
        <v>1088</v>
      </c>
      <c r="K178" s="4" t="s">
        <v>763</v>
      </c>
      <c r="L178" s="4" t="s">
        <v>2139</v>
      </c>
      <c r="M178" s="4" t="s">
        <v>2140</v>
      </c>
      <c r="N178" s="4" t="s">
        <v>1084</v>
      </c>
      <c r="O178" s="4" t="s">
        <v>1084</v>
      </c>
      <c r="P178" s="4" t="s">
        <v>1084</v>
      </c>
      <c r="Q178" s="4" t="s">
        <v>1084</v>
      </c>
      <c r="R178" s="4" t="s">
        <v>1084</v>
      </c>
      <c r="S178" s="4">
        <v>2014</v>
      </c>
      <c r="T178" s="4" t="s">
        <v>1040</v>
      </c>
      <c r="U178" s="4" t="s">
        <v>1041</v>
      </c>
      <c r="V178" s="4" t="s">
        <v>2141</v>
      </c>
      <c r="W178" s="4" t="s">
        <v>1084</v>
      </c>
      <c r="X178" s="4" t="s">
        <v>1284</v>
      </c>
      <c r="Y178" s="4" t="s">
        <v>1084</v>
      </c>
      <c r="Z178" s="4" t="s">
        <v>1084</v>
      </c>
      <c r="AA178" s="4" t="s">
        <v>1084</v>
      </c>
      <c r="AB178" s="4" t="s">
        <v>1148</v>
      </c>
      <c r="AC178" s="4" t="s">
        <v>1188</v>
      </c>
      <c r="AD178" s="4" t="s">
        <v>1084</v>
      </c>
      <c r="AE178" s="4" t="s">
        <v>1530</v>
      </c>
      <c r="AF178" s="4" t="s">
        <v>1175</v>
      </c>
      <c r="AG178" s="4" t="s">
        <v>1234</v>
      </c>
      <c r="AH178" s="4" t="s">
        <v>78</v>
      </c>
      <c r="AI178" s="4">
        <v>41791</v>
      </c>
      <c r="AJ178" s="4" t="s">
        <v>1100</v>
      </c>
      <c r="AK178" s="4">
        <v>41973</v>
      </c>
      <c r="AL178" s="4" t="s">
        <v>1166</v>
      </c>
      <c r="AM178" s="4">
        <v>41882.5</v>
      </c>
      <c r="AN178" s="4" t="s">
        <v>1369</v>
      </c>
      <c r="AO178" s="4">
        <v>2014.6625683060099</v>
      </c>
      <c r="AP178" s="4" t="s">
        <v>2142</v>
      </c>
      <c r="AQ178" s="4" t="s">
        <v>1370</v>
      </c>
      <c r="AR178" s="4" t="s">
        <v>1370</v>
      </c>
      <c r="AS178" s="4" t="s">
        <v>128</v>
      </c>
      <c r="AT178" s="4" t="s">
        <v>1105</v>
      </c>
      <c r="AU178" s="4" t="s">
        <v>427</v>
      </c>
      <c r="AV178" s="4" t="s">
        <v>1084</v>
      </c>
      <c r="AW178" s="4" t="s">
        <v>2143</v>
      </c>
      <c r="AX178" s="4" t="s">
        <v>1084</v>
      </c>
      <c r="AY178" s="4" t="s">
        <v>1419</v>
      </c>
      <c r="AZ178" s="8" t="s">
        <v>128</v>
      </c>
      <c r="BA178" t="s">
        <v>1313</v>
      </c>
      <c r="BB178" t="s">
        <v>1314</v>
      </c>
      <c r="BC178" t="s">
        <v>1315</v>
      </c>
      <c r="BD178" t="s">
        <v>1316</v>
      </c>
      <c r="BE178" t="s">
        <v>1133</v>
      </c>
      <c r="BF178" t="s">
        <v>1112</v>
      </c>
      <c r="BG178" t="s">
        <v>1315</v>
      </c>
      <c r="BH178" t="s">
        <v>1318</v>
      </c>
      <c r="BI178" t="s">
        <v>1313</v>
      </c>
      <c r="BJ178">
        <v>0</v>
      </c>
      <c r="BK178" t="s">
        <v>1115</v>
      </c>
      <c r="BM178" s="47"/>
    </row>
    <row r="179" spans="1:65" x14ac:dyDescent="0.35">
      <c r="A179" s="5">
        <v>3764</v>
      </c>
      <c r="B179" s="4">
        <v>3764</v>
      </c>
      <c r="C179" s="4" t="s">
        <v>429</v>
      </c>
      <c r="D179" s="4" t="s">
        <v>443</v>
      </c>
      <c r="E179" s="4" t="s">
        <v>1084</v>
      </c>
      <c r="F179" s="4" t="s">
        <v>2138</v>
      </c>
      <c r="G179" s="4">
        <v>2016</v>
      </c>
      <c r="H179" s="4" t="s">
        <v>1086</v>
      </c>
      <c r="I179" s="4" t="s">
        <v>1087</v>
      </c>
      <c r="J179" s="4" t="s">
        <v>1088</v>
      </c>
      <c r="K179" s="4" t="s">
        <v>763</v>
      </c>
      <c r="L179" s="4" t="s">
        <v>2139</v>
      </c>
      <c r="M179" s="4" t="s">
        <v>2144</v>
      </c>
      <c r="N179" s="4" t="s">
        <v>1084</v>
      </c>
      <c r="O179" s="4" t="s">
        <v>1084</v>
      </c>
      <c r="P179" s="4" t="s">
        <v>1084</v>
      </c>
      <c r="Q179" s="4" t="s">
        <v>1084</v>
      </c>
      <c r="R179" s="4" t="s">
        <v>1084</v>
      </c>
      <c r="S179" s="4">
        <v>0</v>
      </c>
      <c r="T179" s="4" t="s">
        <v>1040</v>
      </c>
      <c r="U179" s="4" t="s">
        <v>1041</v>
      </c>
      <c r="V179" s="4" t="s">
        <v>2145</v>
      </c>
      <c r="W179" s="4" t="s">
        <v>1084</v>
      </c>
      <c r="X179" s="4" t="s">
        <v>1284</v>
      </c>
      <c r="Y179" s="4" t="s">
        <v>1084</v>
      </c>
      <c r="Z179" s="4" t="s">
        <v>1084</v>
      </c>
      <c r="AA179" s="4" t="s">
        <v>1084</v>
      </c>
      <c r="AB179" s="4" t="s">
        <v>1148</v>
      </c>
      <c r="AC179" s="4" t="s">
        <v>1173</v>
      </c>
      <c r="AD179" s="4" t="s">
        <v>2146</v>
      </c>
      <c r="AE179" s="4" t="s">
        <v>2147</v>
      </c>
      <c r="AF179" s="4" t="s">
        <v>1190</v>
      </c>
      <c r="AG179" s="4" t="s">
        <v>1278</v>
      </c>
      <c r="AH179" s="4" t="s">
        <v>78</v>
      </c>
      <c r="AI179" s="4">
        <v>42552</v>
      </c>
      <c r="AJ179" s="4" t="s">
        <v>1125</v>
      </c>
      <c r="AK179" s="4">
        <v>42704</v>
      </c>
      <c r="AL179" s="4" t="s">
        <v>1166</v>
      </c>
      <c r="AM179" s="4">
        <v>42628.5</v>
      </c>
      <c r="AN179" s="4" t="s">
        <v>1264</v>
      </c>
      <c r="AO179" s="4">
        <v>2016.7062841530101</v>
      </c>
      <c r="AP179" s="4" t="s">
        <v>2148</v>
      </c>
      <c r="AQ179" s="4" t="s">
        <v>1104</v>
      </c>
      <c r="AR179" s="4" t="s">
        <v>1104</v>
      </c>
      <c r="AS179" s="4" t="s">
        <v>128</v>
      </c>
      <c r="AT179" s="4" t="s">
        <v>1105</v>
      </c>
      <c r="AU179" s="4" t="s">
        <v>427</v>
      </c>
      <c r="AV179" s="4" t="s">
        <v>1084</v>
      </c>
      <c r="AW179" s="4" t="s">
        <v>2143</v>
      </c>
      <c r="AX179" s="4" t="s">
        <v>1084</v>
      </c>
      <c r="AY179" s="4" t="s">
        <v>1419</v>
      </c>
      <c r="AZ179" s="8" t="s">
        <v>128</v>
      </c>
      <c r="BA179" t="s">
        <v>1313</v>
      </c>
      <c r="BB179" t="s">
        <v>1314</v>
      </c>
      <c r="BC179" t="s">
        <v>1315</v>
      </c>
      <c r="BD179" t="s">
        <v>1316</v>
      </c>
      <c r="BE179" t="s">
        <v>1133</v>
      </c>
      <c r="BF179" t="s">
        <v>1112</v>
      </c>
      <c r="BG179" t="s">
        <v>1315</v>
      </c>
      <c r="BH179" t="s">
        <v>1318</v>
      </c>
      <c r="BI179" t="s">
        <v>1313</v>
      </c>
      <c r="BJ179">
        <v>0</v>
      </c>
      <c r="BK179" t="s">
        <v>1115</v>
      </c>
      <c r="BM179" s="47"/>
    </row>
    <row r="180" spans="1:65" x14ac:dyDescent="0.35">
      <c r="A180" s="5">
        <v>353</v>
      </c>
      <c r="B180" s="4">
        <v>353</v>
      </c>
      <c r="C180" s="4" t="s">
        <v>447</v>
      </c>
      <c r="D180" s="4" t="s">
        <v>446</v>
      </c>
      <c r="E180" s="4" t="s">
        <v>1084</v>
      </c>
      <c r="F180" s="4" t="s">
        <v>2149</v>
      </c>
      <c r="G180" s="4">
        <v>1997</v>
      </c>
      <c r="H180" s="4" t="s">
        <v>1086</v>
      </c>
      <c r="I180" s="4" t="s">
        <v>1087</v>
      </c>
      <c r="J180" s="4" t="s">
        <v>1088</v>
      </c>
      <c r="K180" s="4" t="s">
        <v>67</v>
      </c>
      <c r="L180" s="4" t="s">
        <v>2150</v>
      </c>
      <c r="M180" s="4" t="s">
        <v>2151</v>
      </c>
      <c r="N180" s="4" t="s">
        <v>1084</v>
      </c>
      <c r="O180" s="4" t="s">
        <v>1084</v>
      </c>
      <c r="P180" s="4" t="s">
        <v>1084</v>
      </c>
      <c r="Q180" s="4" t="s">
        <v>1084</v>
      </c>
      <c r="R180" s="4" t="s">
        <v>2152</v>
      </c>
      <c r="S180" s="4">
        <v>1997</v>
      </c>
      <c r="T180" s="4" t="s">
        <v>1040</v>
      </c>
      <c r="U180" s="4" t="s">
        <v>1041</v>
      </c>
      <c r="V180" s="4" t="s">
        <v>1042</v>
      </c>
      <c r="W180" s="4" t="s">
        <v>1084</v>
      </c>
      <c r="X180" s="4" t="s">
        <v>1093</v>
      </c>
      <c r="Y180" s="4" t="s">
        <v>1084</v>
      </c>
      <c r="Z180" s="4" t="s">
        <v>1094</v>
      </c>
      <c r="AA180" s="4" t="s">
        <v>1084</v>
      </c>
      <c r="AB180" s="4" t="s">
        <v>1084</v>
      </c>
      <c r="AC180" s="4" t="s">
        <v>1084</v>
      </c>
      <c r="AD180" s="4" t="s">
        <v>1084</v>
      </c>
      <c r="AE180" s="4" t="s">
        <v>2153</v>
      </c>
      <c r="AF180" s="4" t="s">
        <v>1190</v>
      </c>
      <c r="AG180" s="4" t="s">
        <v>1278</v>
      </c>
      <c r="AH180" s="4" t="s">
        <v>78</v>
      </c>
      <c r="AI180" s="4">
        <v>35582</v>
      </c>
      <c r="AJ180" s="4" t="s">
        <v>1100</v>
      </c>
      <c r="AK180" s="4">
        <v>35734</v>
      </c>
      <c r="AL180" s="4" t="s">
        <v>1165</v>
      </c>
      <c r="AM180" s="4">
        <v>35658.5</v>
      </c>
      <c r="AN180" s="4" t="s">
        <v>1599</v>
      </c>
      <c r="AO180" s="4">
        <v>1997.6215846994501</v>
      </c>
      <c r="AP180" s="4" t="s">
        <v>2154</v>
      </c>
      <c r="AQ180" s="4" t="s">
        <v>1601</v>
      </c>
      <c r="AR180" s="4" t="s">
        <v>1601</v>
      </c>
      <c r="AS180" s="4" t="s">
        <v>67</v>
      </c>
      <c r="AT180" s="4" t="s">
        <v>1105</v>
      </c>
      <c r="AU180" s="4" t="s">
        <v>445</v>
      </c>
      <c r="AV180" s="4" t="s">
        <v>1084</v>
      </c>
      <c r="AW180" s="4" t="s">
        <v>1084</v>
      </c>
      <c r="AX180" s="4" t="s">
        <v>1084</v>
      </c>
      <c r="AY180" s="4" t="s">
        <v>1106</v>
      </c>
      <c r="AZ180" s="8" t="s">
        <v>67</v>
      </c>
      <c r="BA180" t="s">
        <v>1107</v>
      </c>
      <c r="BB180" t="s">
        <v>1242</v>
      </c>
      <c r="BC180" t="s">
        <v>1206</v>
      </c>
      <c r="BD180" t="s">
        <v>1110</v>
      </c>
      <c r="BE180" t="s">
        <v>1133</v>
      </c>
      <c r="BF180" t="s">
        <v>1112</v>
      </c>
      <c r="BG180" t="s">
        <v>1206</v>
      </c>
      <c r="BH180" t="s">
        <v>1242</v>
      </c>
      <c r="BI180" t="s">
        <v>1208</v>
      </c>
      <c r="BJ180">
        <v>0</v>
      </c>
      <c r="BK180" t="s">
        <v>1115</v>
      </c>
      <c r="BM180" s="47"/>
    </row>
    <row r="181" spans="1:65" x14ac:dyDescent="0.35">
      <c r="A181" s="5">
        <v>354</v>
      </c>
      <c r="B181" s="4">
        <v>354</v>
      </c>
      <c r="C181" s="4" t="s">
        <v>447</v>
      </c>
      <c r="D181" s="4" t="s">
        <v>448</v>
      </c>
      <c r="E181" s="4" t="s">
        <v>1084</v>
      </c>
      <c r="F181" s="4" t="s">
        <v>2155</v>
      </c>
      <c r="G181" s="4">
        <v>2002</v>
      </c>
      <c r="H181" s="4" t="s">
        <v>1086</v>
      </c>
      <c r="I181" s="4" t="s">
        <v>1087</v>
      </c>
      <c r="J181" s="4" t="s">
        <v>1088</v>
      </c>
      <c r="K181" s="4" t="s">
        <v>67</v>
      </c>
      <c r="L181" s="4" t="s">
        <v>2150</v>
      </c>
      <c r="M181" s="4" t="s">
        <v>2156</v>
      </c>
      <c r="N181" s="4" t="s">
        <v>1084</v>
      </c>
      <c r="O181" s="4" t="s">
        <v>1084</v>
      </c>
      <c r="P181" s="4" t="s">
        <v>1084</v>
      </c>
      <c r="Q181" s="4" t="s">
        <v>1084</v>
      </c>
      <c r="R181" s="4" t="s">
        <v>2157</v>
      </c>
      <c r="S181" s="4">
        <v>2002</v>
      </c>
      <c r="T181" s="4" t="s">
        <v>1040</v>
      </c>
      <c r="U181" s="4" t="s">
        <v>1041</v>
      </c>
      <c r="V181" s="4" t="s">
        <v>1042</v>
      </c>
      <c r="W181" s="4" t="s">
        <v>1084</v>
      </c>
      <c r="X181" s="4" t="s">
        <v>1093</v>
      </c>
      <c r="Y181" s="4" t="s">
        <v>1084</v>
      </c>
      <c r="Z181" s="4" t="s">
        <v>1094</v>
      </c>
      <c r="AA181" s="4" t="s">
        <v>1084</v>
      </c>
      <c r="AB181" s="4" t="s">
        <v>1084</v>
      </c>
      <c r="AC181" s="4" t="s">
        <v>1084</v>
      </c>
      <c r="AD181" s="4" t="s">
        <v>1084</v>
      </c>
      <c r="AE181" s="4" t="s">
        <v>2158</v>
      </c>
      <c r="AF181" s="4" t="s">
        <v>1140</v>
      </c>
      <c r="AG181" s="4" t="s">
        <v>1156</v>
      </c>
      <c r="AH181" s="4" t="s">
        <v>78</v>
      </c>
      <c r="AI181" s="4">
        <v>37438</v>
      </c>
      <c r="AJ181" s="4" t="s">
        <v>1125</v>
      </c>
      <c r="AK181" s="4">
        <v>37529</v>
      </c>
      <c r="AL181" s="4" t="s">
        <v>1192</v>
      </c>
      <c r="AM181" s="4">
        <v>37484</v>
      </c>
      <c r="AN181" s="4" t="s">
        <v>1143</v>
      </c>
      <c r="AO181" s="4">
        <v>2002.6202185792299</v>
      </c>
      <c r="AP181" s="4" t="s">
        <v>2159</v>
      </c>
      <c r="AQ181" s="4" t="s">
        <v>1144</v>
      </c>
      <c r="AR181" s="4" t="s">
        <v>1144</v>
      </c>
      <c r="AS181" s="4" t="s">
        <v>67</v>
      </c>
      <c r="AT181" s="4" t="s">
        <v>1105</v>
      </c>
      <c r="AU181" s="4" t="s">
        <v>445</v>
      </c>
      <c r="AV181" s="4" t="s">
        <v>1084</v>
      </c>
      <c r="AW181" s="4" t="s">
        <v>1084</v>
      </c>
      <c r="AX181" s="4" t="s">
        <v>1084</v>
      </c>
      <c r="AY181" s="4" t="s">
        <v>1106</v>
      </c>
      <c r="AZ181" s="8" t="s">
        <v>67</v>
      </c>
      <c r="BA181" t="s">
        <v>1107</v>
      </c>
      <c r="BB181" t="s">
        <v>1242</v>
      </c>
      <c r="BC181" t="s">
        <v>1206</v>
      </c>
      <c r="BD181" t="s">
        <v>1110</v>
      </c>
      <c r="BE181" t="s">
        <v>1133</v>
      </c>
      <c r="BF181" t="s">
        <v>1112</v>
      </c>
      <c r="BG181" t="s">
        <v>1206</v>
      </c>
      <c r="BH181" t="s">
        <v>1242</v>
      </c>
      <c r="BI181" t="s">
        <v>1208</v>
      </c>
      <c r="BJ181">
        <v>0</v>
      </c>
      <c r="BK181" t="s">
        <v>1115</v>
      </c>
      <c r="BM181" s="47"/>
    </row>
    <row r="182" spans="1:65" x14ac:dyDescent="0.35">
      <c r="A182" s="5">
        <v>1251</v>
      </c>
      <c r="B182" s="4">
        <v>1251</v>
      </c>
      <c r="C182" s="4" t="s">
        <v>447</v>
      </c>
      <c r="D182" s="4" t="s">
        <v>451</v>
      </c>
      <c r="E182" s="4" t="s">
        <v>1084</v>
      </c>
      <c r="F182" s="4" t="s">
        <v>2160</v>
      </c>
      <c r="G182" s="4">
        <v>2007</v>
      </c>
      <c r="H182" s="4" t="s">
        <v>1086</v>
      </c>
      <c r="I182" s="4" t="s">
        <v>1087</v>
      </c>
      <c r="J182" s="4" t="s">
        <v>1088</v>
      </c>
      <c r="K182" s="4" t="s">
        <v>67</v>
      </c>
      <c r="L182" s="4" t="s">
        <v>2150</v>
      </c>
      <c r="M182" s="4" t="s">
        <v>2161</v>
      </c>
      <c r="N182" s="4" t="s">
        <v>1084</v>
      </c>
      <c r="O182" s="4" t="s">
        <v>1084</v>
      </c>
      <c r="P182" s="4" t="s">
        <v>1084</v>
      </c>
      <c r="Q182" s="4" t="s">
        <v>1084</v>
      </c>
      <c r="R182" s="4" t="s">
        <v>2162</v>
      </c>
      <c r="S182" s="4">
        <v>2007</v>
      </c>
      <c r="T182" s="4" t="s">
        <v>1040</v>
      </c>
      <c r="U182" s="4" t="s">
        <v>1041</v>
      </c>
      <c r="V182" s="4" t="s">
        <v>1042</v>
      </c>
      <c r="W182" s="4" t="s">
        <v>1084</v>
      </c>
      <c r="X182" s="4" t="s">
        <v>1093</v>
      </c>
      <c r="Y182" s="4" t="s">
        <v>1084</v>
      </c>
      <c r="Z182" s="4" t="s">
        <v>1094</v>
      </c>
      <c r="AA182" s="4" t="s">
        <v>1084</v>
      </c>
      <c r="AB182" s="4" t="s">
        <v>1084</v>
      </c>
      <c r="AC182" s="4" t="s">
        <v>1084</v>
      </c>
      <c r="AD182" s="4" t="s">
        <v>1084</v>
      </c>
      <c r="AE182" s="4" t="s">
        <v>2163</v>
      </c>
      <c r="AF182" s="4" t="s">
        <v>1190</v>
      </c>
      <c r="AG182" s="4" t="s">
        <v>1853</v>
      </c>
      <c r="AH182" s="4" t="s">
        <v>78</v>
      </c>
      <c r="AI182" s="4">
        <v>39247</v>
      </c>
      <c r="AJ182" s="4" t="s">
        <v>1100</v>
      </c>
      <c r="AK182" s="4">
        <v>39405</v>
      </c>
      <c r="AL182" s="4" t="s">
        <v>1166</v>
      </c>
      <c r="AM182" s="4">
        <v>39326.5</v>
      </c>
      <c r="AN182" s="4" t="s">
        <v>1443</v>
      </c>
      <c r="AO182" s="4">
        <v>2007.66530054645</v>
      </c>
      <c r="AP182" s="4" t="s">
        <v>2164</v>
      </c>
      <c r="AQ182" s="4" t="s">
        <v>1444</v>
      </c>
      <c r="AR182" s="4" t="s">
        <v>1444</v>
      </c>
      <c r="AS182" s="4" t="s">
        <v>67</v>
      </c>
      <c r="AT182" s="4" t="s">
        <v>1105</v>
      </c>
      <c r="AU182" s="4" t="s">
        <v>445</v>
      </c>
      <c r="AV182" s="4" t="s">
        <v>1084</v>
      </c>
      <c r="AW182" s="4" t="s">
        <v>1084</v>
      </c>
      <c r="AX182" s="4" t="s">
        <v>1084</v>
      </c>
      <c r="AY182" s="4" t="s">
        <v>1106</v>
      </c>
      <c r="AZ182" s="8" t="s">
        <v>67</v>
      </c>
      <c r="BA182" t="s">
        <v>1107</v>
      </c>
      <c r="BB182" t="s">
        <v>1242</v>
      </c>
      <c r="BC182" t="s">
        <v>1206</v>
      </c>
      <c r="BD182" t="s">
        <v>1110</v>
      </c>
      <c r="BE182" t="s">
        <v>1133</v>
      </c>
      <c r="BF182" t="s">
        <v>1112</v>
      </c>
      <c r="BG182" t="s">
        <v>1206</v>
      </c>
      <c r="BH182" t="s">
        <v>1242</v>
      </c>
      <c r="BI182" t="s">
        <v>1208</v>
      </c>
      <c r="BJ182">
        <v>0</v>
      </c>
      <c r="BK182" t="s">
        <v>1115</v>
      </c>
      <c r="BM182" s="47"/>
    </row>
    <row r="183" spans="1:65" x14ac:dyDescent="0.35">
      <c r="A183" s="5">
        <v>355</v>
      </c>
      <c r="B183" s="4">
        <v>355</v>
      </c>
      <c r="C183" s="4" t="s">
        <v>447</v>
      </c>
      <c r="D183" s="4" t="s">
        <v>449</v>
      </c>
      <c r="E183" s="4" t="s">
        <v>1084</v>
      </c>
      <c r="F183" s="4" t="s">
        <v>2165</v>
      </c>
      <c r="G183" s="4">
        <v>2009</v>
      </c>
      <c r="H183" s="4" t="s">
        <v>1086</v>
      </c>
      <c r="I183" s="4" t="s">
        <v>1087</v>
      </c>
      <c r="J183" s="4" t="s">
        <v>1088</v>
      </c>
      <c r="K183" s="4" t="s">
        <v>1955</v>
      </c>
      <c r="L183" s="4" t="s">
        <v>2150</v>
      </c>
      <c r="M183" s="4" t="s">
        <v>2166</v>
      </c>
      <c r="N183" s="4" t="s">
        <v>1084</v>
      </c>
      <c r="O183" s="4" t="s">
        <v>1084</v>
      </c>
      <c r="P183" s="4" t="s">
        <v>1084</v>
      </c>
      <c r="Q183" s="4" t="s">
        <v>1084</v>
      </c>
      <c r="R183" s="4" t="s">
        <v>2167</v>
      </c>
      <c r="S183" s="4">
        <v>2009</v>
      </c>
      <c r="T183" s="4" t="s">
        <v>1040</v>
      </c>
      <c r="U183" s="4" t="s">
        <v>1041</v>
      </c>
      <c r="V183" s="4" t="s">
        <v>1042</v>
      </c>
      <c r="W183" s="4" t="s">
        <v>1084</v>
      </c>
      <c r="X183" s="4" t="s">
        <v>1093</v>
      </c>
      <c r="Y183" s="4" t="s">
        <v>1084</v>
      </c>
      <c r="Z183" s="4" t="s">
        <v>1094</v>
      </c>
      <c r="AA183" s="4" t="s">
        <v>1084</v>
      </c>
      <c r="AB183" s="4" t="s">
        <v>1084</v>
      </c>
      <c r="AC183" s="4" t="s">
        <v>1084</v>
      </c>
      <c r="AD183" s="4" t="s">
        <v>1084</v>
      </c>
      <c r="AE183" s="4" t="s">
        <v>2168</v>
      </c>
      <c r="AF183" s="4" t="s">
        <v>1140</v>
      </c>
      <c r="AG183" s="4" t="s">
        <v>1156</v>
      </c>
      <c r="AH183" s="4" t="s">
        <v>78</v>
      </c>
      <c r="AI183" s="4">
        <v>40087</v>
      </c>
      <c r="AJ183" s="4" t="s">
        <v>1165</v>
      </c>
      <c r="AK183" s="4">
        <v>40178</v>
      </c>
      <c r="AL183" s="4" t="s">
        <v>1152</v>
      </c>
      <c r="AM183" s="4">
        <v>40133</v>
      </c>
      <c r="AN183" s="4" t="s">
        <v>1177</v>
      </c>
      <c r="AO183" s="4">
        <v>2009.8715846994501</v>
      </c>
      <c r="AP183" s="4" t="s">
        <v>2169</v>
      </c>
      <c r="AQ183" s="4" t="s">
        <v>1179</v>
      </c>
      <c r="AR183" s="4" t="s">
        <v>1179</v>
      </c>
      <c r="AS183" s="4" t="s">
        <v>365</v>
      </c>
      <c r="AT183" s="4" t="s">
        <v>1105</v>
      </c>
      <c r="AU183" s="4" t="s">
        <v>445</v>
      </c>
      <c r="AV183" s="4" t="s">
        <v>1084</v>
      </c>
      <c r="AW183" s="4" t="s">
        <v>1084</v>
      </c>
      <c r="AX183" s="4" t="s">
        <v>1084</v>
      </c>
      <c r="AY183" s="4" t="s">
        <v>1962</v>
      </c>
      <c r="AZ183" s="8" t="s">
        <v>1955</v>
      </c>
      <c r="BA183" t="s">
        <v>1107</v>
      </c>
      <c r="BB183" t="s">
        <v>1242</v>
      </c>
      <c r="BC183" t="s">
        <v>1206</v>
      </c>
      <c r="BD183" t="s">
        <v>1110</v>
      </c>
      <c r="BE183" t="s">
        <v>1133</v>
      </c>
      <c r="BF183" t="s">
        <v>1112</v>
      </c>
      <c r="BG183" t="s">
        <v>1206</v>
      </c>
      <c r="BH183" t="s">
        <v>1242</v>
      </c>
      <c r="BI183" t="s">
        <v>1208</v>
      </c>
      <c r="BJ183">
        <v>0</v>
      </c>
      <c r="BK183" t="s">
        <v>1115</v>
      </c>
      <c r="BM183" s="47"/>
    </row>
    <row r="184" spans="1:65" x14ac:dyDescent="0.35">
      <c r="A184" s="5">
        <v>356</v>
      </c>
      <c r="B184" s="4">
        <v>356</v>
      </c>
      <c r="C184" s="4" t="s">
        <v>447</v>
      </c>
      <c r="D184" s="4" t="s">
        <v>450</v>
      </c>
      <c r="E184" s="4" t="s">
        <v>1084</v>
      </c>
      <c r="F184" s="4" t="s">
        <v>2170</v>
      </c>
      <c r="G184" s="4">
        <v>2012</v>
      </c>
      <c r="H184" s="4" t="s">
        <v>1086</v>
      </c>
      <c r="I184" s="4" t="s">
        <v>1087</v>
      </c>
      <c r="J184" s="4" t="s">
        <v>1088</v>
      </c>
      <c r="K184" s="4" t="s">
        <v>67</v>
      </c>
      <c r="L184" s="4" t="s">
        <v>2150</v>
      </c>
      <c r="M184" s="4" t="s">
        <v>2171</v>
      </c>
      <c r="N184" s="4" t="s">
        <v>1084</v>
      </c>
      <c r="O184" s="4" t="s">
        <v>1084</v>
      </c>
      <c r="P184" s="4" t="s">
        <v>1084</v>
      </c>
      <c r="Q184" s="4" t="s">
        <v>1084</v>
      </c>
      <c r="R184" s="4" t="s">
        <v>2172</v>
      </c>
      <c r="S184" s="4">
        <v>2012</v>
      </c>
      <c r="T184" s="4" t="s">
        <v>1040</v>
      </c>
      <c r="U184" s="4" t="s">
        <v>1041</v>
      </c>
      <c r="V184" s="4" t="s">
        <v>1042</v>
      </c>
      <c r="W184" s="4" t="s">
        <v>1084</v>
      </c>
      <c r="X184" s="4" t="s">
        <v>1093</v>
      </c>
      <c r="Y184" s="4" t="s">
        <v>1084</v>
      </c>
      <c r="Z184" s="4" t="s">
        <v>1094</v>
      </c>
      <c r="AA184" s="4" t="s">
        <v>1084</v>
      </c>
      <c r="AB184" s="4" t="s">
        <v>1084</v>
      </c>
      <c r="AC184" s="4" t="s">
        <v>1084</v>
      </c>
      <c r="AD184" s="4" t="s">
        <v>1084</v>
      </c>
      <c r="AE184" s="4" t="s">
        <v>2173</v>
      </c>
      <c r="AF184" s="4" t="s">
        <v>1119</v>
      </c>
      <c r="AG184" s="4" t="s">
        <v>1248</v>
      </c>
      <c r="AH184" s="4" t="s">
        <v>78</v>
      </c>
      <c r="AI184" s="4">
        <v>41153</v>
      </c>
      <c r="AJ184" s="4" t="s">
        <v>1192</v>
      </c>
      <c r="AK184" s="4">
        <v>41274</v>
      </c>
      <c r="AL184" s="4" t="s">
        <v>1152</v>
      </c>
      <c r="AM184" s="4">
        <v>41214</v>
      </c>
      <c r="AN184" s="4" t="s">
        <v>1202</v>
      </c>
      <c r="AO184" s="4">
        <v>2012.8333333333301</v>
      </c>
      <c r="AP184" s="4" t="s">
        <v>2174</v>
      </c>
      <c r="AQ184" s="4" t="s">
        <v>1184</v>
      </c>
      <c r="AR184" s="4" t="s">
        <v>1184</v>
      </c>
      <c r="AS184" s="4" t="s">
        <v>67</v>
      </c>
      <c r="AT184" s="4" t="s">
        <v>1105</v>
      </c>
      <c r="AU184" s="4" t="s">
        <v>445</v>
      </c>
      <c r="AV184" s="4" t="s">
        <v>1084</v>
      </c>
      <c r="AW184" s="4" t="s">
        <v>1084</v>
      </c>
      <c r="AX184" s="4" t="s">
        <v>1084</v>
      </c>
      <c r="AY184" s="4" t="s">
        <v>1106</v>
      </c>
      <c r="AZ184" s="8" t="s">
        <v>67</v>
      </c>
      <c r="BA184" t="s">
        <v>1107</v>
      </c>
      <c r="BB184" t="s">
        <v>1242</v>
      </c>
      <c r="BC184" t="s">
        <v>1206</v>
      </c>
      <c r="BD184" t="s">
        <v>1110</v>
      </c>
      <c r="BE184" t="s">
        <v>1133</v>
      </c>
      <c r="BF184" t="s">
        <v>1112</v>
      </c>
      <c r="BG184" t="s">
        <v>1206</v>
      </c>
      <c r="BH184" t="s">
        <v>1242</v>
      </c>
      <c r="BI184" t="s">
        <v>1208</v>
      </c>
      <c r="BJ184">
        <v>0</v>
      </c>
      <c r="BK184" t="s">
        <v>1115</v>
      </c>
      <c r="BM184" s="47"/>
    </row>
    <row r="185" spans="1:65" x14ac:dyDescent="0.35">
      <c r="A185" s="5">
        <v>2280</v>
      </c>
      <c r="B185" s="4">
        <v>2280</v>
      </c>
      <c r="C185" s="4" t="s">
        <v>447</v>
      </c>
      <c r="D185" s="4" t="s">
        <v>452</v>
      </c>
      <c r="E185" s="4" t="s">
        <v>1084</v>
      </c>
      <c r="F185" s="4" t="s">
        <v>2175</v>
      </c>
      <c r="G185" s="4" t="s">
        <v>95</v>
      </c>
      <c r="H185" s="4" t="s">
        <v>1086</v>
      </c>
      <c r="I185" s="4" t="s">
        <v>1087</v>
      </c>
      <c r="J185" s="4" t="s">
        <v>1088</v>
      </c>
      <c r="K185" s="4" t="s">
        <v>67</v>
      </c>
      <c r="L185" s="4" t="s">
        <v>2150</v>
      </c>
      <c r="M185" s="4" t="s">
        <v>2176</v>
      </c>
      <c r="N185" s="4" t="s">
        <v>1084</v>
      </c>
      <c r="O185" s="4" t="s">
        <v>1084</v>
      </c>
      <c r="P185" s="4" t="s">
        <v>1084</v>
      </c>
      <c r="Q185" s="4" t="s">
        <v>1084</v>
      </c>
      <c r="R185" s="4" t="s">
        <v>2177</v>
      </c>
      <c r="S185" s="4">
        <v>0</v>
      </c>
      <c r="T185" s="4" t="s">
        <v>1040</v>
      </c>
      <c r="U185" s="4" t="s">
        <v>1041</v>
      </c>
      <c r="V185" s="4" t="s">
        <v>1042</v>
      </c>
      <c r="W185" s="4" t="s">
        <v>1084</v>
      </c>
      <c r="X185" s="4" t="s">
        <v>1093</v>
      </c>
      <c r="Y185" s="4" t="s">
        <v>1084</v>
      </c>
      <c r="Z185" s="4" t="s">
        <v>1094</v>
      </c>
      <c r="AA185" s="4" t="s">
        <v>1094</v>
      </c>
      <c r="AB185" s="4" t="s">
        <v>1084</v>
      </c>
      <c r="AC185" s="4" t="s">
        <v>1173</v>
      </c>
      <c r="AD185" s="4" t="s">
        <v>1084</v>
      </c>
      <c r="AE185" s="4" t="s">
        <v>2178</v>
      </c>
      <c r="AF185" s="4" t="s">
        <v>1119</v>
      </c>
      <c r="AG185" s="4" t="s">
        <v>1872</v>
      </c>
      <c r="AH185" s="4" t="s">
        <v>78</v>
      </c>
      <c r="AI185" s="4">
        <v>42979</v>
      </c>
      <c r="AJ185" s="4" t="s">
        <v>1192</v>
      </c>
      <c r="AK185" s="4">
        <v>43130</v>
      </c>
      <c r="AL185" s="4" t="s">
        <v>1303</v>
      </c>
      <c r="AM185" s="4">
        <v>43055</v>
      </c>
      <c r="AN185" s="4" t="s">
        <v>1193</v>
      </c>
      <c r="AO185" s="4">
        <v>2017.8715846994501</v>
      </c>
      <c r="AP185" s="4" t="s">
        <v>1084</v>
      </c>
      <c r="AQ185" s="4" t="s">
        <v>1194</v>
      </c>
      <c r="AR185" s="4" t="s">
        <v>1195</v>
      </c>
      <c r="AS185" s="4" t="s">
        <v>67</v>
      </c>
      <c r="AT185" s="4" t="s">
        <v>1105</v>
      </c>
      <c r="AU185" s="4" t="s">
        <v>445</v>
      </c>
      <c r="AV185" s="4" t="s">
        <v>1084</v>
      </c>
      <c r="AW185" s="4" t="s">
        <v>1084</v>
      </c>
      <c r="AX185" s="4" t="s">
        <v>1084</v>
      </c>
      <c r="AY185" s="4" t="s">
        <v>1106</v>
      </c>
      <c r="AZ185" s="8" t="s">
        <v>67</v>
      </c>
      <c r="BA185" t="s">
        <v>1107</v>
      </c>
      <c r="BB185" t="s">
        <v>1242</v>
      </c>
      <c r="BC185" t="s">
        <v>1206</v>
      </c>
      <c r="BD185" t="s">
        <v>1110</v>
      </c>
      <c r="BE185" t="s">
        <v>1133</v>
      </c>
      <c r="BF185" t="s">
        <v>1112</v>
      </c>
      <c r="BG185" t="s">
        <v>1206</v>
      </c>
      <c r="BH185" t="s">
        <v>1242</v>
      </c>
      <c r="BI185" t="s">
        <v>1208</v>
      </c>
      <c r="BJ185">
        <v>0</v>
      </c>
      <c r="BK185" t="s">
        <v>1115</v>
      </c>
      <c r="BM185" s="47"/>
    </row>
    <row r="186" spans="1:65" x14ac:dyDescent="0.35">
      <c r="A186" s="5">
        <v>358</v>
      </c>
      <c r="B186" s="4">
        <v>358</v>
      </c>
      <c r="C186" s="4" t="s">
        <v>457</v>
      </c>
      <c r="D186" s="4" t="s">
        <v>456</v>
      </c>
      <c r="E186" s="4" t="s">
        <v>1084</v>
      </c>
      <c r="F186" s="4" t="s">
        <v>2179</v>
      </c>
      <c r="G186" s="4">
        <v>1999</v>
      </c>
      <c r="H186" s="4" t="s">
        <v>1086</v>
      </c>
      <c r="I186" s="4" t="s">
        <v>1087</v>
      </c>
      <c r="J186" s="4" t="s">
        <v>1088</v>
      </c>
      <c r="K186" s="4" t="s">
        <v>67</v>
      </c>
      <c r="L186" s="4" t="s">
        <v>2180</v>
      </c>
      <c r="M186" s="4" t="s">
        <v>2181</v>
      </c>
      <c r="N186" s="4" t="s">
        <v>1084</v>
      </c>
      <c r="O186" s="4" t="s">
        <v>1084</v>
      </c>
      <c r="P186" s="4" t="s">
        <v>1084</v>
      </c>
      <c r="Q186" s="4" t="s">
        <v>1084</v>
      </c>
      <c r="R186" s="4" t="s">
        <v>2182</v>
      </c>
      <c r="S186" s="4">
        <v>1999</v>
      </c>
      <c r="T186" s="4" t="s">
        <v>1040</v>
      </c>
      <c r="U186" s="4" t="s">
        <v>1041</v>
      </c>
      <c r="V186" s="4" t="s">
        <v>1042</v>
      </c>
      <c r="W186" s="4" t="s">
        <v>1084</v>
      </c>
      <c r="X186" s="4" t="s">
        <v>1093</v>
      </c>
      <c r="Y186" s="4" t="s">
        <v>1084</v>
      </c>
      <c r="Z186" s="4" t="s">
        <v>1094</v>
      </c>
      <c r="AA186" s="4" t="s">
        <v>1084</v>
      </c>
      <c r="AB186" s="4" t="s">
        <v>1084</v>
      </c>
      <c r="AC186" s="4" t="s">
        <v>1084</v>
      </c>
      <c r="AD186" s="4" t="s">
        <v>1084</v>
      </c>
      <c r="AE186" s="4" t="s">
        <v>2183</v>
      </c>
      <c r="AF186" s="4" t="s">
        <v>1140</v>
      </c>
      <c r="AG186" s="4" t="s">
        <v>1156</v>
      </c>
      <c r="AH186" s="4" t="s">
        <v>78</v>
      </c>
      <c r="AI186" s="4">
        <v>36342</v>
      </c>
      <c r="AJ186" s="4" t="s">
        <v>1125</v>
      </c>
      <c r="AK186" s="4">
        <v>36433</v>
      </c>
      <c r="AL186" s="4" t="s">
        <v>1192</v>
      </c>
      <c r="AM186" s="4">
        <v>36388</v>
      </c>
      <c r="AN186" s="4" t="s">
        <v>1461</v>
      </c>
      <c r="AO186" s="4">
        <v>1999.6202185792299</v>
      </c>
      <c r="AP186" s="4" t="s">
        <v>2184</v>
      </c>
      <c r="AQ186" s="4" t="s">
        <v>1462</v>
      </c>
      <c r="AR186" s="4" t="s">
        <v>1462</v>
      </c>
      <c r="AS186" s="4" t="s">
        <v>67</v>
      </c>
      <c r="AT186" s="4" t="s">
        <v>1105</v>
      </c>
      <c r="AU186" s="4" t="s">
        <v>455</v>
      </c>
      <c r="AV186" s="4" t="s">
        <v>1084</v>
      </c>
      <c r="AW186" s="4" t="s">
        <v>1084</v>
      </c>
      <c r="AX186" s="4" t="s">
        <v>1084</v>
      </c>
      <c r="AY186" s="4" t="s">
        <v>1106</v>
      </c>
      <c r="AZ186" s="8" t="s">
        <v>67</v>
      </c>
      <c r="BA186" t="s">
        <v>1107</v>
      </c>
      <c r="BB186" t="s">
        <v>2185</v>
      </c>
      <c r="BC186" t="s">
        <v>1131</v>
      </c>
      <c r="BD186" t="s">
        <v>1132</v>
      </c>
      <c r="BE186" t="s">
        <v>1133</v>
      </c>
      <c r="BF186" t="s">
        <v>1112</v>
      </c>
      <c r="BG186" t="s">
        <v>1131</v>
      </c>
      <c r="BH186" t="s">
        <v>1243</v>
      </c>
      <c r="BI186" t="s">
        <v>1113</v>
      </c>
      <c r="BJ186">
        <v>0</v>
      </c>
      <c r="BK186" t="s">
        <v>1115</v>
      </c>
      <c r="BM186" s="47"/>
    </row>
    <row r="187" spans="1:65" x14ac:dyDescent="0.35">
      <c r="A187" s="5">
        <v>359</v>
      </c>
      <c r="B187" s="4">
        <v>359</v>
      </c>
      <c r="C187" s="4" t="s">
        <v>457</v>
      </c>
      <c r="D187" s="4" t="s">
        <v>458</v>
      </c>
      <c r="E187" s="4" t="s">
        <v>1084</v>
      </c>
      <c r="F187" s="4" t="s">
        <v>2186</v>
      </c>
      <c r="G187" s="4">
        <v>2006</v>
      </c>
      <c r="H187" s="4" t="s">
        <v>1086</v>
      </c>
      <c r="I187" s="4" t="s">
        <v>1087</v>
      </c>
      <c r="J187" s="4" t="s">
        <v>1088</v>
      </c>
      <c r="K187" s="4" t="s">
        <v>76</v>
      </c>
      <c r="L187" s="4" t="s">
        <v>2187</v>
      </c>
      <c r="M187" s="4" t="s">
        <v>2188</v>
      </c>
      <c r="N187" s="4" t="s">
        <v>1084</v>
      </c>
      <c r="O187" s="4" t="s">
        <v>1084</v>
      </c>
      <c r="P187" s="4" t="s">
        <v>1084</v>
      </c>
      <c r="Q187" s="4" t="s">
        <v>1084</v>
      </c>
      <c r="R187" s="4" t="s">
        <v>1084</v>
      </c>
      <c r="S187" s="4">
        <v>2006</v>
      </c>
      <c r="T187" s="4" t="s">
        <v>1040</v>
      </c>
      <c r="U187" s="4" t="s">
        <v>1041</v>
      </c>
      <c r="V187" s="4" t="s">
        <v>1042</v>
      </c>
      <c r="W187" s="4" t="s">
        <v>1084</v>
      </c>
      <c r="X187" s="4" t="s">
        <v>1093</v>
      </c>
      <c r="Y187" s="4" t="s">
        <v>1094</v>
      </c>
      <c r="Z187" s="4" t="s">
        <v>1084</v>
      </c>
      <c r="AA187" s="4" t="s">
        <v>1084</v>
      </c>
      <c r="AB187" s="4" t="s">
        <v>1084</v>
      </c>
      <c r="AC187" s="4" t="s">
        <v>1084</v>
      </c>
      <c r="AD187" s="4" t="s">
        <v>1084</v>
      </c>
      <c r="AE187" s="4" t="s">
        <v>2189</v>
      </c>
      <c r="AF187" s="4" t="s">
        <v>1140</v>
      </c>
      <c r="AG187" s="4" t="s">
        <v>2190</v>
      </c>
      <c r="AH187" s="4" t="s">
        <v>78</v>
      </c>
      <c r="AI187" s="4">
        <v>38718</v>
      </c>
      <c r="AJ187" s="4" t="s">
        <v>1303</v>
      </c>
      <c r="AK187" s="4">
        <v>38807</v>
      </c>
      <c r="AL187" s="4" t="s">
        <v>1201</v>
      </c>
      <c r="AM187" s="4">
        <v>38763</v>
      </c>
      <c r="AN187" s="4" t="s">
        <v>1279</v>
      </c>
      <c r="AO187" s="4">
        <v>2006.12295081967</v>
      </c>
      <c r="AP187" s="4" t="s">
        <v>2191</v>
      </c>
      <c r="AQ187" s="4" t="s">
        <v>1280</v>
      </c>
      <c r="AR187" s="4" t="s">
        <v>1280</v>
      </c>
      <c r="AS187" s="4" t="s">
        <v>76</v>
      </c>
      <c r="AT187" s="4" t="s">
        <v>1105</v>
      </c>
      <c r="AU187" s="4" t="s">
        <v>455</v>
      </c>
      <c r="AV187" s="4" t="s">
        <v>1084</v>
      </c>
      <c r="AW187" s="4" t="s">
        <v>1084</v>
      </c>
      <c r="AX187" s="4" t="s">
        <v>1084</v>
      </c>
      <c r="AY187" s="4" t="s">
        <v>1128</v>
      </c>
      <c r="AZ187" s="8" t="s">
        <v>76</v>
      </c>
      <c r="BA187" t="s">
        <v>1107</v>
      </c>
      <c r="BB187" t="s">
        <v>2185</v>
      </c>
      <c r="BC187" t="s">
        <v>1131</v>
      </c>
      <c r="BD187" t="s">
        <v>1132</v>
      </c>
      <c r="BE187" t="s">
        <v>1133</v>
      </c>
      <c r="BF187" t="s">
        <v>1112</v>
      </c>
      <c r="BG187" t="s">
        <v>1131</v>
      </c>
      <c r="BH187" t="s">
        <v>1243</v>
      </c>
      <c r="BI187" t="s">
        <v>1113</v>
      </c>
      <c r="BJ187">
        <v>0</v>
      </c>
      <c r="BK187" t="s">
        <v>1115</v>
      </c>
      <c r="BM187" s="47" t="s">
        <v>1167</v>
      </c>
    </row>
    <row r="188" spans="1:65" x14ac:dyDescent="0.35">
      <c r="A188" s="5">
        <v>360</v>
      </c>
      <c r="B188" s="4">
        <v>360</v>
      </c>
      <c r="C188" s="4" t="s">
        <v>457</v>
      </c>
      <c r="D188" s="4" t="s">
        <v>459</v>
      </c>
      <c r="E188" s="4" t="s">
        <v>1084</v>
      </c>
      <c r="F188" s="4" t="s">
        <v>2192</v>
      </c>
      <c r="G188" s="4" t="s">
        <v>192</v>
      </c>
      <c r="H188" s="4" t="s">
        <v>1086</v>
      </c>
      <c r="I188" s="4" t="s">
        <v>1087</v>
      </c>
      <c r="J188" s="4" t="s">
        <v>1088</v>
      </c>
      <c r="K188" s="4" t="s">
        <v>76</v>
      </c>
      <c r="L188" s="4" t="s">
        <v>2187</v>
      </c>
      <c r="M188" s="4" t="s">
        <v>2193</v>
      </c>
      <c r="N188" s="4" t="s">
        <v>1084</v>
      </c>
      <c r="O188" s="4" t="s">
        <v>1084</v>
      </c>
      <c r="P188" s="4" t="s">
        <v>1084</v>
      </c>
      <c r="Q188" s="4" t="s">
        <v>1084</v>
      </c>
      <c r="R188" s="4" t="s">
        <v>1084</v>
      </c>
      <c r="S188" s="4">
        <v>2010</v>
      </c>
      <c r="T188" s="4" t="s">
        <v>1040</v>
      </c>
      <c r="U188" s="4" t="s">
        <v>1041</v>
      </c>
      <c r="V188" s="4" t="s">
        <v>1042</v>
      </c>
      <c r="W188" s="4" t="s">
        <v>1084</v>
      </c>
      <c r="X188" s="4" t="s">
        <v>1093</v>
      </c>
      <c r="Y188" s="4" t="s">
        <v>1094</v>
      </c>
      <c r="Z188" s="4" t="s">
        <v>1084</v>
      </c>
      <c r="AA188" s="4" t="s">
        <v>1084</v>
      </c>
      <c r="AB188" s="4" t="s">
        <v>1084</v>
      </c>
      <c r="AC188" s="4" t="s">
        <v>1084</v>
      </c>
      <c r="AD188" s="4" t="s">
        <v>1084</v>
      </c>
      <c r="AE188" s="4" t="s">
        <v>2194</v>
      </c>
      <c r="AF188" s="4" t="s">
        <v>1140</v>
      </c>
      <c r="AG188" s="4" t="s">
        <v>2195</v>
      </c>
      <c r="AH188" s="4" t="s">
        <v>78</v>
      </c>
      <c r="AI188" s="4">
        <v>40463</v>
      </c>
      <c r="AJ188" s="4" t="s">
        <v>1165</v>
      </c>
      <c r="AK188" s="4">
        <v>40573</v>
      </c>
      <c r="AL188" s="4" t="s">
        <v>1303</v>
      </c>
      <c r="AM188" s="4">
        <v>40518.5</v>
      </c>
      <c r="AN188" s="4" t="s">
        <v>1255</v>
      </c>
      <c r="AO188" s="4">
        <v>2010.92759562842</v>
      </c>
      <c r="AP188" s="4" t="s">
        <v>1084</v>
      </c>
      <c r="AQ188" s="4" t="s">
        <v>1256</v>
      </c>
      <c r="AR188" s="4" t="s">
        <v>1342</v>
      </c>
      <c r="AS188" s="4" t="s">
        <v>76</v>
      </c>
      <c r="AT188" s="4" t="s">
        <v>1105</v>
      </c>
      <c r="AU188" s="4" t="s">
        <v>455</v>
      </c>
      <c r="AV188" s="4" t="s">
        <v>1084</v>
      </c>
      <c r="AW188" s="4" t="s">
        <v>1084</v>
      </c>
      <c r="AX188" s="4" t="s">
        <v>1084</v>
      </c>
      <c r="AY188" s="4" t="s">
        <v>1128</v>
      </c>
      <c r="AZ188" s="8" t="s">
        <v>76</v>
      </c>
      <c r="BA188" t="s">
        <v>1107</v>
      </c>
      <c r="BB188" t="s">
        <v>2185</v>
      </c>
      <c r="BC188" t="s">
        <v>1131</v>
      </c>
      <c r="BD188" t="s">
        <v>1132</v>
      </c>
      <c r="BE188" t="s">
        <v>1133</v>
      </c>
      <c r="BF188" t="s">
        <v>1112</v>
      </c>
      <c r="BG188" t="s">
        <v>1131</v>
      </c>
      <c r="BH188" t="s">
        <v>1243</v>
      </c>
      <c r="BI188" t="s">
        <v>1113</v>
      </c>
      <c r="BJ188">
        <v>0</v>
      </c>
      <c r="BK188" t="s">
        <v>1115</v>
      </c>
      <c r="BM188" s="47" t="s">
        <v>1209</v>
      </c>
    </row>
    <row r="189" spans="1:65" x14ac:dyDescent="0.35">
      <c r="A189" s="5">
        <v>361</v>
      </c>
      <c r="B189" s="4">
        <v>361</v>
      </c>
      <c r="C189" s="4" t="s">
        <v>457</v>
      </c>
      <c r="D189" s="4" t="s">
        <v>460</v>
      </c>
      <c r="E189" s="4" t="s">
        <v>1084</v>
      </c>
      <c r="F189" s="4" t="s">
        <v>2196</v>
      </c>
      <c r="G189" s="4">
        <v>2015</v>
      </c>
      <c r="H189" s="4" t="s">
        <v>1086</v>
      </c>
      <c r="I189" s="4" t="s">
        <v>1087</v>
      </c>
      <c r="J189" s="4" t="s">
        <v>1088</v>
      </c>
      <c r="K189" s="4" t="s">
        <v>76</v>
      </c>
      <c r="L189" s="4" t="s">
        <v>2187</v>
      </c>
      <c r="M189" s="4" t="s">
        <v>2197</v>
      </c>
      <c r="N189" s="4" t="s">
        <v>1084</v>
      </c>
      <c r="O189" s="4" t="s">
        <v>1084</v>
      </c>
      <c r="P189" s="4" t="s">
        <v>1084</v>
      </c>
      <c r="Q189" s="4" t="s">
        <v>1084</v>
      </c>
      <c r="R189" s="4" t="s">
        <v>1084</v>
      </c>
      <c r="S189" s="4">
        <v>2015</v>
      </c>
      <c r="T189" s="4" t="s">
        <v>1040</v>
      </c>
      <c r="U189" s="4" t="s">
        <v>1041</v>
      </c>
      <c r="V189" s="4" t="s">
        <v>1042</v>
      </c>
      <c r="W189" s="4" t="s">
        <v>1084</v>
      </c>
      <c r="X189" s="4" t="s">
        <v>1093</v>
      </c>
      <c r="Y189" s="4" t="s">
        <v>1094</v>
      </c>
      <c r="Z189" s="4" t="s">
        <v>1084</v>
      </c>
      <c r="AA189" s="4" t="s">
        <v>1084</v>
      </c>
      <c r="AB189" s="4" t="s">
        <v>1084</v>
      </c>
      <c r="AC189" s="4" t="s">
        <v>1084</v>
      </c>
      <c r="AD189" s="4" t="s">
        <v>1084</v>
      </c>
      <c r="AE189" s="4" t="s">
        <v>2198</v>
      </c>
      <c r="AF189" s="4" t="s">
        <v>1140</v>
      </c>
      <c r="AG189" s="4" t="s">
        <v>1381</v>
      </c>
      <c r="AH189" s="4" t="s">
        <v>78</v>
      </c>
      <c r="AI189" s="4">
        <v>42248</v>
      </c>
      <c r="AJ189" s="4" t="s">
        <v>1192</v>
      </c>
      <c r="AK189" s="4">
        <v>42338</v>
      </c>
      <c r="AL189" s="4" t="s">
        <v>1166</v>
      </c>
      <c r="AM189" s="4">
        <v>42293.5</v>
      </c>
      <c r="AN189" s="4" t="s">
        <v>1102</v>
      </c>
      <c r="AO189" s="4">
        <v>2015.78825136612</v>
      </c>
      <c r="AP189" s="4" t="s">
        <v>2199</v>
      </c>
      <c r="AQ189" s="4" t="s">
        <v>1103</v>
      </c>
      <c r="AR189" s="4" t="s">
        <v>1103</v>
      </c>
      <c r="AS189" s="4" t="s">
        <v>76</v>
      </c>
      <c r="AT189" s="4" t="s">
        <v>1105</v>
      </c>
      <c r="AU189" s="4" t="s">
        <v>455</v>
      </c>
      <c r="AV189" s="4" t="s">
        <v>1084</v>
      </c>
      <c r="AW189" s="4" t="s">
        <v>1084</v>
      </c>
      <c r="AX189" s="4" t="s">
        <v>1084</v>
      </c>
      <c r="AY189" s="4" t="s">
        <v>1128</v>
      </c>
      <c r="AZ189" s="8" t="s">
        <v>76</v>
      </c>
      <c r="BA189" t="s">
        <v>1107</v>
      </c>
      <c r="BB189" t="s">
        <v>2185</v>
      </c>
      <c r="BC189" t="s">
        <v>1131</v>
      </c>
      <c r="BD189" t="s">
        <v>1132</v>
      </c>
      <c r="BE189" t="s">
        <v>1133</v>
      </c>
      <c r="BF189" t="s">
        <v>1112</v>
      </c>
      <c r="BG189" t="s">
        <v>1131</v>
      </c>
      <c r="BH189" t="s">
        <v>1243</v>
      </c>
      <c r="BI189" t="s">
        <v>1113</v>
      </c>
      <c r="BJ189">
        <v>0</v>
      </c>
      <c r="BK189" t="s">
        <v>1115</v>
      </c>
      <c r="BM189" s="47" t="s">
        <v>1298</v>
      </c>
    </row>
    <row r="190" spans="1:65" x14ac:dyDescent="0.35">
      <c r="A190" s="5">
        <v>365</v>
      </c>
      <c r="B190" s="4">
        <v>365</v>
      </c>
      <c r="C190" s="4" t="s">
        <v>463</v>
      </c>
      <c r="D190" s="4" t="s">
        <v>462</v>
      </c>
      <c r="E190" s="4" t="s">
        <v>1084</v>
      </c>
      <c r="F190" s="4" t="s">
        <v>2200</v>
      </c>
      <c r="G190" s="4">
        <v>1998</v>
      </c>
      <c r="H190" s="4" t="s">
        <v>1086</v>
      </c>
      <c r="I190" s="4" t="s">
        <v>1087</v>
      </c>
      <c r="J190" s="4" t="s">
        <v>1088</v>
      </c>
      <c r="K190" s="4" t="s">
        <v>67</v>
      </c>
      <c r="L190" s="4" t="s">
        <v>2201</v>
      </c>
      <c r="M190" s="4" t="s">
        <v>2202</v>
      </c>
      <c r="N190" s="4" t="s">
        <v>1084</v>
      </c>
      <c r="O190" s="4" t="s">
        <v>1084</v>
      </c>
      <c r="P190" s="4" t="s">
        <v>1084</v>
      </c>
      <c r="Q190" s="4" t="s">
        <v>1084</v>
      </c>
      <c r="R190" s="4" t="s">
        <v>2203</v>
      </c>
      <c r="S190" s="4">
        <v>1998</v>
      </c>
      <c r="T190" s="4" t="s">
        <v>1040</v>
      </c>
      <c r="U190" s="4" t="s">
        <v>1041</v>
      </c>
      <c r="V190" s="4" t="s">
        <v>1042</v>
      </c>
      <c r="W190" s="4" t="s">
        <v>1084</v>
      </c>
      <c r="X190" s="4" t="s">
        <v>1093</v>
      </c>
      <c r="Y190" s="4" t="s">
        <v>1084</v>
      </c>
      <c r="Z190" s="4" t="s">
        <v>1094</v>
      </c>
      <c r="AA190" s="4" t="s">
        <v>1084</v>
      </c>
      <c r="AB190" s="4" t="s">
        <v>1084</v>
      </c>
      <c r="AC190" s="4" t="s">
        <v>1084</v>
      </c>
      <c r="AD190" s="4" t="s">
        <v>1084</v>
      </c>
      <c r="AE190" s="4" t="s">
        <v>2204</v>
      </c>
      <c r="AF190" s="4" t="s">
        <v>1175</v>
      </c>
      <c r="AG190" s="4" t="s">
        <v>1521</v>
      </c>
      <c r="AH190" s="4" t="s">
        <v>78</v>
      </c>
      <c r="AI190" s="4">
        <v>35827</v>
      </c>
      <c r="AJ190" s="4" t="s">
        <v>1101</v>
      </c>
      <c r="AK190" s="4">
        <v>36007</v>
      </c>
      <c r="AL190" s="4" t="s">
        <v>1125</v>
      </c>
      <c r="AM190" s="4">
        <v>35917.5</v>
      </c>
      <c r="AN190" s="4" t="s">
        <v>1389</v>
      </c>
      <c r="AO190" s="4">
        <v>1998.3319672131099</v>
      </c>
      <c r="AP190" s="4" t="s">
        <v>2205</v>
      </c>
      <c r="AQ190" s="4" t="s">
        <v>1390</v>
      </c>
      <c r="AR190" s="4" t="s">
        <v>1390</v>
      </c>
      <c r="AS190" s="4" t="s">
        <v>67</v>
      </c>
      <c r="AT190" s="4" t="s">
        <v>1105</v>
      </c>
      <c r="AU190" s="4" t="s">
        <v>461</v>
      </c>
      <c r="AV190" s="4" t="s">
        <v>1084</v>
      </c>
      <c r="AW190" s="4" t="s">
        <v>2206</v>
      </c>
      <c r="AX190" s="4" t="s">
        <v>1084</v>
      </c>
      <c r="AY190" s="4" t="s">
        <v>1106</v>
      </c>
      <c r="AZ190" s="8" t="s">
        <v>67</v>
      </c>
      <c r="BA190" t="s">
        <v>1204</v>
      </c>
      <c r="BB190" t="s">
        <v>1492</v>
      </c>
      <c r="BC190" t="s">
        <v>1227</v>
      </c>
      <c r="BD190" t="s">
        <v>1207</v>
      </c>
      <c r="BE190" t="s">
        <v>1133</v>
      </c>
      <c r="BF190" t="s">
        <v>1112</v>
      </c>
      <c r="BG190" t="s">
        <v>1228</v>
      </c>
      <c r="BH190" t="s">
        <v>1228</v>
      </c>
      <c r="BI190" t="s">
        <v>1228</v>
      </c>
      <c r="BJ190">
        <v>0</v>
      </c>
      <c r="BK190" t="s">
        <v>1115</v>
      </c>
      <c r="BM190" s="47"/>
    </row>
    <row r="191" spans="1:65" x14ac:dyDescent="0.35">
      <c r="A191" s="5">
        <v>366</v>
      </c>
      <c r="B191" s="4">
        <v>366</v>
      </c>
      <c r="C191" s="4" t="s">
        <v>463</v>
      </c>
      <c r="D191" s="4" t="s">
        <v>464</v>
      </c>
      <c r="E191" s="4" t="s">
        <v>1084</v>
      </c>
      <c r="F191" s="4" t="s">
        <v>2207</v>
      </c>
      <c r="G191" s="4">
        <v>2000</v>
      </c>
      <c r="H191" s="4" t="s">
        <v>1086</v>
      </c>
      <c r="I191" s="4" t="s">
        <v>1087</v>
      </c>
      <c r="J191" s="4" t="s">
        <v>1088</v>
      </c>
      <c r="K191" s="4" t="s">
        <v>76</v>
      </c>
      <c r="L191" s="4" t="s">
        <v>2208</v>
      </c>
      <c r="M191" s="4" t="s">
        <v>2209</v>
      </c>
      <c r="N191" s="4" t="s">
        <v>1084</v>
      </c>
      <c r="O191" s="4" t="s">
        <v>1084</v>
      </c>
      <c r="P191" s="4" t="s">
        <v>1084</v>
      </c>
      <c r="Q191" s="4" t="s">
        <v>1084</v>
      </c>
      <c r="R191" s="4" t="s">
        <v>1084</v>
      </c>
      <c r="S191" s="4">
        <v>2000</v>
      </c>
      <c r="T191" s="4" t="s">
        <v>1040</v>
      </c>
      <c r="U191" s="4" t="s">
        <v>1120</v>
      </c>
      <c r="V191" s="4" t="s">
        <v>2210</v>
      </c>
      <c r="W191" s="4" t="s">
        <v>1084</v>
      </c>
      <c r="X191" s="4" t="s">
        <v>1093</v>
      </c>
      <c r="Y191" s="4" t="s">
        <v>1094</v>
      </c>
      <c r="Z191" s="4" t="s">
        <v>1084</v>
      </c>
      <c r="AA191" s="4" t="s">
        <v>1084</v>
      </c>
      <c r="AB191" s="4" t="s">
        <v>1084</v>
      </c>
      <c r="AC191" s="4" t="s">
        <v>1084</v>
      </c>
      <c r="AD191" s="4" t="s">
        <v>1084</v>
      </c>
      <c r="AE191" s="4" t="s">
        <v>2211</v>
      </c>
      <c r="AF191" s="4" t="s">
        <v>1163</v>
      </c>
      <c r="AG191" s="4" t="s">
        <v>1164</v>
      </c>
      <c r="AH191" s="4" t="s">
        <v>78</v>
      </c>
      <c r="AI191" s="4">
        <v>36770</v>
      </c>
      <c r="AJ191" s="4" t="s">
        <v>1192</v>
      </c>
      <c r="AK191" s="4">
        <v>36830</v>
      </c>
      <c r="AL191" s="4" t="s">
        <v>1165</v>
      </c>
      <c r="AM191" s="4">
        <v>36800.5</v>
      </c>
      <c r="AN191" s="4" t="s">
        <v>1126</v>
      </c>
      <c r="AO191" s="4">
        <v>2000.75</v>
      </c>
      <c r="AP191" s="4" t="s">
        <v>2212</v>
      </c>
      <c r="AQ191" s="4" t="s">
        <v>1127</v>
      </c>
      <c r="AR191" s="4" t="s">
        <v>1127</v>
      </c>
      <c r="AS191" s="4" t="s">
        <v>76</v>
      </c>
      <c r="AT191" s="4" t="s">
        <v>1105</v>
      </c>
      <c r="AU191" s="4" t="s">
        <v>461</v>
      </c>
      <c r="AV191" s="4" t="s">
        <v>1084</v>
      </c>
      <c r="AW191" s="4" t="s">
        <v>1084</v>
      </c>
      <c r="AX191" s="4" t="s">
        <v>1084</v>
      </c>
      <c r="AY191" s="4" t="s">
        <v>1128</v>
      </c>
      <c r="AZ191" s="8" t="s">
        <v>76</v>
      </c>
      <c r="BA191" t="s">
        <v>1204</v>
      </c>
      <c r="BB191" t="s">
        <v>1492</v>
      </c>
      <c r="BC191" t="s">
        <v>1227</v>
      </c>
      <c r="BD191" t="s">
        <v>1207</v>
      </c>
      <c r="BE191" t="s">
        <v>1133</v>
      </c>
      <c r="BF191" t="s">
        <v>1112</v>
      </c>
      <c r="BG191" t="s">
        <v>1228</v>
      </c>
      <c r="BH191" t="s">
        <v>1228</v>
      </c>
      <c r="BI191" t="s">
        <v>1228</v>
      </c>
      <c r="BJ191">
        <v>0</v>
      </c>
      <c r="BK191" t="s">
        <v>1115</v>
      </c>
      <c r="BM191" s="47" t="s">
        <v>1136</v>
      </c>
    </row>
    <row r="192" spans="1:65" x14ac:dyDescent="0.35">
      <c r="A192" s="5">
        <v>367</v>
      </c>
      <c r="B192" s="4">
        <v>367</v>
      </c>
      <c r="C192" s="4" t="s">
        <v>463</v>
      </c>
      <c r="D192" s="4" t="s">
        <v>465</v>
      </c>
      <c r="E192" s="4" t="s">
        <v>1084</v>
      </c>
      <c r="F192" s="4" t="s">
        <v>2213</v>
      </c>
      <c r="G192" s="4">
        <v>2003</v>
      </c>
      <c r="H192" s="4" t="s">
        <v>1086</v>
      </c>
      <c r="I192" s="4" t="s">
        <v>1087</v>
      </c>
      <c r="J192" s="4" t="s">
        <v>1088</v>
      </c>
      <c r="K192" s="4" t="s">
        <v>67</v>
      </c>
      <c r="L192" s="4" t="s">
        <v>2201</v>
      </c>
      <c r="M192" s="4" t="s">
        <v>2214</v>
      </c>
      <c r="N192" s="4" t="s">
        <v>1084</v>
      </c>
      <c r="O192" s="4" t="s">
        <v>1084</v>
      </c>
      <c r="P192" s="4" t="s">
        <v>1084</v>
      </c>
      <c r="Q192" s="4" t="s">
        <v>1084</v>
      </c>
      <c r="R192" s="4" t="s">
        <v>2215</v>
      </c>
      <c r="S192" s="4">
        <v>2003</v>
      </c>
      <c r="T192" s="4" t="s">
        <v>1040</v>
      </c>
      <c r="U192" s="4" t="s">
        <v>1041</v>
      </c>
      <c r="V192" s="4" t="s">
        <v>1042</v>
      </c>
      <c r="W192" s="4" t="s">
        <v>1084</v>
      </c>
      <c r="X192" s="4" t="s">
        <v>1093</v>
      </c>
      <c r="Y192" s="4" t="s">
        <v>1084</v>
      </c>
      <c r="Z192" s="4" t="s">
        <v>1094</v>
      </c>
      <c r="AA192" s="4" t="s">
        <v>1094</v>
      </c>
      <c r="AB192" s="4" t="s">
        <v>1084</v>
      </c>
      <c r="AC192" s="4" t="s">
        <v>1084</v>
      </c>
      <c r="AD192" s="4" t="s">
        <v>1084</v>
      </c>
      <c r="AE192" s="4" t="s">
        <v>2216</v>
      </c>
      <c r="AF192" s="4" t="s">
        <v>1175</v>
      </c>
      <c r="AG192" s="4" t="s">
        <v>1234</v>
      </c>
      <c r="AH192" s="4" t="s">
        <v>78</v>
      </c>
      <c r="AI192" s="4">
        <v>37712</v>
      </c>
      <c r="AJ192" s="4" t="s">
        <v>1142</v>
      </c>
      <c r="AK192" s="4">
        <v>37894</v>
      </c>
      <c r="AL192" s="4" t="s">
        <v>1192</v>
      </c>
      <c r="AM192" s="4">
        <v>37803.5</v>
      </c>
      <c r="AN192" s="4" t="s">
        <v>1402</v>
      </c>
      <c r="AO192" s="4">
        <v>2003.49590163934</v>
      </c>
      <c r="AP192" s="4" t="s">
        <v>2217</v>
      </c>
      <c r="AQ192" s="4" t="s">
        <v>1403</v>
      </c>
      <c r="AR192" s="4" t="s">
        <v>1403</v>
      </c>
      <c r="AS192" s="4" t="s">
        <v>67</v>
      </c>
      <c r="AT192" s="4" t="s">
        <v>1105</v>
      </c>
      <c r="AU192" s="4" t="s">
        <v>461</v>
      </c>
      <c r="AV192" s="4" t="s">
        <v>1084</v>
      </c>
      <c r="AW192" s="4" t="s">
        <v>2206</v>
      </c>
      <c r="AX192" s="4" t="s">
        <v>1084</v>
      </c>
      <c r="AY192" s="4" t="s">
        <v>1106</v>
      </c>
      <c r="AZ192" s="8" t="s">
        <v>67</v>
      </c>
      <c r="BA192" t="s">
        <v>1204</v>
      </c>
      <c r="BB192" t="s">
        <v>1492</v>
      </c>
      <c r="BC192" t="s">
        <v>1227</v>
      </c>
      <c r="BD192" t="s">
        <v>1207</v>
      </c>
      <c r="BE192" t="s">
        <v>1133</v>
      </c>
      <c r="BF192" t="s">
        <v>1112</v>
      </c>
      <c r="BG192" t="s">
        <v>1228</v>
      </c>
      <c r="BH192" t="s">
        <v>1228</v>
      </c>
      <c r="BI192" t="s">
        <v>1228</v>
      </c>
      <c r="BJ192">
        <v>0</v>
      </c>
      <c r="BK192" t="s">
        <v>1115</v>
      </c>
      <c r="BM192" s="47"/>
    </row>
    <row r="193" spans="1:65" x14ac:dyDescent="0.35">
      <c r="A193" s="5">
        <v>369</v>
      </c>
      <c r="B193" s="4">
        <v>369</v>
      </c>
      <c r="C193" s="4" t="s">
        <v>463</v>
      </c>
      <c r="D193" s="4" t="s">
        <v>466</v>
      </c>
      <c r="E193" s="4" t="s">
        <v>1084</v>
      </c>
      <c r="F193" s="4" t="s">
        <v>2218</v>
      </c>
      <c r="G193" s="4" t="s">
        <v>83</v>
      </c>
      <c r="H193" s="4" t="s">
        <v>1086</v>
      </c>
      <c r="I193" s="4" t="s">
        <v>1087</v>
      </c>
      <c r="J193" s="4" t="s">
        <v>1088</v>
      </c>
      <c r="K193" s="4" t="s">
        <v>67</v>
      </c>
      <c r="L193" s="4" t="s">
        <v>2201</v>
      </c>
      <c r="M193" s="4" t="s">
        <v>2219</v>
      </c>
      <c r="N193" s="4" t="s">
        <v>1084</v>
      </c>
      <c r="O193" s="4" t="s">
        <v>1084</v>
      </c>
      <c r="P193" s="4" t="s">
        <v>1084</v>
      </c>
      <c r="Q193" s="4" t="s">
        <v>1084</v>
      </c>
      <c r="R193" s="4" t="s">
        <v>2220</v>
      </c>
      <c r="S193" s="4">
        <v>2009</v>
      </c>
      <c r="T193" s="4" t="s">
        <v>1040</v>
      </c>
      <c r="U193" s="4" t="s">
        <v>1041</v>
      </c>
      <c r="V193" s="4" t="s">
        <v>1042</v>
      </c>
      <c r="W193" s="4" t="s">
        <v>1084</v>
      </c>
      <c r="X193" s="4" t="s">
        <v>1093</v>
      </c>
      <c r="Y193" s="4" t="s">
        <v>1084</v>
      </c>
      <c r="Z193" s="4" t="s">
        <v>1094</v>
      </c>
      <c r="AA193" s="4" t="s">
        <v>1094</v>
      </c>
      <c r="AB193" s="4" t="s">
        <v>1084</v>
      </c>
      <c r="AC193" s="4" t="s">
        <v>1084</v>
      </c>
      <c r="AD193" s="4" t="s">
        <v>1084</v>
      </c>
      <c r="AE193" s="4" t="s">
        <v>2221</v>
      </c>
      <c r="AF193" s="4" t="s">
        <v>1119</v>
      </c>
      <c r="AG193" s="4" t="s">
        <v>1536</v>
      </c>
      <c r="AH193" s="4" t="s">
        <v>78</v>
      </c>
      <c r="AI193" s="4">
        <v>39730</v>
      </c>
      <c r="AJ193" s="4" t="s">
        <v>1165</v>
      </c>
      <c r="AK193" s="4">
        <v>39879</v>
      </c>
      <c r="AL193" s="4" t="s">
        <v>1201</v>
      </c>
      <c r="AM193" s="4">
        <v>39805</v>
      </c>
      <c r="AN193" s="4" t="s">
        <v>1181</v>
      </c>
      <c r="AO193" s="4">
        <v>2008.97540983607</v>
      </c>
      <c r="AP193" s="4" t="s">
        <v>1084</v>
      </c>
      <c r="AQ193" s="4" t="s">
        <v>1178</v>
      </c>
      <c r="AR193" s="4" t="s">
        <v>1179</v>
      </c>
      <c r="AS193" s="4" t="s">
        <v>67</v>
      </c>
      <c r="AT193" s="4" t="s">
        <v>1105</v>
      </c>
      <c r="AU193" s="4" t="s">
        <v>461</v>
      </c>
      <c r="AV193" s="4" t="s">
        <v>1084</v>
      </c>
      <c r="AW193" s="4" t="s">
        <v>2206</v>
      </c>
      <c r="AX193" s="4" t="s">
        <v>1084</v>
      </c>
      <c r="AY193" s="4" t="s">
        <v>1106</v>
      </c>
      <c r="AZ193" s="8" t="s">
        <v>67</v>
      </c>
      <c r="BA193" t="s">
        <v>1204</v>
      </c>
      <c r="BB193" t="s">
        <v>1492</v>
      </c>
      <c r="BC193" t="s">
        <v>1227</v>
      </c>
      <c r="BD193" t="s">
        <v>1207</v>
      </c>
      <c r="BE193" t="s">
        <v>1133</v>
      </c>
      <c r="BF193" t="s">
        <v>1112</v>
      </c>
      <c r="BG193" t="s">
        <v>1228</v>
      </c>
      <c r="BH193" t="s">
        <v>1228</v>
      </c>
      <c r="BI193" t="s">
        <v>1228</v>
      </c>
      <c r="BJ193">
        <v>0</v>
      </c>
      <c r="BK193" t="s">
        <v>1115</v>
      </c>
      <c r="BM193" s="47"/>
    </row>
    <row r="194" spans="1:65" x14ac:dyDescent="0.35">
      <c r="A194" s="5">
        <v>370</v>
      </c>
      <c r="B194" s="4">
        <v>370</v>
      </c>
      <c r="C194" s="4" t="s">
        <v>463</v>
      </c>
      <c r="D194" s="4" t="s">
        <v>468</v>
      </c>
      <c r="E194" s="4" t="s">
        <v>1084</v>
      </c>
      <c r="F194" s="4" t="s">
        <v>2222</v>
      </c>
      <c r="G194" s="4">
        <v>2014</v>
      </c>
      <c r="H194" s="4" t="s">
        <v>1086</v>
      </c>
      <c r="I194" s="4" t="s">
        <v>1087</v>
      </c>
      <c r="J194" s="4" t="s">
        <v>1088</v>
      </c>
      <c r="K194" s="4" t="s">
        <v>67</v>
      </c>
      <c r="L194" s="4" t="s">
        <v>2201</v>
      </c>
      <c r="M194" s="4" t="s">
        <v>2223</v>
      </c>
      <c r="N194" s="4" t="s">
        <v>1084</v>
      </c>
      <c r="O194" s="4" t="s">
        <v>1084</v>
      </c>
      <c r="P194" s="4" t="s">
        <v>1084</v>
      </c>
      <c r="Q194" s="4" t="s">
        <v>1084</v>
      </c>
      <c r="R194" s="4" t="s">
        <v>2224</v>
      </c>
      <c r="S194" s="4">
        <v>2014</v>
      </c>
      <c r="T194" s="4" t="s">
        <v>1040</v>
      </c>
      <c r="U194" s="4" t="s">
        <v>1041</v>
      </c>
      <c r="V194" s="4" t="s">
        <v>1042</v>
      </c>
      <c r="W194" s="4" t="s">
        <v>1084</v>
      </c>
      <c r="X194" s="4" t="s">
        <v>1093</v>
      </c>
      <c r="Y194" s="4" t="s">
        <v>1084</v>
      </c>
      <c r="Z194" s="4" t="s">
        <v>1094</v>
      </c>
      <c r="AA194" s="4" t="s">
        <v>1094</v>
      </c>
      <c r="AB194" s="4" t="s">
        <v>1084</v>
      </c>
      <c r="AC194" s="4" t="s">
        <v>1173</v>
      </c>
      <c r="AD194" s="4" t="s">
        <v>2225</v>
      </c>
      <c r="AE194" s="4" t="s">
        <v>2226</v>
      </c>
      <c r="AF194" s="4" t="s">
        <v>1175</v>
      </c>
      <c r="AG194" s="4" t="s">
        <v>1703</v>
      </c>
      <c r="AH194" s="4" t="s">
        <v>78</v>
      </c>
      <c r="AI194" s="4">
        <v>41760</v>
      </c>
      <c r="AJ194" s="4" t="s">
        <v>1157</v>
      </c>
      <c r="AK194" s="4">
        <v>41943</v>
      </c>
      <c r="AL194" s="4" t="s">
        <v>1165</v>
      </c>
      <c r="AM194" s="4">
        <v>41852</v>
      </c>
      <c r="AN194" s="4" t="s">
        <v>1369</v>
      </c>
      <c r="AO194" s="4">
        <v>2014.5792349726801</v>
      </c>
      <c r="AP194" s="4" t="s">
        <v>2227</v>
      </c>
      <c r="AQ194" s="4" t="s">
        <v>1370</v>
      </c>
      <c r="AR194" s="4" t="s">
        <v>1370</v>
      </c>
      <c r="AS194" s="4" t="s">
        <v>67</v>
      </c>
      <c r="AT194" s="4" t="s">
        <v>1105</v>
      </c>
      <c r="AU194" s="4" t="s">
        <v>461</v>
      </c>
      <c r="AV194" s="4" t="s">
        <v>1084</v>
      </c>
      <c r="AW194" s="4" t="s">
        <v>2206</v>
      </c>
      <c r="AX194" s="4" t="s">
        <v>1084</v>
      </c>
      <c r="AY194" s="4" t="s">
        <v>1106</v>
      </c>
      <c r="AZ194" s="8" t="s">
        <v>67</v>
      </c>
      <c r="BA194" t="s">
        <v>1204</v>
      </c>
      <c r="BB194" t="s">
        <v>1492</v>
      </c>
      <c r="BC194" t="s">
        <v>1227</v>
      </c>
      <c r="BD194" t="s">
        <v>1207</v>
      </c>
      <c r="BE194" t="s">
        <v>1133</v>
      </c>
      <c r="BF194" t="s">
        <v>1112</v>
      </c>
      <c r="BG194" t="s">
        <v>1228</v>
      </c>
      <c r="BH194" t="s">
        <v>1228</v>
      </c>
      <c r="BI194" t="s">
        <v>1228</v>
      </c>
      <c r="BJ194">
        <v>0</v>
      </c>
      <c r="BK194" t="s">
        <v>1115</v>
      </c>
      <c r="BM194" s="47"/>
    </row>
    <row r="195" spans="1:65" x14ac:dyDescent="0.35">
      <c r="A195" s="5">
        <v>372</v>
      </c>
      <c r="B195" s="4">
        <v>372</v>
      </c>
      <c r="C195" s="4" t="s">
        <v>471</v>
      </c>
      <c r="D195" s="4" t="s">
        <v>470</v>
      </c>
      <c r="E195" s="4" t="s">
        <v>1084</v>
      </c>
      <c r="F195" s="4" t="s">
        <v>2228</v>
      </c>
      <c r="G195" s="4">
        <v>2009</v>
      </c>
      <c r="H195" s="4" t="s">
        <v>1086</v>
      </c>
      <c r="I195" s="4" t="s">
        <v>1087</v>
      </c>
      <c r="J195" s="4" t="s">
        <v>1088</v>
      </c>
      <c r="K195" s="4" t="s">
        <v>1421</v>
      </c>
      <c r="L195" s="4" t="s">
        <v>2229</v>
      </c>
      <c r="M195" s="4" t="s">
        <v>2230</v>
      </c>
      <c r="N195" s="4" t="s">
        <v>1084</v>
      </c>
      <c r="O195" s="4" t="s">
        <v>2231</v>
      </c>
      <c r="P195" s="4" t="s">
        <v>1084</v>
      </c>
      <c r="Q195" s="4" t="s">
        <v>1084</v>
      </c>
      <c r="R195" s="4" t="s">
        <v>1084</v>
      </c>
      <c r="S195" s="4">
        <v>2009</v>
      </c>
      <c r="T195" s="4" t="s">
        <v>1040</v>
      </c>
      <c r="U195" s="4" t="s">
        <v>1041</v>
      </c>
      <c r="V195" s="4" t="s">
        <v>1042</v>
      </c>
      <c r="W195" s="4" t="s">
        <v>1043</v>
      </c>
      <c r="X195" s="4" t="s">
        <v>1284</v>
      </c>
      <c r="Y195" s="4" t="s">
        <v>1084</v>
      </c>
      <c r="Z195" s="4" t="s">
        <v>1094</v>
      </c>
      <c r="AA195" s="4" t="s">
        <v>1084</v>
      </c>
      <c r="AB195" s="4" t="s">
        <v>2232</v>
      </c>
      <c r="AC195" s="4" t="s">
        <v>1188</v>
      </c>
      <c r="AD195" s="4" t="s">
        <v>1084</v>
      </c>
      <c r="AE195" s="4" t="s">
        <v>2233</v>
      </c>
      <c r="AF195" s="4" t="s">
        <v>1163</v>
      </c>
      <c r="AG195" s="4" t="s">
        <v>1796</v>
      </c>
      <c r="AH195" s="4" t="s">
        <v>78</v>
      </c>
      <c r="AI195" s="4">
        <v>40077</v>
      </c>
      <c r="AJ195" s="4" t="s">
        <v>1192</v>
      </c>
      <c r="AK195" s="4">
        <v>40155</v>
      </c>
      <c r="AL195" s="4" t="s">
        <v>1152</v>
      </c>
      <c r="AM195" s="4">
        <v>40116.5</v>
      </c>
      <c r="AN195" s="4" t="s">
        <v>1177</v>
      </c>
      <c r="AO195" s="4">
        <v>2009.82650273224</v>
      </c>
      <c r="AP195" s="4" t="s">
        <v>1084</v>
      </c>
      <c r="AQ195" s="4" t="s">
        <v>1179</v>
      </c>
      <c r="AR195" s="4" t="s">
        <v>1179</v>
      </c>
      <c r="AS195" s="4" t="s">
        <v>164</v>
      </c>
      <c r="AT195" s="4" t="s">
        <v>1105</v>
      </c>
      <c r="AU195" s="4" t="s">
        <v>469</v>
      </c>
      <c r="AV195" s="4" t="s">
        <v>1084</v>
      </c>
      <c r="AW195" s="4" t="s">
        <v>1084</v>
      </c>
      <c r="AX195" s="4" t="s">
        <v>1084</v>
      </c>
      <c r="AY195" s="4" t="s">
        <v>164</v>
      </c>
      <c r="AZ195" s="8" t="s">
        <v>1428</v>
      </c>
      <c r="BA195" t="s">
        <v>2234</v>
      </c>
      <c r="BB195" t="s">
        <v>2235</v>
      </c>
      <c r="BC195" t="s">
        <v>1514</v>
      </c>
      <c r="BD195" t="s">
        <v>1515</v>
      </c>
      <c r="BE195" t="s">
        <v>1133</v>
      </c>
      <c r="BF195" t="s">
        <v>1112</v>
      </c>
      <c r="BG195" t="s">
        <v>1514</v>
      </c>
      <c r="BH195" t="s">
        <v>2234</v>
      </c>
      <c r="BI195" t="s">
        <v>2236</v>
      </c>
      <c r="BJ195" t="s">
        <v>1114</v>
      </c>
      <c r="BK195" t="s">
        <v>1115</v>
      </c>
      <c r="BM195" s="47"/>
    </row>
    <row r="196" spans="1:65" x14ac:dyDescent="0.35">
      <c r="A196" s="5">
        <v>2286</v>
      </c>
      <c r="B196" s="4">
        <v>2286</v>
      </c>
      <c r="C196" s="4" t="s">
        <v>471</v>
      </c>
      <c r="D196" s="4" t="s">
        <v>472</v>
      </c>
      <c r="E196" s="4" t="s">
        <v>1084</v>
      </c>
      <c r="F196" s="4" t="s">
        <v>2237</v>
      </c>
      <c r="G196" s="4" t="s">
        <v>103</v>
      </c>
      <c r="H196" s="4" t="s">
        <v>1086</v>
      </c>
      <c r="I196" s="4" t="s">
        <v>1087</v>
      </c>
      <c r="J196" s="4" t="s">
        <v>1088</v>
      </c>
      <c r="K196" s="4" t="s">
        <v>76</v>
      </c>
      <c r="L196" s="4" t="s">
        <v>2238</v>
      </c>
      <c r="M196" s="4" t="s">
        <v>2239</v>
      </c>
      <c r="N196" s="4" t="s">
        <v>1084</v>
      </c>
      <c r="O196" s="4" t="s">
        <v>1084</v>
      </c>
      <c r="P196" s="4" t="s">
        <v>1084</v>
      </c>
      <c r="Q196" s="4" t="s">
        <v>1084</v>
      </c>
      <c r="R196" s="4" t="s">
        <v>1084</v>
      </c>
      <c r="S196" s="4">
        <v>0</v>
      </c>
      <c r="T196" s="4" t="s">
        <v>1040</v>
      </c>
      <c r="U196" s="4" t="s">
        <v>1041</v>
      </c>
      <c r="V196" s="4" t="s">
        <v>1042</v>
      </c>
      <c r="W196" s="4" t="s">
        <v>1084</v>
      </c>
      <c r="X196" s="4" t="s">
        <v>1093</v>
      </c>
      <c r="Y196" s="4" t="s">
        <v>1094</v>
      </c>
      <c r="Z196" s="4" t="s">
        <v>1084</v>
      </c>
      <c r="AA196" s="4" t="s">
        <v>1084</v>
      </c>
      <c r="AB196" s="4" t="s">
        <v>1084</v>
      </c>
      <c r="AC196" s="4" t="s">
        <v>1188</v>
      </c>
      <c r="AD196" s="4" t="s">
        <v>1084</v>
      </c>
      <c r="AE196" s="4" t="s">
        <v>2240</v>
      </c>
      <c r="AF196" s="4" t="s">
        <v>1140</v>
      </c>
      <c r="AG196" s="4" t="s">
        <v>1156</v>
      </c>
      <c r="AH196" s="4" t="s">
        <v>78</v>
      </c>
      <c r="AI196" s="4">
        <v>43405</v>
      </c>
      <c r="AJ196" s="4" t="s">
        <v>1166</v>
      </c>
      <c r="AK196" s="4">
        <v>43496</v>
      </c>
      <c r="AL196" s="4" t="s">
        <v>1303</v>
      </c>
      <c r="AM196" s="4">
        <v>43451</v>
      </c>
      <c r="AN196" s="4" t="s">
        <v>1376</v>
      </c>
      <c r="AO196" s="4">
        <v>2018.9562841530101</v>
      </c>
      <c r="AP196" s="4" t="s">
        <v>1084</v>
      </c>
      <c r="AQ196" s="4" t="s">
        <v>1195</v>
      </c>
      <c r="AR196" s="4" t="s">
        <v>1216</v>
      </c>
      <c r="AS196" s="4" t="s">
        <v>76</v>
      </c>
      <c r="AT196" s="4" t="s">
        <v>1105</v>
      </c>
      <c r="AU196" s="4" t="s">
        <v>469</v>
      </c>
      <c r="AV196" s="4" t="s">
        <v>1084</v>
      </c>
      <c r="AW196" s="4" t="s">
        <v>2241</v>
      </c>
      <c r="AX196" s="4" t="s">
        <v>1084</v>
      </c>
      <c r="AY196" s="4" t="s">
        <v>1128</v>
      </c>
      <c r="AZ196" s="8" t="s">
        <v>76</v>
      </c>
      <c r="BA196" t="s">
        <v>2234</v>
      </c>
      <c r="BB196" t="s">
        <v>2235</v>
      </c>
      <c r="BC196" t="s">
        <v>1514</v>
      </c>
      <c r="BD196" t="s">
        <v>1515</v>
      </c>
      <c r="BE196" t="s">
        <v>1133</v>
      </c>
      <c r="BF196" t="s">
        <v>1112</v>
      </c>
      <c r="BG196" t="s">
        <v>1514</v>
      </c>
      <c r="BH196" t="s">
        <v>2234</v>
      </c>
      <c r="BI196" t="s">
        <v>2236</v>
      </c>
      <c r="BJ196" t="s">
        <v>1114</v>
      </c>
      <c r="BK196" t="s">
        <v>1115</v>
      </c>
      <c r="BM196" s="47" t="s">
        <v>329</v>
      </c>
    </row>
    <row r="197" spans="1:65" x14ac:dyDescent="0.35">
      <c r="A197" s="5">
        <v>3427</v>
      </c>
      <c r="B197" s="4">
        <v>3427</v>
      </c>
      <c r="C197" s="4" t="s">
        <v>475</v>
      </c>
      <c r="D197" s="4" t="s">
        <v>476</v>
      </c>
      <c r="E197" s="4" t="s">
        <v>1084</v>
      </c>
      <c r="F197" s="4" t="s">
        <v>2242</v>
      </c>
      <c r="G197" s="4" t="s">
        <v>344</v>
      </c>
      <c r="H197" s="4" t="s">
        <v>1086</v>
      </c>
      <c r="I197" s="4" t="s">
        <v>1087</v>
      </c>
      <c r="J197" s="4" t="s">
        <v>1088</v>
      </c>
      <c r="K197" s="4" t="s">
        <v>76</v>
      </c>
      <c r="L197" s="4" t="s">
        <v>2243</v>
      </c>
      <c r="M197" s="4" t="s">
        <v>1084</v>
      </c>
      <c r="N197" s="4" t="s">
        <v>1084</v>
      </c>
      <c r="O197" s="4" t="s">
        <v>1084</v>
      </c>
      <c r="P197" s="4" t="s">
        <v>1084</v>
      </c>
      <c r="Q197" s="4" t="s">
        <v>1084</v>
      </c>
      <c r="R197" s="4" t="s">
        <v>1084</v>
      </c>
      <c r="S197" s="4">
        <v>0</v>
      </c>
      <c r="T197" s="4" t="s">
        <v>1040</v>
      </c>
      <c r="U197" s="4" t="s">
        <v>1041</v>
      </c>
      <c r="V197" s="4" t="s">
        <v>1042</v>
      </c>
      <c r="W197" s="4" t="s">
        <v>1084</v>
      </c>
      <c r="X197" s="4" t="s">
        <v>1093</v>
      </c>
      <c r="Y197" s="4" t="s">
        <v>1094</v>
      </c>
      <c r="Z197" s="4" t="s">
        <v>1084</v>
      </c>
      <c r="AA197" s="4" t="s">
        <v>1084</v>
      </c>
      <c r="AB197" s="4" t="s">
        <v>1084</v>
      </c>
      <c r="AC197" s="4" t="s">
        <v>1188</v>
      </c>
      <c r="AD197" s="4" t="s">
        <v>1084</v>
      </c>
      <c r="AE197" s="4" t="s">
        <v>2244</v>
      </c>
      <c r="AF197" s="4" t="s">
        <v>1190</v>
      </c>
      <c r="AG197" s="4" t="s">
        <v>2245</v>
      </c>
      <c r="AH197" s="4" t="s">
        <v>78</v>
      </c>
      <c r="AI197" s="4">
        <v>43800</v>
      </c>
      <c r="AJ197" s="4" t="s">
        <v>1152</v>
      </c>
      <c r="AK197" s="4">
        <v>43968</v>
      </c>
      <c r="AL197" s="4" t="s">
        <v>1157</v>
      </c>
      <c r="AM197" s="4">
        <v>43884.5</v>
      </c>
      <c r="AN197" s="4" t="s">
        <v>1901</v>
      </c>
      <c r="AO197" s="4">
        <v>2020.1461748633899</v>
      </c>
      <c r="AP197" s="4" t="s">
        <v>1304</v>
      </c>
      <c r="AQ197" s="4" t="s">
        <v>1216</v>
      </c>
      <c r="AR197" s="4" t="s">
        <v>1903</v>
      </c>
      <c r="AS197" s="4" t="s">
        <v>76</v>
      </c>
      <c r="AT197" s="4" t="s">
        <v>1105</v>
      </c>
      <c r="AU197" s="4" t="s">
        <v>473</v>
      </c>
      <c r="AV197" s="4" t="s">
        <v>1084</v>
      </c>
      <c r="AW197" s="4" t="s">
        <v>1084</v>
      </c>
      <c r="AX197" s="4" t="s">
        <v>1084</v>
      </c>
      <c r="AY197" s="4" t="s">
        <v>1128</v>
      </c>
      <c r="AZ197" s="8" t="s">
        <v>76</v>
      </c>
      <c r="BA197" t="e">
        <v>#N/A</v>
      </c>
      <c r="BB197" t="e">
        <v>#N/A</v>
      </c>
      <c r="BC197" t="e">
        <v>#N/A</v>
      </c>
      <c r="BD197" t="e">
        <v>#N/A</v>
      </c>
      <c r="BE197" t="e">
        <v>#N/A</v>
      </c>
      <c r="BF197" t="e">
        <v>#N/A</v>
      </c>
      <c r="BG197" t="e">
        <v>#N/A</v>
      </c>
      <c r="BH197" t="e">
        <v>#N/A</v>
      </c>
      <c r="BI197" t="e">
        <v>#N/A</v>
      </c>
      <c r="BJ197" t="e">
        <v>#N/A</v>
      </c>
      <c r="BK197" t="e">
        <v>#N/A</v>
      </c>
      <c r="BM197" s="47" t="s">
        <v>329</v>
      </c>
    </row>
    <row r="198" spans="1:65" x14ac:dyDescent="0.35">
      <c r="A198" s="5">
        <v>388</v>
      </c>
      <c r="B198" s="4">
        <v>388</v>
      </c>
      <c r="C198" s="4" t="s">
        <v>479</v>
      </c>
      <c r="D198" s="4" t="s">
        <v>478</v>
      </c>
      <c r="E198" s="4" t="s">
        <v>1084</v>
      </c>
      <c r="F198" s="4" t="s">
        <v>2246</v>
      </c>
      <c r="G198" s="4">
        <v>1997</v>
      </c>
      <c r="H198" s="4" t="s">
        <v>1086</v>
      </c>
      <c r="I198" s="4" t="s">
        <v>1087</v>
      </c>
      <c r="J198" s="4" t="s">
        <v>1088</v>
      </c>
      <c r="K198" s="4" t="s">
        <v>67</v>
      </c>
      <c r="L198" s="4" t="s">
        <v>2247</v>
      </c>
      <c r="M198" s="4" t="s">
        <v>2248</v>
      </c>
      <c r="N198" s="4" t="s">
        <v>1084</v>
      </c>
      <c r="O198" s="4" t="s">
        <v>1084</v>
      </c>
      <c r="P198" s="4" t="s">
        <v>1084</v>
      </c>
      <c r="Q198" s="4" t="s">
        <v>1084</v>
      </c>
      <c r="R198" s="4" t="s">
        <v>2249</v>
      </c>
      <c r="S198" s="4">
        <v>1997</v>
      </c>
      <c r="T198" s="4" t="s">
        <v>1040</v>
      </c>
      <c r="U198" s="4" t="s">
        <v>1041</v>
      </c>
      <c r="V198" s="4" t="s">
        <v>2250</v>
      </c>
      <c r="W198" s="4" t="s">
        <v>1084</v>
      </c>
      <c r="X198" s="4" t="s">
        <v>1093</v>
      </c>
      <c r="Y198" s="4" t="s">
        <v>1084</v>
      </c>
      <c r="Z198" s="4" t="s">
        <v>1094</v>
      </c>
      <c r="AA198" s="4" t="s">
        <v>1084</v>
      </c>
      <c r="AB198" s="4" t="s">
        <v>1084</v>
      </c>
      <c r="AC198" s="4" t="s">
        <v>1084</v>
      </c>
      <c r="AD198" s="4" t="s">
        <v>1084</v>
      </c>
      <c r="AE198" s="4" t="s">
        <v>2251</v>
      </c>
      <c r="AF198" s="4" t="s">
        <v>1140</v>
      </c>
      <c r="AG198" s="4" t="s">
        <v>2252</v>
      </c>
      <c r="AH198" s="4" t="s">
        <v>78</v>
      </c>
      <c r="AI198" s="4">
        <v>35646</v>
      </c>
      <c r="AJ198" s="4" t="s">
        <v>1151</v>
      </c>
      <c r="AK198" s="4">
        <v>35758</v>
      </c>
      <c r="AL198" s="4" t="s">
        <v>1166</v>
      </c>
      <c r="AM198" s="4">
        <v>35702.5</v>
      </c>
      <c r="AN198" s="4" t="s">
        <v>1599</v>
      </c>
      <c r="AO198" s="4">
        <v>1997.74180327869</v>
      </c>
      <c r="AP198" s="4" t="s">
        <v>1084</v>
      </c>
      <c r="AQ198" s="4" t="s">
        <v>1601</v>
      </c>
      <c r="AR198" s="4" t="s">
        <v>1601</v>
      </c>
      <c r="AS198" s="4" t="s">
        <v>67</v>
      </c>
      <c r="AT198" s="4" t="s">
        <v>1105</v>
      </c>
      <c r="AU198" s="4" t="s">
        <v>477</v>
      </c>
      <c r="AV198" s="4" t="s">
        <v>1084</v>
      </c>
      <c r="AW198" s="4" t="s">
        <v>1084</v>
      </c>
      <c r="AX198" s="4" t="s">
        <v>1084</v>
      </c>
      <c r="AY198" s="4" t="s">
        <v>1106</v>
      </c>
      <c r="AZ198" s="8" t="s">
        <v>67</v>
      </c>
      <c r="BA198" t="s">
        <v>1107</v>
      </c>
      <c r="BB198" t="s">
        <v>2185</v>
      </c>
      <c r="BC198" t="s">
        <v>1131</v>
      </c>
      <c r="BD198" t="s">
        <v>1132</v>
      </c>
      <c r="BE198" t="s">
        <v>1133</v>
      </c>
      <c r="BF198" t="s">
        <v>1112</v>
      </c>
      <c r="BG198" t="s">
        <v>1131</v>
      </c>
      <c r="BH198" t="s">
        <v>1243</v>
      </c>
      <c r="BI198" t="s">
        <v>1113</v>
      </c>
      <c r="BJ198">
        <v>0</v>
      </c>
      <c r="BK198" t="s">
        <v>1115</v>
      </c>
      <c r="BM198" s="47"/>
    </row>
    <row r="199" spans="1:65" x14ac:dyDescent="0.35">
      <c r="A199" s="5">
        <v>389</v>
      </c>
      <c r="B199" s="4">
        <v>389</v>
      </c>
      <c r="C199" s="4" t="s">
        <v>479</v>
      </c>
      <c r="D199" s="4" t="s">
        <v>480</v>
      </c>
      <c r="E199" s="4" t="s">
        <v>1084</v>
      </c>
      <c r="F199" s="4" t="s">
        <v>2253</v>
      </c>
      <c r="G199" s="4" t="s">
        <v>199</v>
      </c>
      <c r="H199" s="4" t="s">
        <v>1086</v>
      </c>
      <c r="I199" s="4" t="s">
        <v>1087</v>
      </c>
      <c r="J199" s="4" t="s">
        <v>1088</v>
      </c>
      <c r="K199" s="4" t="s">
        <v>76</v>
      </c>
      <c r="L199" s="4" t="s">
        <v>2254</v>
      </c>
      <c r="M199" s="4" t="s">
        <v>2255</v>
      </c>
      <c r="N199" s="4" t="s">
        <v>1084</v>
      </c>
      <c r="O199" s="4" t="s">
        <v>1084</v>
      </c>
      <c r="P199" s="4" t="s">
        <v>1084</v>
      </c>
      <c r="Q199" s="4" t="s">
        <v>1084</v>
      </c>
      <c r="R199" s="4" t="s">
        <v>1084</v>
      </c>
      <c r="S199" s="4">
        <v>2006</v>
      </c>
      <c r="T199" s="4" t="s">
        <v>1040</v>
      </c>
      <c r="U199" s="4" t="s">
        <v>1041</v>
      </c>
      <c r="V199" s="4" t="s">
        <v>1042</v>
      </c>
      <c r="W199" s="4" t="s">
        <v>1084</v>
      </c>
      <c r="X199" s="4" t="s">
        <v>1093</v>
      </c>
      <c r="Y199" s="4" t="s">
        <v>1094</v>
      </c>
      <c r="Z199" s="4" t="s">
        <v>1084</v>
      </c>
      <c r="AA199" s="4" t="s">
        <v>1084</v>
      </c>
      <c r="AB199" s="4" t="s">
        <v>1084</v>
      </c>
      <c r="AC199" s="4" t="s">
        <v>1095</v>
      </c>
      <c r="AD199" s="4" t="s">
        <v>2256</v>
      </c>
      <c r="AE199" s="4" t="s">
        <v>2257</v>
      </c>
      <c r="AF199" s="4" t="s">
        <v>1163</v>
      </c>
      <c r="AG199" s="4" t="s">
        <v>2258</v>
      </c>
      <c r="AH199" s="4" t="s">
        <v>78</v>
      </c>
      <c r="AI199" s="4">
        <v>38685</v>
      </c>
      <c r="AJ199" s="4" t="s">
        <v>1166</v>
      </c>
      <c r="AK199" s="4">
        <v>38751</v>
      </c>
      <c r="AL199" s="4" t="s">
        <v>1101</v>
      </c>
      <c r="AM199" s="4">
        <v>38718.5</v>
      </c>
      <c r="AN199" s="4" t="s">
        <v>1279</v>
      </c>
      <c r="AO199" s="4">
        <v>2006.0013661202199</v>
      </c>
      <c r="AP199" s="4" t="s">
        <v>1084</v>
      </c>
      <c r="AQ199" s="4" t="s">
        <v>1159</v>
      </c>
      <c r="AR199" s="4" t="s">
        <v>1280</v>
      </c>
      <c r="AS199" s="4" t="s">
        <v>76</v>
      </c>
      <c r="AT199" s="4" t="s">
        <v>1105</v>
      </c>
      <c r="AU199" s="4" t="s">
        <v>477</v>
      </c>
      <c r="AV199" s="4" t="s">
        <v>1084</v>
      </c>
      <c r="AW199" s="4" t="s">
        <v>1084</v>
      </c>
      <c r="AX199" s="4" t="s">
        <v>1084</v>
      </c>
      <c r="AY199" s="4" t="s">
        <v>1128</v>
      </c>
      <c r="AZ199" s="8" t="s">
        <v>76</v>
      </c>
      <c r="BA199" t="s">
        <v>1107</v>
      </c>
      <c r="BB199" t="s">
        <v>2185</v>
      </c>
      <c r="BC199" t="s">
        <v>1131</v>
      </c>
      <c r="BD199" t="s">
        <v>1132</v>
      </c>
      <c r="BE199" t="s">
        <v>1133</v>
      </c>
      <c r="BF199" t="s">
        <v>1112</v>
      </c>
      <c r="BG199" t="s">
        <v>1131</v>
      </c>
      <c r="BH199" t="s">
        <v>1243</v>
      </c>
      <c r="BI199" t="s">
        <v>1113</v>
      </c>
      <c r="BJ199">
        <v>0</v>
      </c>
      <c r="BK199" t="s">
        <v>1115</v>
      </c>
      <c r="BM199" s="47" t="s">
        <v>1167</v>
      </c>
    </row>
    <row r="200" spans="1:65" x14ac:dyDescent="0.35">
      <c r="A200" s="5">
        <v>391</v>
      </c>
      <c r="B200" s="4">
        <v>391</v>
      </c>
      <c r="C200" s="4" t="s">
        <v>479</v>
      </c>
      <c r="D200" s="4" t="s">
        <v>481</v>
      </c>
      <c r="E200" s="4" t="s">
        <v>1084</v>
      </c>
      <c r="F200" s="4" t="s">
        <v>2259</v>
      </c>
      <c r="G200" s="4">
        <v>2012</v>
      </c>
      <c r="H200" s="4" t="s">
        <v>1086</v>
      </c>
      <c r="I200" s="4" t="s">
        <v>1087</v>
      </c>
      <c r="J200" s="4" t="s">
        <v>1088</v>
      </c>
      <c r="K200" s="4" t="s">
        <v>67</v>
      </c>
      <c r="L200" s="4" t="s">
        <v>2247</v>
      </c>
      <c r="M200" s="4" t="s">
        <v>2260</v>
      </c>
      <c r="N200" s="4" t="s">
        <v>1084</v>
      </c>
      <c r="O200" s="4" t="s">
        <v>1084</v>
      </c>
      <c r="P200" s="4" t="s">
        <v>1084</v>
      </c>
      <c r="Q200" s="4" t="s">
        <v>1084</v>
      </c>
      <c r="R200" s="4" t="s">
        <v>2261</v>
      </c>
      <c r="S200" s="4">
        <v>2012</v>
      </c>
      <c r="T200" s="4" t="s">
        <v>1040</v>
      </c>
      <c r="U200" s="4" t="s">
        <v>1041</v>
      </c>
      <c r="V200" s="4" t="s">
        <v>1042</v>
      </c>
      <c r="W200" s="4" t="s">
        <v>1084</v>
      </c>
      <c r="X200" s="4" t="s">
        <v>1093</v>
      </c>
      <c r="Y200" s="4" t="s">
        <v>1084</v>
      </c>
      <c r="Z200" s="4" t="s">
        <v>1094</v>
      </c>
      <c r="AA200" s="4" t="s">
        <v>1084</v>
      </c>
      <c r="AB200" s="4" t="s">
        <v>1084</v>
      </c>
      <c r="AC200" s="4" t="s">
        <v>1084</v>
      </c>
      <c r="AD200" s="4" t="s">
        <v>1084</v>
      </c>
      <c r="AE200" s="4" t="s">
        <v>1644</v>
      </c>
      <c r="AF200" s="4" t="s">
        <v>1190</v>
      </c>
      <c r="AG200" s="4" t="s">
        <v>1278</v>
      </c>
      <c r="AH200" s="4" t="s">
        <v>78</v>
      </c>
      <c r="AI200" s="4">
        <v>41122</v>
      </c>
      <c r="AJ200" s="4" t="s">
        <v>1151</v>
      </c>
      <c r="AK200" s="4">
        <v>41274</v>
      </c>
      <c r="AL200" s="4" t="s">
        <v>1152</v>
      </c>
      <c r="AM200" s="4">
        <v>41198.5</v>
      </c>
      <c r="AN200" s="4" t="s">
        <v>1202</v>
      </c>
      <c r="AO200" s="4">
        <v>2012.7909836065601</v>
      </c>
      <c r="AP200" s="4" t="s">
        <v>2262</v>
      </c>
      <c r="AQ200" s="4" t="s">
        <v>1184</v>
      </c>
      <c r="AR200" s="4" t="s">
        <v>1184</v>
      </c>
      <c r="AS200" s="4" t="s">
        <v>67</v>
      </c>
      <c r="AT200" s="4" t="s">
        <v>1105</v>
      </c>
      <c r="AU200" s="4" t="s">
        <v>477</v>
      </c>
      <c r="AV200" s="4" t="s">
        <v>1084</v>
      </c>
      <c r="AW200" s="4" t="s">
        <v>1084</v>
      </c>
      <c r="AX200" s="4" t="s">
        <v>1084</v>
      </c>
      <c r="AY200" s="4" t="s">
        <v>1106</v>
      </c>
      <c r="AZ200" s="8" t="s">
        <v>67</v>
      </c>
      <c r="BA200" t="s">
        <v>1107</v>
      </c>
      <c r="BB200" t="s">
        <v>2185</v>
      </c>
      <c r="BC200" t="s">
        <v>1131</v>
      </c>
      <c r="BD200" t="s">
        <v>1132</v>
      </c>
      <c r="BE200" t="s">
        <v>1133</v>
      </c>
      <c r="BF200" t="s">
        <v>1112</v>
      </c>
      <c r="BG200" t="s">
        <v>1131</v>
      </c>
      <c r="BH200" t="s">
        <v>1243</v>
      </c>
      <c r="BI200" t="s">
        <v>1113</v>
      </c>
      <c r="BJ200">
        <v>0</v>
      </c>
      <c r="BK200" t="s">
        <v>1115</v>
      </c>
      <c r="BM200" s="47"/>
    </row>
    <row r="201" spans="1:65" x14ac:dyDescent="0.35">
      <c r="A201" s="5">
        <v>392</v>
      </c>
      <c r="B201" s="4">
        <v>392</v>
      </c>
      <c r="C201" s="4" t="s">
        <v>479</v>
      </c>
      <c r="D201" s="4" t="s">
        <v>482</v>
      </c>
      <c r="E201" s="4" t="s">
        <v>2263</v>
      </c>
      <c r="F201" s="4" t="s">
        <v>2264</v>
      </c>
      <c r="G201" s="4">
        <v>2014</v>
      </c>
      <c r="H201" s="4" t="s">
        <v>1086</v>
      </c>
      <c r="I201" s="4" t="s">
        <v>1087</v>
      </c>
      <c r="J201" s="4" t="s">
        <v>1088</v>
      </c>
      <c r="K201" s="4" t="s">
        <v>76</v>
      </c>
      <c r="L201" s="4" t="s">
        <v>2254</v>
      </c>
      <c r="M201" s="4" t="s">
        <v>2265</v>
      </c>
      <c r="N201" s="4" t="s">
        <v>1084</v>
      </c>
      <c r="O201" s="4" t="s">
        <v>1084</v>
      </c>
      <c r="P201" s="4" t="s">
        <v>1084</v>
      </c>
      <c r="Q201" s="4" t="s">
        <v>1084</v>
      </c>
      <c r="R201" s="4" t="s">
        <v>1084</v>
      </c>
      <c r="S201" s="4">
        <v>2014</v>
      </c>
      <c r="T201" s="4" t="s">
        <v>1040</v>
      </c>
      <c r="U201" s="4" t="s">
        <v>1041</v>
      </c>
      <c r="V201" s="4" t="s">
        <v>1042</v>
      </c>
      <c r="W201" s="4" t="s">
        <v>1084</v>
      </c>
      <c r="X201" s="4" t="s">
        <v>1093</v>
      </c>
      <c r="Y201" s="4" t="s">
        <v>1094</v>
      </c>
      <c r="Z201" s="4" t="s">
        <v>1084</v>
      </c>
      <c r="AA201" s="4" t="s">
        <v>1084</v>
      </c>
      <c r="AB201" s="4" t="s">
        <v>1084</v>
      </c>
      <c r="AC201" s="4" t="s">
        <v>1084</v>
      </c>
      <c r="AD201" s="4" t="s">
        <v>1084</v>
      </c>
      <c r="AE201" s="4" t="s">
        <v>1795</v>
      </c>
      <c r="AF201" s="4" t="s">
        <v>1140</v>
      </c>
      <c r="AG201" s="4" t="s">
        <v>1381</v>
      </c>
      <c r="AH201" s="4" t="s">
        <v>78</v>
      </c>
      <c r="AI201" s="4">
        <v>41730</v>
      </c>
      <c r="AJ201" s="4" t="s">
        <v>1142</v>
      </c>
      <c r="AK201" s="4">
        <v>41820</v>
      </c>
      <c r="AL201" s="4" t="s">
        <v>1100</v>
      </c>
      <c r="AM201" s="4">
        <v>41775.5</v>
      </c>
      <c r="AN201" s="4" t="s">
        <v>1369</v>
      </c>
      <c r="AO201" s="4">
        <v>2014.3702185792299</v>
      </c>
      <c r="AP201" s="4" t="s">
        <v>2266</v>
      </c>
      <c r="AQ201" s="4" t="s">
        <v>1370</v>
      </c>
      <c r="AR201" s="4" t="s">
        <v>1370</v>
      </c>
      <c r="AS201" s="4" t="s">
        <v>76</v>
      </c>
      <c r="AT201" s="4" t="s">
        <v>1105</v>
      </c>
      <c r="AU201" s="4" t="s">
        <v>477</v>
      </c>
      <c r="AV201" s="4" t="s">
        <v>1084</v>
      </c>
      <c r="AW201" s="4" t="s">
        <v>1084</v>
      </c>
      <c r="AX201" s="4" t="s">
        <v>1084</v>
      </c>
      <c r="AY201" s="4" t="s">
        <v>1128</v>
      </c>
      <c r="AZ201" s="8" t="s">
        <v>76</v>
      </c>
      <c r="BA201" t="s">
        <v>1107</v>
      </c>
      <c r="BB201" t="s">
        <v>2185</v>
      </c>
      <c r="BC201" t="s">
        <v>1131</v>
      </c>
      <c r="BD201" t="s">
        <v>1132</v>
      </c>
      <c r="BE201" t="s">
        <v>1133</v>
      </c>
      <c r="BF201" t="s">
        <v>1112</v>
      </c>
      <c r="BG201" t="s">
        <v>1131</v>
      </c>
      <c r="BH201" t="s">
        <v>1243</v>
      </c>
      <c r="BI201" t="s">
        <v>1113</v>
      </c>
      <c r="BJ201">
        <v>0</v>
      </c>
      <c r="BK201" t="s">
        <v>1115</v>
      </c>
      <c r="BM201" s="47" t="s">
        <v>1298</v>
      </c>
    </row>
    <row r="202" spans="1:65" x14ac:dyDescent="0.35">
      <c r="A202" s="5">
        <v>2102</v>
      </c>
      <c r="B202" s="4">
        <v>2102</v>
      </c>
      <c r="C202" s="4" t="s">
        <v>479</v>
      </c>
      <c r="D202" s="4" t="s">
        <v>483</v>
      </c>
      <c r="E202" s="4" t="s">
        <v>1084</v>
      </c>
      <c r="F202" s="4" t="s">
        <v>2267</v>
      </c>
      <c r="G202" s="4">
        <v>2018</v>
      </c>
      <c r="H202" s="4" t="s">
        <v>1086</v>
      </c>
      <c r="I202" s="4" t="s">
        <v>1087</v>
      </c>
      <c r="J202" s="4" t="s">
        <v>1088</v>
      </c>
      <c r="K202" s="4" t="s">
        <v>76</v>
      </c>
      <c r="L202" s="4" t="s">
        <v>2254</v>
      </c>
      <c r="M202" s="4" t="s">
        <v>2268</v>
      </c>
      <c r="N202" s="4" t="s">
        <v>1084</v>
      </c>
      <c r="O202" s="4" t="s">
        <v>1084</v>
      </c>
      <c r="P202" s="4" t="s">
        <v>1084</v>
      </c>
      <c r="Q202" s="4" t="s">
        <v>1084</v>
      </c>
      <c r="R202" s="4" t="s">
        <v>1084</v>
      </c>
      <c r="S202" s="4">
        <v>0</v>
      </c>
      <c r="T202" s="4" t="s">
        <v>1040</v>
      </c>
      <c r="U202" s="4" t="s">
        <v>1041</v>
      </c>
      <c r="V202" s="4" t="s">
        <v>1042</v>
      </c>
      <c r="W202" s="4" t="s">
        <v>1084</v>
      </c>
      <c r="X202" s="4" t="s">
        <v>1093</v>
      </c>
      <c r="Y202" s="4" t="s">
        <v>1094</v>
      </c>
      <c r="Z202" s="4" t="s">
        <v>1094</v>
      </c>
      <c r="AA202" s="4" t="s">
        <v>1084</v>
      </c>
      <c r="AB202" s="4" t="s">
        <v>1084</v>
      </c>
      <c r="AC202" s="4" t="s">
        <v>1188</v>
      </c>
      <c r="AD202" s="4" t="s">
        <v>1084</v>
      </c>
      <c r="AE202" s="4" t="s">
        <v>2269</v>
      </c>
      <c r="AF202" s="4" t="s">
        <v>1140</v>
      </c>
      <c r="AG202" s="4" t="s">
        <v>1381</v>
      </c>
      <c r="AH202" s="4" t="s">
        <v>78</v>
      </c>
      <c r="AI202" s="4">
        <v>43344</v>
      </c>
      <c r="AJ202" s="4" t="s">
        <v>1192</v>
      </c>
      <c r="AK202" s="4">
        <v>43434</v>
      </c>
      <c r="AL202" s="4" t="s">
        <v>1166</v>
      </c>
      <c r="AM202" s="4">
        <v>43389.5</v>
      </c>
      <c r="AN202" s="4" t="s">
        <v>1376</v>
      </c>
      <c r="AO202" s="4">
        <v>2018.78825136612</v>
      </c>
      <c r="AP202" s="4" t="s">
        <v>2270</v>
      </c>
      <c r="AQ202" s="4" t="s">
        <v>1195</v>
      </c>
      <c r="AR202" s="4" t="s">
        <v>1195</v>
      </c>
      <c r="AS202" s="4" t="s">
        <v>76</v>
      </c>
      <c r="AT202" s="4" t="s">
        <v>1105</v>
      </c>
      <c r="AU202" s="4" t="s">
        <v>477</v>
      </c>
      <c r="AV202" s="4" t="s">
        <v>1084</v>
      </c>
      <c r="AW202" s="4" t="s">
        <v>1084</v>
      </c>
      <c r="AX202" s="4" t="s">
        <v>1084</v>
      </c>
      <c r="AY202" s="4" t="s">
        <v>1128</v>
      </c>
      <c r="AZ202" s="8" t="s">
        <v>76</v>
      </c>
      <c r="BA202" t="s">
        <v>1107</v>
      </c>
      <c r="BB202" t="s">
        <v>2185</v>
      </c>
      <c r="BC202" t="s">
        <v>1131</v>
      </c>
      <c r="BD202" t="s">
        <v>1132</v>
      </c>
      <c r="BE202" t="s">
        <v>1133</v>
      </c>
      <c r="BF202" t="s">
        <v>1112</v>
      </c>
      <c r="BG202" t="s">
        <v>1131</v>
      </c>
      <c r="BH202" t="s">
        <v>1243</v>
      </c>
      <c r="BI202" t="s">
        <v>1113</v>
      </c>
      <c r="BJ202">
        <v>0</v>
      </c>
      <c r="BK202" t="s">
        <v>1115</v>
      </c>
      <c r="BM202" s="47" t="s">
        <v>329</v>
      </c>
    </row>
    <row r="203" spans="1:65" x14ac:dyDescent="0.35">
      <c r="A203" s="5">
        <v>1224</v>
      </c>
      <c r="B203" s="4">
        <v>1224</v>
      </c>
      <c r="C203" s="4" t="s">
        <v>486</v>
      </c>
      <c r="D203" s="4" t="s">
        <v>489</v>
      </c>
      <c r="E203" s="4" t="s">
        <v>2271</v>
      </c>
      <c r="F203" s="4" t="s">
        <v>2272</v>
      </c>
      <c r="G203" s="4">
        <v>2000</v>
      </c>
      <c r="H203" s="4" t="s">
        <v>1086</v>
      </c>
      <c r="I203" s="4" t="s">
        <v>1087</v>
      </c>
      <c r="J203" s="4" t="s">
        <v>1088</v>
      </c>
      <c r="K203" s="4" t="s">
        <v>76</v>
      </c>
      <c r="L203" s="4" t="s">
        <v>2273</v>
      </c>
      <c r="M203" s="4" t="s">
        <v>2274</v>
      </c>
      <c r="N203" s="4" t="s">
        <v>1084</v>
      </c>
      <c r="O203" s="4" t="s">
        <v>1084</v>
      </c>
      <c r="P203" s="4" t="s">
        <v>1084</v>
      </c>
      <c r="Q203" s="4" t="s">
        <v>1084</v>
      </c>
      <c r="R203" s="4" t="s">
        <v>1084</v>
      </c>
      <c r="S203" s="4">
        <v>2000</v>
      </c>
      <c r="T203" s="4" t="s">
        <v>1040</v>
      </c>
      <c r="U203" s="4" t="s">
        <v>1041</v>
      </c>
      <c r="V203" s="4" t="s">
        <v>1042</v>
      </c>
      <c r="W203" s="4" t="s">
        <v>1084</v>
      </c>
      <c r="X203" s="4" t="s">
        <v>1093</v>
      </c>
      <c r="Y203" s="4" t="s">
        <v>1094</v>
      </c>
      <c r="Z203" s="4" t="s">
        <v>1084</v>
      </c>
      <c r="AA203" s="4" t="s">
        <v>1084</v>
      </c>
      <c r="AB203" s="4" t="s">
        <v>1084</v>
      </c>
      <c r="AC203" s="4" t="s">
        <v>1084</v>
      </c>
      <c r="AD203" s="4" t="s">
        <v>1084</v>
      </c>
      <c r="AE203" s="4" t="s">
        <v>2275</v>
      </c>
      <c r="AF203" s="4" t="s">
        <v>1163</v>
      </c>
      <c r="AG203" s="4" t="s">
        <v>1164</v>
      </c>
      <c r="AH203" s="4" t="s">
        <v>78</v>
      </c>
      <c r="AI203" s="4">
        <v>36586</v>
      </c>
      <c r="AJ203" s="4" t="s">
        <v>1201</v>
      </c>
      <c r="AK203" s="4">
        <v>36646</v>
      </c>
      <c r="AL203" s="4" t="s">
        <v>1142</v>
      </c>
      <c r="AM203" s="4">
        <v>36616.5</v>
      </c>
      <c r="AN203" s="4" t="s">
        <v>1126</v>
      </c>
      <c r="AO203" s="4">
        <v>2000.2472677595599</v>
      </c>
      <c r="AP203" s="4" t="s">
        <v>2276</v>
      </c>
      <c r="AQ203" s="4" t="s">
        <v>1127</v>
      </c>
      <c r="AR203" s="4" t="s">
        <v>1127</v>
      </c>
      <c r="AS203" s="4" t="s">
        <v>76</v>
      </c>
      <c r="AT203" s="4" t="s">
        <v>1105</v>
      </c>
      <c r="AU203" s="4" t="s">
        <v>484</v>
      </c>
      <c r="AV203" s="4" t="s">
        <v>1084</v>
      </c>
      <c r="AW203" s="4" t="s">
        <v>1084</v>
      </c>
      <c r="AX203" s="4" t="s">
        <v>1084</v>
      </c>
      <c r="AY203" s="4" t="s">
        <v>1128</v>
      </c>
      <c r="AZ203" s="8" t="s">
        <v>76</v>
      </c>
      <c r="BA203" t="s">
        <v>1107</v>
      </c>
      <c r="BB203" t="s">
        <v>1513</v>
      </c>
      <c r="BC203" t="s">
        <v>1514</v>
      </c>
      <c r="BD203" t="s">
        <v>1515</v>
      </c>
      <c r="BE203" t="s">
        <v>1133</v>
      </c>
      <c r="BF203" t="s">
        <v>1112</v>
      </c>
      <c r="BG203" t="s">
        <v>1514</v>
      </c>
      <c r="BH203" t="s">
        <v>1513</v>
      </c>
      <c r="BI203" t="s">
        <v>1516</v>
      </c>
      <c r="BJ203" t="s">
        <v>1114</v>
      </c>
      <c r="BK203" t="s">
        <v>1115</v>
      </c>
      <c r="BM203" s="47" t="s">
        <v>1136</v>
      </c>
    </row>
    <row r="204" spans="1:65" x14ac:dyDescent="0.35">
      <c r="A204" s="5">
        <v>396</v>
      </c>
      <c r="B204" s="4">
        <v>396</v>
      </c>
      <c r="C204" s="4" t="s">
        <v>486</v>
      </c>
      <c r="D204" s="4" t="s">
        <v>485</v>
      </c>
      <c r="E204" s="4" t="s">
        <v>1084</v>
      </c>
      <c r="F204" s="4" t="s">
        <v>2277</v>
      </c>
      <c r="G204" s="4">
        <v>2006</v>
      </c>
      <c r="H204" s="4" t="s">
        <v>1086</v>
      </c>
      <c r="I204" s="4" t="s">
        <v>1087</v>
      </c>
      <c r="J204" s="4" t="s">
        <v>1088</v>
      </c>
      <c r="K204" s="4" t="s">
        <v>76</v>
      </c>
      <c r="L204" s="4" t="s">
        <v>2273</v>
      </c>
      <c r="M204" s="4" t="s">
        <v>2278</v>
      </c>
      <c r="N204" s="4" t="s">
        <v>1084</v>
      </c>
      <c r="O204" s="4" t="s">
        <v>1084</v>
      </c>
      <c r="P204" s="4" t="s">
        <v>1084</v>
      </c>
      <c r="Q204" s="4" t="s">
        <v>1084</v>
      </c>
      <c r="R204" s="4" t="s">
        <v>1084</v>
      </c>
      <c r="S204" s="4">
        <v>2006</v>
      </c>
      <c r="T204" s="4" t="s">
        <v>1040</v>
      </c>
      <c r="U204" s="4" t="s">
        <v>1041</v>
      </c>
      <c r="V204" s="4" t="s">
        <v>1042</v>
      </c>
      <c r="W204" s="4" t="s">
        <v>1084</v>
      </c>
      <c r="X204" s="4" t="s">
        <v>1093</v>
      </c>
      <c r="Y204" s="4" t="s">
        <v>1094</v>
      </c>
      <c r="Z204" s="4" t="s">
        <v>1084</v>
      </c>
      <c r="AA204" s="4" t="s">
        <v>1084</v>
      </c>
      <c r="AB204" s="4" t="s">
        <v>1084</v>
      </c>
      <c r="AC204" s="4" t="s">
        <v>1084</v>
      </c>
      <c r="AD204" s="4" t="s">
        <v>1084</v>
      </c>
      <c r="AE204" s="4" t="s">
        <v>1473</v>
      </c>
      <c r="AF204" s="4" t="s">
        <v>1119</v>
      </c>
      <c r="AG204" s="4" t="s">
        <v>1248</v>
      </c>
      <c r="AH204" s="4" t="s">
        <v>78</v>
      </c>
      <c r="AI204" s="4">
        <v>38777</v>
      </c>
      <c r="AJ204" s="4" t="s">
        <v>1201</v>
      </c>
      <c r="AK204" s="4">
        <v>38898</v>
      </c>
      <c r="AL204" s="4" t="s">
        <v>1100</v>
      </c>
      <c r="AM204" s="4">
        <v>38838</v>
      </c>
      <c r="AN204" s="4" t="s">
        <v>1279</v>
      </c>
      <c r="AO204" s="4">
        <v>2006.3278688524599</v>
      </c>
      <c r="AP204" s="4" t="s">
        <v>2279</v>
      </c>
      <c r="AQ204" s="4" t="s">
        <v>1280</v>
      </c>
      <c r="AR204" s="4" t="s">
        <v>1280</v>
      </c>
      <c r="AS204" s="4" t="s">
        <v>76</v>
      </c>
      <c r="AT204" s="4" t="s">
        <v>1105</v>
      </c>
      <c r="AU204" s="4" t="s">
        <v>484</v>
      </c>
      <c r="AV204" s="4" t="s">
        <v>1084</v>
      </c>
      <c r="AW204" s="4" t="s">
        <v>1084</v>
      </c>
      <c r="AX204" s="4" t="s">
        <v>1084</v>
      </c>
      <c r="AY204" s="4" t="s">
        <v>1128</v>
      </c>
      <c r="AZ204" s="8" t="s">
        <v>76</v>
      </c>
      <c r="BA204" t="s">
        <v>1107</v>
      </c>
      <c r="BB204" t="s">
        <v>1513</v>
      </c>
      <c r="BC204" t="s">
        <v>1514</v>
      </c>
      <c r="BD204" t="s">
        <v>1515</v>
      </c>
      <c r="BE204" t="s">
        <v>1133</v>
      </c>
      <c r="BF204" t="s">
        <v>1112</v>
      </c>
      <c r="BG204" t="s">
        <v>1514</v>
      </c>
      <c r="BH204" t="s">
        <v>1513</v>
      </c>
      <c r="BI204" t="s">
        <v>1516</v>
      </c>
      <c r="BJ204" t="s">
        <v>1114</v>
      </c>
      <c r="BK204" t="s">
        <v>1115</v>
      </c>
      <c r="BM204" s="47" t="s">
        <v>1167</v>
      </c>
    </row>
    <row r="205" spans="1:65" x14ac:dyDescent="0.35">
      <c r="A205" s="5">
        <v>397</v>
      </c>
      <c r="B205" s="4">
        <v>397</v>
      </c>
      <c r="C205" s="4" t="s">
        <v>486</v>
      </c>
      <c r="D205" s="4" t="s">
        <v>487</v>
      </c>
      <c r="E205" s="4" t="s">
        <v>1084</v>
      </c>
      <c r="F205" s="4" t="s">
        <v>2280</v>
      </c>
      <c r="G205" s="4" t="s">
        <v>149</v>
      </c>
      <c r="H205" s="4" t="s">
        <v>1086</v>
      </c>
      <c r="I205" s="4" t="s">
        <v>1087</v>
      </c>
      <c r="J205" s="4" t="s">
        <v>1088</v>
      </c>
      <c r="K205" s="4" t="s">
        <v>488</v>
      </c>
      <c r="L205" s="4" t="s">
        <v>2281</v>
      </c>
      <c r="M205" s="4" t="s">
        <v>2282</v>
      </c>
      <c r="N205" s="4" t="s">
        <v>1084</v>
      </c>
      <c r="O205" s="4" t="s">
        <v>1084</v>
      </c>
      <c r="P205" s="4" t="s">
        <v>1084</v>
      </c>
      <c r="Q205" s="4" t="s">
        <v>1084</v>
      </c>
      <c r="R205" s="4" t="s">
        <v>1084</v>
      </c>
      <c r="S205" s="4">
        <v>2011</v>
      </c>
      <c r="T205" s="4" t="s">
        <v>1040</v>
      </c>
      <c r="U205" s="4" t="s">
        <v>1041</v>
      </c>
      <c r="V205" s="4" t="s">
        <v>1042</v>
      </c>
      <c r="W205" s="4" t="s">
        <v>1084</v>
      </c>
      <c r="X205" s="4" t="s">
        <v>1093</v>
      </c>
      <c r="Y205" s="4" t="s">
        <v>1094</v>
      </c>
      <c r="Z205" s="4" t="s">
        <v>1084</v>
      </c>
      <c r="AA205" s="4" t="s">
        <v>1084</v>
      </c>
      <c r="AB205" s="4" t="s">
        <v>1084</v>
      </c>
      <c r="AC205" s="4" t="s">
        <v>1084</v>
      </c>
      <c r="AD205" s="4" t="s">
        <v>1084</v>
      </c>
      <c r="AE205" s="4" t="s">
        <v>2283</v>
      </c>
      <c r="AF205" s="4" t="s">
        <v>1190</v>
      </c>
      <c r="AG205" s="4" t="s">
        <v>2284</v>
      </c>
      <c r="AH205" s="4" t="s">
        <v>78</v>
      </c>
      <c r="AI205" s="4">
        <v>40812</v>
      </c>
      <c r="AJ205" s="4" t="s">
        <v>1192</v>
      </c>
      <c r="AK205" s="4">
        <v>40969</v>
      </c>
      <c r="AL205" s="4" t="s">
        <v>1201</v>
      </c>
      <c r="AM205" s="4">
        <v>40891</v>
      </c>
      <c r="AN205" s="4" t="s">
        <v>1341</v>
      </c>
      <c r="AO205" s="4">
        <v>2011.9480874316901</v>
      </c>
      <c r="AP205" s="4" t="s">
        <v>1084</v>
      </c>
      <c r="AQ205" s="4" t="s">
        <v>1342</v>
      </c>
      <c r="AR205" s="4" t="s">
        <v>1184</v>
      </c>
      <c r="AS205" s="4" t="s">
        <v>488</v>
      </c>
      <c r="AT205" s="4" t="s">
        <v>1105</v>
      </c>
      <c r="AU205" s="4" t="s">
        <v>484</v>
      </c>
      <c r="AV205" s="4" t="s">
        <v>1084</v>
      </c>
      <c r="AW205" s="4" t="s">
        <v>2285</v>
      </c>
      <c r="AX205" s="4" t="s">
        <v>1084</v>
      </c>
      <c r="AY205" s="4" t="s">
        <v>2286</v>
      </c>
      <c r="AZ205" s="8" t="s">
        <v>2287</v>
      </c>
      <c r="BA205" t="s">
        <v>1107</v>
      </c>
      <c r="BB205" t="s">
        <v>1513</v>
      </c>
      <c r="BC205" t="s">
        <v>1514</v>
      </c>
      <c r="BD205" t="s">
        <v>1515</v>
      </c>
      <c r="BE205" t="s">
        <v>1133</v>
      </c>
      <c r="BF205" t="s">
        <v>1112</v>
      </c>
      <c r="BG205" t="s">
        <v>1514</v>
      </c>
      <c r="BH205" t="s">
        <v>1513</v>
      </c>
      <c r="BI205" t="s">
        <v>1516</v>
      </c>
      <c r="BJ205" t="s">
        <v>1114</v>
      </c>
      <c r="BK205" t="s">
        <v>1115</v>
      </c>
      <c r="BM205" s="47"/>
    </row>
    <row r="206" spans="1:65" x14ac:dyDescent="0.35">
      <c r="A206" s="5">
        <v>2242</v>
      </c>
      <c r="B206" s="4">
        <v>2242</v>
      </c>
      <c r="C206" s="4" t="s">
        <v>486</v>
      </c>
      <c r="D206" s="4" t="s">
        <v>490</v>
      </c>
      <c r="E206" s="4" t="s">
        <v>1084</v>
      </c>
      <c r="F206" s="4" t="s">
        <v>2288</v>
      </c>
      <c r="G206" s="4">
        <v>2017</v>
      </c>
      <c r="H206" s="4" t="s">
        <v>1086</v>
      </c>
      <c r="I206" s="4" t="s">
        <v>1087</v>
      </c>
      <c r="J206" s="4" t="s">
        <v>1088</v>
      </c>
      <c r="K206" s="4" t="s">
        <v>488</v>
      </c>
      <c r="L206" s="4" t="s">
        <v>2281</v>
      </c>
      <c r="M206" s="4" t="s">
        <v>2289</v>
      </c>
      <c r="N206" s="4" t="s">
        <v>1084</v>
      </c>
      <c r="O206" s="4" t="s">
        <v>1084</v>
      </c>
      <c r="P206" s="4" t="s">
        <v>1084</v>
      </c>
      <c r="Q206" s="4" t="s">
        <v>1084</v>
      </c>
      <c r="R206" s="4" t="s">
        <v>1084</v>
      </c>
      <c r="S206" s="4">
        <v>0</v>
      </c>
      <c r="T206" s="4" t="s">
        <v>1040</v>
      </c>
      <c r="U206" s="4" t="s">
        <v>2290</v>
      </c>
      <c r="V206" s="4" t="s">
        <v>1042</v>
      </c>
      <c r="W206" s="4" t="s">
        <v>1084</v>
      </c>
      <c r="X206" s="4" t="s">
        <v>1093</v>
      </c>
      <c r="Y206" s="4" t="s">
        <v>1094</v>
      </c>
      <c r="Z206" s="4" t="s">
        <v>1094</v>
      </c>
      <c r="AA206" s="4" t="s">
        <v>1084</v>
      </c>
      <c r="AB206" s="4" t="s">
        <v>1084</v>
      </c>
      <c r="AC206" s="4" t="s">
        <v>1095</v>
      </c>
      <c r="AD206" s="4" t="s">
        <v>2291</v>
      </c>
      <c r="AE206" s="4" t="s">
        <v>2292</v>
      </c>
      <c r="AF206" s="4" t="s">
        <v>1119</v>
      </c>
      <c r="AG206" s="4" t="s">
        <v>2293</v>
      </c>
      <c r="AH206" s="4" t="s">
        <v>78</v>
      </c>
      <c r="AI206" s="4">
        <v>42923</v>
      </c>
      <c r="AJ206" s="4" t="s">
        <v>1125</v>
      </c>
      <c r="AK206" s="4">
        <v>43051</v>
      </c>
      <c r="AL206" s="4" t="s">
        <v>1166</v>
      </c>
      <c r="AM206" s="4">
        <v>42987.5</v>
      </c>
      <c r="AN206" s="4" t="s">
        <v>1193</v>
      </c>
      <c r="AO206" s="4">
        <v>2017.68715846995</v>
      </c>
      <c r="AP206" s="4" t="s">
        <v>1304</v>
      </c>
      <c r="AQ206" s="4" t="s">
        <v>1194</v>
      </c>
      <c r="AR206" s="4" t="s">
        <v>1194</v>
      </c>
      <c r="AS206" s="4" t="s">
        <v>488</v>
      </c>
      <c r="AT206" s="4" t="s">
        <v>1105</v>
      </c>
      <c r="AU206" s="4" t="s">
        <v>484</v>
      </c>
      <c r="AV206" s="4" t="s">
        <v>1084</v>
      </c>
      <c r="AW206" s="4" t="s">
        <v>2285</v>
      </c>
      <c r="AX206" s="4" t="s">
        <v>1084</v>
      </c>
      <c r="AY206" s="4" t="s">
        <v>2286</v>
      </c>
      <c r="AZ206" s="8" t="s">
        <v>2287</v>
      </c>
      <c r="BA206" t="s">
        <v>1107</v>
      </c>
      <c r="BB206" t="s">
        <v>1513</v>
      </c>
      <c r="BC206" t="s">
        <v>1514</v>
      </c>
      <c r="BD206" t="s">
        <v>1515</v>
      </c>
      <c r="BE206" t="s">
        <v>1133</v>
      </c>
      <c r="BF206" t="s">
        <v>1112</v>
      </c>
      <c r="BG206" t="s">
        <v>1514</v>
      </c>
      <c r="BH206" t="s">
        <v>1513</v>
      </c>
      <c r="BI206" t="s">
        <v>1516</v>
      </c>
      <c r="BJ206" t="s">
        <v>1114</v>
      </c>
      <c r="BK206" t="s">
        <v>1115</v>
      </c>
      <c r="BM206" s="47"/>
    </row>
    <row r="207" spans="1:65" x14ac:dyDescent="0.35">
      <c r="A207" s="5">
        <v>402</v>
      </c>
      <c r="B207" s="4">
        <v>402</v>
      </c>
      <c r="C207" s="4" t="s">
        <v>493</v>
      </c>
      <c r="D207" s="4" t="s">
        <v>492</v>
      </c>
      <c r="E207" s="4" t="s">
        <v>1084</v>
      </c>
      <c r="F207" s="4" t="s">
        <v>2294</v>
      </c>
      <c r="G207" s="4">
        <v>2000</v>
      </c>
      <c r="H207" s="4" t="s">
        <v>1086</v>
      </c>
      <c r="I207" s="4" t="s">
        <v>1087</v>
      </c>
      <c r="J207" s="4" t="s">
        <v>1088</v>
      </c>
      <c r="K207" s="4" t="s">
        <v>76</v>
      </c>
      <c r="L207" s="4" t="s">
        <v>2295</v>
      </c>
      <c r="M207" s="4" t="s">
        <v>2296</v>
      </c>
      <c r="N207" s="4" t="s">
        <v>1084</v>
      </c>
      <c r="O207" s="4" t="s">
        <v>1084</v>
      </c>
      <c r="P207" s="4" t="s">
        <v>1084</v>
      </c>
      <c r="Q207" s="4" t="s">
        <v>1084</v>
      </c>
      <c r="R207" s="4" t="s">
        <v>1084</v>
      </c>
      <c r="S207" s="4">
        <v>2000</v>
      </c>
      <c r="T207" s="4" t="s">
        <v>1040</v>
      </c>
      <c r="U207" s="4" t="s">
        <v>1120</v>
      </c>
      <c r="V207" s="4" t="s">
        <v>1042</v>
      </c>
      <c r="W207" s="4" t="s">
        <v>1084</v>
      </c>
      <c r="X207" s="4" t="s">
        <v>1093</v>
      </c>
      <c r="Y207" s="4" t="s">
        <v>1094</v>
      </c>
      <c r="Z207" s="4" t="s">
        <v>1084</v>
      </c>
      <c r="AA207" s="4" t="s">
        <v>1084</v>
      </c>
      <c r="AB207" s="4" t="s">
        <v>1084</v>
      </c>
      <c r="AC207" s="4" t="s">
        <v>1084</v>
      </c>
      <c r="AD207" s="4" t="s">
        <v>1084</v>
      </c>
      <c r="AE207" s="4" t="s">
        <v>1183</v>
      </c>
      <c r="AF207" s="4" t="s">
        <v>1084</v>
      </c>
      <c r="AG207" s="4" t="s">
        <v>1084</v>
      </c>
      <c r="AH207" s="4" t="s">
        <v>70</v>
      </c>
      <c r="AI207" s="4">
        <v>0</v>
      </c>
      <c r="AJ207" s="4" t="s">
        <v>1084</v>
      </c>
      <c r="AK207" s="4">
        <v>0</v>
      </c>
      <c r="AL207" s="4" t="s">
        <v>1084</v>
      </c>
      <c r="AM207" s="4">
        <v>0</v>
      </c>
      <c r="AN207" s="4" t="s">
        <v>1084</v>
      </c>
      <c r="AO207" s="4">
        <v>0</v>
      </c>
      <c r="AP207" s="4" t="s">
        <v>1084</v>
      </c>
      <c r="AQ207" s="4" t="s">
        <v>1127</v>
      </c>
      <c r="AR207" s="4" t="s">
        <v>1127</v>
      </c>
      <c r="AS207" s="4" t="s">
        <v>76</v>
      </c>
      <c r="AT207" s="4" t="s">
        <v>1105</v>
      </c>
      <c r="AU207" s="4" t="s">
        <v>491</v>
      </c>
      <c r="AV207" s="4" t="s">
        <v>1084</v>
      </c>
      <c r="AW207" s="4" t="s">
        <v>1084</v>
      </c>
      <c r="AX207" s="4" t="s">
        <v>1084</v>
      </c>
      <c r="AY207" s="4" t="s">
        <v>1128</v>
      </c>
      <c r="AZ207" s="8" t="s">
        <v>76</v>
      </c>
      <c r="BA207" t="s">
        <v>1204</v>
      </c>
      <c r="BB207" t="s">
        <v>1445</v>
      </c>
      <c r="BC207" t="s">
        <v>1227</v>
      </c>
      <c r="BD207" t="s">
        <v>1207</v>
      </c>
      <c r="BE207" t="s">
        <v>1133</v>
      </c>
      <c r="BF207" t="s">
        <v>1112</v>
      </c>
      <c r="BG207" t="s">
        <v>1228</v>
      </c>
      <c r="BH207" t="s">
        <v>1228</v>
      </c>
      <c r="BI207" t="s">
        <v>1228</v>
      </c>
      <c r="BJ207" t="s">
        <v>1114</v>
      </c>
      <c r="BK207" t="s">
        <v>1115</v>
      </c>
      <c r="BM207" s="47" t="s">
        <v>1136</v>
      </c>
    </row>
    <row r="208" spans="1:65" x14ac:dyDescent="0.35">
      <c r="A208" s="5">
        <v>403</v>
      </c>
      <c r="B208" s="4">
        <v>403</v>
      </c>
      <c r="C208" s="4" t="s">
        <v>493</v>
      </c>
      <c r="D208" s="4" t="s">
        <v>494</v>
      </c>
      <c r="E208" s="4" t="s">
        <v>1084</v>
      </c>
      <c r="F208" s="4" t="s">
        <v>2297</v>
      </c>
      <c r="G208" s="4" t="s">
        <v>234</v>
      </c>
      <c r="H208" s="4" t="s">
        <v>1086</v>
      </c>
      <c r="I208" s="4" t="s">
        <v>1087</v>
      </c>
      <c r="J208" s="4" t="s">
        <v>1088</v>
      </c>
      <c r="K208" s="4" t="s">
        <v>67</v>
      </c>
      <c r="L208" s="4" t="s">
        <v>2298</v>
      </c>
      <c r="M208" s="4" t="s">
        <v>2299</v>
      </c>
      <c r="N208" s="4" t="s">
        <v>1084</v>
      </c>
      <c r="O208" s="4" t="s">
        <v>1084</v>
      </c>
      <c r="P208" s="4" t="s">
        <v>1084</v>
      </c>
      <c r="Q208" s="4" t="s">
        <v>1084</v>
      </c>
      <c r="R208" s="4" t="s">
        <v>2300</v>
      </c>
      <c r="S208" s="4">
        <v>2004</v>
      </c>
      <c r="T208" s="4" t="s">
        <v>1040</v>
      </c>
      <c r="U208" s="4" t="s">
        <v>1041</v>
      </c>
      <c r="V208" s="4" t="s">
        <v>1042</v>
      </c>
      <c r="W208" s="4" t="s">
        <v>1084</v>
      </c>
      <c r="X208" s="4" t="s">
        <v>1093</v>
      </c>
      <c r="Y208" s="4" t="s">
        <v>1084</v>
      </c>
      <c r="Z208" s="4" t="s">
        <v>1094</v>
      </c>
      <c r="AA208" s="4" t="s">
        <v>1094</v>
      </c>
      <c r="AB208" s="4" t="s">
        <v>1084</v>
      </c>
      <c r="AC208" s="4" t="s">
        <v>1084</v>
      </c>
      <c r="AD208" s="4" t="s">
        <v>1084</v>
      </c>
      <c r="AE208" s="4" t="s">
        <v>2301</v>
      </c>
      <c r="AF208" s="4" t="s">
        <v>1119</v>
      </c>
      <c r="AG208" s="4" t="s">
        <v>2302</v>
      </c>
      <c r="AH208" s="4" t="s">
        <v>78</v>
      </c>
      <c r="AI208" s="4">
        <v>38232</v>
      </c>
      <c r="AJ208" s="4" t="s">
        <v>1192</v>
      </c>
      <c r="AK208" s="4">
        <v>38376</v>
      </c>
      <c r="AL208" s="4" t="s">
        <v>1303</v>
      </c>
      <c r="AM208" s="4">
        <v>38304.5</v>
      </c>
      <c r="AN208" s="4" t="s">
        <v>1551</v>
      </c>
      <c r="AO208" s="4">
        <v>2004.8674863388001</v>
      </c>
      <c r="AP208" s="4" t="s">
        <v>1084</v>
      </c>
      <c r="AQ208" s="4" t="s">
        <v>1404</v>
      </c>
      <c r="AR208" s="4" t="s">
        <v>1159</v>
      </c>
      <c r="AS208" s="4" t="s">
        <v>67</v>
      </c>
      <c r="AT208" s="4" t="s">
        <v>1105</v>
      </c>
      <c r="AU208" s="4" t="s">
        <v>491</v>
      </c>
      <c r="AV208" s="4" t="s">
        <v>1084</v>
      </c>
      <c r="AW208" s="4" t="s">
        <v>2303</v>
      </c>
      <c r="AX208" s="4" t="s">
        <v>1084</v>
      </c>
      <c r="AY208" s="4" t="s">
        <v>1106</v>
      </c>
      <c r="AZ208" s="8" t="s">
        <v>67</v>
      </c>
      <c r="BA208" t="s">
        <v>1204</v>
      </c>
      <c r="BB208" t="s">
        <v>1445</v>
      </c>
      <c r="BC208" t="s">
        <v>1227</v>
      </c>
      <c r="BD208" t="s">
        <v>1207</v>
      </c>
      <c r="BE208" t="s">
        <v>1133</v>
      </c>
      <c r="BF208" t="s">
        <v>1112</v>
      </c>
      <c r="BG208" t="s">
        <v>1228</v>
      </c>
      <c r="BH208" t="s">
        <v>1228</v>
      </c>
      <c r="BI208" t="s">
        <v>1228</v>
      </c>
      <c r="BJ208" t="s">
        <v>1114</v>
      </c>
      <c r="BK208" t="s">
        <v>1115</v>
      </c>
      <c r="BM208" s="47"/>
    </row>
    <row r="209" spans="1:65" x14ac:dyDescent="0.35">
      <c r="A209" s="5">
        <v>404</v>
      </c>
      <c r="B209" s="4">
        <v>404</v>
      </c>
      <c r="C209" s="4" t="s">
        <v>493</v>
      </c>
      <c r="D209" s="4" t="s">
        <v>495</v>
      </c>
      <c r="E209" s="4" t="s">
        <v>1084</v>
      </c>
      <c r="F209" s="4" t="s">
        <v>2304</v>
      </c>
      <c r="G209" s="4" t="s">
        <v>236</v>
      </c>
      <c r="H209" s="4" t="s">
        <v>1086</v>
      </c>
      <c r="I209" s="4" t="s">
        <v>1087</v>
      </c>
      <c r="J209" s="4" t="s">
        <v>1088</v>
      </c>
      <c r="K209" s="4" t="s">
        <v>67</v>
      </c>
      <c r="L209" s="4" t="s">
        <v>2298</v>
      </c>
      <c r="M209" s="4" t="s">
        <v>2305</v>
      </c>
      <c r="N209" s="4" t="s">
        <v>1084</v>
      </c>
      <c r="O209" s="4" t="s">
        <v>1084</v>
      </c>
      <c r="P209" s="4" t="s">
        <v>1084</v>
      </c>
      <c r="Q209" s="4" t="s">
        <v>1084</v>
      </c>
      <c r="R209" s="4" t="s">
        <v>2306</v>
      </c>
      <c r="S209" s="4">
        <v>2009</v>
      </c>
      <c r="T209" s="4" t="s">
        <v>1040</v>
      </c>
      <c r="U209" s="4" t="s">
        <v>1041</v>
      </c>
      <c r="V209" s="4" t="s">
        <v>1042</v>
      </c>
      <c r="W209" s="4" t="s">
        <v>1084</v>
      </c>
      <c r="X209" s="4" t="s">
        <v>1093</v>
      </c>
      <c r="Y209" s="4" t="s">
        <v>1084</v>
      </c>
      <c r="Z209" s="4" t="s">
        <v>1094</v>
      </c>
      <c r="AA209" s="4" t="s">
        <v>1094</v>
      </c>
      <c r="AB209" s="4" t="s">
        <v>1084</v>
      </c>
      <c r="AC209" s="4" t="s">
        <v>1084</v>
      </c>
      <c r="AD209" s="4" t="s">
        <v>1084</v>
      </c>
      <c r="AE209" s="4" t="s">
        <v>2307</v>
      </c>
      <c r="AF209" s="4" t="s">
        <v>1140</v>
      </c>
      <c r="AG209" s="4" t="s">
        <v>2308</v>
      </c>
      <c r="AH209" s="4" t="s">
        <v>78</v>
      </c>
      <c r="AI209" s="4">
        <v>40101</v>
      </c>
      <c r="AJ209" s="4" t="s">
        <v>1165</v>
      </c>
      <c r="AK209" s="4">
        <v>40204</v>
      </c>
      <c r="AL209" s="4" t="s">
        <v>1303</v>
      </c>
      <c r="AM209" s="4">
        <v>40153</v>
      </c>
      <c r="AN209" s="4" t="s">
        <v>1177</v>
      </c>
      <c r="AO209" s="4">
        <v>2009.9262295082001</v>
      </c>
      <c r="AP209" s="4" t="s">
        <v>1084</v>
      </c>
      <c r="AQ209" s="4" t="s">
        <v>1179</v>
      </c>
      <c r="AR209" s="4" t="s">
        <v>1256</v>
      </c>
      <c r="AS209" s="4" t="s">
        <v>67</v>
      </c>
      <c r="AT209" s="4" t="s">
        <v>1105</v>
      </c>
      <c r="AU209" s="4" t="s">
        <v>491</v>
      </c>
      <c r="AV209" s="4" t="s">
        <v>1084</v>
      </c>
      <c r="AW209" s="4" t="s">
        <v>2303</v>
      </c>
      <c r="AX209" s="4" t="s">
        <v>1084</v>
      </c>
      <c r="AY209" s="4" t="s">
        <v>1106</v>
      </c>
      <c r="AZ209" s="8" t="s">
        <v>67</v>
      </c>
      <c r="BA209" t="s">
        <v>1204</v>
      </c>
      <c r="BB209" t="s">
        <v>1445</v>
      </c>
      <c r="BC209" t="s">
        <v>1227</v>
      </c>
      <c r="BD209" t="s">
        <v>1207</v>
      </c>
      <c r="BE209" t="s">
        <v>1133</v>
      </c>
      <c r="BF209" t="s">
        <v>1112</v>
      </c>
      <c r="BG209" t="s">
        <v>1228</v>
      </c>
      <c r="BH209" t="s">
        <v>1228</v>
      </c>
      <c r="BI209" t="s">
        <v>1228</v>
      </c>
      <c r="BJ209" t="s">
        <v>1114</v>
      </c>
      <c r="BK209" t="s">
        <v>1115</v>
      </c>
      <c r="BM209" s="47"/>
    </row>
    <row r="210" spans="1:65" x14ac:dyDescent="0.35">
      <c r="A210" s="5">
        <v>405</v>
      </c>
      <c r="B210" s="4">
        <v>405</v>
      </c>
      <c r="C210" s="4" t="s">
        <v>493</v>
      </c>
      <c r="D210" s="4" t="s">
        <v>496</v>
      </c>
      <c r="E210" s="4" t="s">
        <v>1084</v>
      </c>
      <c r="F210" s="4" t="s">
        <v>2309</v>
      </c>
      <c r="G210" s="4">
        <v>2014</v>
      </c>
      <c r="H210" s="4" t="s">
        <v>1086</v>
      </c>
      <c r="I210" s="4" t="s">
        <v>1087</v>
      </c>
      <c r="J210" s="4" t="s">
        <v>1088</v>
      </c>
      <c r="K210" s="4" t="s">
        <v>67</v>
      </c>
      <c r="L210" s="4" t="s">
        <v>2298</v>
      </c>
      <c r="M210" s="4" t="s">
        <v>2310</v>
      </c>
      <c r="N210" s="4" t="s">
        <v>1084</v>
      </c>
      <c r="O210" s="4" t="s">
        <v>1084</v>
      </c>
      <c r="P210" s="4" t="s">
        <v>1084</v>
      </c>
      <c r="Q210" s="4" t="s">
        <v>1084</v>
      </c>
      <c r="R210" s="4" t="s">
        <v>2311</v>
      </c>
      <c r="S210" s="4">
        <v>2014</v>
      </c>
      <c r="T210" s="4" t="s">
        <v>1040</v>
      </c>
      <c r="U210" s="4" t="s">
        <v>1041</v>
      </c>
      <c r="V210" s="4" t="s">
        <v>1042</v>
      </c>
      <c r="W210" s="4" t="s">
        <v>1084</v>
      </c>
      <c r="X210" s="4" t="s">
        <v>1093</v>
      </c>
      <c r="Y210" s="4" t="s">
        <v>1084</v>
      </c>
      <c r="Z210" s="4" t="s">
        <v>1094</v>
      </c>
      <c r="AA210" s="4" t="s">
        <v>1094</v>
      </c>
      <c r="AB210" s="4" t="s">
        <v>1084</v>
      </c>
      <c r="AC210" s="4" t="s">
        <v>1084</v>
      </c>
      <c r="AD210" s="4" t="s">
        <v>1084</v>
      </c>
      <c r="AE210" s="4" t="s">
        <v>1947</v>
      </c>
      <c r="AF210" s="4" t="s">
        <v>1119</v>
      </c>
      <c r="AG210" s="4" t="s">
        <v>1248</v>
      </c>
      <c r="AH210" s="4" t="s">
        <v>78</v>
      </c>
      <c r="AI210" s="4">
        <v>41883</v>
      </c>
      <c r="AJ210" s="4" t="s">
        <v>1192</v>
      </c>
      <c r="AK210" s="4">
        <v>42004</v>
      </c>
      <c r="AL210" s="4" t="s">
        <v>1152</v>
      </c>
      <c r="AM210" s="4">
        <v>41944</v>
      </c>
      <c r="AN210" s="4" t="s">
        <v>1369</v>
      </c>
      <c r="AO210" s="4">
        <v>2014.8306010929</v>
      </c>
      <c r="AP210" s="4" t="s">
        <v>2312</v>
      </c>
      <c r="AQ210" s="4" t="s">
        <v>1370</v>
      </c>
      <c r="AR210" s="4" t="s">
        <v>1370</v>
      </c>
      <c r="AS210" s="4" t="s">
        <v>67</v>
      </c>
      <c r="AT210" s="4" t="s">
        <v>1105</v>
      </c>
      <c r="AU210" s="4" t="s">
        <v>491</v>
      </c>
      <c r="AV210" s="4" t="s">
        <v>1084</v>
      </c>
      <c r="AW210" s="4" t="s">
        <v>2303</v>
      </c>
      <c r="AX210" s="4" t="s">
        <v>1084</v>
      </c>
      <c r="AY210" s="4" t="s">
        <v>1106</v>
      </c>
      <c r="AZ210" s="8" t="s">
        <v>67</v>
      </c>
      <c r="BA210" t="s">
        <v>1204</v>
      </c>
      <c r="BB210" t="s">
        <v>1445</v>
      </c>
      <c r="BC210" t="s">
        <v>1227</v>
      </c>
      <c r="BD210" t="s">
        <v>1207</v>
      </c>
      <c r="BE210" t="s">
        <v>1133</v>
      </c>
      <c r="BF210" t="s">
        <v>1112</v>
      </c>
      <c r="BG210" t="s">
        <v>1228</v>
      </c>
      <c r="BH210" t="s">
        <v>1228</v>
      </c>
      <c r="BI210" t="s">
        <v>1228</v>
      </c>
      <c r="BJ210" t="s">
        <v>1114</v>
      </c>
      <c r="BK210" t="s">
        <v>1115</v>
      </c>
      <c r="BM210" s="47"/>
    </row>
    <row r="211" spans="1:65" x14ac:dyDescent="0.35">
      <c r="A211" s="5">
        <v>3508</v>
      </c>
      <c r="B211" s="4">
        <v>3508</v>
      </c>
      <c r="C211" s="4" t="s">
        <v>493</v>
      </c>
      <c r="D211" s="4" t="s">
        <v>497</v>
      </c>
      <c r="E211" s="4" t="s">
        <v>1084</v>
      </c>
      <c r="F211" s="4" t="s">
        <v>2313</v>
      </c>
      <c r="G211" s="4">
        <v>2018</v>
      </c>
      <c r="H211" s="4" t="s">
        <v>1086</v>
      </c>
      <c r="I211" s="4" t="s">
        <v>1087</v>
      </c>
      <c r="J211" s="4" t="s">
        <v>1088</v>
      </c>
      <c r="K211" s="4" t="s">
        <v>76</v>
      </c>
      <c r="L211" s="4" t="s">
        <v>2295</v>
      </c>
      <c r="M211" s="4" t="s">
        <v>2314</v>
      </c>
      <c r="N211" s="4" t="s">
        <v>1084</v>
      </c>
      <c r="O211" s="4" t="s">
        <v>1084</v>
      </c>
      <c r="P211" s="4" t="s">
        <v>1084</v>
      </c>
      <c r="Q211" s="4" t="s">
        <v>1084</v>
      </c>
      <c r="R211" s="4" t="s">
        <v>1084</v>
      </c>
      <c r="S211" s="4">
        <v>0</v>
      </c>
      <c r="T211" s="4" t="s">
        <v>1040</v>
      </c>
      <c r="U211" s="4" t="s">
        <v>1041</v>
      </c>
      <c r="V211" s="4" t="s">
        <v>1042</v>
      </c>
      <c r="W211" s="4" t="s">
        <v>1084</v>
      </c>
      <c r="X211" s="4" t="s">
        <v>1093</v>
      </c>
      <c r="Y211" s="4" t="s">
        <v>1094</v>
      </c>
      <c r="Z211" s="4" t="s">
        <v>1084</v>
      </c>
      <c r="AA211" s="4" t="s">
        <v>1084</v>
      </c>
      <c r="AB211" s="4" t="s">
        <v>1084</v>
      </c>
      <c r="AC211" s="4" t="s">
        <v>1173</v>
      </c>
      <c r="AD211" s="4" t="s">
        <v>1084</v>
      </c>
      <c r="AE211" s="4" t="s">
        <v>2315</v>
      </c>
      <c r="AF211" s="4" t="s">
        <v>1119</v>
      </c>
      <c r="AG211" s="4" t="s">
        <v>2316</v>
      </c>
      <c r="AH211" s="4" t="s">
        <v>78</v>
      </c>
      <c r="AI211" s="4">
        <v>43210</v>
      </c>
      <c r="AJ211" s="4" t="s">
        <v>1142</v>
      </c>
      <c r="AK211" s="4">
        <v>43351</v>
      </c>
      <c r="AL211" s="4" t="s">
        <v>1192</v>
      </c>
      <c r="AM211" s="4">
        <v>43281</v>
      </c>
      <c r="AN211" s="4" t="s">
        <v>1376</v>
      </c>
      <c r="AO211" s="4">
        <v>2018.49180327869</v>
      </c>
      <c r="AP211" s="4" t="s">
        <v>1084</v>
      </c>
      <c r="AQ211" s="4" t="s">
        <v>1195</v>
      </c>
      <c r="AR211" s="4" t="s">
        <v>1195</v>
      </c>
      <c r="AS211" s="4" t="s">
        <v>76</v>
      </c>
      <c r="AT211" s="4" t="s">
        <v>1105</v>
      </c>
      <c r="AU211" s="4" t="s">
        <v>491</v>
      </c>
      <c r="AV211" s="4" t="s">
        <v>1084</v>
      </c>
      <c r="AW211" s="4" t="s">
        <v>1084</v>
      </c>
      <c r="AX211" s="4" t="s">
        <v>1084</v>
      </c>
      <c r="AY211" s="4" t="s">
        <v>1128</v>
      </c>
      <c r="AZ211" s="8" t="s">
        <v>76</v>
      </c>
      <c r="BA211" t="s">
        <v>1204</v>
      </c>
      <c r="BB211" t="s">
        <v>1445</v>
      </c>
      <c r="BC211" t="s">
        <v>1227</v>
      </c>
      <c r="BD211" t="s">
        <v>1207</v>
      </c>
      <c r="BE211" t="s">
        <v>1133</v>
      </c>
      <c r="BF211" t="s">
        <v>1112</v>
      </c>
      <c r="BG211" t="s">
        <v>1228</v>
      </c>
      <c r="BH211" t="s">
        <v>1228</v>
      </c>
      <c r="BI211" t="s">
        <v>1228</v>
      </c>
      <c r="BJ211" t="s">
        <v>1114</v>
      </c>
      <c r="BK211" t="s">
        <v>1115</v>
      </c>
      <c r="BM211" s="47" t="s">
        <v>329</v>
      </c>
    </row>
    <row r="212" spans="1:65" x14ac:dyDescent="0.35">
      <c r="A212" s="5">
        <v>407</v>
      </c>
      <c r="B212" s="4">
        <v>407</v>
      </c>
      <c r="C212" s="4" t="s">
        <v>500</v>
      </c>
      <c r="D212" s="4" t="s">
        <v>499</v>
      </c>
      <c r="E212" s="4" t="s">
        <v>1084</v>
      </c>
      <c r="F212" s="4" t="s">
        <v>2317</v>
      </c>
      <c r="G212" s="4" t="s">
        <v>179</v>
      </c>
      <c r="H212" s="4" t="s">
        <v>1086</v>
      </c>
      <c r="I212" s="4" t="s">
        <v>1087</v>
      </c>
      <c r="J212" s="4" t="s">
        <v>1088</v>
      </c>
      <c r="K212" s="4" t="s">
        <v>67</v>
      </c>
      <c r="L212" s="4" t="s">
        <v>2318</v>
      </c>
      <c r="M212" s="4" t="s">
        <v>2319</v>
      </c>
      <c r="N212" s="4" t="s">
        <v>1084</v>
      </c>
      <c r="O212" s="4" t="s">
        <v>1084</v>
      </c>
      <c r="P212" s="4" t="s">
        <v>1084</v>
      </c>
      <c r="Q212" s="4" t="s">
        <v>1084</v>
      </c>
      <c r="R212" s="4" t="s">
        <v>2320</v>
      </c>
      <c r="S212" s="4">
        <v>2007</v>
      </c>
      <c r="T212" s="4" t="s">
        <v>1040</v>
      </c>
      <c r="U212" s="4" t="s">
        <v>1041</v>
      </c>
      <c r="V212" s="4" t="s">
        <v>1042</v>
      </c>
      <c r="W212" s="4" t="s">
        <v>1084</v>
      </c>
      <c r="X212" s="4" t="s">
        <v>1093</v>
      </c>
      <c r="Y212" s="4" t="s">
        <v>1084</v>
      </c>
      <c r="Z212" s="4" t="s">
        <v>1094</v>
      </c>
      <c r="AA212" s="4" t="s">
        <v>1094</v>
      </c>
      <c r="AB212" s="4" t="s">
        <v>1084</v>
      </c>
      <c r="AC212" s="4" t="s">
        <v>1084</v>
      </c>
      <c r="AD212" s="4" t="s">
        <v>1084</v>
      </c>
      <c r="AE212" s="4" t="s">
        <v>2321</v>
      </c>
      <c r="AF212" s="4" t="s">
        <v>1190</v>
      </c>
      <c r="AG212" s="4" t="s">
        <v>1645</v>
      </c>
      <c r="AH212" s="4" t="s">
        <v>78</v>
      </c>
      <c r="AI212" s="4">
        <v>39052</v>
      </c>
      <c r="AJ212" s="4" t="s">
        <v>1152</v>
      </c>
      <c r="AK212" s="4">
        <v>39202</v>
      </c>
      <c r="AL212" s="4" t="s">
        <v>1142</v>
      </c>
      <c r="AM212" s="4">
        <v>39127.5</v>
      </c>
      <c r="AN212" s="4" t="s">
        <v>1443</v>
      </c>
      <c r="AO212" s="4">
        <v>2007.1215846994501</v>
      </c>
      <c r="AP212" s="4" t="s">
        <v>1084</v>
      </c>
      <c r="AQ212" s="4" t="s">
        <v>1280</v>
      </c>
      <c r="AR212" s="4" t="s">
        <v>1444</v>
      </c>
      <c r="AS212" s="4" t="s">
        <v>67</v>
      </c>
      <c r="AT212" s="4" t="s">
        <v>1105</v>
      </c>
      <c r="AU212" s="4" t="s">
        <v>498</v>
      </c>
      <c r="AV212" s="4" t="s">
        <v>1084</v>
      </c>
      <c r="AW212" s="4" t="s">
        <v>2303</v>
      </c>
      <c r="AX212" s="4" t="s">
        <v>1084</v>
      </c>
      <c r="AY212" s="4" t="s">
        <v>1106</v>
      </c>
      <c r="AZ212" s="8" t="s">
        <v>67</v>
      </c>
      <c r="BA212" t="s">
        <v>1204</v>
      </c>
      <c r="BB212" t="s">
        <v>1355</v>
      </c>
      <c r="BC212" t="s">
        <v>1356</v>
      </c>
      <c r="BD212" t="s">
        <v>1207</v>
      </c>
      <c r="BE212" t="s">
        <v>1111</v>
      </c>
      <c r="BF212" t="s">
        <v>1112</v>
      </c>
      <c r="BG212" t="s">
        <v>1228</v>
      </c>
      <c r="BH212" t="s">
        <v>1228</v>
      </c>
      <c r="BI212" t="s">
        <v>1228</v>
      </c>
      <c r="BJ212" t="s">
        <v>1114</v>
      </c>
      <c r="BK212" t="s">
        <v>1115</v>
      </c>
      <c r="BM212" s="47"/>
    </row>
    <row r="213" spans="1:65" x14ac:dyDescent="0.35">
      <c r="A213" s="5">
        <v>409</v>
      </c>
      <c r="B213" s="4">
        <v>409</v>
      </c>
      <c r="C213" s="4" t="s">
        <v>500</v>
      </c>
      <c r="D213" s="4" t="s">
        <v>501</v>
      </c>
      <c r="E213" s="4" t="s">
        <v>1084</v>
      </c>
      <c r="F213" s="4" t="s">
        <v>2322</v>
      </c>
      <c r="G213" s="4">
        <v>2013</v>
      </c>
      <c r="H213" s="4" t="s">
        <v>1086</v>
      </c>
      <c r="I213" s="4" t="s">
        <v>1087</v>
      </c>
      <c r="J213" s="4" t="s">
        <v>1088</v>
      </c>
      <c r="K213" s="4" t="s">
        <v>67</v>
      </c>
      <c r="L213" s="4" t="s">
        <v>2318</v>
      </c>
      <c r="M213" s="4" t="s">
        <v>2323</v>
      </c>
      <c r="N213" s="4" t="s">
        <v>1084</v>
      </c>
      <c r="O213" s="4" t="s">
        <v>1084</v>
      </c>
      <c r="P213" s="4" t="s">
        <v>1084</v>
      </c>
      <c r="Q213" s="4" t="s">
        <v>1084</v>
      </c>
      <c r="R213" s="4" t="s">
        <v>2324</v>
      </c>
      <c r="S213" s="4">
        <v>2013</v>
      </c>
      <c r="T213" s="4" t="s">
        <v>1040</v>
      </c>
      <c r="U213" s="4" t="s">
        <v>1041</v>
      </c>
      <c r="V213" s="4" t="s">
        <v>1042</v>
      </c>
      <c r="W213" s="4" t="s">
        <v>1084</v>
      </c>
      <c r="X213" s="4" t="s">
        <v>1093</v>
      </c>
      <c r="Y213" s="4" t="s">
        <v>1084</v>
      </c>
      <c r="Z213" s="4" t="s">
        <v>1094</v>
      </c>
      <c r="AA213" s="4" t="s">
        <v>1094</v>
      </c>
      <c r="AB213" s="4" t="s">
        <v>1084</v>
      </c>
      <c r="AC213" s="4" t="s">
        <v>1084</v>
      </c>
      <c r="AD213" s="4" t="s">
        <v>1084</v>
      </c>
      <c r="AE213" s="4" t="s">
        <v>2325</v>
      </c>
      <c r="AF213" s="4" t="s">
        <v>1190</v>
      </c>
      <c r="AG213" s="4" t="s">
        <v>1278</v>
      </c>
      <c r="AH213" s="4" t="s">
        <v>78</v>
      </c>
      <c r="AI213" s="4">
        <v>41334</v>
      </c>
      <c r="AJ213" s="4" t="s">
        <v>1201</v>
      </c>
      <c r="AK213" s="4">
        <v>41486</v>
      </c>
      <c r="AL213" s="4" t="s">
        <v>1125</v>
      </c>
      <c r="AM213" s="4">
        <v>41410.5</v>
      </c>
      <c r="AN213" s="4" t="s">
        <v>1287</v>
      </c>
      <c r="AO213" s="4">
        <v>2013.3702185792299</v>
      </c>
      <c r="AP213" s="4" t="s">
        <v>2326</v>
      </c>
      <c r="AQ213" s="4" t="s">
        <v>1203</v>
      </c>
      <c r="AR213" s="4" t="s">
        <v>1203</v>
      </c>
      <c r="AS213" s="4" t="s">
        <v>67</v>
      </c>
      <c r="AT213" s="4" t="s">
        <v>1105</v>
      </c>
      <c r="AU213" s="4" t="s">
        <v>498</v>
      </c>
      <c r="AV213" s="4" t="s">
        <v>1084</v>
      </c>
      <c r="AW213" s="4" t="s">
        <v>2303</v>
      </c>
      <c r="AX213" s="4" t="s">
        <v>1084</v>
      </c>
      <c r="AY213" s="4" t="s">
        <v>1106</v>
      </c>
      <c r="AZ213" s="8" t="s">
        <v>67</v>
      </c>
      <c r="BA213" t="s">
        <v>1204</v>
      </c>
      <c r="BB213" t="s">
        <v>1355</v>
      </c>
      <c r="BC213" t="s">
        <v>1356</v>
      </c>
      <c r="BD213" t="s">
        <v>1207</v>
      </c>
      <c r="BE213" t="s">
        <v>1111</v>
      </c>
      <c r="BF213" t="s">
        <v>1112</v>
      </c>
      <c r="BG213" t="s">
        <v>1228</v>
      </c>
      <c r="BH213" t="s">
        <v>1228</v>
      </c>
      <c r="BI213" t="s">
        <v>1228</v>
      </c>
      <c r="BJ213" t="s">
        <v>1114</v>
      </c>
      <c r="BK213" t="s">
        <v>1115</v>
      </c>
      <c r="BM213" s="47"/>
    </row>
    <row r="214" spans="1:65" x14ac:dyDescent="0.35">
      <c r="A214" s="5">
        <v>4192</v>
      </c>
      <c r="B214" s="4">
        <v>4192</v>
      </c>
      <c r="C214" s="4" t="s">
        <v>500</v>
      </c>
      <c r="D214" s="4" t="s">
        <v>502</v>
      </c>
      <c r="E214" s="4" t="s">
        <v>1084</v>
      </c>
      <c r="F214" s="4" t="s">
        <v>2327</v>
      </c>
      <c r="G214" s="4" t="s">
        <v>344</v>
      </c>
      <c r="H214" s="4" t="s">
        <v>1086</v>
      </c>
      <c r="I214" s="4" t="s">
        <v>1087</v>
      </c>
      <c r="J214" s="4" t="s">
        <v>1088</v>
      </c>
      <c r="K214" s="4" t="s">
        <v>67</v>
      </c>
      <c r="L214" s="4" t="s">
        <v>2318</v>
      </c>
      <c r="M214" s="4" t="s">
        <v>2328</v>
      </c>
      <c r="N214" s="4" t="s">
        <v>1084</v>
      </c>
      <c r="O214" s="4" t="s">
        <v>1084</v>
      </c>
      <c r="P214" s="4" t="s">
        <v>1084</v>
      </c>
      <c r="Q214" s="4" t="s">
        <v>1084</v>
      </c>
      <c r="R214" s="4" t="s">
        <v>2329</v>
      </c>
      <c r="S214" s="4">
        <v>0</v>
      </c>
      <c r="T214" s="4" t="s">
        <v>1040</v>
      </c>
      <c r="U214" s="4" t="s">
        <v>1041</v>
      </c>
      <c r="V214" s="4" t="s">
        <v>1042</v>
      </c>
      <c r="W214" s="4" t="s">
        <v>1084</v>
      </c>
      <c r="X214" s="4" t="s">
        <v>1093</v>
      </c>
      <c r="Y214" s="4" t="s">
        <v>1084</v>
      </c>
      <c r="Z214" s="4" t="s">
        <v>1094</v>
      </c>
      <c r="AA214" s="4" t="s">
        <v>1094</v>
      </c>
      <c r="AB214" s="4" t="s">
        <v>1084</v>
      </c>
      <c r="AC214" s="4" t="s">
        <v>1188</v>
      </c>
      <c r="AD214" s="4" t="s">
        <v>1084</v>
      </c>
      <c r="AE214" s="4" t="s">
        <v>2330</v>
      </c>
      <c r="AF214" s="4" t="s">
        <v>1140</v>
      </c>
      <c r="AG214" s="4" t="s">
        <v>1263</v>
      </c>
      <c r="AH214" s="4" t="s">
        <v>78</v>
      </c>
      <c r="AI214" s="4">
        <v>43755</v>
      </c>
      <c r="AJ214" s="4" t="s">
        <v>1165</v>
      </c>
      <c r="AK214" s="4">
        <v>43874</v>
      </c>
      <c r="AL214" s="4" t="s">
        <v>1101</v>
      </c>
      <c r="AM214" s="4">
        <v>43815</v>
      </c>
      <c r="AN214" s="4" t="s">
        <v>1214</v>
      </c>
      <c r="AO214" s="4">
        <v>2019.95355191257</v>
      </c>
      <c r="AP214" s="4" t="s">
        <v>1084</v>
      </c>
      <c r="AQ214" s="4" t="s">
        <v>1216</v>
      </c>
      <c r="AR214" s="4" t="s">
        <v>1903</v>
      </c>
      <c r="AS214" s="4" t="s">
        <v>67</v>
      </c>
      <c r="AT214" s="4" t="s">
        <v>1105</v>
      </c>
      <c r="AU214" s="4" t="s">
        <v>498</v>
      </c>
      <c r="AV214" s="4" t="s">
        <v>1084</v>
      </c>
      <c r="AW214" s="4" t="s">
        <v>2303</v>
      </c>
      <c r="AX214" s="4" t="s">
        <v>1084</v>
      </c>
      <c r="AY214" s="4" t="s">
        <v>1106</v>
      </c>
      <c r="AZ214" s="8" t="s">
        <v>67</v>
      </c>
      <c r="BA214" t="s">
        <v>1204</v>
      </c>
      <c r="BB214" t="s">
        <v>1355</v>
      </c>
      <c r="BC214" t="s">
        <v>1356</v>
      </c>
      <c r="BD214" t="s">
        <v>1207</v>
      </c>
      <c r="BE214" t="s">
        <v>1111</v>
      </c>
      <c r="BF214" t="s">
        <v>1112</v>
      </c>
      <c r="BG214" t="s">
        <v>1228</v>
      </c>
      <c r="BH214" t="s">
        <v>1228</v>
      </c>
      <c r="BI214" t="s">
        <v>1228</v>
      </c>
      <c r="BJ214" t="s">
        <v>1114</v>
      </c>
      <c r="BK214" t="s">
        <v>1115</v>
      </c>
      <c r="BM214" s="47"/>
    </row>
    <row r="215" spans="1:65" x14ac:dyDescent="0.35">
      <c r="A215" s="5">
        <v>415</v>
      </c>
      <c r="B215" s="4">
        <v>415</v>
      </c>
      <c r="C215" s="4" t="s">
        <v>505</v>
      </c>
      <c r="D215" s="4" t="s">
        <v>504</v>
      </c>
      <c r="E215" s="4" t="s">
        <v>1084</v>
      </c>
      <c r="F215" s="4" t="s">
        <v>2331</v>
      </c>
      <c r="G215" s="4">
        <v>1997</v>
      </c>
      <c r="H215" s="4" t="s">
        <v>1086</v>
      </c>
      <c r="I215" s="4" t="s">
        <v>1087</v>
      </c>
      <c r="J215" s="4" t="s">
        <v>1088</v>
      </c>
      <c r="K215" s="4" t="s">
        <v>67</v>
      </c>
      <c r="L215" s="4" t="s">
        <v>2332</v>
      </c>
      <c r="M215" s="4" t="s">
        <v>2333</v>
      </c>
      <c r="N215" s="4" t="s">
        <v>1084</v>
      </c>
      <c r="O215" s="4" t="s">
        <v>1084</v>
      </c>
      <c r="P215" s="4" t="s">
        <v>1084</v>
      </c>
      <c r="Q215" s="4" t="s">
        <v>1084</v>
      </c>
      <c r="R215" s="4" t="s">
        <v>2334</v>
      </c>
      <c r="S215" s="4">
        <v>1997</v>
      </c>
      <c r="T215" s="4" t="s">
        <v>1040</v>
      </c>
      <c r="U215" s="4" t="s">
        <v>1041</v>
      </c>
      <c r="V215" s="4" t="s">
        <v>1042</v>
      </c>
      <c r="W215" s="4" t="s">
        <v>1084</v>
      </c>
      <c r="X215" s="4" t="s">
        <v>1093</v>
      </c>
      <c r="Y215" s="4" t="s">
        <v>1084</v>
      </c>
      <c r="Z215" s="4" t="s">
        <v>1094</v>
      </c>
      <c r="AA215" s="4" t="s">
        <v>1084</v>
      </c>
      <c r="AB215" s="4" t="s">
        <v>1084</v>
      </c>
      <c r="AC215" s="4" t="s">
        <v>1084</v>
      </c>
      <c r="AD215" s="4" t="s">
        <v>1084</v>
      </c>
      <c r="AE215" s="4" t="s">
        <v>2335</v>
      </c>
      <c r="AF215" s="4" t="s">
        <v>1119</v>
      </c>
      <c r="AG215" s="4" t="s">
        <v>1248</v>
      </c>
      <c r="AH215" s="4" t="s">
        <v>78</v>
      </c>
      <c r="AI215" s="4">
        <v>35674</v>
      </c>
      <c r="AJ215" s="4" t="s">
        <v>1192</v>
      </c>
      <c r="AK215" s="4">
        <v>35795</v>
      </c>
      <c r="AL215" s="4" t="s">
        <v>1152</v>
      </c>
      <c r="AM215" s="4">
        <v>35735</v>
      </c>
      <c r="AN215" s="4" t="s">
        <v>1599</v>
      </c>
      <c r="AO215" s="4">
        <v>1997.8306010929</v>
      </c>
      <c r="AP215" s="4" t="s">
        <v>2336</v>
      </c>
      <c r="AQ215" s="4" t="s">
        <v>1601</v>
      </c>
      <c r="AR215" s="4" t="s">
        <v>1601</v>
      </c>
      <c r="AS215" s="4" t="s">
        <v>67</v>
      </c>
      <c r="AT215" s="4" t="s">
        <v>1105</v>
      </c>
      <c r="AU215" s="4" t="s">
        <v>503</v>
      </c>
      <c r="AV215" s="4" t="s">
        <v>1084</v>
      </c>
      <c r="AW215" s="4" t="s">
        <v>1084</v>
      </c>
      <c r="AX215" s="4" t="s">
        <v>1084</v>
      </c>
      <c r="AY215" s="4" t="s">
        <v>1106</v>
      </c>
      <c r="AZ215" s="8" t="s">
        <v>67</v>
      </c>
      <c r="BA215" t="s">
        <v>1204</v>
      </c>
      <c r="BB215" t="s">
        <v>1492</v>
      </c>
      <c r="BC215" t="s">
        <v>1227</v>
      </c>
      <c r="BD215" t="s">
        <v>1207</v>
      </c>
      <c r="BE215" t="s">
        <v>1111</v>
      </c>
      <c r="BF215" t="s">
        <v>1112</v>
      </c>
      <c r="BG215" t="s">
        <v>1228</v>
      </c>
      <c r="BH215" t="s">
        <v>1228</v>
      </c>
      <c r="BI215" t="s">
        <v>1228</v>
      </c>
      <c r="BJ215" t="s">
        <v>1114</v>
      </c>
      <c r="BK215" t="s">
        <v>1115</v>
      </c>
      <c r="BM215" s="47"/>
    </row>
    <row r="216" spans="1:65" x14ac:dyDescent="0.35">
      <c r="A216" s="5">
        <v>941</v>
      </c>
      <c r="B216" s="4">
        <v>941</v>
      </c>
      <c r="C216" s="4" t="s">
        <v>505</v>
      </c>
      <c r="D216" s="4" t="s">
        <v>508</v>
      </c>
      <c r="E216" s="4" t="s">
        <v>1084</v>
      </c>
      <c r="F216" s="4" t="s">
        <v>2337</v>
      </c>
      <c r="G216" s="4">
        <v>2000</v>
      </c>
      <c r="H216" s="4" t="s">
        <v>1086</v>
      </c>
      <c r="I216" s="4" t="s">
        <v>1087</v>
      </c>
      <c r="J216" s="4" t="s">
        <v>1088</v>
      </c>
      <c r="K216" s="4" t="s">
        <v>76</v>
      </c>
      <c r="L216" s="4" t="s">
        <v>2338</v>
      </c>
      <c r="M216" s="4" t="s">
        <v>1084</v>
      </c>
      <c r="N216" s="4" t="s">
        <v>1084</v>
      </c>
      <c r="O216" s="4" t="s">
        <v>1084</v>
      </c>
      <c r="P216" s="4" t="s">
        <v>1084</v>
      </c>
      <c r="Q216" s="4" t="s">
        <v>1084</v>
      </c>
      <c r="R216" s="4" t="s">
        <v>1084</v>
      </c>
      <c r="S216" s="4">
        <v>2000</v>
      </c>
      <c r="T216" s="4" t="s">
        <v>1040</v>
      </c>
      <c r="U216" s="4" t="s">
        <v>1041</v>
      </c>
      <c r="V216" s="4" t="s">
        <v>1042</v>
      </c>
      <c r="W216" s="4" t="s">
        <v>1084</v>
      </c>
      <c r="X216" s="4" t="s">
        <v>1093</v>
      </c>
      <c r="Y216" s="4" t="s">
        <v>1094</v>
      </c>
      <c r="Z216" s="4" t="s">
        <v>1084</v>
      </c>
      <c r="AA216" s="4" t="s">
        <v>1084</v>
      </c>
      <c r="AB216" s="4" t="s">
        <v>1084</v>
      </c>
      <c r="AC216" s="4" t="s">
        <v>1084</v>
      </c>
      <c r="AD216" s="4" t="s">
        <v>1084</v>
      </c>
      <c r="AE216" s="4" t="s">
        <v>1183</v>
      </c>
      <c r="AF216" s="4" t="s">
        <v>1084</v>
      </c>
      <c r="AG216" s="4" t="s">
        <v>1084</v>
      </c>
      <c r="AH216" s="4" t="s">
        <v>70</v>
      </c>
      <c r="AI216" s="4">
        <v>0</v>
      </c>
      <c r="AJ216" s="4" t="s">
        <v>1084</v>
      </c>
      <c r="AK216" s="4">
        <v>0</v>
      </c>
      <c r="AL216" s="4" t="s">
        <v>1084</v>
      </c>
      <c r="AM216" s="4">
        <v>0</v>
      </c>
      <c r="AN216" s="4" t="s">
        <v>1084</v>
      </c>
      <c r="AO216" s="4">
        <v>0</v>
      </c>
      <c r="AP216" s="4" t="s">
        <v>1084</v>
      </c>
      <c r="AQ216" s="4" t="s">
        <v>1127</v>
      </c>
      <c r="AR216" s="4" t="s">
        <v>1127</v>
      </c>
      <c r="AS216" s="4" t="s">
        <v>76</v>
      </c>
      <c r="AT216" s="4" t="s">
        <v>1105</v>
      </c>
      <c r="AU216" s="4" t="s">
        <v>503</v>
      </c>
      <c r="AV216" s="4" t="s">
        <v>1084</v>
      </c>
      <c r="AW216" s="4" t="s">
        <v>1084</v>
      </c>
      <c r="AX216" s="4" t="s">
        <v>2339</v>
      </c>
      <c r="AY216" s="4" t="s">
        <v>1128</v>
      </c>
      <c r="AZ216" s="8" t="s">
        <v>76</v>
      </c>
      <c r="BA216" t="s">
        <v>1204</v>
      </c>
      <c r="BB216" t="s">
        <v>1492</v>
      </c>
      <c r="BC216" t="s">
        <v>1227</v>
      </c>
      <c r="BD216" t="s">
        <v>1207</v>
      </c>
      <c r="BE216" t="s">
        <v>1111</v>
      </c>
      <c r="BF216" t="s">
        <v>1112</v>
      </c>
      <c r="BG216" t="s">
        <v>1228</v>
      </c>
      <c r="BH216" t="s">
        <v>1228</v>
      </c>
      <c r="BI216" t="s">
        <v>1228</v>
      </c>
      <c r="BJ216" t="s">
        <v>1114</v>
      </c>
      <c r="BK216" t="s">
        <v>1115</v>
      </c>
      <c r="BM216" s="47" t="s">
        <v>1136</v>
      </c>
    </row>
    <row r="217" spans="1:65" x14ac:dyDescent="0.35">
      <c r="A217" s="5">
        <v>416</v>
      </c>
      <c r="B217" s="4">
        <v>416</v>
      </c>
      <c r="C217" s="4" t="s">
        <v>505</v>
      </c>
      <c r="D217" s="4" t="s">
        <v>506</v>
      </c>
      <c r="E217" s="4" t="s">
        <v>1084</v>
      </c>
      <c r="F217" s="4" t="s">
        <v>2340</v>
      </c>
      <c r="G217" s="4" t="s">
        <v>160</v>
      </c>
      <c r="H217" s="4" t="s">
        <v>1086</v>
      </c>
      <c r="I217" s="4" t="s">
        <v>1087</v>
      </c>
      <c r="J217" s="4" t="s">
        <v>1088</v>
      </c>
      <c r="K217" s="4" t="s">
        <v>67</v>
      </c>
      <c r="L217" s="4" t="s">
        <v>2332</v>
      </c>
      <c r="M217" s="4" t="s">
        <v>2341</v>
      </c>
      <c r="N217" s="4" t="s">
        <v>1084</v>
      </c>
      <c r="O217" s="4" t="s">
        <v>1084</v>
      </c>
      <c r="P217" s="4" t="s">
        <v>1084</v>
      </c>
      <c r="Q217" s="4" t="s">
        <v>1084</v>
      </c>
      <c r="R217" s="4" t="s">
        <v>2342</v>
      </c>
      <c r="S217" s="4">
        <v>2004</v>
      </c>
      <c r="T217" s="4" t="s">
        <v>1040</v>
      </c>
      <c r="U217" s="4" t="s">
        <v>1041</v>
      </c>
      <c r="V217" s="4" t="s">
        <v>1042</v>
      </c>
      <c r="W217" s="4" t="s">
        <v>1084</v>
      </c>
      <c r="X217" s="4" t="s">
        <v>1093</v>
      </c>
      <c r="Y217" s="4" t="s">
        <v>1084</v>
      </c>
      <c r="Z217" s="4" t="s">
        <v>1094</v>
      </c>
      <c r="AA217" s="4" t="s">
        <v>1084</v>
      </c>
      <c r="AB217" s="4" t="s">
        <v>1084</v>
      </c>
      <c r="AC217" s="4" t="s">
        <v>1084</v>
      </c>
      <c r="AD217" s="4" t="s">
        <v>1084</v>
      </c>
      <c r="AE217" s="4" t="s">
        <v>2343</v>
      </c>
      <c r="AF217" s="4" t="s">
        <v>1414</v>
      </c>
      <c r="AG217" s="4" t="s">
        <v>2344</v>
      </c>
      <c r="AH217" s="4" t="s">
        <v>78</v>
      </c>
      <c r="AI217" s="4">
        <v>37906</v>
      </c>
      <c r="AJ217" s="4" t="s">
        <v>1165</v>
      </c>
      <c r="AK217" s="4">
        <v>38140</v>
      </c>
      <c r="AL217" s="4" t="s">
        <v>1100</v>
      </c>
      <c r="AM217" s="4">
        <v>38023.5</v>
      </c>
      <c r="AN217" s="4" t="s">
        <v>1551</v>
      </c>
      <c r="AO217" s="4">
        <v>2004.0997267759601</v>
      </c>
      <c r="AP217" s="4" t="s">
        <v>1084</v>
      </c>
      <c r="AQ217" s="4" t="s">
        <v>1403</v>
      </c>
      <c r="AR217" s="4" t="s">
        <v>1404</v>
      </c>
      <c r="AS217" s="4" t="s">
        <v>67</v>
      </c>
      <c r="AT217" s="4" t="s">
        <v>1105</v>
      </c>
      <c r="AU217" s="4" t="s">
        <v>503</v>
      </c>
      <c r="AV217" s="4" t="s">
        <v>1084</v>
      </c>
      <c r="AW217" s="4" t="s">
        <v>1084</v>
      </c>
      <c r="AX217" s="4" t="s">
        <v>1084</v>
      </c>
      <c r="AY217" s="4" t="s">
        <v>1106</v>
      </c>
      <c r="AZ217" s="8" t="s">
        <v>67</v>
      </c>
      <c r="BA217" t="s">
        <v>1204</v>
      </c>
      <c r="BB217" t="s">
        <v>1492</v>
      </c>
      <c r="BC217" t="s">
        <v>1227</v>
      </c>
      <c r="BD217" t="s">
        <v>1207</v>
      </c>
      <c r="BE217" t="s">
        <v>1111</v>
      </c>
      <c r="BF217" t="s">
        <v>1112</v>
      </c>
      <c r="BG217" t="s">
        <v>1228</v>
      </c>
      <c r="BH217" t="s">
        <v>1228</v>
      </c>
      <c r="BI217" t="s">
        <v>1228</v>
      </c>
      <c r="BJ217" t="s">
        <v>1114</v>
      </c>
      <c r="BK217" t="s">
        <v>1115</v>
      </c>
      <c r="BM217" s="47"/>
    </row>
    <row r="218" spans="1:65" x14ac:dyDescent="0.35">
      <c r="A218" s="5">
        <v>417</v>
      </c>
      <c r="B218" s="4">
        <v>417</v>
      </c>
      <c r="C218" s="4" t="s">
        <v>505</v>
      </c>
      <c r="D218" s="4" t="s">
        <v>507</v>
      </c>
      <c r="E218" s="4" t="s">
        <v>1084</v>
      </c>
      <c r="F218" s="4" t="s">
        <v>2345</v>
      </c>
      <c r="G218" s="4" t="s">
        <v>83</v>
      </c>
      <c r="H218" s="4" t="s">
        <v>1086</v>
      </c>
      <c r="I218" s="4" t="s">
        <v>1087</v>
      </c>
      <c r="J218" s="4" t="s">
        <v>1088</v>
      </c>
      <c r="K218" s="4" t="s">
        <v>67</v>
      </c>
      <c r="L218" s="4" t="s">
        <v>2332</v>
      </c>
      <c r="M218" s="4" t="s">
        <v>2346</v>
      </c>
      <c r="N218" s="4" t="s">
        <v>1084</v>
      </c>
      <c r="O218" s="4" t="s">
        <v>1084</v>
      </c>
      <c r="P218" s="4" t="s">
        <v>1084</v>
      </c>
      <c r="Q218" s="4" t="s">
        <v>1084</v>
      </c>
      <c r="R218" s="4" t="s">
        <v>2347</v>
      </c>
      <c r="S218" s="4">
        <v>2009</v>
      </c>
      <c r="T218" s="4" t="s">
        <v>1040</v>
      </c>
      <c r="U218" s="4" t="s">
        <v>1041</v>
      </c>
      <c r="V218" s="4" t="s">
        <v>1042</v>
      </c>
      <c r="W218" s="4" t="s">
        <v>1084</v>
      </c>
      <c r="X218" s="4" t="s">
        <v>1093</v>
      </c>
      <c r="Y218" s="4" t="s">
        <v>1084</v>
      </c>
      <c r="Z218" s="4" t="s">
        <v>1094</v>
      </c>
      <c r="AA218" s="4" t="s">
        <v>1084</v>
      </c>
      <c r="AB218" s="4" t="s">
        <v>1084</v>
      </c>
      <c r="AC218" s="4" t="s">
        <v>1084</v>
      </c>
      <c r="AD218" s="4" t="s">
        <v>1084</v>
      </c>
      <c r="AE218" s="4" t="s">
        <v>2348</v>
      </c>
      <c r="AF218" s="4" t="s">
        <v>1098</v>
      </c>
      <c r="AG218" s="4" t="s">
        <v>2349</v>
      </c>
      <c r="AH218" s="4" t="s">
        <v>78</v>
      </c>
      <c r="AI218" s="4">
        <v>39753</v>
      </c>
      <c r="AJ218" s="4" t="s">
        <v>1166</v>
      </c>
      <c r="AK218" s="4">
        <v>40024</v>
      </c>
      <c r="AL218" s="4" t="s">
        <v>1125</v>
      </c>
      <c r="AM218" s="4">
        <v>39889</v>
      </c>
      <c r="AN218" s="4" t="s">
        <v>1177</v>
      </c>
      <c r="AO218" s="4">
        <v>2009.2049180327899</v>
      </c>
      <c r="AP218" s="4" t="s">
        <v>1084</v>
      </c>
      <c r="AQ218" s="4" t="s">
        <v>1178</v>
      </c>
      <c r="AR218" s="4" t="s">
        <v>1179</v>
      </c>
      <c r="AS218" s="4" t="s">
        <v>67</v>
      </c>
      <c r="AT218" s="4" t="s">
        <v>1105</v>
      </c>
      <c r="AU218" s="4" t="s">
        <v>503</v>
      </c>
      <c r="AV218" s="4" t="s">
        <v>1084</v>
      </c>
      <c r="AW218" s="4" t="s">
        <v>1084</v>
      </c>
      <c r="AX218" s="4" t="s">
        <v>1084</v>
      </c>
      <c r="AY218" s="4" t="s">
        <v>1106</v>
      </c>
      <c r="AZ218" s="8" t="s">
        <v>67</v>
      </c>
      <c r="BA218" t="s">
        <v>1204</v>
      </c>
      <c r="BB218" t="s">
        <v>1492</v>
      </c>
      <c r="BC218" t="s">
        <v>1227</v>
      </c>
      <c r="BD218" t="s">
        <v>1207</v>
      </c>
      <c r="BE218" t="s">
        <v>1111</v>
      </c>
      <c r="BF218" t="s">
        <v>1112</v>
      </c>
      <c r="BG218" t="s">
        <v>1228</v>
      </c>
      <c r="BH218" t="s">
        <v>1228</v>
      </c>
      <c r="BI218" t="s">
        <v>1228</v>
      </c>
      <c r="BJ218" t="s">
        <v>1114</v>
      </c>
      <c r="BK218" t="s">
        <v>1115</v>
      </c>
      <c r="BM218" s="47"/>
    </row>
    <row r="219" spans="1:65" x14ac:dyDescent="0.35">
      <c r="A219" s="5">
        <v>1750</v>
      </c>
      <c r="B219" s="4">
        <v>1750</v>
      </c>
      <c r="C219" s="4" t="s">
        <v>505</v>
      </c>
      <c r="D219" s="4" t="s">
        <v>509</v>
      </c>
      <c r="E219" s="4" t="s">
        <v>1084</v>
      </c>
      <c r="F219" s="4" t="s">
        <v>2350</v>
      </c>
      <c r="G219" s="4">
        <v>2018</v>
      </c>
      <c r="H219" s="4" t="s">
        <v>1086</v>
      </c>
      <c r="I219" s="4" t="s">
        <v>1087</v>
      </c>
      <c r="J219" s="4" t="s">
        <v>1088</v>
      </c>
      <c r="K219" s="4" t="s">
        <v>76</v>
      </c>
      <c r="L219" s="4" t="s">
        <v>2338</v>
      </c>
      <c r="M219" s="4" t="s">
        <v>2351</v>
      </c>
      <c r="N219" s="4" t="s">
        <v>1084</v>
      </c>
      <c r="O219" s="4" t="s">
        <v>1084</v>
      </c>
      <c r="P219" s="4" t="s">
        <v>1084</v>
      </c>
      <c r="Q219" s="4" t="s">
        <v>1084</v>
      </c>
      <c r="R219" s="4" t="s">
        <v>1084</v>
      </c>
      <c r="S219" s="4">
        <v>2018</v>
      </c>
      <c r="T219" s="4" t="s">
        <v>1040</v>
      </c>
      <c r="U219" s="4" t="s">
        <v>1041</v>
      </c>
      <c r="V219" s="4" t="s">
        <v>1042</v>
      </c>
      <c r="W219" s="4" t="s">
        <v>1084</v>
      </c>
      <c r="X219" s="4" t="s">
        <v>1093</v>
      </c>
      <c r="Y219" s="4" t="s">
        <v>1094</v>
      </c>
      <c r="Z219" s="4" t="s">
        <v>1084</v>
      </c>
      <c r="AA219" s="4" t="s">
        <v>1084</v>
      </c>
      <c r="AB219" s="4" t="s">
        <v>1084</v>
      </c>
      <c r="AC219" s="4" t="s">
        <v>1188</v>
      </c>
      <c r="AD219" s="4" t="s">
        <v>1084</v>
      </c>
      <c r="AE219" s="4" t="s">
        <v>2352</v>
      </c>
      <c r="AF219" s="4" t="s">
        <v>1140</v>
      </c>
      <c r="AG219" s="4" t="s">
        <v>1460</v>
      </c>
      <c r="AH219" s="4" t="s">
        <v>78</v>
      </c>
      <c r="AI219" s="4">
        <v>43330</v>
      </c>
      <c r="AJ219" s="4" t="s">
        <v>1151</v>
      </c>
      <c r="AK219" s="4">
        <v>43438</v>
      </c>
      <c r="AL219" s="4" t="s">
        <v>1152</v>
      </c>
      <c r="AM219" s="4">
        <v>43384.5</v>
      </c>
      <c r="AN219" s="4" t="s">
        <v>1376</v>
      </c>
      <c r="AO219" s="4">
        <v>2018.77459016393</v>
      </c>
      <c r="AP219" s="4" t="s">
        <v>1304</v>
      </c>
      <c r="AQ219" s="4" t="s">
        <v>1195</v>
      </c>
      <c r="AR219" s="4" t="s">
        <v>1195</v>
      </c>
      <c r="AS219" s="4" t="s">
        <v>76</v>
      </c>
      <c r="AT219" s="4" t="s">
        <v>1105</v>
      </c>
      <c r="AU219" s="4" t="s">
        <v>503</v>
      </c>
      <c r="AV219" s="4" t="s">
        <v>1084</v>
      </c>
      <c r="AW219" s="4" t="s">
        <v>1084</v>
      </c>
      <c r="AX219" s="4" t="s">
        <v>2339</v>
      </c>
      <c r="AY219" s="4" t="s">
        <v>1128</v>
      </c>
      <c r="AZ219" s="8" t="s">
        <v>76</v>
      </c>
      <c r="BA219" t="s">
        <v>1204</v>
      </c>
      <c r="BB219" t="s">
        <v>1492</v>
      </c>
      <c r="BC219" t="s">
        <v>1227</v>
      </c>
      <c r="BD219" t="s">
        <v>1207</v>
      </c>
      <c r="BE219" t="s">
        <v>1111</v>
      </c>
      <c r="BF219" t="s">
        <v>1112</v>
      </c>
      <c r="BG219" t="s">
        <v>1228</v>
      </c>
      <c r="BH219" t="s">
        <v>1228</v>
      </c>
      <c r="BI219" t="s">
        <v>1228</v>
      </c>
      <c r="BJ219" t="s">
        <v>1114</v>
      </c>
      <c r="BK219" t="s">
        <v>1115</v>
      </c>
      <c r="BM219" s="47" t="s">
        <v>329</v>
      </c>
    </row>
    <row r="220" spans="1:65" x14ac:dyDescent="0.35">
      <c r="A220" s="5">
        <v>421</v>
      </c>
      <c r="B220" s="4">
        <v>421</v>
      </c>
      <c r="C220" s="4" t="s">
        <v>513</v>
      </c>
      <c r="D220" s="4" t="s">
        <v>512</v>
      </c>
      <c r="E220" s="4" t="s">
        <v>1084</v>
      </c>
      <c r="F220" s="4" t="s">
        <v>2353</v>
      </c>
      <c r="G220" s="4">
        <v>2000</v>
      </c>
      <c r="H220" s="4" t="s">
        <v>1086</v>
      </c>
      <c r="I220" s="4" t="s">
        <v>1087</v>
      </c>
      <c r="J220" s="4" t="s">
        <v>1088</v>
      </c>
      <c r="K220" s="4" t="s">
        <v>67</v>
      </c>
      <c r="L220" s="4" t="s">
        <v>2354</v>
      </c>
      <c r="M220" s="4" t="s">
        <v>2355</v>
      </c>
      <c r="N220" s="4" t="s">
        <v>1084</v>
      </c>
      <c r="O220" s="4" t="s">
        <v>1084</v>
      </c>
      <c r="P220" s="4" t="s">
        <v>1084</v>
      </c>
      <c r="Q220" s="4" t="s">
        <v>1084</v>
      </c>
      <c r="R220" s="4" t="s">
        <v>2356</v>
      </c>
      <c r="S220" s="4">
        <v>2000</v>
      </c>
      <c r="T220" s="4" t="s">
        <v>1040</v>
      </c>
      <c r="U220" s="4" t="s">
        <v>1041</v>
      </c>
      <c r="V220" s="4" t="s">
        <v>1042</v>
      </c>
      <c r="W220" s="4" t="s">
        <v>1084</v>
      </c>
      <c r="X220" s="4" t="s">
        <v>1093</v>
      </c>
      <c r="Y220" s="4" t="s">
        <v>1084</v>
      </c>
      <c r="Z220" s="4" t="s">
        <v>1094</v>
      </c>
      <c r="AA220" s="4" t="s">
        <v>1084</v>
      </c>
      <c r="AB220" s="4" t="s">
        <v>1084</v>
      </c>
      <c r="AC220" s="4" t="s">
        <v>1084</v>
      </c>
      <c r="AD220" s="4" t="s">
        <v>1084</v>
      </c>
      <c r="AE220" s="4" t="s">
        <v>2357</v>
      </c>
      <c r="AF220" s="4" t="s">
        <v>1190</v>
      </c>
      <c r="AG220" s="4" t="s">
        <v>1278</v>
      </c>
      <c r="AH220" s="4" t="s">
        <v>78</v>
      </c>
      <c r="AI220" s="4">
        <v>36708</v>
      </c>
      <c r="AJ220" s="4" t="s">
        <v>1125</v>
      </c>
      <c r="AK220" s="4">
        <v>36860</v>
      </c>
      <c r="AL220" s="4" t="s">
        <v>1166</v>
      </c>
      <c r="AM220" s="4">
        <v>36784.5</v>
      </c>
      <c r="AN220" s="4" t="s">
        <v>1126</v>
      </c>
      <c r="AO220" s="4">
        <v>2000.7062841530101</v>
      </c>
      <c r="AP220" s="4" t="s">
        <v>2358</v>
      </c>
      <c r="AQ220" s="4" t="s">
        <v>1127</v>
      </c>
      <c r="AR220" s="4" t="s">
        <v>1127</v>
      </c>
      <c r="AS220" s="4" t="s">
        <v>67</v>
      </c>
      <c r="AT220" s="4" t="s">
        <v>1105</v>
      </c>
      <c r="AU220" s="4" t="s">
        <v>511</v>
      </c>
      <c r="AV220" s="4" t="s">
        <v>1084</v>
      </c>
      <c r="AW220" s="4" t="s">
        <v>1084</v>
      </c>
      <c r="AX220" s="4" t="s">
        <v>1084</v>
      </c>
      <c r="AY220" s="4" t="s">
        <v>1106</v>
      </c>
      <c r="AZ220" s="8" t="s">
        <v>67</v>
      </c>
      <c r="BA220" t="s">
        <v>1204</v>
      </c>
      <c r="BB220" t="s">
        <v>1492</v>
      </c>
      <c r="BC220" t="s">
        <v>1227</v>
      </c>
      <c r="BD220" t="s">
        <v>1207</v>
      </c>
      <c r="BE220" t="s">
        <v>1111</v>
      </c>
      <c r="BF220" t="s">
        <v>1112</v>
      </c>
      <c r="BG220" t="s">
        <v>1228</v>
      </c>
      <c r="BH220" t="s">
        <v>1228</v>
      </c>
      <c r="BI220" t="s">
        <v>1228</v>
      </c>
      <c r="BJ220" t="s">
        <v>1114</v>
      </c>
      <c r="BK220" t="s">
        <v>1115</v>
      </c>
      <c r="BM220" s="47"/>
    </row>
    <row r="221" spans="1:65" x14ac:dyDescent="0.35">
      <c r="A221" s="5">
        <v>422</v>
      </c>
      <c r="B221" s="4">
        <v>422</v>
      </c>
      <c r="C221" s="4" t="s">
        <v>513</v>
      </c>
      <c r="D221" s="4" t="s">
        <v>514</v>
      </c>
      <c r="E221" s="4" t="s">
        <v>1084</v>
      </c>
      <c r="F221" s="4" t="s">
        <v>2359</v>
      </c>
      <c r="G221" s="4" t="s">
        <v>234</v>
      </c>
      <c r="H221" s="4" t="s">
        <v>1086</v>
      </c>
      <c r="I221" s="4" t="s">
        <v>1087</v>
      </c>
      <c r="J221" s="4" t="s">
        <v>1088</v>
      </c>
      <c r="K221" s="4" t="s">
        <v>67</v>
      </c>
      <c r="L221" s="4" t="s">
        <v>2354</v>
      </c>
      <c r="M221" s="4" t="s">
        <v>2360</v>
      </c>
      <c r="N221" s="4" t="s">
        <v>1084</v>
      </c>
      <c r="O221" s="4" t="s">
        <v>1084</v>
      </c>
      <c r="P221" s="4" t="s">
        <v>1084</v>
      </c>
      <c r="Q221" s="4" t="s">
        <v>1084</v>
      </c>
      <c r="R221" s="4" t="s">
        <v>2361</v>
      </c>
      <c r="S221" s="4">
        <v>2004</v>
      </c>
      <c r="T221" s="4" t="s">
        <v>1040</v>
      </c>
      <c r="U221" s="4" t="s">
        <v>1041</v>
      </c>
      <c r="V221" s="4" t="s">
        <v>1042</v>
      </c>
      <c r="W221" s="4" t="s">
        <v>1084</v>
      </c>
      <c r="X221" s="4" t="s">
        <v>1093</v>
      </c>
      <c r="Y221" s="4" t="s">
        <v>1084</v>
      </c>
      <c r="Z221" s="4" t="s">
        <v>1094</v>
      </c>
      <c r="AA221" s="4" t="s">
        <v>1094</v>
      </c>
      <c r="AB221" s="4" t="s">
        <v>1084</v>
      </c>
      <c r="AC221" s="4" t="s">
        <v>1084</v>
      </c>
      <c r="AD221" s="4" t="s">
        <v>1084</v>
      </c>
      <c r="AE221" s="4" t="s">
        <v>2362</v>
      </c>
      <c r="AF221" s="4" t="s">
        <v>1119</v>
      </c>
      <c r="AG221" s="4" t="s">
        <v>1766</v>
      </c>
      <c r="AH221" s="4" t="s">
        <v>78</v>
      </c>
      <c r="AI221" s="4">
        <v>38261</v>
      </c>
      <c r="AJ221" s="4" t="s">
        <v>1165</v>
      </c>
      <c r="AK221" s="4">
        <v>38383</v>
      </c>
      <c r="AL221" s="4" t="s">
        <v>1303</v>
      </c>
      <c r="AM221" s="4">
        <v>38322.5</v>
      </c>
      <c r="AN221" s="4" t="s">
        <v>1551</v>
      </c>
      <c r="AO221" s="4">
        <v>2004.9166666666699</v>
      </c>
      <c r="AP221" s="4" t="s">
        <v>1084</v>
      </c>
      <c r="AQ221" s="4" t="s">
        <v>1404</v>
      </c>
      <c r="AR221" s="4" t="s">
        <v>1159</v>
      </c>
      <c r="AS221" s="4" t="s">
        <v>67</v>
      </c>
      <c r="AT221" s="4" t="s">
        <v>1105</v>
      </c>
      <c r="AU221" s="4" t="s">
        <v>511</v>
      </c>
      <c r="AV221" s="4" t="s">
        <v>1084</v>
      </c>
      <c r="AW221" s="4" t="s">
        <v>1084</v>
      </c>
      <c r="AX221" s="4" t="s">
        <v>1084</v>
      </c>
      <c r="AY221" s="4" t="s">
        <v>1106</v>
      </c>
      <c r="AZ221" s="8" t="s">
        <v>67</v>
      </c>
      <c r="BA221" t="s">
        <v>1204</v>
      </c>
      <c r="BB221" t="s">
        <v>1492</v>
      </c>
      <c r="BC221" t="s">
        <v>1227</v>
      </c>
      <c r="BD221" t="s">
        <v>1207</v>
      </c>
      <c r="BE221" t="s">
        <v>1111</v>
      </c>
      <c r="BF221" t="s">
        <v>1112</v>
      </c>
      <c r="BG221" t="s">
        <v>1228</v>
      </c>
      <c r="BH221" t="s">
        <v>1228</v>
      </c>
      <c r="BI221" t="s">
        <v>1228</v>
      </c>
      <c r="BJ221" t="s">
        <v>1114</v>
      </c>
      <c r="BK221" t="s">
        <v>1115</v>
      </c>
      <c r="BM221" s="47"/>
    </row>
    <row r="222" spans="1:65" x14ac:dyDescent="0.35">
      <c r="A222" s="5">
        <v>423</v>
      </c>
      <c r="B222" s="4">
        <v>423</v>
      </c>
      <c r="C222" s="4" t="s">
        <v>513</v>
      </c>
      <c r="D222" s="4" t="s">
        <v>515</v>
      </c>
      <c r="E222" s="4" t="s">
        <v>1084</v>
      </c>
      <c r="F222" s="4" t="s">
        <v>2363</v>
      </c>
      <c r="G222" s="4">
        <v>2006</v>
      </c>
      <c r="H222" s="4" t="s">
        <v>1086</v>
      </c>
      <c r="I222" s="4" t="s">
        <v>1087</v>
      </c>
      <c r="J222" s="4" t="s">
        <v>1088</v>
      </c>
      <c r="K222" s="4" t="s">
        <v>76</v>
      </c>
      <c r="L222" s="4" t="s">
        <v>2364</v>
      </c>
      <c r="M222" s="4" t="s">
        <v>2365</v>
      </c>
      <c r="N222" s="4" t="s">
        <v>1084</v>
      </c>
      <c r="O222" s="4" t="s">
        <v>1084</v>
      </c>
      <c r="P222" s="4" t="s">
        <v>1084</v>
      </c>
      <c r="Q222" s="4" t="s">
        <v>1084</v>
      </c>
      <c r="R222" s="4" t="s">
        <v>1084</v>
      </c>
      <c r="S222" s="4">
        <v>2006</v>
      </c>
      <c r="T222" s="4" t="s">
        <v>1040</v>
      </c>
      <c r="U222" s="4" t="s">
        <v>1041</v>
      </c>
      <c r="V222" s="4" t="s">
        <v>1042</v>
      </c>
      <c r="W222" s="4" t="s">
        <v>1084</v>
      </c>
      <c r="X222" s="4" t="s">
        <v>1093</v>
      </c>
      <c r="Y222" s="4" t="s">
        <v>1084</v>
      </c>
      <c r="Z222" s="4" t="s">
        <v>1094</v>
      </c>
      <c r="AA222" s="4" t="s">
        <v>1084</v>
      </c>
      <c r="AB222" s="4" t="s">
        <v>1084</v>
      </c>
      <c r="AC222" s="4" t="s">
        <v>1084</v>
      </c>
      <c r="AD222" s="4" t="s">
        <v>1084</v>
      </c>
      <c r="AE222" s="4" t="s">
        <v>1277</v>
      </c>
      <c r="AF222" s="4" t="s">
        <v>1119</v>
      </c>
      <c r="AG222" s="4" t="s">
        <v>2366</v>
      </c>
      <c r="AH222" s="4" t="s">
        <v>78</v>
      </c>
      <c r="AI222" s="4">
        <v>38913</v>
      </c>
      <c r="AJ222" s="4" t="s">
        <v>1125</v>
      </c>
      <c r="AK222" s="4">
        <v>39036</v>
      </c>
      <c r="AL222" s="4" t="s">
        <v>1166</v>
      </c>
      <c r="AM222" s="4">
        <v>38975</v>
      </c>
      <c r="AN222" s="4" t="s">
        <v>1279</v>
      </c>
      <c r="AO222" s="4">
        <v>2006.7021857923501</v>
      </c>
      <c r="AP222" s="4" t="s">
        <v>2367</v>
      </c>
      <c r="AQ222" s="4" t="s">
        <v>1280</v>
      </c>
      <c r="AR222" s="4" t="s">
        <v>1280</v>
      </c>
      <c r="AS222" s="4" t="s">
        <v>76</v>
      </c>
      <c r="AT222" s="4" t="s">
        <v>1105</v>
      </c>
      <c r="AU222" s="4" t="s">
        <v>511</v>
      </c>
      <c r="AV222" s="4" t="s">
        <v>1084</v>
      </c>
      <c r="AW222" s="4" t="s">
        <v>1084</v>
      </c>
      <c r="AX222" s="4" t="s">
        <v>1084</v>
      </c>
      <c r="AY222" s="4" t="s">
        <v>1128</v>
      </c>
      <c r="AZ222" s="8" t="s">
        <v>76</v>
      </c>
      <c r="BA222" t="s">
        <v>1204</v>
      </c>
      <c r="BB222" t="s">
        <v>1492</v>
      </c>
      <c r="BC222" t="s">
        <v>1227</v>
      </c>
      <c r="BD222" t="s">
        <v>1207</v>
      </c>
      <c r="BE222" t="s">
        <v>1111</v>
      </c>
      <c r="BF222" t="s">
        <v>1112</v>
      </c>
      <c r="BG222" t="s">
        <v>1228</v>
      </c>
      <c r="BH222" t="s">
        <v>1228</v>
      </c>
      <c r="BI222" t="s">
        <v>1228</v>
      </c>
      <c r="BJ222" t="s">
        <v>1114</v>
      </c>
      <c r="BK222" t="s">
        <v>1115</v>
      </c>
      <c r="BM222" s="47" t="s">
        <v>1167</v>
      </c>
    </row>
    <row r="223" spans="1:65" x14ac:dyDescent="0.35">
      <c r="A223" s="5">
        <v>425</v>
      </c>
      <c r="B223" s="4">
        <v>425</v>
      </c>
      <c r="C223" s="4" t="s">
        <v>513</v>
      </c>
      <c r="D223" s="4" t="s">
        <v>516</v>
      </c>
      <c r="E223" s="4" t="s">
        <v>1084</v>
      </c>
      <c r="F223" s="4" t="s">
        <v>2368</v>
      </c>
      <c r="G223" s="4">
        <v>2010</v>
      </c>
      <c r="H223" s="4" t="s">
        <v>1086</v>
      </c>
      <c r="I223" s="4" t="s">
        <v>1087</v>
      </c>
      <c r="J223" s="4" t="s">
        <v>1088</v>
      </c>
      <c r="K223" s="4" t="s">
        <v>67</v>
      </c>
      <c r="L223" s="4" t="s">
        <v>2354</v>
      </c>
      <c r="M223" s="4" t="s">
        <v>2369</v>
      </c>
      <c r="N223" s="4" t="s">
        <v>1084</v>
      </c>
      <c r="O223" s="4" t="s">
        <v>1084</v>
      </c>
      <c r="P223" s="4" t="s">
        <v>1084</v>
      </c>
      <c r="Q223" s="4" t="s">
        <v>1084</v>
      </c>
      <c r="R223" s="4" t="s">
        <v>2370</v>
      </c>
      <c r="S223" s="4">
        <v>2010</v>
      </c>
      <c r="T223" s="4" t="s">
        <v>1040</v>
      </c>
      <c r="U223" s="4" t="s">
        <v>1041</v>
      </c>
      <c r="V223" s="4" t="s">
        <v>1042</v>
      </c>
      <c r="W223" s="4" t="s">
        <v>1084</v>
      </c>
      <c r="X223" s="4" t="s">
        <v>1093</v>
      </c>
      <c r="Y223" s="4" t="s">
        <v>1084</v>
      </c>
      <c r="Z223" s="4" t="s">
        <v>1094</v>
      </c>
      <c r="AA223" s="4" t="s">
        <v>1094</v>
      </c>
      <c r="AB223" s="4" t="s">
        <v>1084</v>
      </c>
      <c r="AC223" s="4" t="s">
        <v>1084</v>
      </c>
      <c r="AD223" s="4" t="s">
        <v>1084</v>
      </c>
      <c r="AE223" s="4" t="s">
        <v>2371</v>
      </c>
      <c r="AF223" s="4" t="s">
        <v>1175</v>
      </c>
      <c r="AG223" s="4" t="s">
        <v>1234</v>
      </c>
      <c r="AH223" s="4" t="s">
        <v>78</v>
      </c>
      <c r="AI223" s="4">
        <v>40330</v>
      </c>
      <c r="AJ223" s="4" t="s">
        <v>1100</v>
      </c>
      <c r="AK223" s="4">
        <v>40512</v>
      </c>
      <c r="AL223" s="4" t="s">
        <v>1166</v>
      </c>
      <c r="AM223" s="4">
        <v>40421.5</v>
      </c>
      <c r="AN223" s="4" t="s">
        <v>1255</v>
      </c>
      <c r="AO223" s="4">
        <v>2010.6625683060099</v>
      </c>
      <c r="AP223" s="4" t="s">
        <v>2372</v>
      </c>
      <c r="AQ223" s="4" t="s">
        <v>1256</v>
      </c>
      <c r="AR223" s="4" t="s">
        <v>1256</v>
      </c>
      <c r="AS223" s="4" t="s">
        <v>67</v>
      </c>
      <c r="AT223" s="4" t="s">
        <v>1105</v>
      </c>
      <c r="AU223" s="4" t="s">
        <v>511</v>
      </c>
      <c r="AV223" s="4" t="s">
        <v>1084</v>
      </c>
      <c r="AW223" s="4" t="s">
        <v>1084</v>
      </c>
      <c r="AX223" s="4" t="s">
        <v>1084</v>
      </c>
      <c r="AY223" s="4" t="s">
        <v>1106</v>
      </c>
      <c r="AZ223" s="8" t="s">
        <v>67</v>
      </c>
      <c r="BA223" t="s">
        <v>1204</v>
      </c>
      <c r="BB223" t="s">
        <v>1492</v>
      </c>
      <c r="BC223" t="s">
        <v>1227</v>
      </c>
      <c r="BD223" t="s">
        <v>1207</v>
      </c>
      <c r="BE223" t="s">
        <v>1111</v>
      </c>
      <c r="BF223" t="s">
        <v>1112</v>
      </c>
      <c r="BG223" t="s">
        <v>1228</v>
      </c>
      <c r="BH223" t="s">
        <v>1228</v>
      </c>
      <c r="BI223" t="s">
        <v>1228</v>
      </c>
      <c r="BJ223" t="s">
        <v>1114</v>
      </c>
      <c r="BK223" t="s">
        <v>1115</v>
      </c>
      <c r="BM223" s="47"/>
    </row>
    <row r="224" spans="1:65" x14ac:dyDescent="0.35">
      <c r="A224" s="5">
        <v>426</v>
      </c>
      <c r="B224" s="4">
        <v>426</v>
      </c>
      <c r="C224" s="4" t="s">
        <v>513</v>
      </c>
      <c r="D224" s="4" t="s">
        <v>517</v>
      </c>
      <c r="E224" s="4" t="s">
        <v>1084</v>
      </c>
      <c r="F224" s="4" t="s">
        <v>2373</v>
      </c>
      <c r="G224" s="4" t="s">
        <v>270</v>
      </c>
      <c r="H224" s="4" t="s">
        <v>1086</v>
      </c>
      <c r="I224" s="4" t="s">
        <v>1087</v>
      </c>
      <c r="J224" s="4" t="s">
        <v>1088</v>
      </c>
      <c r="K224" s="4" t="s">
        <v>76</v>
      </c>
      <c r="L224" s="4" t="s">
        <v>2364</v>
      </c>
      <c r="M224" s="4" t="s">
        <v>2374</v>
      </c>
      <c r="N224" s="4" t="s">
        <v>1084</v>
      </c>
      <c r="O224" s="4" t="s">
        <v>1084</v>
      </c>
      <c r="P224" s="4" t="s">
        <v>1084</v>
      </c>
      <c r="Q224" s="4" t="s">
        <v>1084</v>
      </c>
      <c r="R224" s="4" t="s">
        <v>1084</v>
      </c>
      <c r="S224" s="4">
        <v>2014</v>
      </c>
      <c r="T224" s="4" t="s">
        <v>1040</v>
      </c>
      <c r="U224" s="4" t="s">
        <v>1041</v>
      </c>
      <c r="V224" s="4" t="s">
        <v>1042</v>
      </c>
      <c r="W224" s="4" t="s">
        <v>1084</v>
      </c>
      <c r="X224" s="4" t="s">
        <v>1093</v>
      </c>
      <c r="Y224" s="4" t="s">
        <v>1094</v>
      </c>
      <c r="Z224" s="4" t="s">
        <v>1084</v>
      </c>
      <c r="AA224" s="4" t="s">
        <v>1084</v>
      </c>
      <c r="AB224" s="4" t="s">
        <v>1084</v>
      </c>
      <c r="AC224" s="4" t="s">
        <v>1084</v>
      </c>
      <c r="AD224" s="4" t="s">
        <v>1084</v>
      </c>
      <c r="AE224" s="4" t="s">
        <v>2375</v>
      </c>
      <c r="AF224" s="4" t="s">
        <v>1190</v>
      </c>
      <c r="AG224" s="4" t="s">
        <v>1311</v>
      </c>
      <c r="AH224" s="4" t="s">
        <v>78</v>
      </c>
      <c r="AI224" s="4">
        <v>41579</v>
      </c>
      <c r="AJ224" s="4" t="s">
        <v>1166</v>
      </c>
      <c r="AK224" s="4">
        <v>41752</v>
      </c>
      <c r="AL224" s="4" t="s">
        <v>1142</v>
      </c>
      <c r="AM224" s="4">
        <v>41666</v>
      </c>
      <c r="AN224" s="4" t="s">
        <v>1369</v>
      </c>
      <c r="AO224" s="4">
        <v>2014.0710382513701</v>
      </c>
      <c r="AP224" s="4" t="s">
        <v>1084</v>
      </c>
      <c r="AQ224" s="4" t="s">
        <v>1203</v>
      </c>
      <c r="AR224" s="4" t="s">
        <v>1370</v>
      </c>
      <c r="AS224" s="4" t="s">
        <v>76</v>
      </c>
      <c r="AT224" s="4" t="s">
        <v>1105</v>
      </c>
      <c r="AU224" s="4" t="s">
        <v>511</v>
      </c>
      <c r="AV224" s="4" t="s">
        <v>1084</v>
      </c>
      <c r="AW224" s="4" t="s">
        <v>1084</v>
      </c>
      <c r="AX224" s="4" t="s">
        <v>1084</v>
      </c>
      <c r="AY224" s="4" t="s">
        <v>1128</v>
      </c>
      <c r="AZ224" s="8" t="s">
        <v>76</v>
      </c>
      <c r="BA224" t="s">
        <v>1204</v>
      </c>
      <c r="BB224" t="s">
        <v>1492</v>
      </c>
      <c r="BC224" t="s">
        <v>1227</v>
      </c>
      <c r="BD224" t="s">
        <v>1207</v>
      </c>
      <c r="BE224" t="s">
        <v>1111</v>
      </c>
      <c r="BF224" t="s">
        <v>1112</v>
      </c>
      <c r="BG224" t="s">
        <v>1228</v>
      </c>
      <c r="BH224" t="s">
        <v>1228</v>
      </c>
      <c r="BI224" t="s">
        <v>1228</v>
      </c>
      <c r="BJ224" t="s">
        <v>1114</v>
      </c>
      <c r="BK224" t="s">
        <v>1115</v>
      </c>
      <c r="BM224" s="47" t="s">
        <v>1298</v>
      </c>
    </row>
    <row r="225" spans="1:65" x14ac:dyDescent="0.35">
      <c r="A225" s="5">
        <v>889</v>
      </c>
      <c r="B225" s="4">
        <v>889</v>
      </c>
      <c r="C225" s="4" t="s">
        <v>513</v>
      </c>
      <c r="D225" s="4" t="s">
        <v>518</v>
      </c>
      <c r="E225" s="4" t="s">
        <v>1084</v>
      </c>
      <c r="F225" s="4" t="s">
        <v>2376</v>
      </c>
      <c r="G225" s="4" t="s">
        <v>68</v>
      </c>
      <c r="H225" s="4" t="s">
        <v>1086</v>
      </c>
      <c r="I225" s="4" t="s">
        <v>1087</v>
      </c>
      <c r="J225" s="4" t="s">
        <v>1088</v>
      </c>
      <c r="K225" s="4" t="s">
        <v>67</v>
      </c>
      <c r="L225" s="4" t="s">
        <v>2354</v>
      </c>
      <c r="M225" s="4" t="s">
        <v>2377</v>
      </c>
      <c r="N225" s="4" t="s">
        <v>1084</v>
      </c>
      <c r="O225" s="4" t="s">
        <v>1084</v>
      </c>
      <c r="P225" s="4" t="s">
        <v>1084</v>
      </c>
      <c r="Q225" s="4" t="s">
        <v>1084</v>
      </c>
      <c r="R225" s="4" t="s">
        <v>2378</v>
      </c>
      <c r="S225" s="4">
        <v>0</v>
      </c>
      <c r="T225" s="4" t="s">
        <v>1040</v>
      </c>
      <c r="U225" s="4" t="s">
        <v>1041</v>
      </c>
      <c r="V225" s="4" t="s">
        <v>1042</v>
      </c>
      <c r="W225" s="4" t="s">
        <v>1084</v>
      </c>
      <c r="X225" s="4" t="s">
        <v>1093</v>
      </c>
      <c r="Y225" s="4" t="s">
        <v>1084</v>
      </c>
      <c r="Z225" s="4" t="s">
        <v>1094</v>
      </c>
      <c r="AA225" s="4" t="s">
        <v>1094</v>
      </c>
      <c r="AB225" s="4" t="s">
        <v>1084</v>
      </c>
      <c r="AC225" s="4" t="s">
        <v>1095</v>
      </c>
      <c r="AD225" s="4" t="s">
        <v>2379</v>
      </c>
      <c r="AE225" s="4" t="s">
        <v>2380</v>
      </c>
      <c r="AF225" s="4" t="s">
        <v>1140</v>
      </c>
      <c r="AG225" s="4" t="s">
        <v>1213</v>
      </c>
      <c r="AH225" s="4" t="s">
        <v>78</v>
      </c>
      <c r="AI225" s="4">
        <v>42296</v>
      </c>
      <c r="AJ225" s="4" t="s">
        <v>1165</v>
      </c>
      <c r="AK225" s="4">
        <v>42414</v>
      </c>
      <c r="AL225" s="4" t="s">
        <v>1101</v>
      </c>
      <c r="AM225" s="4">
        <v>42355.5</v>
      </c>
      <c r="AN225" s="4" t="s">
        <v>1102</v>
      </c>
      <c r="AO225" s="4">
        <v>2015.95765027322</v>
      </c>
      <c r="AP225" s="4" t="s">
        <v>1084</v>
      </c>
      <c r="AQ225" s="4" t="s">
        <v>1103</v>
      </c>
      <c r="AR225" s="4" t="s">
        <v>1104</v>
      </c>
      <c r="AS225" s="4" t="s">
        <v>67</v>
      </c>
      <c r="AT225" s="4" t="s">
        <v>1105</v>
      </c>
      <c r="AU225" s="4" t="s">
        <v>511</v>
      </c>
      <c r="AV225" s="4" t="s">
        <v>1084</v>
      </c>
      <c r="AW225" s="4" t="s">
        <v>1084</v>
      </c>
      <c r="AX225" s="4" t="s">
        <v>1084</v>
      </c>
      <c r="AY225" s="4" t="s">
        <v>1106</v>
      </c>
      <c r="AZ225" s="8" t="s">
        <v>67</v>
      </c>
      <c r="BA225" t="s">
        <v>1204</v>
      </c>
      <c r="BB225" t="s">
        <v>1492</v>
      </c>
      <c r="BC225" t="s">
        <v>1227</v>
      </c>
      <c r="BD225" t="s">
        <v>1207</v>
      </c>
      <c r="BE225" t="s">
        <v>1111</v>
      </c>
      <c r="BF225" t="s">
        <v>1112</v>
      </c>
      <c r="BG225" t="s">
        <v>1228</v>
      </c>
      <c r="BH225" t="s">
        <v>1228</v>
      </c>
      <c r="BI225" t="s">
        <v>1228</v>
      </c>
      <c r="BJ225" t="s">
        <v>1114</v>
      </c>
      <c r="BK225" t="s">
        <v>1115</v>
      </c>
      <c r="BM225" s="47"/>
    </row>
    <row r="226" spans="1:65" x14ac:dyDescent="0.35">
      <c r="A226" s="5">
        <v>440</v>
      </c>
      <c r="B226" s="4">
        <v>440</v>
      </c>
      <c r="C226" s="4" t="s">
        <v>522</v>
      </c>
      <c r="D226" s="4" t="s">
        <v>521</v>
      </c>
      <c r="E226" s="4" t="s">
        <v>1084</v>
      </c>
      <c r="F226" s="4" t="s">
        <v>2381</v>
      </c>
      <c r="G226" s="4">
        <v>2009</v>
      </c>
      <c r="H226" s="4" t="s">
        <v>1086</v>
      </c>
      <c r="I226" s="4" t="s">
        <v>1087</v>
      </c>
      <c r="J226" s="4" t="s">
        <v>1088</v>
      </c>
      <c r="K226" s="4" t="s">
        <v>67</v>
      </c>
      <c r="L226" s="4" t="s">
        <v>2382</v>
      </c>
      <c r="M226" s="4" t="s">
        <v>2383</v>
      </c>
      <c r="N226" s="4" t="s">
        <v>1084</v>
      </c>
      <c r="O226" s="4" t="s">
        <v>1084</v>
      </c>
      <c r="P226" s="4" t="s">
        <v>1084</v>
      </c>
      <c r="Q226" s="4" t="s">
        <v>1084</v>
      </c>
      <c r="R226" s="4" t="s">
        <v>2384</v>
      </c>
      <c r="S226" s="4">
        <v>2009</v>
      </c>
      <c r="T226" s="4" t="s">
        <v>1040</v>
      </c>
      <c r="U226" s="4" t="s">
        <v>1041</v>
      </c>
      <c r="V226" s="4" t="s">
        <v>1042</v>
      </c>
      <c r="W226" s="4" t="s">
        <v>1084</v>
      </c>
      <c r="X226" s="4" t="s">
        <v>1093</v>
      </c>
      <c r="Y226" s="4" t="s">
        <v>1084</v>
      </c>
      <c r="Z226" s="4" t="s">
        <v>1094</v>
      </c>
      <c r="AA226" s="4" t="s">
        <v>1084</v>
      </c>
      <c r="AB226" s="4" t="s">
        <v>1084</v>
      </c>
      <c r="AC226" s="4" t="s">
        <v>1084</v>
      </c>
      <c r="AD226" s="4" t="s">
        <v>1084</v>
      </c>
      <c r="AE226" s="4" t="s">
        <v>2385</v>
      </c>
      <c r="AF226" s="4" t="s">
        <v>1976</v>
      </c>
      <c r="AG226" s="4" t="s">
        <v>2386</v>
      </c>
      <c r="AH226" s="4" t="s">
        <v>78</v>
      </c>
      <c r="AI226" s="4">
        <v>39815</v>
      </c>
      <c r="AJ226" s="4" t="s">
        <v>1303</v>
      </c>
      <c r="AK226" s="4">
        <v>40091</v>
      </c>
      <c r="AL226" s="4" t="s">
        <v>1165</v>
      </c>
      <c r="AM226" s="4">
        <v>39953.5</v>
      </c>
      <c r="AN226" s="4" t="s">
        <v>1177</v>
      </c>
      <c r="AO226" s="4">
        <v>2009.38114754098</v>
      </c>
      <c r="AP226" s="4" t="s">
        <v>1416</v>
      </c>
      <c r="AQ226" s="4" t="s">
        <v>1179</v>
      </c>
      <c r="AR226" s="4" t="s">
        <v>1179</v>
      </c>
      <c r="AS226" s="4" t="s">
        <v>67</v>
      </c>
      <c r="AT226" s="4" t="s">
        <v>1105</v>
      </c>
      <c r="AU226" s="4" t="s">
        <v>520</v>
      </c>
      <c r="AV226" s="4" t="s">
        <v>1084</v>
      </c>
      <c r="AW226" s="4" t="s">
        <v>1084</v>
      </c>
      <c r="AX226" s="4" t="s">
        <v>1084</v>
      </c>
      <c r="AY226" s="4" t="s">
        <v>1106</v>
      </c>
      <c r="AZ226" s="8" t="s">
        <v>67</v>
      </c>
      <c r="BA226" t="s">
        <v>1107</v>
      </c>
      <c r="BB226" t="s">
        <v>1108</v>
      </c>
      <c r="BC226" t="s">
        <v>1109</v>
      </c>
      <c r="BD226" t="s">
        <v>1293</v>
      </c>
      <c r="BE226" t="s">
        <v>1133</v>
      </c>
      <c r="BF226" t="s">
        <v>1112</v>
      </c>
      <c r="BG226" t="s">
        <v>1109</v>
      </c>
      <c r="BH226" t="s">
        <v>1108</v>
      </c>
      <c r="BI226" t="s">
        <v>1113</v>
      </c>
      <c r="BJ226">
        <v>0</v>
      </c>
      <c r="BK226" t="s">
        <v>1115</v>
      </c>
      <c r="BM226" s="47"/>
    </row>
    <row r="227" spans="1:65" x14ac:dyDescent="0.35">
      <c r="A227" s="5">
        <v>443</v>
      </c>
      <c r="B227" s="4">
        <v>443</v>
      </c>
      <c r="C227" s="4" t="s">
        <v>525</v>
      </c>
      <c r="D227" s="4" t="s">
        <v>524</v>
      </c>
      <c r="E227" s="4" t="s">
        <v>1084</v>
      </c>
      <c r="F227" s="4" t="s">
        <v>2387</v>
      </c>
      <c r="G227" s="4">
        <v>2001</v>
      </c>
      <c r="H227" s="4" t="s">
        <v>1086</v>
      </c>
      <c r="I227" s="4" t="s">
        <v>1087</v>
      </c>
      <c r="J227" s="4" t="s">
        <v>1088</v>
      </c>
      <c r="K227" s="4" t="s">
        <v>67</v>
      </c>
      <c r="L227" s="4" t="s">
        <v>2388</v>
      </c>
      <c r="M227" s="4" t="s">
        <v>2389</v>
      </c>
      <c r="N227" s="4" t="s">
        <v>1084</v>
      </c>
      <c r="O227" s="4" t="s">
        <v>1084</v>
      </c>
      <c r="P227" s="4" t="s">
        <v>1084</v>
      </c>
      <c r="Q227" s="4" t="s">
        <v>1084</v>
      </c>
      <c r="R227" s="4" t="s">
        <v>2390</v>
      </c>
      <c r="S227" s="4">
        <v>2001</v>
      </c>
      <c r="T227" s="4" t="s">
        <v>1040</v>
      </c>
      <c r="U227" s="4" t="s">
        <v>1041</v>
      </c>
      <c r="V227" s="4" t="s">
        <v>1042</v>
      </c>
      <c r="W227" s="4" t="s">
        <v>1084</v>
      </c>
      <c r="X227" s="4" t="s">
        <v>1093</v>
      </c>
      <c r="Y227" s="4" t="s">
        <v>1084</v>
      </c>
      <c r="Z227" s="4" t="s">
        <v>1094</v>
      </c>
      <c r="AA227" s="4" t="s">
        <v>1094</v>
      </c>
      <c r="AB227" s="4" t="s">
        <v>1084</v>
      </c>
      <c r="AC227" s="4" t="s">
        <v>1084</v>
      </c>
      <c r="AD227" s="4" t="s">
        <v>1084</v>
      </c>
      <c r="AE227" s="4" t="s">
        <v>2391</v>
      </c>
      <c r="AF227" s="4" t="s">
        <v>1190</v>
      </c>
      <c r="AG227" s="4" t="s">
        <v>1645</v>
      </c>
      <c r="AH227" s="4" t="s">
        <v>78</v>
      </c>
      <c r="AI227" s="4">
        <v>36892</v>
      </c>
      <c r="AJ227" s="4" t="s">
        <v>1303</v>
      </c>
      <c r="AK227" s="4">
        <v>37042</v>
      </c>
      <c r="AL227" s="4" t="s">
        <v>1157</v>
      </c>
      <c r="AM227" s="4">
        <v>36967.5</v>
      </c>
      <c r="AN227" s="4" t="s">
        <v>1223</v>
      </c>
      <c r="AO227" s="4">
        <v>2001.2062841530101</v>
      </c>
      <c r="AP227" s="4" t="s">
        <v>2392</v>
      </c>
      <c r="AQ227" s="4" t="s">
        <v>1225</v>
      </c>
      <c r="AR227" s="4" t="s">
        <v>1225</v>
      </c>
      <c r="AS227" s="4" t="s">
        <v>67</v>
      </c>
      <c r="AT227" s="4" t="s">
        <v>1105</v>
      </c>
      <c r="AU227" s="4" t="s">
        <v>523</v>
      </c>
      <c r="AV227" s="4" t="s">
        <v>1084</v>
      </c>
      <c r="AW227" s="4" t="s">
        <v>2393</v>
      </c>
      <c r="AX227" s="4" t="s">
        <v>2394</v>
      </c>
      <c r="AY227" s="4" t="s">
        <v>1106</v>
      </c>
      <c r="AZ227" s="8" t="s">
        <v>67</v>
      </c>
      <c r="BA227" t="s">
        <v>1204</v>
      </c>
      <c r="BB227" t="s">
        <v>1355</v>
      </c>
      <c r="BC227" t="s">
        <v>1356</v>
      </c>
      <c r="BD227" t="s">
        <v>1207</v>
      </c>
      <c r="BE227" t="s">
        <v>1111</v>
      </c>
      <c r="BF227" t="s">
        <v>1112</v>
      </c>
      <c r="BG227" t="s">
        <v>1228</v>
      </c>
      <c r="BH227" t="s">
        <v>1228</v>
      </c>
      <c r="BI227" t="s">
        <v>1228</v>
      </c>
      <c r="BJ227" t="s">
        <v>1114</v>
      </c>
      <c r="BK227" t="s">
        <v>1115</v>
      </c>
      <c r="BM227" s="47"/>
    </row>
    <row r="228" spans="1:65" x14ac:dyDescent="0.35">
      <c r="A228" s="5">
        <v>444</v>
      </c>
      <c r="B228" s="4">
        <v>444</v>
      </c>
      <c r="C228" s="4" t="s">
        <v>525</v>
      </c>
      <c r="D228" s="4" t="s">
        <v>526</v>
      </c>
      <c r="E228" s="4" t="s">
        <v>1084</v>
      </c>
      <c r="F228" s="4" t="s">
        <v>2395</v>
      </c>
      <c r="G228" s="4">
        <v>2006</v>
      </c>
      <c r="H228" s="4" t="s">
        <v>1086</v>
      </c>
      <c r="I228" s="4" t="s">
        <v>1087</v>
      </c>
      <c r="J228" s="4" t="s">
        <v>1088</v>
      </c>
      <c r="K228" s="4" t="s">
        <v>67</v>
      </c>
      <c r="L228" s="4" t="s">
        <v>2388</v>
      </c>
      <c r="M228" s="4" t="s">
        <v>2396</v>
      </c>
      <c r="N228" s="4" t="s">
        <v>1084</v>
      </c>
      <c r="O228" s="4" t="s">
        <v>1084</v>
      </c>
      <c r="P228" s="4" t="s">
        <v>1084</v>
      </c>
      <c r="Q228" s="4" t="s">
        <v>1084</v>
      </c>
      <c r="R228" s="4" t="s">
        <v>2397</v>
      </c>
      <c r="S228" s="4">
        <v>2006</v>
      </c>
      <c r="T228" s="4" t="s">
        <v>1040</v>
      </c>
      <c r="U228" s="4" t="s">
        <v>1041</v>
      </c>
      <c r="V228" s="4" t="s">
        <v>1042</v>
      </c>
      <c r="W228" s="4" t="s">
        <v>1084</v>
      </c>
      <c r="X228" s="4" t="s">
        <v>1093</v>
      </c>
      <c r="Y228" s="4" t="s">
        <v>1084</v>
      </c>
      <c r="Z228" s="4" t="s">
        <v>1094</v>
      </c>
      <c r="AA228" s="4" t="s">
        <v>1094</v>
      </c>
      <c r="AB228" s="4" t="s">
        <v>1084</v>
      </c>
      <c r="AC228" s="4" t="s">
        <v>1084</v>
      </c>
      <c r="AD228" s="4" t="s">
        <v>1084</v>
      </c>
      <c r="AE228" s="4" t="s">
        <v>2398</v>
      </c>
      <c r="AF228" s="4" t="s">
        <v>1098</v>
      </c>
      <c r="AG228" s="4" t="s">
        <v>2399</v>
      </c>
      <c r="AH228" s="4" t="s">
        <v>78</v>
      </c>
      <c r="AI228" s="4">
        <v>38838</v>
      </c>
      <c r="AJ228" s="4" t="s">
        <v>1157</v>
      </c>
      <c r="AK228" s="4">
        <v>39082</v>
      </c>
      <c r="AL228" s="4" t="s">
        <v>1152</v>
      </c>
      <c r="AM228" s="4">
        <v>38960.5</v>
      </c>
      <c r="AN228" s="4" t="s">
        <v>1279</v>
      </c>
      <c r="AO228" s="4">
        <v>2006.6625683060099</v>
      </c>
      <c r="AP228" s="4" t="s">
        <v>2400</v>
      </c>
      <c r="AQ228" s="4" t="s">
        <v>1280</v>
      </c>
      <c r="AR228" s="4" t="s">
        <v>1280</v>
      </c>
      <c r="AS228" s="4" t="s">
        <v>67</v>
      </c>
      <c r="AT228" s="4" t="s">
        <v>1105</v>
      </c>
      <c r="AU228" s="4" t="s">
        <v>523</v>
      </c>
      <c r="AV228" s="4" t="s">
        <v>1084</v>
      </c>
      <c r="AW228" s="4" t="s">
        <v>2393</v>
      </c>
      <c r="AX228" s="4" t="s">
        <v>2394</v>
      </c>
      <c r="AY228" s="4" t="s">
        <v>1106</v>
      </c>
      <c r="AZ228" s="8" t="s">
        <v>67</v>
      </c>
      <c r="BA228" t="s">
        <v>1204</v>
      </c>
      <c r="BB228" t="s">
        <v>1355</v>
      </c>
      <c r="BC228" t="s">
        <v>1356</v>
      </c>
      <c r="BD228" t="s">
        <v>1207</v>
      </c>
      <c r="BE228" t="s">
        <v>1111</v>
      </c>
      <c r="BF228" t="s">
        <v>1112</v>
      </c>
      <c r="BG228" t="s">
        <v>1228</v>
      </c>
      <c r="BH228" t="s">
        <v>1228</v>
      </c>
      <c r="BI228" t="s">
        <v>1228</v>
      </c>
      <c r="BJ228" t="s">
        <v>1114</v>
      </c>
      <c r="BK228" t="s">
        <v>1115</v>
      </c>
      <c r="BM228" s="47"/>
    </row>
    <row r="229" spans="1:65" x14ac:dyDescent="0.35">
      <c r="A229" s="5">
        <v>857</v>
      </c>
      <c r="B229" s="4">
        <v>857</v>
      </c>
      <c r="C229" s="4" t="s">
        <v>525</v>
      </c>
      <c r="D229" s="4" t="s">
        <v>527</v>
      </c>
      <c r="E229" s="4" t="s">
        <v>1084</v>
      </c>
      <c r="F229" s="4" t="s">
        <v>2401</v>
      </c>
      <c r="G229" s="4" t="s">
        <v>236</v>
      </c>
      <c r="H229" s="4" t="s">
        <v>1086</v>
      </c>
      <c r="I229" s="4" t="s">
        <v>1087</v>
      </c>
      <c r="J229" s="4" t="s">
        <v>1088</v>
      </c>
      <c r="K229" s="4" t="s">
        <v>76</v>
      </c>
      <c r="L229" s="4" t="s">
        <v>2402</v>
      </c>
      <c r="M229" s="4" t="s">
        <v>2403</v>
      </c>
      <c r="N229" s="4" t="s">
        <v>1084</v>
      </c>
      <c r="O229" s="4" t="s">
        <v>1084</v>
      </c>
      <c r="P229" s="4" t="s">
        <v>1084</v>
      </c>
      <c r="Q229" s="4" t="s">
        <v>1084</v>
      </c>
      <c r="R229" s="4" t="s">
        <v>1084</v>
      </c>
      <c r="S229" s="4">
        <v>0</v>
      </c>
      <c r="T229" s="4" t="s">
        <v>1040</v>
      </c>
      <c r="U229" s="4" t="s">
        <v>1041</v>
      </c>
      <c r="V229" s="4" t="s">
        <v>1042</v>
      </c>
      <c r="W229" s="4" t="s">
        <v>1084</v>
      </c>
      <c r="X229" s="4" t="s">
        <v>1093</v>
      </c>
      <c r="Y229" s="4" t="s">
        <v>1094</v>
      </c>
      <c r="Z229" s="4" t="s">
        <v>1084</v>
      </c>
      <c r="AA229" s="4" t="s">
        <v>1084</v>
      </c>
      <c r="AB229" s="4" t="s">
        <v>1084</v>
      </c>
      <c r="AC229" s="4" t="s">
        <v>1084</v>
      </c>
      <c r="AD229" s="4" t="s">
        <v>1084</v>
      </c>
      <c r="AE229" s="4" t="s">
        <v>2404</v>
      </c>
      <c r="AF229" s="4" t="s">
        <v>1098</v>
      </c>
      <c r="AG229" s="4" t="s">
        <v>2405</v>
      </c>
      <c r="AH229" s="4" t="s">
        <v>78</v>
      </c>
      <c r="AI229" s="4">
        <v>40153</v>
      </c>
      <c r="AJ229" s="4" t="s">
        <v>1152</v>
      </c>
      <c r="AK229" s="4">
        <v>40418</v>
      </c>
      <c r="AL229" s="4" t="s">
        <v>1151</v>
      </c>
      <c r="AM229" s="4">
        <v>40286</v>
      </c>
      <c r="AN229" s="4" t="s">
        <v>1255</v>
      </c>
      <c r="AO229" s="4">
        <v>2010.29234972678</v>
      </c>
      <c r="AP229" s="4" t="s">
        <v>1084</v>
      </c>
      <c r="AQ229" s="4" t="s">
        <v>1179</v>
      </c>
      <c r="AR229" s="4" t="s">
        <v>1256</v>
      </c>
      <c r="AS229" s="4" t="s">
        <v>76</v>
      </c>
      <c r="AT229" s="4" t="s">
        <v>1105</v>
      </c>
      <c r="AU229" s="4" t="s">
        <v>523</v>
      </c>
      <c r="AV229" s="4" t="s">
        <v>1084</v>
      </c>
      <c r="AW229" s="4" t="s">
        <v>1084</v>
      </c>
      <c r="AX229" s="4" t="s">
        <v>2406</v>
      </c>
      <c r="AY229" s="4" t="s">
        <v>1128</v>
      </c>
      <c r="AZ229" s="8" t="s">
        <v>76</v>
      </c>
      <c r="BA229" t="s">
        <v>1204</v>
      </c>
      <c r="BB229" t="s">
        <v>1355</v>
      </c>
      <c r="BC229" t="s">
        <v>1356</v>
      </c>
      <c r="BD229" t="s">
        <v>1207</v>
      </c>
      <c r="BE229" t="s">
        <v>1111</v>
      </c>
      <c r="BF229" t="s">
        <v>1112</v>
      </c>
      <c r="BG229" t="s">
        <v>1228</v>
      </c>
      <c r="BH229" t="s">
        <v>1228</v>
      </c>
      <c r="BI229" t="s">
        <v>1228</v>
      </c>
      <c r="BJ229" t="s">
        <v>1114</v>
      </c>
      <c r="BK229" t="s">
        <v>1115</v>
      </c>
      <c r="BM229" s="47" t="s">
        <v>1298</v>
      </c>
    </row>
    <row r="230" spans="1:65" x14ac:dyDescent="0.35">
      <c r="A230" s="5">
        <v>840</v>
      </c>
      <c r="B230" s="4">
        <v>840</v>
      </c>
      <c r="C230" s="4" t="s">
        <v>525</v>
      </c>
      <c r="D230" s="4" t="s">
        <v>528</v>
      </c>
      <c r="E230" s="4" t="s">
        <v>1084</v>
      </c>
      <c r="F230" s="4" t="s">
        <v>2407</v>
      </c>
      <c r="G230" s="4" t="s">
        <v>101</v>
      </c>
      <c r="H230" s="4" t="s">
        <v>1086</v>
      </c>
      <c r="I230" s="4" t="s">
        <v>1087</v>
      </c>
      <c r="J230" s="4" t="s">
        <v>1218</v>
      </c>
      <c r="K230" s="4" t="s">
        <v>67</v>
      </c>
      <c r="L230" s="4" t="s">
        <v>2388</v>
      </c>
      <c r="M230" s="4" t="s">
        <v>1084</v>
      </c>
      <c r="N230" s="4" t="s">
        <v>1084</v>
      </c>
      <c r="O230" s="4" t="s">
        <v>1084</v>
      </c>
      <c r="P230" s="4" t="s">
        <v>1084</v>
      </c>
      <c r="Q230" s="4" t="s">
        <v>1084</v>
      </c>
      <c r="R230" s="4" t="s">
        <v>2408</v>
      </c>
      <c r="S230" s="4"/>
      <c r="T230" s="4" t="s">
        <v>1040</v>
      </c>
      <c r="U230" s="4" t="s">
        <v>1041</v>
      </c>
      <c r="V230" s="4" t="s">
        <v>1042</v>
      </c>
      <c r="W230" s="4" t="s">
        <v>1084</v>
      </c>
      <c r="X230" s="4" t="s">
        <v>1093</v>
      </c>
      <c r="Y230" s="4" t="s">
        <v>1084</v>
      </c>
      <c r="Z230" s="4" t="s">
        <v>1094</v>
      </c>
      <c r="AA230" s="4" t="s">
        <v>1094</v>
      </c>
      <c r="AB230" s="4" t="s">
        <v>1084</v>
      </c>
      <c r="AC230" s="4" t="s">
        <v>1084</v>
      </c>
      <c r="AD230" s="4" t="s">
        <v>2409</v>
      </c>
      <c r="AE230" s="4" t="s">
        <v>2410</v>
      </c>
      <c r="AF230" s="4" t="s">
        <v>1140</v>
      </c>
      <c r="AG230" s="4" t="s">
        <v>1360</v>
      </c>
      <c r="AH230" s="4" t="s">
        <v>78</v>
      </c>
      <c r="AI230" s="4">
        <v>41226</v>
      </c>
      <c r="AJ230" s="4" t="s">
        <v>1166</v>
      </c>
      <c r="AK230" s="4">
        <v>41332</v>
      </c>
      <c r="AL230" s="4" t="s">
        <v>1101</v>
      </c>
      <c r="AM230" s="4">
        <v>41279.5</v>
      </c>
      <c r="AN230" s="4" t="s">
        <v>1287</v>
      </c>
      <c r="AO230" s="4">
        <v>2013.01229508197</v>
      </c>
      <c r="AP230" s="4" t="s">
        <v>1084</v>
      </c>
      <c r="AQ230" s="4" t="s">
        <v>1184</v>
      </c>
      <c r="AR230" s="4" t="s">
        <v>1203</v>
      </c>
      <c r="AS230" s="4" t="s">
        <v>67</v>
      </c>
      <c r="AT230" s="4" t="s">
        <v>1105</v>
      </c>
      <c r="AU230" s="4" t="s">
        <v>523</v>
      </c>
      <c r="AV230" s="4" t="s">
        <v>1084</v>
      </c>
      <c r="AW230" s="4" t="s">
        <v>2393</v>
      </c>
      <c r="AX230" s="4" t="s">
        <v>2394</v>
      </c>
      <c r="AY230" s="4" t="s">
        <v>1106</v>
      </c>
      <c r="AZ230" s="8" t="s">
        <v>67</v>
      </c>
      <c r="BA230" t="s">
        <v>1204</v>
      </c>
      <c r="BB230" t="s">
        <v>1355</v>
      </c>
      <c r="BC230" t="s">
        <v>1356</v>
      </c>
      <c r="BD230" t="s">
        <v>1207</v>
      </c>
      <c r="BE230" t="s">
        <v>1111</v>
      </c>
      <c r="BF230" t="s">
        <v>1112</v>
      </c>
      <c r="BG230" t="s">
        <v>1228</v>
      </c>
      <c r="BH230" t="s">
        <v>1228</v>
      </c>
      <c r="BI230" t="s">
        <v>1228</v>
      </c>
      <c r="BJ230" t="s">
        <v>1114</v>
      </c>
      <c r="BK230" t="s">
        <v>1115</v>
      </c>
      <c r="BM230" s="47"/>
    </row>
    <row r="231" spans="1:65" x14ac:dyDescent="0.35">
      <c r="A231" s="5">
        <v>1178</v>
      </c>
      <c r="B231" s="4">
        <v>1178</v>
      </c>
      <c r="C231" s="4" t="s">
        <v>525</v>
      </c>
      <c r="D231" s="4" t="s">
        <v>529</v>
      </c>
      <c r="E231" s="4" t="s">
        <v>1084</v>
      </c>
      <c r="F231" s="4" t="s">
        <v>1995</v>
      </c>
      <c r="G231" s="4">
        <v>2015</v>
      </c>
      <c r="H231" s="4" t="s">
        <v>1086</v>
      </c>
      <c r="I231" s="4" t="s">
        <v>1087</v>
      </c>
      <c r="J231" s="4" t="s">
        <v>1088</v>
      </c>
      <c r="K231" s="4" t="s">
        <v>76</v>
      </c>
      <c r="L231" s="4" t="s">
        <v>2402</v>
      </c>
      <c r="M231" s="4" t="s">
        <v>2411</v>
      </c>
      <c r="N231" s="4" t="s">
        <v>1084</v>
      </c>
      <c r="O231" s="4" t="s">
        <v>1084</v>
      </c>
      <c r="P231" s="4" t="s">
        <v>1084</v>
      </c>
      <c r="Q231" s="4" t="s">
        <v>1084</v>
      </c>
      <c r="R231" s="4" t="s">
        <v>1084</v>
      </c>
      <c r="S231" s="4">
        <v>2015</v>
      </c>
      <c r="T231" s="4" t="s">
        <v>1040</v>
      </c>
      <c r="U231" s="4" t="s">
        <v>1120</v>
      </c>
      <c r="V231" s="4" t="s">
        <v>2130</v>
      </c>
      <c r="W231" s="4" t="s">
        <v>1084</v>
      </c>
      <c r="X231" s="4" t="s">
        <v>1093</v>
      </c>
      <c r="Y231" s="4" t="s">
        <v>1094</v>
      </c>
      <c r="Z231" s="4" t="s">
        <v>1084</v>
      </c>
      <c r="AA231" s="4" t="s">
        <v>1084</v>
      </c>
      <c r="AB231" s="4" t="s">
        <v>1084</v>
      </c>
      <c r="AC231" s="4" t="s">
        <v>1173</v>
      </c>
      <c r="AD231" s="4" t="s">
        <v>1084</v>
      </c>
      <c r="AE231" s="4" t="s">
        <v>2412</v>
      </c>
      <c r="AF231" s="4" t="s">
        <v>1140</v>
      </c>
      <c r="AG231" s="4" t="s">
        <v>1878</v>
      </c>
      <c r="AH231" s="4" t="s">
        <v>78</v>
      </c>
      <c r="AI231" s="4">
        <v>42205</v>
      </c>
      <c r="AJ231" s="4" t="s">
        <v>1125</v>
      </c>
      <c r="AK231" s="4">
        <v>42299</v>
      </c>
      <c r="AL231" s="4" t="s">
        <v>1165</v>
      </c>
      <c r="AM231" s="4">
        <v>42252.5</v>
      </c>
      <c r="AN231" s="4" t="s">
        <v>1102</v>
      </c>
      <c r="AO231" s="4">
        <v>2015.6762295082001</v>
      </c>
      <c r="AP231" s="4" t="s">
        <v>1327</v>
      </c>
      <c r="AQ231" s="4" t="s">
        <v>1103</v>
      </c>
      <c r="AR231" s="4" t="s">
        <v>1103</v>
      </c>
      <c r="AS231" s="4" t="s">
        <v>76</v>
      </c>
      <c r="AT231" s="4" t="s">
        <v>1105</v>
      </c>
      <c r="AU231" s="4" t="s">
        <v>523</v>
      </c>
      <c r="AV231" s="4" t="s">
        <v>1084</v>
      </c>
      <c r="AW231" s="4" t="s">
        <v>1084</v>
      </c>
      <c r="AX231" s="4" t="s">
        <v>2406</v>
      </c>
      <c r="AY231" s="4" t="s">
        <v>1128</v>
      </c>
      <c r="AZ231" s="8" t="s">
        <v>76</v>
      </c>
      <c r="BA231" t="s">
        <v>1204</v>
      </c>
      <c r="BB231" t="s">
        <v>1355</v>
      </c>
      <c r="BC231" t="s">
        <v>1356</v>
      </c>
      <c r="BD231" t="s">
        <v>1207</v>
      </c>
      <c r="BE231" t="s">
        <v>1111</v>
      </c>
      <c r="BF231" t="s">
        <v>1112</v>
      </c>
      <c r="BG231" t="s">
        <v>1228</v>
      </c>
      <c r="BH231" t="s">
        <v>1228</v>
      </c>
      <c r="BI231" t="s">
        <v>1228</v>
      </c>
      <c r="BJ231" t="s">
        <v>1114</v>
      </c>
      <c r="BK231" t="s">
        <v>1115</v>
      </c>
      <c r="BM231" s="47" t="s">
        <v>1298</v>
      </c>
    </row>
    <row r="232" spans="1:65" x14ac:dyDescent="0.35">
      <c r="A232" s="5">
        <v>2828</v>
      </c>
      <c r="B232" s="4">
        <v>2828</v>
      </c>
      <c r="C232" s="4" t="s">
        <v>525</v>
      </c>
      <c r="D232" s="4" t="s">
        <v>530</v>
      </c>
      <c r="E232" s="4" t="s">
        <v>1084</v>
      </c>
      <c r="F232" s="4" t="s">
        <v>2413</v>
      </c>
      <c r="G232" s="4">
        <v>2018</v>
      </c>
      <c r="H232" s="4" t="s">
        <v>1086</v>
      </c>
      <c r="I232" s="4" t="s">
        <v>1087</v>
      </c>
      <c r="J232" s="4" t="s">
        <v>1088</v>
      </c>
      <c r="K232" s="4" t="s">
        <v>67</v>
      </c>
      <c r="L232" s="4" t="s">
        <v>2388</v>
      </c>
      <c r="M232" s="4" t="s">
        <v>2414</v>
      </c>
      <c r="N232" s="4" t="s">
        <v>1084</v>
      </c>
      <c r="O232" s="4" t="s">
        <v>1084</v>
      </c>
      <c r="P232" s="4" t="s">
        <v>1084</v>
      </c>
      <c r="Q232" s="4" t="s">
        <v>1084</v>
      </c>
      <c r="R232" s="4" t="s">
        <v>2415</v>
      </c>
      <c r="S232" s="4">
        <v>0</v>
      </c>
      <c r="T232" s="4" t="s">
        <v>1040</v>
      </c>
      <c r="U232" s="4" t="s">
        <v>1041</v>
      </c>
      <c r="V232" s="4" t="s">
        <v>1042</v>
      </c>
      <c r="W232" s="4" t="s">
        <v>1084</v>
      </c>
      <c r="X232" s="4" t="s">
        <v>1093</v>
      </c>
      <c r="Y232" s="4" t="s">
        <v>1084</v>
      </c>
      <c r="Z232" s="4" t="s">
        <v>1094</v>
      </c>
      <c r="AA232" s="4" t="s">
        <v>1094</v>
      </c>
      <c r="AB232" s="4" t="s">
        <v>1084</v>
      </c>
      <c r="AC232" s="4" t="s">
        <v>1188</v>
      </c>
      <c r="AD232" s="4" t="s">
        <v>1084</v>
      </c>
      <c r="AE232" s="4" t="s">
        <v>2004</v>
      </c>
      <c r="AF232" s="4" t="s">
        <v>1140</v>
      </c>
      <c r="AG232" s="4" t="s">
        <v>2416</v>
      </c>
      <c r="AH232" s="4" t="s">
        <v>78</v>
      </c>
      <c r="AI232" s="4">
        <v>43318</v>
      </c>
      <c r="AJ232" s="4" t="s">
        <v>1151</v>
      </c>
      <c r="AK232" s="4">
        <v>43422</v>
      </c>
      <c r="AL232" s="4" t="s">
        <v>1166</v>
      </c>
      <c r="AM232" s="4">
        <v>43370.5</v>
      </c>
      <c r="AN232" s="4" t="s">
        <v>1376</v>
      </c>
      <c r="AO232" s="4">
        <v>2018.73633879781</v>
      </c>
      <c r="AP232" s="4" t="s">
        <v>1084</v>
      </c>
      <c r="AQ232" s="4" t="s">
        <v>1195</v>
      </c>
      <c r="AR232" s="4" t="s">
        <v>1195</v>
      </c>
      <c r="AS232" s="4" t="s">
        <v>67</v>
      </c>
      <c r="AT232" s="4" t="s">
        <v>1105</v>
      </c>
      <c r="AU232" s="4" t="s">
        <v>523</v>
      </c>
      <c r="AV232" s="4" t="s">
        <v>1084</v>
      </c>
      <c r="AW232" s="4" t="s">
        <v>2393</v>
      </c>
      <c r="AX232" s="4" t="s">
        <v>2394</v>
      </c>
      <c r="AY232" s="4" t="s">
        <v>1106</v>
      </c>
      <c r="AZ232" s="8" t="s">
        <v>67</v>
      </c>
      <c r="BA232" t="s">
        <v>1204</v>
      </c>
      <c r="BB232" t="s">
        <v>1355</v>
      </c>
      <c r="BC232" t="s">
        <v>1356</v>
      </c>
      <c r="BD232" t="s">
        <v>1207</v>
      </c>
      <c r="BE232" t="s">
        <v>1111</v>
      </c>
      <c r="BF232" t="s">
        <v>1112</v>
      </c>
      <c r="BG232" t="s">
        <v>1228</v>
      </c>
      <c r="BH232" t="s">
        <v>1228</v>
      </c>
      <c r="BI232" t="s">
        <v>1228</v>
      </c>
      <c r="BJ232" t="s">
        <v>1114</v>
      </c>
      <c r="BK232" t="s">
        <v>1115</v>
      </c>
      <c r="BM232" s="47"/>
    </row>
    <row r="233" spans="1:65" x14ac:dyDescent="0.35">
      <c r="A233" s="5">
        <v>448</v>
      </c>
      <c r="B233" s="4">
        <v>448</v>
      </c>
      <c r="C233" s="4" t="s">
        <v>536</v>
      </c>
      <c r="D233" s="4" t="s">
        <v>535</v>
      </c>
      <c r="E233" s="4" t="s">
        <v>1084</v>
      </c>
      <c r="F233" s="4" t="s">
        <v>2417</v>
      </c>
      <c r="G233" s="4" t="s">
        <v>333</v>
      </c>
      <c r="H233" s="4" t="s">
        <v>1086</v>
      </c>
      <c r="I233" s="4" t="s">
        <v>1087</v>
      </c>
      <c r="J233" s="4" t="s">
        <v>1088</v>
      </c>
      <c r="K233" s="4" t="s">
        <v>67</v>
      </c>
      <c r="L233" s="4" t="s">
        <v>2418</v>
      </c>
      <c r="M233" s="4" t="s">
        <v>2419</v>
      </c>
      <c r="N233" s="4" t="s">
        <v>1084</v>
      </c>
      <c r="O233" s="4" t="s">
        <v>1084</v>
      </c>
      <c r="P233" s="4" t="s">
        <v>1084</v>
      </c>
      <c r="Q233" s="4" t="s">
        <v>1084</v>
      </c>
      <c r="R233" s="4" t="s">
        <v>2420</v>
      </c>
      <c r="S233" s="4">
        <v>2000</v>
      </c>
      <c r="T233" s="4" t="s">
        <v>1040</v>
      </c>
      <c r="U233" s="4" t="s">
        <v>1041</v>
      </c>
      <c r="V233" s="4" t="s">
        <v>1042</v>
      </c>
      <c r="W233" s="4" t="s">
        <v>1084</v>
      </c>
      <c r="X233" s="4" t="s">
        <v>1284</v>
      </c>
      <c r="Y233" s="4" t="s">
        <v>1084</v>
      </c>
      <c r="Z233" s="4" t="s">
        <v>1094</v>
      </c>
      <c r="AA233" s="4" t="s">
        <v>1084</v>
      </c>
      <c r="AB233" s="4" t="s">
        <v>1084</v>
      </c>
      <c r="AC233" s="4" t="s">
        <v>1084</v>
      </c>
      <c r="AD233" s="4" t="s">
        <v>1084</v>
      </c>
      <c r="AE233" s="4" t="s">
        <v>2421</v>
      </c>
      <c r="AF233" s="4" t="s">
        <v>1098</v>
      </c>
      <c r="AG233" s="4" t="s">
        <v>2422</v>
      </c>
      <c r="AH233" s="4" t="s">
        <v>78</v>
      </c>
      <c r="AI233" s="4">
        <v>36738</v>
      </c>
      <c r="AJ233" s="4" t="s">
        <v>1125</v>
      </c>
      <c r="AK233" s="4">
        <v>36987</v>
      </c>
      <c r="AL233" s="4" t="s">
        <v>1142</v>
      </c>
      <c r="AM233" s="4">
        <v>36863</v>
      </c>
      <c r="AN233" s="4" t="s">
        <v>1126</v>
      </c>
      <c r="AO233" s="4">
        <v>2000.9207650273199</v>
      </c>
      <c r="AP233" s="4" t="s">
        <v>1084</v>
      </c>
      <c r="AQ233" s="4" t="s">
        <v>1127</v>
      </c>
      <c r="AR233" s="4" t="s">
        <v>1225</v>
      </c>
      <c r="AS233" s="4" t="s">
        <v>67</v>
      </c>
      <c r="AT233" s="4" t="s">
        <v>1105</v>
      </c>
      <c r="AU233" s="4" t="s">
        <v>534</v>
      </c>
      <c r="AV233" s="4" t="s">
        <v>1084</v>
      </c>
      <c r="AW233" s="4" t="s">
        <v>1084</v>
      </c>
      <c r="AX233" s="4" t="s">
        <v>1084</v>
      </c>
      <c r="AY233" s="4" t="s">
        <v>1106</v>
      </c>
      <c r="AZ233" s="8" t="s">
        <v>67</v>
      </c>
      <c r="BA233" t="s">
        <v>1204</v>
      </c>
      <c r="BB233" t="s">
        <v>1355</v>
      </c>
      <c r="BC233" t="s">
        <v>1356</v>
      </c>
      <c r="BD233" t="s">
        <v>1207</v>
      </c>
      <c r="BE233" t="s">
        <v>1133</v>
      </c>
      <c r="BF233" t="s">
        <v>1112</v>
      </c>
      <c r="BG233" t="s">
        <v>1228</v>
      </c>
      <c r="BH233" t="s">
        <v>1228</v>
      </c>
      <c r="BI233" t="s">
        <v>1228</v>
      </c>
      <c r="BJ233" t="s">
        <v>1114</v>
      </c>
      <c r="BK233" t="s">
        <v>1115</v>
      </c>
      <c r="BM233" s="47"/>
    </row>
    <row r="234" spans="1:65" x14ac:dyDescent="0.35">
      <c r="A234" s="5">
        <v>449</v>
      </c>
      <c r="B234" s="4">
        <v>449</v>
      </c>
      <c r="C234" s="4" t="s">
        <v>536</v>
      </c>
      <c r="D234" s="4" t="s">
        <v>538</v>
      </c>
      <c r="E234" s="4" t="s">
        <v>1084</v>
      </c>
      <c r="F234" s="4" t="s">
        <v>2423</v>
      </c>
      <c r="G234" s="4">
        <v>2007</v>
      </c>
      <c r="H234" s="4" t="s">
        <v>1086</v>
      </c>
      <c r="I234" s="4" t="s">
        <v>1087</v>
      </c>
      <c r="J234" s="4" t="s">
        <v>1088</v>
      </c>
      <c r="K234" s="4" t="s">
        <v>76</v>
      </c>
      <c r="L234" s="4" t="s">
        <v>2424</v>
      </c>
      <c r="M234" s="4" t="s">
        <v>2425</v>
      </c>
      <c r="N234" s="4" t="s">
        <v>1084</v>
      </c>
      <c r="O234" s="4" t="s">
        <v>1084</v>
      </c>
      <c r="P234" s="4" t="s">
        <v>1084</v>
      </c>
      <c r="Q234" s="4" t="s">
        <v>1084</v>
      </c>
      <c r="R234" s="4" t="s">
        <v>1084</v>
      </c>
      <c r="S234" s="4">
        <v>2007</v>
      </c>
      <c r="T234" s="4" t="s">
        <v>1040</v>
      </c>
      <c r="U234" s="4" t="s">
        <v>1120</v>
      </c>
      <c r="V234" s="4" t="s">
        <v>1042</v>
      </c>
      <c r="W234" s="4" t="s">
        <v>1084</v>
      </c>
      <c r="X234" s="4" t="s">
        <v>1093</v>
      </c>
      <c r="Y234" s="4" t="s">
        <v>1094</v>
      </c>
      <c r="Z234" s="4" t="s">
        <v>1084</v>
      </c>
      <c r="AA234" s="4" t="s">
        <v>1084</v>
      </c>
      <c r="AB234" s="4" t="s">
        <v>1084</v>
      </c>
      <c r="AC234" s="4" t="s">
        <v>1084</v>
      </c>
      <c r="AD234" s="4" t="s">
        <v>1084</v>
      </c>
      <c r="AE234" s="4" t="s">
        <v>2426</v>
      </c>
      <c r="AF234" s="4" t="s">
        <v>1190</v>
      </c>
      <c r="AG234" s="4" t="s">
        <v>1278</v>
      </c>
      <c r="AH234" s="4" t="s">
        <v>78</v>
      </c>
      <c r="AI234" s="4">
        <v>39203</v>
      </c>
      <c r="AJ234" s="4" t="s">
        <v>1157</v>
      </c>
      <c r="AK234" s="4">
        <v>39355</v>
      </c>
      <c r="AL234" s="4" t="s">
        <v>1192</v>
      </c>
      <c r="AM234" s="4">
        <v>39279.5</v>
      </c>
      <c r="AN234" s="4" t="s">
        <v>1443</v>
      </c>
      <c r="AO234" s="4">
        <v>2007.5368852459001</v>
      </c>
      <c r="AP234" s="4" t="s">
        <v>2427</v>
      </c>
      <c r="AQ234" s="4" t="s">
        <v>1444</v>
      </c>
      <c r="AR234" s="4" t="s">
        <v>1444</v>
      </c>
      <c r="AS234" s="4" t="s">
        <v>76</v>
      </c>
      <c r="AT234" s="4" t="s">
        <v>1105</v>
      </c>
      <c r="AU234" s="4" t="s">
        <v>534</v>
      </c>
      <c r="AV234" s="4" t="s">
        <v>1084</v>
      </c>
      <c r="AW234" s="4" t="s">
        <v>1084</v>
      </c>
      <c r="AX234" s="4" t="s">
        <v>2428</v>
      </c>
      <c r="AY234" s="4" t="s">
        <v>1128</v>
      </c>
      <c r="AZ234" s="8" t="s">
        <v>76</v>
      </c>
      <c r="BA234" t="s">
        <v>1204</v>
      </c>
      <c r="BB234" t="s">
        <v>1355</v>
      </c>
      <c r="BC234" t="s">
        <v>1356</v>
      </c>
      <c r="BD234" t="s">
        <v>1207</v>
      </c>
      <c r="BE234" t="s">
        <v>1133</v>
      </c>
      <c r="BF234" t="s">
        <v>1112</v>
      </c>
      <c r="BG234" t="s">
        <v>1228</v>
      </c>
      <c r="BH234" t="s">
        <v>1228</v>
      </c>
      <c r="BI234" t="s">
        <v>1228</v>
      </c>
      <c r="BJ234" t="s">
        <v>1114</v>
      </c>
      <c r="BK234" t="s">
        <v>1115</v>
      </c>
      <c r="BM234" s="47" t="s">
        <v>1167</v>
      </c>
    </row>
    <row r="235" spans="1:65" x14ac:dyDescent="0.35">
      <c r="A235" s="5">
        <v>451</v>
      </c>
      <c r="B235" s="4">
        <v>451</v>
      </c>
      <c r="C235" s="4" t="s">
        <v>536</v>
      </c>
      <c r="D235" s="4" t="s">
        <v>539</v>
      </c>
      <c r="E235" s="4" t="s">
        <v>1084</v>
      </c>
      <c r="F235" s="4" t="s">
        <v>2429</v>
      </c>
      <c r="G235" s="4">
        <v>2011</v>
      </c>
      <c r="H235" s="4" t="s">
        <v>1086</v>
      </c>
      <c r="I235" s="4" t="s">
        <v>1087</v>
      </c>
      <c r="J235" s="4" t="s">
        <v>1088</v>
      </c>
      <c r="K235" s="4" t="s">
        <v>76</v>
      </c>
      <c r="L235" s="4" t="s">
        <v>2424</v>
      </c>
      <c r="M235" s="4" t="s">
        <v>2430</v>
      </c>
      <c r="N235" s="4" t="s">
        <v>1084</v>
      </c>
      <c r="O235" s="4" t="s">
        <v>1084</v>
      </c>
      <c r="P235" s="4" t="s">
        <v>1084</v>
      </c>
      <c r="Q235" s="4" t="s">
        <v>1084</v>
      </c>
      <c r="R235" s="4" t="s">
        <v>1084</v>
      </c>
      <c r="S235" s="4">
        <v>2011</v>
      </c>
      <c r="T235" s="4" t="s">
        <v>1040</v>
      </c>
      <c r="U235" s="4" t="s">
        <v>1041</v>
      </c>
      <c r="V235" s="4" t="s">
        <v>1042</v>
      </c>
      <c r="W235" s="4" t="s">
        <v>1084</v>
      </c>
      <c r="X235" s="4" t="s">
        <v>1093</v>
      </c>
      <c r="Y235" s="4" t="s">
        <v>1094</v>
      </c>
      <c r="Z235" s="4" t="s">
        <v>1084</v>
      </c>
      <c r="AA235" s="4" t="s">
        <v>1084</v>
      </c>
      <c r="AB235" s="4" t="s">
        <v>1084</v>
      </c>
      <c r="AC235" s="4" t="s">
        <v>1084</v>
      </c>
      <c r="AD235" s="4" t="s">
        <v>1084</v>
      </c>
      <c r="AE235" s="4" t="s">
        <v>2431</v>
      </c>
      <c r="AF235" s="4" t="s">
        <v>1190</v>
      </c>
      <c r="AG235" s="4" t="s">
        <v>2432</v>
      </c>
      <c r="AH235" s="4" t="s">
        <v>78</v>
      </c>
      <c r="AI235" s="4">
        <v>40695</v>
      </c>
      <c r="AJ235" s="4" t="s">
        <v>1100</v>
      </c>
      <c r="AK235" s="4">
        <v>40854</v>
      </c>
      <c r="AL235" s="4" t="s">
        <v>1166</v>
      </c>
      <c r="AM235" s="4">
        <v>40775</v>
      </c>
      <c r="AN235" s="4" t="s">
        <v>1341</v>
      </c>
      <c r="AO235" s="4">
        <v>2011.63114754098</v>
      </c>
      <c r="AP235" s="4" t="s">
        <v>1084</v>
      </c>
      <c r="AQ235" s="4" t="s">
        <v>1342</v>
      </c>
      <c r="AR235" s="4" t="s">
        <v>1342</v>
      </c>
      <c r="AS235" s="4" t="s">
        <v>76</v>
      </c>
      <c r="AT235" s="4" t="s">
        <v>1105</v>
      </c>
      <c r="AU235" s="4" t="s">
        <v>534</v>
      </c>
      <c r="AV235" s="4" t="s">
        <v>1084</v>
      </c>
      <c r="AW235" s="4" t="s">
        <v>1084</v>
      </c>
      <c r="AX235" s="4" t="s">
        <v>2428</v>
      </c>
      <c r="AY235" s="4" t="s">
        <v>1128</v>
      </c>
      <c r="AZ235" s="8" t="s">
        <v>76</v>
      </c>
      <c r="BA235" t="s">
        <v>1204</v>
      </c>
      <c r="BB235" t="s">
        <v>1355</v>
      </c>
      <c r="BC235" t="s">
        <v>1356</v>
      </c>
      <c r="BD235" t="s">
        <v>1207</v>
      </c>
      <c r="BE235" t="s">
        <v>1133</v>
      </c>
      <c r="BF235" t="s">
        <v>1112</v>
      </c>
      <c r="BG235" t="s">
        <v>1228</v>
      </c>
      <c r="BH235" t="s">
        <v>1228</v>
      </c>
      <c r="BI235" t="s">
        <v>1228</v>
      </c>
      <c r="BJ235" t="s">
        <v>1114</v>
      </c>
      <c r="BK235" t="s">
        <v>1115</v>
      </c>
      <c r="BM235" s="47" t="s">
        <v>1209</v>
      </c>
    </row>
    <row r="236" spans="1:65" x14ac:dyDescent="0.35">
      <c r="A236" s="5">
        <v>806</v>
      </c>
      <c r="B236" s="4">
        <v>806</v>
      </c>
      <c r="C236" s="4" t="s">
        <v>536</v>
      </c>
      <c r="D236" s="4" t="s">
        <v>540</v>
      </c>
      <c r="E236" s="4" t="s">
        <v>1084</v>
      </c>
      <c r="F236" s="4" t="s">
        <v>2433</v>
      </c>
      <c r="G236" s="4">
        <v>2015</v>
      </c>
      <c r="H236" s="4" t="s">
        <v>1086</v>
      </c>
      <c r="I236" s="4" t="s">
        <v>1087</v>
      </c>
      <c r="J236" s="4" t="s">
        <v>1088</v>
      </c>
      <c r="K236" s="4" t="s">
        <v>76</v>
      </c>
      <c r="L236" s="4" t="s">
        <v>2424</v>
      </c>
      <c r="M236" s="4" t="s">
        <v>2434</v>
      </c>
      <c r="N236" s="4" t="s">
        <v>1084</v>
      </c>
      <c r="O236" s="4" t="s">
        <v>1084</v>
      </c>
      <c r="P236" s="4" t="s">
        <v>1084</v>
      </c>
      <c r="Q236" s="4" t="s">
        <v>1084</v>
      </c>
      <c r="R236" s="4" t="s">
        <v>1084</v>
      </c>
      <c r="S236" s="4">
        <v>2015</v>
      </c>
      <c r="T236" s="4" t="s">
        <v>1040</v>
      </c>
      <c r="U236" s="4" t="s">
        <v>1041</v>
      </c>
      <c r="V236" s="4" t="s">
        <v>1042</v>
      </c>
      <c r="W236" s="4" t="s">
        <v>1084</v>
      </c>
      <c r="X236" s="4" t="s">
        <v>1093</v>
      </c>
      <c r="Y236" s="4" t="s">
        <v>1094</v>
      </c>
      <c r="Z236" s="4" t="s">
        <v>1084</v>
      </c>
      <c r="AA236" s="4" t="s">
        <v>1084</v>
      </c>
      <c r="AB236" s="4" t="s">
        <v>1084</v>
      </c>
      <c r="AC236" s="4" t="s">
        <v>1084</v>
      </c>
      <c r="AD236" s="4" t="s">
        <v>1084</v>
      </c>
      <c r="AE236" s="4" t="s">
        <v>2435</v>
      </c>
      <c r="AF236" s="4" t="s">
        <v>1119</v>
      </c>
      <c r="AG236" s="4" t="s">
        <v>1442</v>
      </c>
      <c r="AH236" s="4" t="s">
        <v>78</v>
      </c>
      <c r="AI236" s="4">
        <v>42187</v>
      </c>
      <c r="AJ236" s="4" t="s">
        <v>1125</v>
      </c>
      <c r="AK236" s="4">
        <v>42326</v>
      </c>
      <c r="AL236" s="4" t="s">
        <v>1166</v>
      </c>
      <c r="AM236" s="4">
        <v>42257</v>
      </c>
      <c r="AN236" s="4" t="s">
        <v>1102</v>
      </c>
      <c r="AO236" s="4">
        <v>2015.6885245901599</v>
      </c>
      <c r="AP236" s="4" t="s">
        <v>1304</v>
      </c>
      <c r="AQ236" s="4" t="s">
        <v>1103</v>
      </c>
      <c r="AR236" s="4" t="s">
        <v>1103</v>
      </c>
      <c r="AS236" s="4" t="s">
        <v>76</v>
      </c>
      <c r="AT236" s="4" t="s">
        <v>1105</v>
      </c>
      <c r="AU236" s="4" t="s">
        <v>534</v>
      </c>
      <c r="AV236" s="4" t="s">
        <v>1084</v>
      </c>
      <c r="AW236" s="4" t="s">
        <v>1084</v>
      </c>
      <c r="AX236" s="4" t="s">
        <v>2428</v>
      </c>
      <c r="AY236" s="4" t="s">
        <v>1128</v>
      </c>
      <c r="AZ236" s="8" t="s">
        <v>76</v>
      </c>
      <c r="BA236" t="s">
        <v>1204</v>
      </c>
      <c r="BB236" t="s">
        <v>1355</v>
      </c>
      <c r="BC236" t="s">
        <v>1356</v>
      </c>
      <c r="BD236" t="s">
        <v>1207</v>
      </c>
      <c r="BE236" t="s">
        <v>1133</v>
      </c>
      <c r="BF236" t="s">
        <v>1112</v>
      </c>
      <c r="BG236" t="s">
        <v>1228</v>
      </c>
      <c r="BH236" t="s">
        <v>1228</v>
      </c>
      <c r="BI236" t="s">
        <v>1228</v>
      </c>
      <c r="BJ236" t="s">
        <v>1114</v>
      </c>
      <c r="BK236" t="s">
        <v>1115</v>
      </c>
      <c r="BM236" s="47" t="s">
        <v>1298</v>
      </c>
    </row>
    <row r="237" spans="1:65" x14ac:dyDescent="0.35">
      <c r="A237" s="5">
        <v>2154</v>
      </c>
      <c r="B237" s="4">
        <v>2154</v>
      </c>
      <c r="C237" s="4" t="s">
        <v>544</v>
      </c>
      <c r="D237" s="4" t="s">
        <v>545</v>
      </c>
      <c r="E237" s="4" t="s">
        <v>1084</v>
      </c>
      <c r="F237" s="4" t="s">
        <v>2436</v>
      </c>
      <c r="G237" s="4">
        <v>2002</v>
      </c>
      <c r="H237" s="4" t="s">
        <v>1086</v>
      </c>
      <c r="I237" s="4" t="s">
        <v>1087</v>
      </c>
      <c r="J237" s="4" t="s">
        <v>1088</v>
      </c>
      <c r="K237" s="4" t="s">
        <v>763</v>
      </c>
      <c r="L237" s="4" t="s">
        <v>2437</v>
      </c>
      <c r="M237" s="4" t="s">
        <v>1084</v>
      </c>
      <c r="N237" s="4" t="s">
        <v>1084</v>
      </c>
      <c r="O237" s="4" t="s">
        <v>1084</v>
      </c>
      <c r="P237" s="4" t="s">
        <v>1084</v>
      </c>
      <c r="Q237" s="4" t="s">
        <v>1084</v>
      </c>
      <c r="R237" s="4" t="s">
        <v>1084</v>
      </c>
      <c r="S237" s="4">
        <v>0</v>
      </c>
      <c r="T237" s="4" t="s">
        <v>1040</v>
      </c>
      <c r="U237" s="4" t="s">
        <v>1084</v>
      </c>
      <c r="V237" s="4" t="s">
        <v>1084</v>
      </c>
      <c r="W237" s="4" t="s">
        <v>1084</v>
      </c>
      <c r="X237" s="4" t="s">
        <v>1093</v>
      </c>
      <c r="Y237" s="4" t="s">
        <v>1084</v>
      </c>
      <c r="Z237" s="4" t="s">
        <v>1094</v>
      </c>
      <c r="AA237" s="4" t="s">
        <v>1084</v>
      </c>
      <c r="AB237" s="4" t="s">
        <v>1084</v>
      </c>
      <c r="AC237" s="4" t="s">
        <v>1188</v>
      </c>
      <c r="AD237" s="4" t="s">
        <v>1084</v>
      </c>
      <c r="AE237" s="4" t="s">
        <v>1183</v>
      </c>
      <c r="AF237" s="4" t="s">
        <v>1084</v>
      </c>
      <c r="AG237" s="4" t="s">
        <v>1084</v>
      </c>
      <c r="AH237" s="4" t="s">
        <v>70</v>
      </c>
      <c r="AI237" s="4">
        <v>0</v>
      </c>
      <c r="AJ237" s="4" t="s">
        <v>1084</v>
      </c>
      <c r="AK237" s="4">
        <v>0</v>
      </c>
      <c r="AL237" s="4" t="s">
        <v>1084</v>
      </c>
      <c r="AM237" s="4">
        <v>0</v>
      </c>
      <c r="AN237" s="4" t="s">
        <v>1084</v>
      </c>
      <c r="AO237" s="4">
        <v>0</v>
      </c>
      <c r="AP237" s="4" t="s">
        <v>1084</v>
      </c>
      <c r="AQ237" s="4" t="s">
        <v>1144</v>
      </c>
      <c r="AR237" s="4" t="s">
        <v>1144</v>
      </c>
      <c r="AS237" s="4" t="s">
        <v>128</v>
      </c>
      <c r="AT237" s="4" t="s">
        <v>1105</v>
      </c>
      <c r="AU237" s="4" t="s">
        <v>542</v>
      </c>
      <c r="AV237" s="4" t="s">
        <v>1084</v>
      </c>
      <c r="AW237" s="4" t="s">
        <v>2438</v>
      </c>
      <c r="AX237" s="4" t="s">
        <v>2439</v>
      </c>
      <c r="AY237" s="4" t="s">
        <v>1419</v>
      </c>
      <c r="AZ237" s="8" t="s">
        <v>128</v>
      </c>
      <c r="BA237" t="s">
        <v>1313</v>
      </c>
      <c r="BB237" t="s">
        <v>1337</v>
      </c>
      <c r="BC237" t="s">
        <v>1315</v>
      </c>
      <c r="BD237" t="s">
        <v>1316</v>
      </c>
      <c r="BE237" t="s">
        <v>1133</v>
      </c>
      <c r="BF237" t="s">
        <v>1112</v>
      </c>
      <c r="BG237" t="s">
        <v>1315</v>
      </c>
      <c r="BH237" t="s">
        <v>1318</v>
      </c>
      <c r="BI237" t="s">
        <v>1313</v>
      </c>
      <c r="BJ237">
        <v>0</v>
      </c>
      <c r="BK237" t="s">
        <v>1115</v>
      </c>
      <c r="BM237" s="47"/>
    </row>
    <row r="238" spans="1:65" x14ac:dyDescent="0.35">
      <c r="A238" s="5">
        <v>809</v>
      </c>
      <c r="B238" s="4">
        <v>809</v>
      </c>
      <c r="C238" s="4" t="s">
        <v>544</v>
      </c>
      <c r="D238" s="4" t="s">
        <v>543</v>
      </c>
      <c r="E238" s="4" t="s">
        <v>1084</v>
      </c>
      <c r="F238" s="4" t="s">
        <v>2440</v>
      </c>
      <c r="G238" s="4">
        <v>2015</v>
      </c>
      <c r="H238" s="4" t="s">
        <v>1086</v>
      </c>
      <c r="I238" s="4" t="s">
        <v>1087</v>
      </c>
      <c r="J238" s="4" t="s">
        <v>1088</v>
      </c>
      <c r="K238" s="4" t="s">
        <v>76</v>
      </c>
      <c r="L238" s="4" t="s">
        <v>2441</v>
      </c>
      <c r="M238" s="4" t="s">
        <v>2442</v>
      </c>
      <c r="N238" s="4" t="s">
        <v>1084</v>
      </c>
      <c r="O238" s="4" t="s">
        <v>1084</v>
      </c>
      <c r="P238" s="4" t="s">
        <v>1084</v>
      </c>
      <c r="Q238" s="4" t="s">
        <v>1084</v>
      </c>
      <c r="R238" s="4" t="s">
        <v>1084</v>
      </c>
      <c r="S238" s="4">
        <v>2015</v>
      </c>
      <c r="T238" s="4" t="s">
        <v>1040</v>
      </c>
      <c r="U238" s="4" t="s">
        <v>1041</v>
      </c>
      <c r="V238" s="4" t="s">
        <v>1042</v>
      </c>
      <c r="W238" s="4" t="s">
        <v>1084</v>
      </c>
      <c r="X238" s="4" t="s">
        <v>1093</v>
      </c>
      <c r="Y238" s="4" t="s">
        <v>1094</v>
      </c>
      <c r="Z238" s="4" t="s">
        <v>1094</v>
      </c>
      <c r="AA238" s="4" t="s">
        <v>1084</v>
      </c>
      <c r="AB238" s="4" t="s">
        <v>1084</v>
      </c>
      <c r="AC238" s="4" t="s">
        <v>1084</v>
      </c>
      <c r="AD238" s="4" t="s">
        <v>1084</v>
      </c>
      <c r="AE238" s="4" t="s">
        <v>2443</v>
      </c>
      <c r="AF238" s="4" t="s">
        <v>1119</v>
      </c>
      <c r="AG238" s="4" t="s">
        <v>1248</v>
      </c>
      <c r="AH238" s="4" t="s">
        <v>78</v>
      </c>
      <c r="AI238" s="4">
        <v>42248</v>
      </c>
      <c r="AJ238" s="4" t="s">
        <v>1192</v>
      </c>
      <c r="AK238" s="4">
        <v>42369</v>
      </c>
      <c r="AL238" s="4" t="s">
        <v>1152</v>
      </c>
      <c r="AM238" s="4">
        <v>42309</v>
      </c>
      <c r="AN238" s="4" t="s">
        <v>1102</v>
      </c>
      <c r="AO238" s="4">
        <v>2015.8306010929</v>
      </c>
      <c r="AP238" s="4" t="s">
        <v>2444</v>
      </c>
      <c r="AQ238" s="4" t="s">
        <v>1103</v>
      </c>
      <c r="AR238" s="4" t="s">
        <v>1103</v>
      </c>
      <c r="AS238" s="4" t="s">
        <v>76</v>
      </c>
      <c r="AT238" s="4" t="s">
        <v>1105</v>
      </c>
      <c r="AU238" s="4" t="s">
        <v>542</v>
      </c>
      <c r="AV238" s="4" t="s">
        <v>1084</v>
      </c>
      <c r="AW238" s="4" t="s">
        <v>1084</v>
      </c>
      <c r="AX238" s="4" t="s">
        <v>2445</v>
      </c>
      <c r="AY238" s="4" t="s">
        <v>1128</v>
      </c>
      <c r="AZ238" s="8" t="s">
        <v>76</v>
      </c>
      <c r="BA238" t="s">
        <v>1313</v>
      </c>
      <c r="BB238" t="s">
        <v>1337</v>
      </c>
      <c r="BC238" t="s">
        <v>1315</v>
      </c>
      <c r="BD238" t="s">
        <v>1316</v>
      </c>
      <c r="BE238" t="s">
        <v>1133</v>
      </c>
      <c r="BF238" t="s">
        <v>1112</v>
      </c>
      <c r="BG238" t="s">
        <v>1315</v>
      </c>
      <c r="BH238" t="s">
        <v>1318</v>
      </c>
      <c r="BI238" t="s">
        <v>1313</v>
      </c>
      <c r="BJ238">
        <v>0</v>
      </c>
      <c r="BK238" t="s">
        <v>1115</v>
      </c>
      <c r="BM238" s="47" t="s">
        <v>1298</v>
      </c>
    </row>
    <row r="239" spans="1:65" x14ac:dyDescent="0.35">
      <c r="A239" s="5">
        <v>964</v>
      </c>
      <c r="B239" s="4">
        <v>964</v>
      </c>
      <c r="C239" s="4" t="s">
        <v>548</v>
      </c>
      <c r="D239" s="4" t="s">
        <v>552</v>
      </c>
      <c r="E239" s="4" t="s">
        <v>1084</v>
      </c>
      <c r="F239" s="4" t="s">
        <v>2446</v>
      </c>
      <c r="G239" s="4">
        <v>1998</v>
      </c>
      <c r="H239" s="4" t="s">
        <v>1086</v>
      </c>
      <c r="I239" s="4" t="s">
        <v>1087</v>
      </c>
      <c r="J239" s="4" t="s">
        <v>1088</v>
      </c>
      <c r="K239" s="4" t="s">
        <v>763</v>
      </c>
      <c r="L239" s="4" t="s">
        <v>2447</v>
      </c>
      <c r="M239" s="4" t="s">
        <v>1084</v>
      </c>
      <c r="N239" s="4" t="s">
        <v>1084</v>
      </c>
      <c r="O239" s="4" t="s">
        <v>1084</v>
      </c>
      <c r="P239" s="4" t="s">
        <v>1084</v>
      </c>
      <c r="Q239" s="4" t="s">
        <v>1084</v>
      </c>
      <c r="R239" s="4" t="s">
        <v>1084</v>
      </c>
      <c r="S239" s="4">
        <v>1998</v>
      </c>
      <c r="T239" s="4" t="s">
        <v>1040</v>
      </c>
      <c r="U239" s="4" t="s">
        <v>1041</v>
      </c>
      <c r="V239" s="4" t="s">
        <v>1042</v>
      </c>
      <c r="W239" s="4" t="s">
        <v>1084</v>
      </c>
      <c r="X239" s="4" t="s">
        <v>1093</v>
      </c>
      <c r="Y239" s="4" t="s">
        <v>1094</v>
      </c>
      <c r="Z239" s="4" t="s">
        <v>1084</v>
      </c>
      <c r="AA239" s="4" t="s">
        <v>1084</v>
      </c>
      <c r="AB239" s="4" t="s">
        <v>1084</v>
      </c>
      <c r="AC239" s="4" t="s">
        <v>1084</v>
      </c>
      <c r="AD239" s="4" t="s">
        <v>1084</v>
      </c>
      <c r="AE239" s="4" t="s">
        <v>1183</v>
      </c>
      <c r="AF239" s="4" t="s">
        <v>1084</v>
      </c>
      <c r="AG239" s="4" t="s">
        <v>1084</v>
      </c>
      <c r="AH239" s="4" t="s">
        <v>70</v>
      </c>
      <c r="AI239" s="4">
        <v>0</v>
      </c>
      <c r="AJ239" s="4" t="s">
        <v>1084</v>
      </c>
      <c r="AK239" s="4">
        <v>0</v>
      </c>
      <c r="AL239" s="4" t="s">
        <v>1084</v>
      </c>
      <c r="AM239" s="4">
        <v>0</v>
      </c>
      <c r="AN239" s="4" t="s">
        <v>1084</v>
      </c>
      <c r="AO239" s="4">
        <v>0</v>
      </c>
      <c r="AP239" s="4" t="s">
        <v>1084</v>
      </c>
      <c r="AQ239" s="4" t="s">
        <v>1390</v>
      </c>
      <c r="AR239" s="4" t="s">
        <v>1390</v>
      </c>
      <c r="AS239" s="4" t="s">
        <v>128</v>
      </c>
      <c r="AT239" s="4" t="s">
        <v>1105</v>
      </c>
      <c r="AU239" s="4" t="s">
        <v>546</v>
      </c>
      <c r="AV239" s="4" t="s">
        <v>1084</v>
      </c>
      <c r="AW239" s="4" t="s">
        <v>1084</v>
      </c>
      <c r="AX239" s="4" t="s">
        <v>1084</v>
      </c>
      <c r="AY239" s="4" t="s">
        <v>1419</v>
      </c>
      <c r="AZ239" s="8" t="s">
        <v>128</v>
      </c>
      <c r="BA239" t="s">
        <v>1107</v>
      </c>
      <c r="BB239" t="s">
        <v>1633</v>
      </c>
      <c r="BC239" t="s">
        <v>1514</v>
      </c>
      <c r="BD239" t="s">
        <v>1515</v>
      </c>
      <c r="BE239" t="s">
        <v>1133</v>
      </c>
      <c r="BF239" t="s">
        <v>1112</v>
      </c>
      <c r="BG239" t="s">
        <v>1514</v>
      </c>
      <c r="BH239" t="s">
        <v>1633</v>
      </c>
      <c r="BI239" t="s">
        <v>1516</v>
      </c>
      <c r="BJ239">
        <v>0</v>
      </c>
      <c r="BK239" t="s">
        <v>1115</v>
      </c>
      <c r="BM239" s="47"/>
    </row>
    <row r="240" spans="1:65" x14ac:dyDescent="0.35">
      <c r="A240" s="5">
        <v>463</v>
      </c>
      <c r="B240" s="4">
        <v>463</v>
      </c>
      <c r="C240" s="4" t="s">
        <v>548</v>
      </c>
      <c r="D240" s="4" t="s">
        <v>547</v>
      </c>
      <c r="E240" s="4" t="s">
        <v>1084</v>
      </c>
      <c r="F240" s="4" t="s">
        <v>2448</v>
      </c>
      <c r="G240" s="4">
        <v>2000</v>
      </c>
      <c r="H240" s="4" t="s">
        <v>1086</v>
      </c>
      <c r="I240" s="4" t="s">
        <v>1087</v>
      </c>
      <c r="J240" s="4" t="s">
        <v>1088</v>
      </c>
      <c r="K240" s="4" t="s">
        <v>76</v>
      </c>
      <c r="L240" s="4" t="s">
        <v>2449</v>
      </c>
      <c r="M240" s="4" t="s">
        <v>2450</v>
      </c>
      <c r="N240" s="4" t="s">
        <v>1084</v>
      </c>
      <c r="O240" s="4" t="s">
        <v>1084</v>
      </c>
      <c r="P240" s="4" t="s">
        <v>1084</v>
      </c>
      <c r="Q240" s="4" t="s">
        <v>1084</v>
      </c>
      <c r="R240" s="4" t="s">
        <v>1084</v>
      </c>
      <c r="S240" s="4">
        <v>2000</v>
      </c>
      <c r="T240" s="4" t="s">
        <v>1040</v>
      </c>
      <c r="U240" s="4" t="s">
        <v>1120</v>
      </c>
      <c r="V240" s="4" t="s">
        <v>1042</v>
      </c>
      <c r="W240" s="4" t="s">
        <v>1084</v>
      </c>
      <c r="X240" s="4" t="s">
        <v>1093</v>
      </c>
      <c r="Y240" s="4" t="s">
        <v>1094</v>
      </c>
      <c r="Z240" s="4" t="s">
        <v>1084</v>
      </c>
      <c r="AA240" s="4" t="s">
        <v>1084</v>
      </c>
      <c r="AB240" s="4" t="s">
        <v>1084</v>
      </c>
      <c r="AC240" s="4" t="s">
        <v>1084</v>
      </c>
      <c r="AD240" s="4" t="s">
        <v>1084</v>
      </c>
      <c r="AE240" s="4" t="s">
        <v>2451</v>
      </c>
      <c r="AF240" s="4" t="s">
        <v>1119</v>
      </c>
      <c r="AG240" s="4" t="s">
        <v>1766</v>
      </c>
      <c r="AH240" s="4" t="s">
        <v>78</v>
      </c>
      <c r="AI240" s="4">
        <v>36647</v>
      </c>
      <c r="AJ240" s="4" t="s">
        <v>1157</v>
      </c>
      <c r="AK240" s="4">
        <v>36769</v>
      </c>
      <c r="AL240" s="4" t="s">
        <v>1151</v>
      </c>
      <c r="AM240" s="4">
        <v>36708.5</v>
      </c>
      <c r="AN240" s="4" t="s">
        <v>1126</v>
      </c>
      <c r="AO240" s="4">
        <v>2000.4986338797801</v>
      </c>
      <c r="AP240" s="4" t="s">
        <v>2452</v>
      </c>
      <c r="AQ240" s="4" t="s">
        <v>1127</v>
      </c>
      <c r="AR240" s="4" t="s">
        <v>1127</v>
      </c>
      <c r="AS240" s="4" t="s">
        <v>76</v>
      </c>
      <c r="AT240" s="4" t="s">
        <v>1105</v>
      </c>
      <c r="AU240" s="4" t="s">
        <v>546</v>
      </c>
      <c r="AV240" s="4" t="s">
        <v>1084</v>
      </c>
      <c r="AW240" s="4" t="s">
        <v>1084</v>
      </c>
      <c r="AX240" s="4" t="s">
        <v>1084</v>
      </c>
      <c r="AY240" s="4" t="s">
        <v>1128</v>
      </c>
      <c r="AZ240" s="8" t="s">
        <v>76</v>
      </c>
      <c r="BA240" t="s">
        <v>1107</v>
      </c>
      <c r="BB240" t="s">
        <v>1633</v>
      </c>
      <c r="BC240" t="s">
        <v>1514</v>
      </c>
      <c r="BD240" t="s">
        <v>1515</v>
      </c>
      <c r="BE240" t="s">
        <v>1133</v>
      </c>
      <c r="BF240" t="s">
        <v>1112</v>
      </c>
      <c r="BG240" t="s">
        <v>1514</v>
      </c>
      <c r="BH240" t="s">
        <v>1633</v>
      </c>
      <c r="BI240" t="s">
        <v>1516</v>
      </c>
      <c r="BJ240">
        <v>0</v>
      </c>
      <c r="BK240" t="s">
        <v>1115</v>
      </c>
      <c r="BM240" s="47" t="s">
        <v>1136</v>
      </c>
    </row>
    <row r="241" spans="1:65" x14ac:dyDescent="0.35">
      <c r="A241" s="5">
        <v>965</v>
      </c>
      <c r="B241" s="4">
        <v>965</v>
      </c>
      <c r="C241" s="4" t="s">
        <v>548</v>
      </c>
      <c r="D241" s="4" t="s">
        <v>553</v>
      </c>
      <c r="E241" s="4" t="s">
        <v>1084</v>
      </c>
      <c r="F241" s="4" t="s">
        <v>2446</v>
      </c>
      <c r="G241" s="4">
        <v>2003</v>
      </c>
      <c r="H241" s="4" t="s">
        <v>1086</v>
      </c>
      <c r="I241" s="4" t="s">
        <v>1087</v>
      </c>
      <c r="J241" s="4" t="s">
        <v>1088</v>
      </c>
      <c r="K241" s="4" t="s">
        <v>763</v>
      </c>
      <c r="L241" s="4" t="s">
        <v>2447</v>
      </c>
      <c r="M241" s="4" t="s">
        <v>1084</v>
      </c>
      <c r="N241" s="4" t="s">
        <v>1084</v>
      </c>
      <c r="O241" s="4" t="s">
        <v>1084</v>
      </c>
      <c r="P241" s="4" t="s">
        <v>1084</v>
      </c>
      <c r="Q241" s="4" t="s">
        <v>1084</v>
      </c>
      <c r="R241" s="4" t="s">
        <v>1084</v>
      </c>
      <c r="S241" s="4">
        <v>2003</v>
      </c>
      <c r="T241" s="4" t="s">
        <v>1040</v>
      </c>
      <c r="U241" s="4" t="s">
        <v>1041</v>
      </c>
      <c r="V241" s="4" t="s">
        <v>1042</v>
      </c>
      <c r="W241" s="4" t="s">
        <v>1084</v>
      </c>
      <c r="X241" s="4" t="s">
        <v>1093</v>
      </c>
      <c r="Y241" s="4" t="s">
        <v>1084</v>
      </c>
      <c r="Z241" s="4" t="s">
        <v>1094</v>
      </c>
      <c r="AA241" s="4" t="s">
        <v>1084</v>
      </c>
      <c r="AB241" s="4" t="s">
        <v>1084</v>
      </c>
      <c r="AC241" s="4" t="s">
        <v>1084</v>
      </c>
      <c r="AD241" s="4" t="s">
        <v>1084</v>
      </c>
      <c r="AE241" s="4" t="s">
        <v>1183</v>
      </c>
      <c r="AF241" s="4" t="s">
        <v>1084</v>
      </c>
      <c r="AG241" s="4" t="s">
        <v>1084</v>
      </c>
      <c r="AH241" s="4" t="s">
        <v>70</v>
      </c>
      <c r="AI241" s="4">
        <v>0</v>
      </c>
      <c r="AJ241" s="4" t="s">
        <v>1084</v>
      </c>
      <c r="AK241" s="4">
        <v>0</v>
      </c>
      <c r="AL241" s="4" t="s">
        <v>1084</v>
      </c>
      <c r="AM241" s="4">
        <v>0</v>
      </c>
      <c r="AN241" s="4" t="s">
        <v>1084</v>
      </c>
      <c r="AO241" s="4">
        <v>0</v>
      </c>
      <c r="AP241" s="4" t="s">
        <v>1084</v>
      </c>
      <c r="AQ241" s="4" t="s">
        <v>1403</v>
      </c>
      <c r="AR241" s="4" t="s">
        <v>1403</v>
      </c>
      <c r="AS241" s="4" t="s">
        <v>128</v>
      </c>
      <c r="AT241" s="4" t="s">
        <v>1105</v>
      </c>
      <c r="AU241" s="4" t="s">
        <v>546</v>
      </c>
      <c r="AV241" s="4" t="s">
        <v>1084</v>
      </c>
      <c r="AW241" s="4" t="s">
        <v>1084</v>
      </c>
      <c r="AX241" s="4" t="s">
        <v>1084</v>
      </c>
      <c r="AY241" s="4" t="s">
        <v>1419</v>
      </c>
      <c r="AZ241" s="8" t="s">
        <v>128</v>
      </c>
      <c r="BA241" t="s">
        <v>1107</v>
      </c>
      <c r="BB241" t="s">
        <v>1633</v>
      </c>
      <c r="BC241" t="s">
        <v>1514</v>
      </c>
      <c r="BD241" t="s">
        <v>1515</v>
      </c>
      <c r="BE241" t="s">
        <v>1133</v>
      </c>
      <c r="BF241" t="s">
        <v>1112</v>
      </c>
      <c r="BG241" t="s">
        <v>1514</v>
      </c>
      <c r="BH241" t="s">
        <v>1633</v>
      </c>
      <c r="BI241" t="s">
        <v>1516</v>
      </c>
      <c r="BJ241">
        <v>0</v>
      </c>
      <c r="BK241" t="s">
        <v>1115</v>
      </c>
      <c r="BM241" s="47"/>
    </row>
    <row r="242" spans="1:65" x14ac:dyDescent="0.35">
      <c r="A242" s="5">
        <v>465</v>
      </c>
      <c r="B242" s="4">
        <v>465</v>
      </c>
      <c r="C242" s="4" t="s">
        <v>548</v>
      </c>
      <c r="D242" s="4" t="s">
        <v>549</v>
      </c>
      <c r="E242" s="4" t="s">
        <v>1084</v>
      </c>
      <c r="F242" s="4" t="s">
        <v>2363</v>
      </c>
      <c r="G242" s="4">
        <v>2005</v>
      </c>
      <c r="H242" s="4" t="s">
        <v>1086</v>
      </c>
      <c r="I242" s="4" t="s">
        <v>1087</v>
      </c>
      <c r="J242" s="4" t="s">
        <v>1088</v>
      </c>
      <c r="K242" s="4" t="s">
        <v>76</v>
      </c>
      <c r="L242" s="4" t="s">
        <v>2449</v>
      </c>
      <c r="M242" s="4" t="s">
        <v>2453</v>
      </c>
      <c r="N242" s="4" t="s">
        <v>1084</v>
      </c>
      <c r="O242" s="4" t="s">
        <v>1084</v>
      </c>
      <c r="P242" s="4" t="s">
        <v>1084</v>
      </c>
      <c r="Q242" s="4" t="s">
        <v>1084</v>
      </c>
      <c r="R242" s="4" t="s">
        <v>1084</v>
      </c>
      <c r="S242" s="4">
        <v>2005</v>
      </c>
      <c r="T242" s="4" t="s">
        <v>1040</v>
      </c>
      <c r="U242" s="4" t="s">
        <v>1041</v>
      </c>
      <c r="V242" s="4" t="s">
        <v>1042</v>
      </c>
      <c r="W242" s="4" t="s">
        <v>1084</v>
      </c>
      <c r="X242" s="4" t="s">
        <v>1093</v>
      </c>
      <c r="Y242" s="4" t="s">
        <v>1094</v>
      </c>
      <c r="Z242" s="4" t="s">
        <v>1084</v>
      </c>
      <c r="AA242" s="4" t="s">
        <v>1084</v>
      </c>
      <c r="AB242" s="4" t="s">
        <v>1084</v>
      </c>
      <c r="AC242" s="4" t="s">
        <v>1084</v>
      </c>
      <c r="AD242" s="4" t="s">
        <v>1084</v>
      </c>
      <c r="AE242" s="4" t="s">
        <v>1322</v>
      </c>
      <c r="AF242" s="4" t="s">
        <v>1163</v>
      </c>
      <c r="AG242" s="4" t="s">
        <v>1164</v>
      </c>
      <c r="AH242" s="4" t="s">
        <v>78</v>
      </c>
      <c r="AI242" s="4">
        <v>38657</v>
      </c>
      <c r="AJ242" s="4" t="s">
        <v>1166</v>
      </c>
      <c r="AK242" s="4">
        <v>38717</v>
      </c>
      <c r="AL242" s="4" t="s">
        <v>1152</v>
      </c>
      <c r="AM242" s="4">
        <v>38687.5</v>
      </c>
      <c r="AN242" s="4" t="s">
        <v>1158</v>
      </c>
      <c r="AO242" s="4">
        <v>2005.9139344262301</v>
      </c>
      <c r="AP242" s="4" t="s">
        <v>2454</v>
      </c>
      <c r="AQ242" s="4" t="s">
        <v>1159</v>
      </c>
      <c r="AR242" s="4" t="s">
        <v>1159</v>
      </c>
      <c r="AS242" s="4" t="s">
        <v>76</v>
      </c>
      <c r="AT242" s="4" t="s">
        <v>1105</v>
      </c>
      <c r="AU242" s="4" t="s">
        <v>546</v>
      </c>
      <c r="AV242" s="4" t="s">
        <v>1084</v>
      </c>
      <c r="AW242" s="4" t="s">
        <v>1084</v>
      </c>
      <c r="AX242" s="4" t="s">
        <v>1084</v>
      </c>
      <c r="AY242" s="4" t="s">
        <v>1128</v>
      </c>
      <c r="AZ242" s="8" t="s">
        <v>76</v>
      </c>
      <c r="BA242" t="s">
        <v>1107</v>
      </c>
      <c r="BB242" t="s">
        <v>1633</v>
      </c>
      <c r="BC242" t="s">
        <v>1514</v>
      </c>
      <c r="BD242" t="s">
        <v>1515</v>
      </c>
      <c r="BE242" t="s">
        <v>1133</v>
      </c>
      <c r="BF242" t="s">
        <v>1112</v>
      </c>
      <c r="BG242" t="s">
        <v>1514</v>
      </c>
      <c r="BH242" t="s">
        <v>1633</v>
      </c>
      <c r="BI242" t="s">
        <v>1516</v>
      </c>
      <c r="BJ242">
        <v>0</v>
      </c>
      <c r="BK242" t="s">
        <v>1115</v>
      </c>
      <c r="BM242" s="47" t="s">
        <v>1167</v>
      </c>
    </row>
    <row r="243" spans="1:65" x14ac:dyDescent="0.35">
      <c r="A243" s="5">
        <v>967</v>
      </c>
      <c r="B243" s="4">
        <v>967</v>
      </c>
      <c r="C243" s="4" t="s">
        <v>548</v>
      </c>
      <c r="D243" s="4" t="s">
        <v>555</v>
      </c>
      <c r="E243" s="4" t="s">
        <v>1084</v>
      </c>
      <c r="F243" s="4" t="s">
        <v>2446</v>
      </c>
      <c r="G243" s="4">
        <v>2008</v>
      </c>
      <c r="H243" s="4" t="s">
        <v>1086</v>
      </c>
      <c r="I243" s="4" t="s">
        <v>1087</v>
      </c>
      <c r="J243" s="4" t="s">
        <v>1088</v>
      </c>
      <c r="K243" s="4" t="s">
        <v>763</v>
      </c>
      <c r="L243" s="4" t="s">
        <v>2447</v>
      </c>
      <c r="M243" s="4" t="s">
        <v>1084</v>
      </c>
      <c r="N243" s="4" t="s">
        <v>1084</v>
      </c>
      <c r="O243" s="4" t="s">
        <v>1084</v>
      </c>
      <c r="P243" s="4" t="s">
        <v>1084</v>
      </c>
      <c r="Q243" s="4" t="s">
        <v>1084</v>
      </c>
      <c r="R243" s="4" t="s">
        <v>1084</v>
      </c>
      <c r="S243" s="4">
        <v>2008</v>
      </c>
      <c r="T243" s="4" t="s">
        <v>1040</v>
      </c>
      <c r="U243" s="4" t="s">
        <v>1041</v>
      </c>
      <c r="V243" s="4" t="s">
        <v>1042</v>
      </c>
      <c r="W243" s="4" t="s">
        <v>1084</v>
      </c>
      <c r="X243" s="4" t="s">
        <v>1093</v>
      </c>
      <c r="Y243" s="4" t="s">
        <v>1094</v>
      </c>
      <c r="Z243" s="4" t="s">
        <v>1084</v>
      </c>
      <c r="AA243" s="4" t="s">
        <v>1084</v>
      </c>
      <c r="AB243" s="4" t="s">
        <v>1084</v>
      </c>
      <c r="AC243" s="4" t="s">
        <v>1084</v>
      </c>
      <c r="AD243" s="4" t="s">
        <v>1084</v>
      </c>
      <c r="AE243" s="4" t="s">
        <v>1183</v>
      </c>
      <c r="AF243" s="4" t="s">
        <v>1084</v>
      </c>
      <c r="AG243" s="4" t="s">
        <v>1084</v>
      </c>
      <c r="AH243" s="4" t="s">
        <v>70</v>
      </c>
      <c r="AI243" s="4">
        <v>0</v>
      </c>
      <c r="AJ243" s="4" t="s">
        <v>1084</v>
      </c>
      <c r="AK243" s="4">
        <v>0</v>
      </c>
      <c r="AL243" s="4" t="s">
        <v>1084</v>
      </c>
      <c r="AM243" s="4">
        <v>0</v>
      </c>
      <c r="AN243" s="4" t="s">
        <v>1084</v>
      </c>
      <c r="AO243" s="4">
        <v>0</v>
      </c>
      <c r="AP243" s="4" t="s">
        <v>1084</v>
      </c>
      <c r="AQ243" s="4" t="s">
        <v>1178</v>
      </c>
      <c r="AR243" s="4" t="s">
        <v>1178</v>
      </c>
      <c r="AS243" s="4" t="s">
        <v>128</v>
      </c>
      <c r="AT243" s="4" t="s">
        <v>1105</v>
      </c>
      <c r="AU243" s="4" t="s">
        <v>546</v>
      </c>
      <c r="AV243" s="4" t="s">
        <v>1084</v>
      </c>
      <c r="AW243" s="4" t="s">
        <v>1084</v>
      </c>
      <c r="AX243" s="4" t="s">
        <v>1084</v>
      </c>
      <c r="AY243" s="4" t="s">
        <v>1419</v>
      </c>
      <c r="AZ243" s="8" t="s">
        <v>128</v>
      </c>
      <c r="BA243" t="s">
        <v>1107</v>
      </c>
      <c r="BB243" t="s">
        <v>1633</v>
      </c>
      <c r="BC243" t="s">
        <v>1514</v>
      </c>
      <c r="BD243" t="s">
        <v>1515</v>
      </c>
      <c r="BE243" t="s">
        <v>1133</v>
      </c>
      <c r="BF243" t="s">
        <v>1112</v>
      </c>
      <c r="BG243" t="s">
        <v>1514</v>
      </c>
      <c r="BH243" t="s">
        <v>1633</v>
      </c>
      <c r="BI243" t="s">
        <v>1516</v>
      </c>
      <c r="BJ243">
        <v>0</v>
      </c>
      <c r="BK243" t="s">
        <v>1115</v>
      </c>
      <c r="BM243" s="47"/>
    </row>
    <row r="244" spans="1:65" x14ac:dyDescent="0.35">
      <c r="A244" s="5">
        <v>466</v>
      </c>
      <c r="B244" s="4">
        <v>466</v>
      </c>
      <c r="C244" s="4" t="s">
        <v>548</v>
      </c>
      <c r="D244" s="4" t="s">
        <v>550</v>
      </c>
      <c r="E244" s="4" t="s">
        <v>1084</v>
      </c>
      <c r="F244" s="4" t="s">
        <v>2455</v>
      </c>
      <c r="G244" s="4">
        <v>2010</v>
      </c>
      <c r="H244" s="4" t="s">
        <v>1086</v>
      </c>
      <c r="I244" s="4" t="s">
        <v>1087</v>
      </c>
      <c r="J244" s="4" t="s">
        <v>1088</v>
      </c>
      <c r="K244" s="4" t="s">
        <v>121</v>
      </c>
      <c r="L244" s="4" t="s">
        <v>2456</v>
      </c>
      <c r="M244" s="4" t="s">
        <v>2457</v>
      </c>
      <c r="N244" s="4" t="s">
        <v>1084</v>
      </c>
      <c r="O244" s="4" t="s">
        <v>1084</v>
      </c>
      <c r="P244" s="4" t="s">
        <v>1084</v>
      </c>
      <c r="Q244" s="4" t="s">
        <v>1084</v>
      </c>
      <c r="R244" s="4" t="s">
        <v>1084</v>
      </c>
      <c r="S244" s="4">
        <v>2010</v>
      </c>
      <c r="T244" s="4" t="s">
        <v>1040</v>
      </c>
      <c r="U244" s="4" t="s">
        <v>1041</v>
      </c>
      <c r="V244" s="4" t="s">
        <v>1042</v>
      </c>
      <c r="W244" s="4" t="s">
        <v>1084</v>
      </c>
      <c r="X244" s="4" t="s">
        <v>1093</v>
      </c>
      <c r="Y244" s="4" t="s">
        <v>1094</v>
      </c>
      <c r="Z244" s="4" t="s">
        <v>1084</v>
      </c>
      <c r="AA244" s="4" t="s">
        <v>1084</v>
      </c>
      <c r="AB244" s="4" t="s">
        <v>1084</v>
      </c>
      <c r="AC244" s="4" t="s">
        <v>2458</v>
      </c>
      <c r="AD244" s="4" t="s">
        <v>2459</v>
      </c>
      <c r="AE244" s="4" t="s">
        <v>2460</v>
      </c>
      <c r="AF244" s="4" t="s">
        <v>1163</v>
      </c>
      <c r="AG244" s="4" t="s">
        <v>2461</v>
      </c>
      <c r="AH244" s="4" t="s">
        <v>78</v>
      </c>
      <c r="AI244" s="4">
        <v>40378</v>
      </c>
      <c r="AJ244" s="4" t="s">
        <v>1125</v>
      </c>
      <c r="AK244" s="4">
        <v>40446</v>
      </c>
      <c r="AL244" s="4" t="s">
        <v>1192</v>
      </c>
      <c r="AM244" s="4">
        <v>40412.5</v>
      </c>
      <c r="AN244" s="4" t="s">
        <v>1255</v>
      </c>
      <c r="AO244" s="4">
        <v>2010.6379781420801</v>
      </c>
      <c r="AP244" s="4" t="s">
        <v>1084</v>
      </c>
      <c r="AQ244" s="4" t="s">
        <v>1256</v>
      </c>
      <c r="AR244" s="4" t="s">
        <v>1256</v>
      </c>
      <c r="AS244" s="4" t="s">
        <v>121</v>
      </c>
      <c r="AT244" s="4" t="s">
        <v>1105</v>
      </c>
      <c r="AU244" s="4" t="s">
        <v>546</v>
      </c>
      <c r="AV244" s="4" t="s">
        <v>1084</v>
      </c>
      <c r="AW244" s="4" t="s">
        <v>1084</v>
      </c>
      <c r="AX244" s="4" t="s">
        <v>1084</v>
      </c>
      <c r="AY244" s="4" t="s">
        <v>1289</v>
      </c>
      <c r="AZ244" s="8" t="s">
        <v>121</v>
      </c>
      <c r="BA244" t="s">
        <v>1107</v>
      </c>
      <c r="BB244" t="s">
        <v>1633</v>
      </c>
      <c r="BC244" t="s">
        <v>1514</v>
      </c>
      <c r="BD244" t="s">
        <v>1515</v>
      </c>
      <c r="BE244" t="s">
        <v>1133</v>
      </c>
      <c r="BF244" t="s">
        <v>1112</v>
      </c>
      <c r="BG244" t="s">
        <v>1514</v>
      </c>
      <c r="BH244" t="s">
        <v>1633</v>
      </c>
      <c r="BI244" t="s">
        <v>1516</v>
      </c>
      <c r="BJ244">
        <v>0</v>
      </c>
      <c r="BK244" t="s">
        <v>1115</v>
      </c>
      <c r="BM244" s="47"/>
    </row>
    <row r="245" spans="1:65" x14ac:dyDescent="0.35">
      <c r="A245" s="5">
        <v>966</v>
      </c>
      <c r="B245" s="4">
        <v>966</v>
      </c>
      <c r="C245" s="4" t="s">
        <v>548</v>
      </c>
      <c r="D245" s="4" t="s">
        <v>554</v>
      </c>
      <c r="E245" s="4" t="s">
        <v>1084</v>
      </c>
      <c r="F245" s="4" t="s">
        <v>2462</v>
      </c>
      <c r="G245" s="4">
        <v>2010</v>
      </c>
      <c r="H245" s="4" t="s">
        <v>1086</v>
      </c>
      <c r="I245" s="4" t="s">
        <v>1087</v>
      </c>
      <c r="J245" s="4" t="s">
        <v>1088</v>
      </c>
      <c r="K245" s="4" t="s">
        <v>76</v>
      </c>
      <c r="L245" s="4" t="s">
        <v>2449</v>
      </c>
      <c r="M245" s="4" t="s">
        <v>2463</v>
      </c>
      <c r="N245" s="4" t="s">
        <v>1084</v>
      </c>
      <c r="O245" s="4" t="s">
        <v>1084</v>
      </c>
      <c r="P245" s="4" t="s">
        <v>1084</v>
      </c>
      <c r="Q245" s="4" t="s">
        <v>1084</v>
      </c>
      <c r="R245" s="4" t="s">
        <v>1084</v>
      </c>
      <c r="S245" s="4">
        <v>2010</v>
      </c>
      <c r="T245" s="4" t="s">
        <v>1040</v>
      </c>
      <c r="U245" s="4" t="s">
        <v>1041</v>
      </c>
      <c r="V245" s="4" t="s">
        <v>1042</v>
      </c>
      <c r="W245" s="4" t="s">
        <v>1084</v>
      </c>
      <c r="X245" s="4" t="s">
        <v>1093</v>
      </c>
      <c r="Y245" s="4" t="s">
        <v>1094</v>
      </c>
      <c r="Z245" s="4" t="s">
        <v>1084</v>
      </c>
      <c r="AA245" s="4" t="s">
        <v>1084</v>
      </c>
      <c r="AB245" s="4" t="s">
        <v>1084</v>
      </c>
      <c r="AC245" s="4" t="s">
        <v>1084</v>
      </c>
      <c r="AD245" s="4" t="s">
        <v>1084</v>
      </c>
      <c r="AE245" s="4" t="s">
        <v>2464</v>
      </c>
      <c r="AF245" s="4" t="s">
        <v>1140</v>
      </c>
      <c r="AG245" s="4" t="s">
        <v>2465</v>
      </c>
      <c r="AH245" s="4" t="s">
        <v>78</v>
      </c>
      <c r="AI245" s="4">
        <v>40417</v>
      </c>
      <c r="AJ245" s="4" t="s">
        <v>1151</v>
      </c>
      <c r="AK245" s="4">
        <v>40532</v>
      </c>
      <c r="AL245" s="4" t="s">
        <v>1152</v>
      </c>
      <c r="AM245" s="4">
        <v>40475</v>
      </c>
      <c r="AN245" s="4" t="s">
        <v>1255</v>
      </c>
      <c r="AO245" s="4">
        <v>2010.8087431694</v>
      </c>
      <c r="AP245" s="4" t="s">
        <v>1304</v>
      </c>
      <c r="AQ245" s="4" t="s">
        <v>1256</v>
      </c>
      <c r="AR245" s="4" t="s">
        <v>1256</v>
      </c>
      <c r="AS245" s="4" t="s">
        <v>76</v>
      </c>
      <c r="AT245" s="4" t="s">
        <v>1105</v>
      </c>
      <c r="AU245" s="4" t="s">
        <v>546</v>
      </c>
      <c r="AV245" s="4" t="s">
        <v>1084</v>
      </c>
      <c r="AW245" s="4" t="s">
        <v>1084</v>
      </c>
      <c r="AX245" s="4" t="s">
        <v>1084</v>
      </c>
      <c r="AY245" s="4" t="s">
        <v>1128</v>
      </c>
      <c r="AZ245" s="8" t="s">
        <v>76</v>
      </c>
      <c r="BA245" t="s">
        <v>1107</v>
      </c>
      <c r="BB245" t="s">
        <v>1633</v>
      </c>
      <c r="BC245" t="s">
        <v>1514</v>
      </c>
      <c r="BD245" t="s">
        <v>1515</v>
      </c>
      <c r="BE245" t="s">
        <v>1133</v>
      </c>
      <c r="BF245" t="s">
        <v>1112</v>
      </c>
      <c r="BG245" t="s">
        <v>1514</v>
      </c>
      <c r="BH245" t="s">
        <v>1633</v>
      </c>
      <c r="BI245" t="s">
        <v>1516</v>
      </c>
      <c r="BJ245">
        <v>0</v>
      </c>
      <c r="BK245" t="s">
        <v>1115</v>
      </c>
      <c r="BM245" s="47" t="s">
        <v>1209</v>
      </c>
    </row>
    <row r="246" spans="1:65" x14ac:dyDescent="0.35">
      <c r="A246" s="5">
        <v>467</v>
      </c>
      <c r="B246" s="4">
        <v>467</v>
      </c>
      <c r="C246" s="4" t="s">
        <v>548</v>
      </c>
      <c r="D246" s="4" t="s">
        <v>551</v>
      </c>
      <c r="E246" s="4" t="s">
        <v>1084</v>
      </c>
      <c r="F246" s="4" t="s">
        <v>2373</v>
      </c>
      <c r="G246" s="4">
        <v>2013</v>
      </c>
      <c r="H246" s="4" t="s">
        <v>1086</v>
      </c>
      <c r="I246" s="4" t="s">
        <v>1087</v>
      </c>
      <c r="J246" s="4" t="s">
        <v>1088</v>
      </c>
      <c r="K246" s="4" t="s">
        <v>76</v>
      </c>
      <c r="L246" s="4" t="s">
        <v>2466</v>
      </c>
      <c r="M246" s="4" t="s">
        <v>2467</v>
      </c>
      <c r="N246" s="4" t="s">
        <v>1084</v>
      </c>
      <c r="O246" s="4" t="s">
        <v>1084</v>
      </c>
      <c r="P246" s="4" t="s">
        <v>1084</v>
      </c>
      <c r="Q246" s="4" t="s">
        <v>1084</v>
      </c>
      <c r="R246" s="4" t="s">
        <v>1084</v>
      </c>
      <c r="S246" s="4">
        <v>2013</v>
      </c>
      <c r="T246" s="4" t="s">
        <v>1040</v>
      </c>
      <c r="U246" s="4" t="s">
        <v>1041</v>
      </c>
      <c r="V246" s="4" t="s">
        <v>1042</v>
      </c>
      <c r="W246" s="4" t="s">
        <v>1084</v>
      </c>
      <c r="X246" s="4" t="s">
        <v>1093</v>
      </c>
      <c r="Y246" s="4" t="s">
        <v>1094</v>
      </c>
      <c r="Z246" s="4" t="s">
        <v>1084</v>
      </c>
      <c r="AA246" s="4" t="s">
        <v>1084</v>
      </c>
      <c r="AB246" s="4" t="s">
        <v>1084</v>
      </c>
      <c r="AC246" s="4" t="s">
        <v>1084</v>
      </c>
      <c r="AD246" s="4" t="s">
        <v>1084</v>
      </c>
      <c r="AE246" s="4" t="s">
        <v>2468</v>
      </c>
      <c r="AF246" s="4" t="s">
        <v>1119</v>
      </c>
      <c r="AG246" s="4" t="s">
        <v>1248</v>
      </c>
      <c r="AH246" s="4" t="s">
        <v>78</v>
      </c>
      <c r="AI246" s="4">
        <v>41518</v>
      </c>
      <c r="AJ246" s="4" t="s">
        <v>1192</v>
      </c>
      <c r="AK246" s="4">
        <v>41639</v>
      </c>
      <c r="AL246" s="4" t="s">
        <v>1152</v>
      </c>
      <c r="AM246" s="4">
        <v>41579</v>
      </c>
      <c r="AN246" s="4" t="s">
        <v>1287</v>
      </c>
      <c r="AO246" s="4">
        <v>2013.8306010929</v>
      </c>
      <c r="AP246" s="4" t="s">
        <v>2469</v>
      </c>
      <c r="AQ246" s="4" t="s">
        <v>1203</v>
      </c>
      <c r="AR246" s="4" t="s">
        <v>1203</v>
      </c>
      <c r="AS246" s="4" t="s">
        <v>76</v>
      </c>
      <c r="AT246" s="4" t="s">
        <v>1105</v>
      </c>
      <c r="AU246" s="4" t="s">
        <v>546</v>
      </c>
      <c r="AV246" s="4" t="s">
        <v>1084</v>
      </c>
      <c r="AW246" s="4" t="s">
        <v>2470</v>
      </c>
      <c r="AX246" s="4" t="s">
        <v>1084</v>
      </c>
      <c r="AY246" s="4" t="s">
        <v>1128</v>
      </c>
      <c r="AZ246" s="8" t="s">
        <v>76</v>
      </c>
      <c r="BA246" t="s">
        <v>1107</v>
      </c>
      <c r="BB246" t="s">
        <v>1633</v>
      </c>
      <c r="BC246" t="s">
        <v>1514</v>
      </c>
      <c r="BD246" t="s">
        <v>1515</v>
      </c>
      <c r="BE246" t="s">
        <v>1133</v>
      </c>
      <c r="BF246" t="s">
        <v>1112</v>
      </c>
      <c r="BG246" t="s">
        <v>1514</v>
      </c>
      <c r="BH246" t="s">
        <v>1633</v>
      </c>
      <c r="BI246" t="s">
        <v>1516</v>
      </c>
      <c r="BJ246">
        <v>0</v>
      </c>
      <c r="BK246" t="s">
        <v>1115</v>
      </c>
      <c r="BM246" s="47" t="s">
        <v>1298</v>
      </c>
    </row>
    <row r="247" spans="1:65" x14ac:dyDescent="0.35">
      <c r="A247" s="5">
        <v>2230</v>
      </c>
      <c r="B247" s="4">
        <v>2230</v>
      </c>
      <c r="C247" s="4" t="s">
        <v>548</v>
      </c>
      <c r="D247" s="4" t="s">
        <v>556</v>
      </c>
      <c r="E247" s="4" t="s">
        <v>1084</v>
      </c>
      <c r="F247" s="4" t="s">
        <v>2471</v>
      </c>
      <c r="G247" s="4">
        <v>2016</v>
      </c>
      <c r="H247" s="4" t="s">
        <v>1086</v>
      </c>
      <c r="I247" s="4" t="s">
        <v>1087</v>
      </c>
      <c r="J247" s="4" t="s">
        <v>1088</v>
      </c>
      <c r="K247" s="4" t="s">
        <v>121</v>
      </c>
      <c r="L247" s="4" t="s">
        <v>2456</v>
      </c>
      <c r="M247" s="4" t="s">
        <v>2472</v>
      </c>
      <c r="N247" s="4" t="s">
        <v>1084</v>
      </c>
      <c r="O247" s="4" t="s">
        <v>1084</v>
      </c>
      <c r="P247" s="4" t="s">
        <v>1084</v>
      </c>
      <c r="Q247" s="4" t="s">
        <v>1084</v>
      </c>
      <c r="R247" s="4" t="s">
        <v>1084</v>
      </c>
      <c r="S247" s="4">
        <v>0</v>
      </c>
      <c r="T247" s="4" t="s">
        <v>1040</v>
      </c>
      <c r="U247" s="4" t="s">
        <v>1041</v>
      </c>
      <c r="V247" s="4" t="s">
        <v>1042</v>
      </c>
      <c r="W247" s="4" t="s">
        <v>1084</v>
      </c>
      <c r="X247" s="4" t="s">
        <v>1284</v>
      </c>
      <c r="Y247" s="4" t="s">
        <v>1094</v>
      </c>
      <c r="Z247" s="4" t="s">
        <v>1084</v>
      </c>
      <c r="AA247" s="4" t="s">
        <v>1084</v>
      </c>
      <c r="AB247" s="4" t="s">
        <v>1084</v>
      </c>
      <c r="AC247" s="4" t="s">
        <v>1188</v>
      </c>
      <c r="AD247" s="4" t="s">
        <v>1084</v>
      </c>
      <c r="AE247" s="4" t="s">
        <v>2473</v>
      </c>
      <c r="AF247" s="4" t="s">
        <v>1163</v>
      </c>
      <c r="AG247" s="4" t="s">
        <v>2137</v>
      </c>
      <c r="AH247" s="4" t="s">
        <v>78</v>
      </c>
      <c r="AI247" s="4">
        <v>42629</v>
      </c>
      <c r="AJ247" s="4" t="s">
        <v>1192</v>
      </c>
      <c r="AK247" s="4">
        <v>42715</v>
      </c>
      <c r="AL247" s="4" t="s">
        <v>1152</v>
      </c>
      <c r="AM247" s="4">
        <v>42672.5</v>
      </c>
      <c r="AN247" s="4" t="s">
        <v>1264</v>
      </c>
      <c r="AO247" s="4">
        <v>2016.82650273224</v>
      </c>
      <c r="AP247" s="4" t="s">
        <v>2474</v>
      </c>
      <c r="AQ247" s="4" t="s">
        <v>1104</v>
      </c>
      <c r="AR247" s="4" t="s">
        <v>1104</v>
      </c>
      <c r="AS247" s="4" t="s">
        <v>121</v>
      </c>
      <c r="AT247" s="4" t="s">
        <v>1105</v>
      </c>
      <c r="AU247" s="4" t="s">
        <v>546</v>
      </c>
      <c r="AV247" s="4" t="s">
        <v>1084</v>
      </c>
      <c r="AW247" s="4" t="s">
        <v>1084</v>
      </c>
      <c r="AX247" s="4" t="s">
        <v>1084</v>
      </c>
      <c r="AY247" s="4" t="s">
        <v>1289</v>
      </c>
      <c r="AZ247" s="8" t="s">
        <v>121</v>
      </c>
      <c r="BA247" t="s">
        <v>1107</v>
      </c>
      <c r="BB247" t="s">
        <v>1633</v>
      </c>
      <c r="BC247" t="s">
        <v>1514</v>
      </c>
      <c r="BD247" t="s">
        <v>1515</v>
      </c>
      <c r="BE247" t="s">
        <v>1133</v>
      </c>
      <c r="BF247" t="s">
        <v>1112</v>
      </c>
      <c r="BG247" t="s">
        <v>1514</v>
      </c>
      <c r="BH247" t="s">
        <v>1633</v>
      </c>
      <c r="BI247" t="s">
        <v>1516</v>
      </c>
      <c r="BJ247">
        <v>0</v>
      </c>
      <c r="BK247" t="s">
        <v>1115</v>
      </c>
      <c r="BM247" s="47"/>
    </row>
    <row r="248" spans="1:65" x14ac:dyDescent="0.35">
      <c r="A248" s="5">
        <v>468</v>
      </c>
      <c r="B248" s="4">
        <v>468</v>
      </c>
      <c r="C248" s="4" t="s">
        <v>560</v>
      </c>
      <c r="D248" s="4" t="s">
        <v>559</v>
      </c>
      <c r="E248" s="4" t="s">
        <v>1084</v>
      </c>
      <c r="F248" s="4" t="s">
        <v>2475</v>
      </c>
      <c r="G248" s="4" t="s">
        <v>199</v>
      </c>
      <c r="H248" s="4" t="s">
        <v>1086</v>
      </c>
      <c r="I248" s="4" t="s">
        <v>1087</v>
      </c>
      <c r="J248" s="4" t="s">
        <v>1088</v>
      </c>
      <c r="K248" s="4" t="s">
        <v>76</v>
      </c>
      <c r="L248" s="4" t="s">
        <v>2476</v>
      </c>
      <c r="M248" s="4" t="s">
        <v>2477</v>
      </c>
      <c r="N248" s="4" t="s">
        <v>1084</v>
      </c>
      <c r="O248" s="4" t="s">
        <v>2478</v>
      </c>
      <c r="P248" s="4" t="s">
        <v>1084</v>
      </c>
      <c r="Q248" s="4" t="s">
        <v>1084</v>
      </c>
      <c r="R248" s="4" t="s">
        <v>1084</v>
      </c>
      <c r="S248" s="4">
        <v>2005</v>
      </c>
      <c r="T248" s="4" t="s">
        <v>1040</v>
      </c>
      <c r="U248" s="4" t="s">
        <v>1041</v>
      </c>
      <c r="V248" s="4" t="s">
        <v>1042</v>
      </c>
      <c r="W248" s="4" t="s">
        <v>1043</v>
      </c>
      <c r="X248" s="4" t="s">
        <v>1093</v>
      </c>
      <c r="Y248" s="4" t="s">
        <v>1094</v>
      </c>
      <c r="Z248" s="4" t="s">
        <v>1084</v>
      </c>
      <c r="AA248" s="4" t="s">
        <v>1084</v>
      </c>
      <c r="AB248" s="4" t="s">
        <v>1084</v>
      </c>
      <c r="AC248" s="4" t="s">
        <v>1084</v>
      </c>
      <c r="AD248" s="4" t="s">
        <v>1084</v>
      </c>
      <c r="AE248" s="4" t="s">
        <v>2479</v>
      </c>
      <c r="AF248" s="4" t="s">
        <v>1140</v>
      </c>
      <c r="AG248" s="4" t="s">
        <v>2480</v>
      </c>
      <c r="AH248" s="4" t="s">
        <v>78</v>
      </c>
      <c r="AI248" s="4">
        <v>38630</v>
      </c>
      <c r="AJ248" s="4" t="s">
        <v>1165</v>
      </c>
      <c r="AK248" s="4">
        <v>38728</v>
      </c>
      <c r="AL248" s="4" t="s">
        <v>1303</v>
      </c>
      <c r="AM248" s="4">
        <v>38679.5</v>
      </c>
      <c r="AN248" s="4" t="s">
        <v>1158</v>
      </c>
      <c r="AO248" s="4">
        <v>2005.8920765027301</v>
      </c>
      <c r="AP248" s="4" t="s">
        <v>1084</v>
      </c>
      <c r="AQ248" s="4" t="s">
        <v>1159</v>
      </c>
      <c r="AR248" s="4" t="s">
        <v>1280</v>
      </c>
      <c r="AS248" s="4" t="s">
        <v>76</v>
      </c>
      <c r="AT248" s="4" t="s">
        <v>1105</v>
      </c>
      <c r="AU248" s="4" t="s">
        <v>558</v>
      </c>
      <c r="AV248" s="4" t="s">
        <v>1084</v>
      </c>
      <c r="AW248" s="4" t="s">
        <v>1084</v>
      </c>
      <c r="AX248" s="4" t="s">
        <v>1084</v>
      </c>
      <c r="AY248" s="4" t="s">
        <v>1128</v>
      </c>
      <c r="AZ248" s="8" t="s">
        <v>76</v>
      </c>
      <c r="BA248" t="s">
        <v>1129</v>
      </c>
      <c r="BB248" t="s">
        <v>1130</v>
      </c>
      <c r="BC248" t="s">
        <v>1131</v>
      </c>
      <c r="BD248" t="s">
        <v>1132</v>
      </c>
      <c r="BE248" t="s">
        <v>1133</v>
      </c>
      <c r="BF248" t="s">
        <v>1112</v>
      </c>
      <c r="BG248" t="s">
        <v>1131</v>
      </c>
      <c r="BH248" t="s">
        <v>1134</v>
      </c>
      <c r="BI248" t="s">
        <v>1135</v>
      </c>
      <c r="BJ248">
        <v>0</v>
      </c>
      <c r="BK248" t="s">
        <v>1134</v>
      </c>
      <c r="BM248" s="47" t="s">
        <v>1209</v>
      </c>
    </row>
    <row r="249" spans="1:65" x14ac:dyDescent="0.35">
      <c r="A249" s="5">
        <v>469</v>
      </c>
      <c r="B249" s="4">
        <v>469</v>
      </c>
      <c r="C249" s="4" t="s">
        <v>560</v>
      </c>
      <c r="D249" s="4" t="s">
        <v>561</v>
      </c>
      <c r="E249" s="4" t="s">
        <v>1084</v>
      </c>
      <c r="F249" s="4" t="s">
        <v>2481</v>
      </c>
      <c r="G249" s="4">
        <v>2013</v>
      </c>
      <c r="H249" s="4" t="s">
        <v>1086</v>
      </c>
      <c r="I249" s="4" t="s">
        <v>1087</v>
      </c>
      <c r="J249" s="4" t="s">
        <v>1088</v>
      </c>
      <c r="K249" s="4" t="s">
        <v>76</v>
      </c>
      <c r="L249" s="4" t="s">
        <v>2476</v>
      </c>
      <c r="M249" s="4" t="s">
        <v>2482</v>
      </c>
      <c r="N249" s="4" t="s">
        <v>1084</v>
      </c>
      <c r="O249" s="4" t="s">
        <v>1084</v>
      </c>
      <c r="P249" s="4" t="s">
        <v>1084</v>
      </c>
      <c r="Q249" s="4" t="s">
        <v>1084</v>
      </c>
      <c r="R249" s="4" t="s">
        <v>1084</v>
      </c>
      <c r="S249" s="4">
        <v>2013</v>
      </c>
      <c r="T249" s="4" t="s">
        <v>1040</v>
      </c>
      <c r="U249" s="4" t="s">
        <v>1041</v>
      </c>
      <c r="V249" s="4" t="s">
        <v>1042</v>
      </c>
      <c r="W249" s="4" t="s">
        <v>1084</v>
      </c>
      <c r="X249" s="4" t="s">
        <v>1093</v>
      </c>
      <c r="Y249" s="4" t="s">
        <v>1094</v>
      </c>
      <c r="Z249" s="4" t="s">
        <v>1084</v>
      </c>
      <c r="AA249" s="4" t="s">
        <v>1084</v>
      </c>
      <c r="AB249" s="4" t="s">
        <v>1084</v>
      </c>
      <c r="AC249" s="4" t="s">
        <v>1084</v>
      </c>
      <c r="AD249" s="4" t="s">
        <v>1084</v>
      </c>
      <c r="AE249" s="4" t="s">
        <v>2483</v>
      </c>
      <c r="AF249" s="4" t="s">
        <v>1140</v>
      </c>
      <c r="AG249" s="4" t="s">
        <v>1156</v>
      </c>
      <c r="AH249" s="4" t="s">
        <v>78</v>
      </c>
      <c r="AI249" s="4">
        <v>41334</v>
      </c>
      <c r="AJ249" s="4" t="s">
        <v>1201</v>
      </c>
      <c r="AK249" s="4">
        <v>41425</v>
      </c>
      <c r="AL249" s="4" t="s">
        <v>1157</v>
      </c>
      <c r="AM249" s="4">
        <v>41380</v>
      </c>
      <c r="AN249" s="4" t="s">
        <v>1287</v>
      </c>
      <c r="AO249" s="4">
        <v>2013.2868852459001</v>
      </c>
      <c r="AP249" s="4" t="s">
        <v>2484</v>
      </c>
      <c r="AQ249" s="4" t="s">
        <v>1203</v>
      </c>
      <c r="AR249" s="4" t="s">
        <v>1203</v>
      </c>
      <c r="AS249" s="4" t="s">
        <v>76</v>
      </c>
      <c r="AT249" s="4" t="s">
        <v>1105</v>
      </c>
      <c r="AU249" s="4" t="s">
        <v>558</v>
      </c>
      <c r="AV249" s="4" t="s">
        <v>1084</v>
      </c>
      <c r="AW249" s="4" t="s">
        <v>1084</v>
      </c>
      <c r="AX249" s="4" t="s">
        <v>1084</v>
      </c>
      <c r="AY249" s="4" t="s">
        <v>1128</v>
      </c>
      <c r="AZ249" s="8" t="s">
        <v>76</v>
      </c>
      <c r="BA249" t="s">
        <v>1129</v>
      </c>
      <c r="BB249" t="s">
        <v>1130</v>
      </c>
      <c r="BC249" t="s">
        <v>1131</v>
      </c>
      <c r="BD249" t="s">
        <v>1132</v>
      </c>
      <c r="BE249" t="s">
        <v>1133</v>
      </c>
      <c r="BF249" t="s">
        <v>1112</v>
      </c>
      <c r="BG249" t="s">
        <v>1131</v>
      </c>
      <c r="BH249" t="s">
        <v>1134</v>
      </c>
      <c r="BI249" t="s">
        <v>1135</v>
      </c>
      <c r="BJ249">
        <v>0</v>
      </c>
      <c r="BK249" t="s">
        <v>1134</v>
      </c>
      <c r="BM249" s="47" t="s">
        <v>1298</v>
      </c>
    </row>
    <row r="250" spans="1:65" x14ac:dyDescent="0.35">
      <c r="A250" s="5">
        <v>3302</v>
      </c>
      <c r="B250" s="4">
        <v>3302</v>
      </c>
      <c r="C250" s="4" t="s">
        <v>560</v>
      </c>
      <c r="D250" s="4" t="s">
        <v>562</v>
      </c>
      <c r="E250" s="4" t="s">
        <v>1084</v>
      </c>
      <c r="F250" s="4" t="s">
        <v>2481</v>
      </c>
      <c r="G250" s="4" t="s">
        <v>103</v>
      </c>
      <c r="H250" s="4" t="s">
        <v>1086</v>
      </c>
      <c r="I250" s="4" t="s">
        <v>1087</v>
      </c>
      <c r="J250" s="4" t="s">
        <v>1088</v>
      </c>
      <c r="K250" s="4" t="s">
        <v>76</v>
      </c>
      <c r="L250" s="4" t="s">
        <v>2476</v>
      </c>
      <c r="M250" s="4" t="s">
        <v>2485</v>
      </c>
      <c r="N250" s="4" t="s">
        <v>1084</v>
      </c>
      <c r="O250" s="4" t="s">
        <v>1084</v>
      </c>
      <c r="P250" s="4" t="s">
        <v>1084</v>
      </c>
      <c r="Q250" s="4" t="s">
        <v>1084</v>
      </c>
      <c r="R250" s="4" t="s">
        <v>1084</v>
      </c>
      <c r="S250" s="4">
        <v>0</v>
      </c>
      <c r="T250" s="4" t="s">
        <v>1040</v>
      </c>
      <c r="U250" s="4" t="s">
        <v>1041</v>
      </c>
      <c r="V250" s="4" t="s">
        <v>1042</v>
      </c>
      <c r="W250" s="4" t="s">
        <v>1084</v>
      </c>
      <c r="X250" s="4" t="s">
        <v>1093</v>
      </c>
      <c r="Y250" s="4" t="s">
        <v>1094</v>
      </c>
      <c r="Z250" s="4" t="s">
        <v>1084</v>
      </c>
      <c r="AA250" s="4" t="s">
        <v>1084</v>
      </c>
      <c r="AB250" s="4" t="s">
        <v>1084</v>
      </c>
      <c r="AC250" s="4" t="s">
        <v>1188</v>
      </c>
      <c r="AD250" s="4" t="s">
        <v>1084</v>
      </c>
      <c r="AE250" s="4" t="s">
        <v>2486</v>
      </c>
      <c r="AF250" s="4" t="s">
        <v>1140</v>
      </c>
      <c r="AG250" s="4" t="s">
        <v>2308</v>
      </c>
      <c r="AH250" s="4" t="s">
        <v>78</v>
      </c>
      <c r="AI250" s="4">
        <v>43383</v>
      </c>
      <c r="AJ250" s="4" t="s">
        <v>1165</v>
      </c>
      <c r="AK250" s="4">
        <v>43486</v>
      </c>
      <c r="AL250" s="4" t="s">
        <v>1303</v>
      </c>
      <c r="AM250" s="4">
        <v>43435</v>
      </c>
      <c r="AN250" s="4" t="s">
        <v>1376</v>
      </c>
      <c r="AO250" s="4">
        <v>2018.9125683060099</v>
      </c>
      <c r="AP250" s="4" t="s">
        <v>1327</v>
      </c>
      <c r="AQ250" s="4" t="s">
        <v>1195</v>
      </c>
      <c r="AR250" s="4" t="s">
        <v>1216</v>
      </c>
      <c r="AS250" s="4" t="s">
        <v>76</v>
      </c>
      <c r="AT250" s="4" t="s">
        <v>1105</v>
      </c>
      <c r="AU250" s="4" t="s">
        <v>558</v>
      </c>
      <c r="AV250" s="4" t="s">
        <v>1084</v>
      </c>
      <c r="AW250" s="4" t="s">
        <v>1084</v>
      </c>
      <c r="AX250" s="4" t="s">
        <v>1084</v>
      </c>
      <c r="AY250" s="4" t="s">
        <v>1128</v>
      </c>
      <c r="AZ250" s="8" t="s">
        <v>76</v>
      </c>
      <c r="BA250" t="s">
        <v>1129</v>
      </c>
      <c r="BB250" t="s">
        <v>1130</v>
      </c>
      <c r="BC250" t="s">
        <v>1131</v>
      </c>
      <c r="BD250" t="s">
        <v>1132</v>
      </c>
      <c r="BE250" t="s">
        <v>1133</v>
      </c>
      <c r="BF250" t="s">
        <v>1112</v>
      </c>
      <c r="BG250" t="s">
        <v>1131</v>
      </c>
      <c r="BH250" t="s">
        <v>1134</v>
      </c>
      <c r="BI250" t="s">
        <v>1135</v>
      </c>
      <c r="BJ250">
        <v>0</v>
      </c>
      <c r="BK250" t="s">
        <v>1134</v>
      </c>
      <c r="BM250" s="47" t="s">
        <v>329</v>
      </c>
    </row>
    <row r="251" spans="1:65" x14ac:dyDescent="0.35">
      <c r="A251" s="5">
        <v>473</v>
      </c>
      <c r="B251" s="4">
        <v>473</v>
      </c>
      <c r="C251" s="4" t="s">
        <v>565</v>
      </c>
      <c r="D251" s="4" t="s">
        <v>564</v>
      </c>
      <c r="E251" s="4" t="s">
        <v>1084</v>
      </c>
      <c r="F251" s="4" t="s">
        <v>2487</v>
      </c>
      <c r="G251" s="4" t="s">
        <v>160</v>
      </c>
      <c r="H251" s="4" t="s">
        <v>1086</v>
      </c>
      <c r="I251" s="4" t="s">
        <v>1087</v>
      </c>
      <c r="J251" s="4" t="s">
        <v>1088</v>
      </c>
      <c r="K251" s="4" t="s">
        <v>67</v>
      </c>
      <c r="L251" s="4" t="s">
        <v>2488</v>
      </c>
      <c r="M251" s="4" t="s">
        <v>2489</v>
      </c>
      <c r="N251" s="4" t="s">
        <v>1084</v>
      </c>
      <c r="O251" s="4" t="s">
        <v>1084</v>
      </c>
      <c r="P251" s="4" t="s">
        <v>1084</v>
      </c>
      <c r="Q251" s="4" t="s">
        <v>1084</v>
      </c>
      <c r="R251" s="4" t="s">
        <v>2490</v>
      </c>
      <c r="S251" s="4">
        <v>2003</v>
      </c>
      <c r="T251" s="4" t="s">
        <v>1040</v>
      </c>
      <c r="U251" s="4" t="s">
        <v>1041</v>
      </c>
      <c r="V251" s="4" t="s">
        <v>1042</v>
      </c>
      <c r="W251" s="4" t="s">
        <v>1084</v>
      </c>
      <c r="X251" s="4" t="s">
        <v>1093</v>
      </c>
      <c r="Y251" s="4" t="s">
        <v>1084</v>
      </c>
      <c r="Z251" s="4" t="s">
        <v>1094</v>
      </c>
      <c r="AA251" s="4" t="s">
        <v>1084</v>
      </c>
      <c r="AB251" s="4" t="s">
        <v>1084</v>
      </c>
      <c r="AC251" s="4" t="s">
        <v>1084</v>
      </c>
      <c r="AD251" s="4" t="s">
        <v>1084</v>
      </c>
      <c r="AE251" s="4" t="s">
        <v>2491</v>
      </c>
      <c r="AF251" s="4" t="s">
        <v>1190</v>
      </c>
      <c r="AG251" s="4" t="s">
        <v>1872</v>
      </c>
      <c r="AH251" s="4" t="s">
        <v>78</v>
      </c>
      <c r="AI251" s="4">
        <v>37895</v>
      </c>
      <c r="AJ251" s="4" t="s">
        <v>1165</v>
      </c>
      <c r="AK251" s="4">
        <v>38046</v>
      </c>
      <c r="AL251" s="4" t="s">
        <v>1101</v>
      </c>
      <c r="AM251" s="4">
        <v>37971</v>
      </c>
      <c r="AN251" s="4" t="s">
        <v>1402</v>
      </c>
      <c r="AO251" s="4">
        <v>2003.95355191257</v>
      </c>
      <c r="AP251" s="4" t="s">
        <v>1084</v>
      </c>
      <c r="AQ251" s="4" t="s">
        <v>1403</v>
      </c>
      <c r="AR251" s="4" t="s">
        <v>1404</v>
      </c>
      <c r="AS251" s="4" t="s">
        <v>67</v>
      </c>
      <c r="AT251" s="4" t="s">
        <v>1105</v>
      </c>
      <c r="AU251" s="4" t="s">
        <v>563</v>
      </c>
      <c r="AV251" s="4" t="s">
        <v>1084</v>
      </c>
      <c r="AW251" s="4" t="s">
        <v>2492</v>
      </c>
      <c r="AX251" s="4" t="s">
        <v>2493</v>
      </c>
      <c r="AY251" s="4" t="s">
        <v>1106</v>
      </c>
      <c r="AZ251" s="8" t="s">
        <v>67</v>
      </c>
      <c r="BA251" t="s">
        <v>1204</v>
      </c>
      <c r="BB251" t="s">
        <v>1205</v>
      </c>
      <c r="BC251" t="s">
        <v>1206</v>
      </c>
      <c r="BD251" t="s">
        <v>1110</v>
      </c>
      <c r="BE251" t="s">
        <v>1133</v>
      </c>
      <c r="BF251" t="s">
        <v>1112</v>
      </c>
      <c r="BG251" t="s">
        <v>1206</v>
      </c>
      <c r="BH251" t="s">
        <v>1205</v>
      </c>
      <c r="BI251" t="s">
        <v>1208</v>
      </c>
      <c r="BJ251">
        <v>0</v>
      </c>
      <c r="BK251" t="s">
        <v>1115</v>
      </c>
      <c r="BM251" s="47"/>
    </row>
    <row r="252" spans="1:65" x14ac:dyDescent="0.35">
      <c r="A252" s="5">
        <v>2228</v>
      </c>
      <c r="B252" s="4">
        <v>2228</v>
      </c>
      <c r="C252" s="4" t="s">
        <v>565</v>
      </c>
      <c r="D252" s="4" t="s">
        <v>566</v>
      </c>
      <c r="E252" s="4" t="s">
        <v>1084</v>
      </c>
      <c r="F252" s="4" t="s">
        <v>2494</v>
      </c>
      <c r="G252" s="4" t="s">
        <v>95</v>
      </c>
      <c r="H252" s="4" t="s">
        <v>1086</v>
      </c>
      <c r="I252" s="4" t="s">
        <v>1087</v>
      </c>
      <c r="J252" s="4" t="s">
        <v>1088</v>
      </c>
      <c r="K252" s="4" t="s">
        <v>567</v>
      </c>
      <c r="L252" s="4" t="s">
        <v>2488</v>
      </c>
      <c r="M252" s="4" t="s">
        <v>2495</v>
      </c>
      <c r="N252" s="4" t="s">
        <v>1084</v>
      </c>
      <c r="O252" s="4" t="s">
        <v>1084</v>
      </c>
      <c r="P252" s="4" t="s">
        <v>1084</v>
      </c>
      <c r="Q252" s="4" t="s">
        <v>1084</v>
      </c>
      <c r="R252" s="4" t="s">
        <v>1084</v>
      </c>
      <c r="S252" s="4">
        <v>0</v>
      </c>
      <c r="T252" s="4" t="s">
        <v>1040</v>
      </c>
      <c r="U252" s="4" t="s">
        <v>1041</v>
      </c>
      <c r="V252" s="4" t="s">
        <v>1042</v>
      </c>
      <c r="W252" s="4" t="s">
        <v>1084</v>
      </c>
      <c r="X252" s="4" t="s">
        <v>1284</v>
      </c>
      <c r="Y252" s="4" t="s">
        <v>1094</v>
      </c>
      <c r="Z252" s="4" t="s">
        <v>1084</v>
      </c>
      <c r="AA252" s="4" t="s">
        <v>1084</v>
      </c>
      <c r="AB252" s="4" t="s">
        <v>1084</v>
      </c>
      <c r="AC252" s="4" t="s">
        <v>1188</v>
      </c>
      <c r="AD252" s="4" t="s">
        <v>1084</v>
      </c>
      <c r="AE252" s="4" t="s">
        <v>1951</v>
      </c>
      <c r="AF252" s="4" t="s">
        <v>1140</v>
      </c>
      <c r="AG252" s="4" t="s">
        <v>2252</v>
      </c>
      <c r="AH252" s="4" t="s">
        <v>78</v>
      </c>
      <c r="AI252" s="4">
        <v>43009</v>
      </c>
      <c r="AJ252" s="4" t="s">
        <v>1165</v>
      </c>
      <c r="AK252" s="4">
        <v>43121</v>
      </c>
      <c r="AL252" s="4" t="s">
        <v>1303</v>
      </c>
      <c r="AM252" s="4">
        <v>43065.5</v>
      </c>
      <c r="AN252" s="4" t="s">
        <v>1193</v>
      </c>
      <c r="AO252" s="4">
        <v>2017.9002732240399</v>
      </c>
      <c r="AP252" s="4" t="s">
        <v>2496</v>
      </c>
      <c r="AQ252" s="4" t="s">
        <v>1194</v>
      </c>
      <c r="AR252" s="4" t="s">
        <v>1195</v>
      </c>
      <c r="AS252" s="4" t="s">
        <v>567</v>
      </c>
      <c r="AT252" s="4" t="s">
        <v>1105</v>
      </c>
      <c r="AU252" s="4" t="s">
        <v>563</v>
      </c>
      <c r="AV252" s="4" t="s">
        <v>1084</v>
      </c>
      <c r="AW252" s="4" t="s">
        <v>2492</v>
      </c>
      <c r="AX252" s="4" t="s">
        <v>2493</v>
      </c>
      <c r="AY252" s="4" t="s">
        <v>2497</v>
      </c>
      <c r="AZ252" s="8" t="s">
        <v>2498</v>
      </c>
      <c r="BA252" t="s">
        <v>1204</v>
      </c>
      <c r="BB252" t="s">
        <v>1205</v>
      </c>
      <c r="BC252" t="s">
        <v>1206</v>
      </c>
      <c r="BD252" t="s">
        <v>1110</v>
      </c>
      <c r="BE252" t="s">
        <v>1133</v>
      </c>
      <c r="BF252" t="s">
        <v>1112</v>
      </c>
      <c r="BG252" t="s">
        <v>1206</v>
      </c>
      <c r="BH252" t="s">
        <v>1205</v>
      </c>
      <c r="BI252" t="s">
        <v>1208</v>
      </c>
      <c r="BJ252">
        <v>0</v>
      </c>
      <c r="BK252" t="s">
        <v>1115</v>
      </c>
      <c r="BM252" s="47"/>
    </row>
    <row r="253" spans="1:65" x14ac:dyDescent="0.35">
      <c r="A253" s="5">
        <v>476</v>
      </c>
      <c r="B253" s="4">
        <v>476</v>
      </c>
      <c r="C253" s="4" t="s">
        <v>570</v>
      </c>
      <c r="D253" s="4" t="s">
        <v>569</v>
      </c>
      <c r="E253" s="4" t="s">
        <v>1084</v>
      </c>
      <c r="F253" s="4" t="s">
        <v>2499</v>
      </c>
      <c r="G253" s="4">
        <v>1997</v>
      </c>
      <c r="H253" s="4" t="s">
        <v>1086</v>
      </c>
      <c r="I253" s="4" t="s">
        <v>1087</v>
      </c>
      <c r="J253" s="4" t="s">
        <v>1088</v>
      </c>
      <c r="K253" s="4" t="s">
        <v>67</v>
      </c>
      <c r="L253" s="4" t="s">
        <v>2500</v>
      </c>
      <c r="M253" s="4" t="s">
        <v>2501</v>
      </c>
      <c r="N253" s="4" t="s">
        <v>1084</v>
      </c>
      <c r="O253" s="4" t="s">
        <v>1084</v>
      </c>
      <c r="P253" s="4" t="s">
        <v>1084</v>
      </c>
      <c r="Q253" s="4" t="s">
        <v>1084</v>
      </c>
      <c r="R253" s="4" t="s">
        <v>2502</v>
      </c>
      <c r="S253" s="4">
        <v>1997</v>
      </c>
      <c r="T253" s="4" t="s">
        <v>1040</v>
      </c>
      <c r="U253" s="4" t="s">
        <v>1041</v>
      </c>
      <c r="V253" s="4" t="s">
        <v>1042</v>
      </c>
      <c r="W253" s="4" t="s">
        <v>1084</v>
      </c>
      <c r="X253" s="4" t="s">
        <v>1093</v>
      </c>
      <c r="Y253" s="4" t="s">
        <v>1084</v>
      </c>
      <c r="Z253" s="4" t="s">
        <v>1094</v>
      </c>
      <c r="AA253" s="4" t="s">
        <v>1084</v>
      </c>
      <c r="AB253" s="4" t="s">
        <v>1084</v>
      </c>
      <c r="AC253" s="4" t="s">
        <v>1084</v>
      </c>
      <c r="AD253" s="4" t="s">
        <v>1084</v>
      </c>
      <c r="AE253" s="4" t="s">
        <v>2503</v>
      </c>
      <c r="AF253" s="4" t="s">
        <v>1119</v>
      </c>
      <c r="AG253" s="4" t="s">
        <v>1994</v>
      </c>
      <c r="AH253" s="4" t="s">
        <v>78</v>
      </c>
      <c r="AI253" s="4">
        <v>35493</v>
      </c>
      <c r="AJ253" s="4" t="s">
        <v>1201</v>
      </c>
      <c r="AK253" s="4">
        <v>35624</v>
      </c>
      <c r="AL253" s="4" t="s">
        <v>1125</v>
      </c>
      <c r="AM253" s="4">
        <v>35559</v>
      </c>
      <c r="AN253" s="4" t="s">
        <v>1599</v>
      </c>
      <c r="AO253" s="4">
        <v>1997.3497267759601</v>
      </c>
      <c r="AP253" s="4" t="s">
        <v>1416</v>
      </c>
      <c r="AQ253" s="4" t="s">
        <v>1601</v>
      </c>
      <c r="AR253" s="4" t="s">
        <v>1601</v>
      </c>
      <c r="AS253" s="4" t="s">
        <v>67</v>
      </c>
      <c r="AT253" s="4" t="s">
        <v>1105</v>
      </c>
      <c r="AU253" s="4" t="s">
        <v>568</v>
      </c>
      <c r="AV253" s="4" t="s">
        <v>1084</v>
      </c>
      <c r="AW253" s="4" t="s">
        <v>1084</v>
      </c>
      <c r="AX253" s="4" t="s">
        <v>2504</v>
      </c>
      <c r="AY253" s="4" t="s">
        <v>1106</v>
      </c>
      <c r="AZ253" s="8" t="s">
        <v>67</v>
      </c>
      <c r="BA253" t="s">
        <v>1204</v>
      </c>
      <c r="BB253" t="s">
        <v>1492</v>
      </c>
      <c r="BC253" t="s">
        <v>1227</v>
      </c>
      <c r="BD253" t="s">
        <v>1207</v>
      </c>
      <c r="BE253" t="s">
        <v>1111</v>
      </c>
      <c r="BF253" t="s">
        <v>1112</v>
      </c>
      <c r="BG253" t="s">
        <v>1228</v>
      </c>
      <c r="BH253" t="s">
        <v>1228</v>
      </c>
      <c r="BI253" t="s">
        <v>1228</v>
      </c>
      <c r="BJ253" t="s">
        <v>1114</v>
      </c>
      <c r="BK253" t="s">
        <v>1115</v>
      </c>
      <c r="BM253" s="47"/>
    </row>
    <row r="254" spans="1:65" x14ac:dyDescent="0.35">
      <c r="A254" s="5">
        <v>478</v>
      </c>
      <c r="B254" s="4">
        <v>478</v>
      </c>
      <c r="C254" s="4" t="s">
        <v>570</v>
      </c>
      <c r="D254" s="4" t="s">
        <v>571</v>
      </c>
      <c r="E254" s="4" t="s">
        <v>1084</v>
      </c>
      <c r="F254" s="4" t="s">
        <v>2505</v>
      </c>
      <c r="G254" s="4" t="s">
        <v>160</v>
      </c>
      <c r="H254" s="4" t="s">
        <v>1086</v>
      </c>
      <c r="I254" s="4" t="s">
        <v>1087</v>
      </c>
      <c r="J254" s="4" t="s">
        <v>1088</v>
      </c>
      <c r="K254" s="4" t="s">
        <v>67</v>
      </c>
      <c r="L254" s="4" t="s">
        <v>2500</v>
      </c>
      <c r="M254" s="4" t="s">
        <v>2506</v>
      </c>
      <c r="N254" s="4" t="s">
        <v>1084</v>
      </c>
      <c r="O254" s="4" t="s">
        <v>1084</v>
      </c>
      <c r="P254" s="4" t="s">
        <v>1084</v>
      </c>
      <c r="Q254" s="4" t="s">
        <v>1084</v>
      </c>
      <c r="R254" s="4" t="s">
        <v>2507</v>
      </c>
      <c r="S254" s="4">
        <v>2003</v>
      </c>
      <c r="T254" s="4" t="s">
        <v>1040</v>
      </c>
      <c r="U254" s="4" t="s">
        <v>1041</v>
      </c>
      <c r="V254" s="4" t="s">
        <v>1042</v>
      </c>
      <c r="W254" s="4" t="s">
        <v>1084</v>
      </c>
      <c r="X254" s="4" t="s">
        <v>1093</v>
      </c>
      <c r="Y254" s="4" t="s">
        <v>1084</v>
      </c>
      <c r="Z254" s="4" t="s">
        <v>1094</v>
      </c>
      <c r="AA254" s="4" t="s">
        <v>1084</v>
      </c>
      <c r="AB254" s="4" t="s">
        <v>1084</v>
      </c>
      <c r="AC254" s="4" t="s">
        <v>1084</v>
      </c>
      <c r="AD254" s="4" t="s">
        <v>1084</v>
      </c>
      <c r="AE254" s="4" t="s">
        <v>1400</v>
      </c>
      <c r="AF254" s="4" t="s">
        <v>1175</v>
      </c>
      <c r="AG254" s="4" t="s">
        <v>1703</v>
      </c>
      <c r="AH254" s="4" t="s">
        <v>78</v>
      </c>
      <c r="AI254" s="4">
        <v>37834</v>
      </c>
      <c r="AJ254" s="4" t="s">
        <v>1151</v>
      </c>
      <c r="AK254" s="4">
        <v>38017</v>
      </c>
      <c r="AL254" s="4" t="s">
        <v>1303</v>
      </c>
      <c r="AM254" s="4">
        <v>37926</v>
      </c>
      <c r="AN254" s="4" t="s">
        <v>1402</v>
      </c>
      <c r="AO254" s="4">
        <v>2003.8306010929</v>
      </c>
      <c r="AP254" s="4" t="s">
        <v>2508</v>
      </c>
      <c r="AQ254" s="4" t="s">
        <v>1403</v>
      </c>
      <c r="AR254" s="4" t="s">
        <v>1404</v>
      </c>
      <c r="AS254" s="4" t="s">
        <v>67</v>
      </c>
      <c r="AT254" s="4" t="s">
        <v>1105</v>
      </c>
      <c r="AU254" s="4" t="s">
        <v>568</v>
      </c>
      <c r="AV254" s="4" t="s">
        <v>1084</v>
      </c>
      <c r="AW254" s="4" t="s">
        <v>1084</v>
      </c>
      <c r="AX254" s="4" t="s">
        <v>2504</v>
      </c>
      <c r="AY254" s="4" t="s">
        <v>1106</v>
      </c>
      <c r="AZ254" s="8" t="s">
        <v>67</v>
      </c>
      <c r="BA254" t="s">
        <v>1204</v>
      </c>
      <c r="BB254" t="s">
        <v>1492</v>
      </c>
      <c r="BC254" t="s">
        <v>1227</v>
      </c>
      <c r="BD254" t="s">
        <v>1207</v>
      </c>
      <c r="BE254" t="s">
        <v>1111</v>
      </c>
      <c r="BF254" t="s">
        <v>1112</v>
      </c>
      <c r="BG254" t="s">
        <v>1228</v>
      </c>
      <c r="BH254" t="s">
        <v>1228</v>
      </c>
      <c r="BI254" t="s">
        <v>1228</v>
      </c>
      <c r="BJ254" t="s">
        <v>1114</v>
      </c>
      <c r="BK254" t="s">
        <v>1115</v>
      </c>
      <c r="BM254" s="47"/>
    </row>
    <row r="255" spans="1:65" x14ac:dyDescent="0.35">
      <c r="A255" s="5">
        <v>479</v>
      </c>
      <c r="B255" s="4">
        <v>479</v>
      </c>
      <c r="C255" s="4" t="s">
        <v>570</v>
      </c>
      <c r="D255" s="4" t="s">
        <v>572</v>
      </c>
      <c r="E255" s="4" t="s">
        <v>1084</v>
      </c>
      <c r="F255" s="4" t="s">
        <v>2509</v>
      </c>
      <c r="G255" s="4">
        <v>2008</v>
      </c>
      <c r="H255" s="4" t="s">
        <v>1086</v>
      </c>
      <c r="I255" s="4" t="s">
        <v>1087</v>
      </c>
      <c r="J255" s="4" t="s">
        <v>1088</v>
      </c>
      <c r="K255" s="4" t="s">
        <v>76</v>
      </c>
      <c r="L255" s="4" t="s">
        <v>2510</v>
      </c>
      <c r="M255" s="4" t="s">
        <v>2511</v>
      </c>
      <c r="N255" s="4" t="s">
        <v>1084</v>
      </c>
      <c r="O255" s="4" t="s">
        <v>1084</v>
      </c>
      <c r="P255" s="4" t="s">
        <v>1084</v>
      </c>
      <c r="Q255" s="4" t="s">
        <v>1084</v>
      </c>
      <c r="R255" s="4" t="s">
        <v>1084</v>
      </c>
      <c r="S255" s="4">
        <v>2008</v>
      </c>
      <c r="T255" s="4" t="s">
        <v>1040</v>
      </c>
      <c r="U255" s="4" t="s">
        <v>1041</v>
      </c>
      <c r="V255" s="4" t="s">
        <v>1042</v>
      </c>
      <c r="W255" s="4" t="s">
        <v>1084</v>
      </c>
      <c r="X255" s="4" t="s">
        <v>1093</v>
      </c>
      <c r="Y255" s="4" t="s">
        <v>1094</v>
      </c>
      <c r="Z255" s="4" t="s">
        <v>1084</v>
      </c>
      <c r="AA255" s="4" t="s">
        <v>1084</v>
      </c>
      <c r="AB255" s="4" t="s">
        <v>1084</v>
      </c>
      <c r="AC255" s="4" t="s">
        <v>1084</v>
      </c>
      <c r="AD255" s="4" t="s">
        <v>1084</v>
      </c>
      <c r="AE255" s="4" t="s">
        <v>2512</v>
      </c>
      <c r="AF255" s="4" t="s">
        <v>1119</v>
      </c>
      <c r="AG255" s="4" t="s">
        <v>1248</v>
      </c>
      <c r="AH255" s="4" t="s">
        <v>78</v>
      </c>
      <c r="AI255" s="4">
        <v>39661</v>
      </c>
      <c r="AJ255" s="4" t="s">
        <v>1151</v>
      </c>
      <c r="AK255" s="4">
        <v>39782</v>
      </c>
      <c r="AL255" s="4" t="s">
        <v>1166</v>
      </c>
      <c r="AM255" s="4">
        <v>39722</v>
      </c>
      <c r="AN255" s="4" t="s">
        <v>1181</v>
      </c>
      <c r="AO255" s="4">
        <v>2008.7486338797801</v>
      </c>
      <c r="AP255" s="4" t="s">
        <v>2513</v>
      </c>
      <c r="AQ255" s="4" t="s">
        <v>1178</v>
      </c>
      <c r="AR255" s="4" t="s">
        <v>1178</v>
      </c>
      <c r="AS255" s="4" t="s">
        <v>76</v>
      </c>
      <c r="AT255" s="4" t="s">
        <v>1105</v>
      </c>
      <c r="AU255" s="4" t="s">
        <v>568</v>
      </c>
      <c r="AV255" s="4" t="s">
        <v>1084</v>
      </c>
      <c r="AW255" s="4" t="s">
        <v>1084</v>
      </c>
      <c r="AX255" s="4" t="s">
        <v>1084</v>
      </c>
      <c r="AY255" s="4" t="s">
        <v>1128</v>
      </c>
      <c r="AZ255" s="8" t="s">
        <v>76</v>
      </c>
      <c r="BA255" t="s">
        <v>1204</v>
      </c>
      <c r="BB255" t="s">
        <v>1492</v>
      </c>
      <c r="BC255" t="s">
        <v>1227</v>
      </c>
      <c r="BD255" t="s">
        <v>1207</v>
      </c>
      <c r="BE255" t="s">
        <v>1111</v>
      </c>
      <c r="BF255" t="s">
        <v>1112</v>
      </c>
      <c r="BG255" t="s">
        <v>1228</v>
      </c>
      <c r="BH255" t="s">
        <v>1228</v>
      </c>
      <c r="BI255" t="s">
        <v>1228</v>
      </c>
      <c r="BJ255" t="s">
        <v>1114</v>
      </c>
      <c r="BK255" t="s">
        <v>1115</v>
      </c>
      <c r="BM255" s="47" t="s">
        <v>1167</v>
      </c>
    </row>
    <row r="256" spans="1:65" x14ac:dyDescent="0.35">
      <c r="A256" s="5">
        <v>480</v>
      </c>
      <c r="B256" s="4">
        <v>480</v>
      </c>
      <c r="C256" s="4" t="s">
        <v>570</v>
      </c>
      <c r="D256" s="4" t="s">
        <v>573</v>
      </c>
      <c r="E256" s="4" t="s">
        <v>1084</v>
      </c>
      <c r="F256" s="4" t="s">
        <v>2514</v>
      </c>
      <c r="G256" s="4">
        <v>2011</v>
      </c>
      <c r="H256" s="4" t="s">
        <v>1086</v>
      </c>
      <c r="I256" s="4" t="s">
        <v>1087</v>
      </c>
      <c r="J256" s="4" t="s">
        <v>1088</v>
      </c>
      <c r="K256" s="4" t="s">
        <v>67</v>
      </c>
      <c r="L256" s="4" t="s">
        <v>2500</v>
      </c>
      <c r="M256" s="4" t="s">
        <v>2515</v>
      </c>
      <c r="N256" s="4" t="s">
        <v>1084</v>
      </c>
      <c r="O256" s="4" t="s">
        <v>1084</v>
      </c>
      <c r="P256" s="4" t="s">
        <v>1084</v>
      </c>
      <c r="Q256" s="4" t="s">
        <v>1084</v>
      </c>
      <c r="R256" s="4" t="s">
        <v>2516</v>
      </c>
      <c r="S256" s="4">
        <v>2011</v>
      </c>
      <c r="T256" s="4" t="s">
        <v>1040</v>
      </c>
      <c r="U256" s="4" t="s">
        <v>1041</v>
      </c>
      <c r="V256" s="4" t="s">
        <v>1042</v>
      </c>
      <c r="W256" s="4" t="s">
        <v>1084</v>
      </c>
      <c r="X256" s="4" t="s">
        <v>1093</v>
      </c>
      <c r="Y256" s="4" t="s">
        <v>1084</v>
      </c>
      <c r="Z256" s="4" t="s">
        <v>1094</v>
      </c>
      <c r="AA256" s="4" t="s">
        <v>1094</v>
      </c>
      <c r="AB256" s="4" t="s">
        <v>1084</v>
      </c>
      <c r="AC256" s="4" t="s">
        <v>1084</v>
      </c>
      <c r="AD256" s="4" t="s">
        <v>1084</v>
      </c>
      <c r="AE256" s="4" t="s">
        <v>2431</v>
      </c>
      <c r="AF256" s="4" t="s">
        <v>1175</v>
      </c>
      <c r="AG256" s="4" t="s">
        <v>1234</v>
      </c>
      <c r="AH256" s="4" t="s">
        <v>78</v>
      </c>
      <c r="AI256" s="4">
        <v>40695</v>
      </c>
      <c r="AJ256" s="4" t="s">
        <v>1100</v>
      </c>
      <c r="AK256" s="4">
        <v>40877</v>
      </c>
      <c r="AL256" s="4" t="s">
        <v>1166</v>
      </c>
      <c r="AM256" s="4">
        <v>40786.5</v>
      </c>
      <c r="AN256" s="4" t="s">
        <v>1341</v>
      </c>
      <c r="AO256" s="4">
        <v>2011.6625683060099</v>
      </c>
      <c r="AP256" s="4" t="s">
        <v>2517</v>
      </c>
      <c r="AQ256" s="4" t="s">
        <v>1342</v>
      </c>
      <c r="AR256" s="4" t="s">
        <v>1342</v>
      </c>
      <c r="AS256" s="4" t="s">
        <v>67</v>
      </c>
      <c r="AT256" s="4" t="s">
        <v>1105</v>
      </c>
      <c r="AU256" s="4" t="s">
        <v>568</v>
      </c>
      <c r="AV256" s="4" t="s">
        <v>1084</v>
      </c>
      <c r="AW256" s="4" t="s">
        <v>1084</v>
      </c>
      <c r="AX256" s="4" t="s">
        <v>2504</v>
      </c>
      <c r="AY256" s="4" t="s">
        <v>1106</v>
      </c>
      <c r="AZ256" s="8" t="s">
        <v>67</v>
      </c>
      <c r="BA256" t="s">
        <v>1204</v>
      </c>
      <c r="BB256" t="s">
        <v>1492</v>
      </c>
      <c r="BC256" t="s">
        <v>1227</v>
      </c>
      <c r="BD256" t="s">
        <v>1207</v>
      </c>
      <c r="BE256" t="s">
        <v>1111</v>
      </c>
      <c r="BF256" t="s">
        <v>1112</v>
      </c>
      <c r="BG256" t="s">
        <v>1228</v>
      </c>
      <c r="BH256" t="s">
        <v>1228</v>
      </c>
      <c r="BI256" t="s">
        <v>1228</v>
      </c>
      <c r="BJ256" t="s">
        <v>1114</v>
      </c>
      <c r="BK256" t="s">
        <v>1115</v>
      </c>
      <c r="BM256" s="47"/>
    </row>
    <row r="257" spans="1:65" x14ac:dyDescent="0.35">
      <c r="A257" s="5">
        <v>811</v>
      </c>
      <c r="B257" s="4">
        <v>811</v>
      </c>
      <c r="C257" s="4" t="s">
        <v>576</v>
      </c>
      <c r="D257" s="4" t="s">
        <v>575</v>
      </c>
      <c r="E257" s="4" t="s">
        <v>1084</v>
      </c>
      <c r="F257" s="4" t="s">
        <v>2518</v>
      </c>
      <c r="G257" s="4" t="s">
        <v>68</v>
      </c>
      <c r="H257" s="4" t="s">
        <v>1086</v>
      </c>
      <c r="I257" s="4" t="s">
        <v>1087</v>
      </c>
      <c r="J257" s="4" t="s">
        <v>1088</v>
      </c>
      <c r="K257" s="4" t="s">
        <v>67</v>
      </c>
      <c r="L257" s="4" t="s">
        <v>2519</v>
      </c>
      <c r="M257" s="4" t="s">
        <v>2520</v>
      </c>
      <c r="N257" s="4" t="s">
        <v>1084</v>
      </c>
      <c r="O257" s="4" t="s">
        <v>1084</v>
      </c>
      <c r="P257" s="4" t="s">
        <v>1084</v>
      </c>
      <c r="Q257" s="4" t="s">
        <v>1084</v>
      </c>
      <c r="R257" s="4" t="s">
        <v>2521</v>
      </c>
      <c r="S257" s="4">
        <v>0</v>
      </c>
      <c r="T257" s="4" t="s">
        <v>1040</v>
      </c>
      <c r="U257" s="4" t="s">
        <v>1041</v>
      </c>
      <c r="V257" s="4" t="s">
        <v>1042</v>
      </c>
      <c r="W257" s="4" t="s">
        <v>1084</v>
      </c>
      <c r="X257" s="4" t="s">
        <v>1093</v>
      </c>
      <c r="Y257" s="4" t="s">
        <v>1084</v>
      </c>
      <c r="Z257" s="4" t="s">
        <v>1094</v>
      </c>
      <c r="AA257" s="4" t="s">
        <v>1084</v>
      </c>
      <c r="AB257" s="4" t="s">
        <v>1084</v>
      </c>
      <c r="AC257" s="4" t="s">
        <v>1084</v>
      </c>
      <c r="AD257" s="4" t="s">
        <v>1084</v>
      </c>
      <c r="AE257" s="4" t="s">
        <v>2522</v>
      </c>
      <c r="AF257" s="4" t="s">
        <v>1414</v>
      </c>
      <c r="AG257" s="4" t="s">
        <v>2523</v>
      </c>
      <c r="AH257" s="4" t="s">
        <v>78</v>
      </c>
      <c r="AI257" s="4">
        <v>42339</v>
      </c>
      <c r="AJ257" s="4" t="s">
        <v>1152</v>
      </c>
      <c r="AK257" s="4">
        <v>42558</v>
      </c>
      <c r="AL257" s="4" t="s">
        <v>1125</v>
      </c>
      <c r="AM257" s="4">
        <v>42449</v>
      </c>
      <c r="AN257" s="4" t="s">
        <v>1264</v>
      </c>
      <c r="AO257" s="4">
        <v>2016.21584699454</v>
      </c>
      <c r="AP257" s="4" t="s">
        <v>1084</v>
      </c>
      <c r="AQ257" s="4" t="s">
        <v>1103</v>
      </c>
      <c r="AR257" s="4" t="s">
        <v>1104</v>
      </c>
      <c r="AS257" s="4" t="s">
        <v>67</v>
      </c>
      <c r="AT257" s="4" t="s">
        <v>1105</v>
      </c>
      <c r="AU257" s="4" t="s">
        <v>574</v>
      </c>
      <c r="AV257" s="4" t="s">
        <v>1084</v>
      </c>
      <c r="AW257" s="4" t="s">
        <v>1084</v>
      </c>
      <c r="AX257" s="4" t="s">
        <v>1084</v>
      </c>
      <c r="AY257" s="4" t="s">
        <v>1106</v>
      </c>
      <c r="AZ257" s="8" t="s">
        <v>67</v>
      </c>
      <c r="BA257" t="s">
        <v>1107</v>
      </c>
      <c r="BB257" t="s">
        <v>1513</v>
      </c>
      <c r="BC257" t="s">
        <v>1514</v>
      </c>
      <c r="BD257" t="s">
        <v>1293</v>
      </c>
      <c r="BE257" t="s">
        <v>1133</v>
      </c>
      <c r="BF257" t="s">
        <v>1112</v>
      </c>
      <c r="BG257" t="s">
        <v>1514</v>
      </c>
      <c r="BH257" t="s">
        <v>1513</v>
      </c>
      <c r="BI257" t="s">
        <v>1516</v>
      </c>
      <c r="BJ257" t="s">
        <v>1114</v>
      </c>
      <c r="BK257" t="s">
        <v>1115</v>
      </c>
      <c r="BM257" s="47"/>
    </row>
    <row r="258" spans="1:65" x14ac:dyDescent="0.35">
      <c r="A258" s="5">
        <v>490</v>
      </c>
      <c r="B258" s="4">
        <v>490</v>
      </c>
      <c r="C258" s="4" t="s">
        <v>579</v>
      </c>
      <c r="D258" s="4" t="s">
        <v>578</v>
      </c>
      <c r="E258" s="4" t="s">
        <v>1084</v>
      </c>
      <c r="F258" s="4" t="s">
        <v>2524</v>
      </c>
      <c r="G258" s="4">
        <v>2000</v>
      </c>
      <c r="H258" s="4" t="s">
        <v>1086</v>
      </c>
      <c r="I258" s="4" t="s">
        <v>1087</v>
      </c>
      <c r="J258" s="4" t="s">
        <v>1088</v>
      </c>
      <c r="K258" s="4" t="s">
        <v>67</v>
      </c>
      <c r="L258" s="4" t="s">
        <v>2525</v>
      </c>
      <c r="M258" s="4" t="s">
        <v>2526</v>
      </c>
      <c r="N258" s="4" t="s">
        <v>1084</v>
      </c>
      <c r="O258" s="4" t="s">
        <v>1084</v>
      </c>
      <c r="P258" s="4" t="s">
        <v>1084</v>
      </c>
      <c r="Q258" s="4" t="s">
        <v>1084</v>
      </c>
      <c r="R258" s="4" t="s">
        <v>2527</v>
      </c>
      <c r="S258" s="4">
        <v>2000</v>
      </c>
      <c r="T258" s="4" t="s">
        <v>1040</v>
      </c>
      <c r="U258" s="4" t="s">
        <v>1041</v>
      </c>
      <c r="V258" s="4" t="s">
        <v>1042</v>
      </c>
      <c r="W258" s="4" t="s">
        <v>1084</v>
      </c>
      <c r="X258" s="4" t="s">
        <v>1093</v>
      </c>
      <c r="Y258" s="4" t="s">
        <v>1084</v>
      </c>
      <c r="Z258" s="4" t="s">
        <v>1094</v>
      </c>
      <c r="AA258" s="4" t="s">
        <v>1094</v>
      </c>
      <c r="AB258" s="4" t="s">
        <v>1084</v>
      </c>
      <c r="AC258" s="4" t="s">
        <v>1084</v>
      </c>
      <c r="AD258" s="4" t="s">
        <v>1084</v>
      </c>
      <c r="AE258" s="4" t="s">
        <v>2528</v>
      </c>
      <c r="AF258" s="4" t="s">
        <v>1119</v>
      </c>
      <c r="AG258" s="4" t="s">
        <v>1248</v>
      </c>
      <c r="AH258" s="4" t="s">
        <v>78</v>
      </c>
      <c r="AI258" s="4">
        <v>36770</v>
      </c>
      <c r="AJ258" s="4" t="s">
        <v>1192</v>
      </c>
      <c r="AK258" s="4">
        <v>36891</v>
      </c>
      <c r="AL258" s="4" t="s">
        <v>1152</v>
      </c>
      <c r="AM258" s="4">
        <v>36831</v>
      </c>
      <c r="AN258" s="4" t="s">
        <v>1126</v>
      </c>
      <c r="AO258" s="4">
        <v>2000.8333333333301</v>
      </c>
      <c r="AP258" s="4" t="s">
        <v>2529</v>
      </c>
      <c r="AQ258" s="4" t="s">
        <v>1127</v>
      </c>
      <c r="AR258" s="4" t="s">
        <v>1127</v>
      </c>
      <c r="AS258" s="4" t="s">
        <v>67</v>
      </c>
      <c r="AT258" s="4" t="s">
        <v>1105</v>
      </c>
      <c r="AU258" s="4" t="s">
        <v>577</v>
      </c>
      <c r="AV258" s="4" t="s">
        <v>1084</v>
      </c>
      <c r="AW258" s="4" t="s">
        <v>1084</v>
      </c>
      <c r="AX258" s="4" t="s">
        <v>1084</v>
      </c>
      <c r="AY258" s="4" t="s">
        <v>1106</v>
      </c>
      <c r="AZ258" s="8" t="s">
        <v>67</v>
      </c>
      <c r="BA258" t="s">
        <v>1204</v>
      </c>
      <c r="BB258" t="s">
        <v>1445</v>
      </c>
      <c r="BC258" t="s">
        <v>1227</v>
      </c>
      <c r="BD258" t="s">
        <v>1207</v>
      </c>
      <c r="BE258" t="s">
        <v>1133</v>
      </c>
      <c r="BF258" t="s">
        <v>1112</v>
      </c>
      <c r="BG258" t="s">
        <v>1228</v>
      </c>
      <c r="BH258" t="s">
        <v>1228</v>
      </c>
      <c r="BI258" t="s">
        <v>1228</v>
      </c>
      <c r="BJ258">
        <v>0</v>
      </c>
      <c r="BK258" t="s">
        <v>1115</v>
      </c>
      <c r="BM258" s="47"/>
    </row>
    <row r="259" spans="1:65" x14ac:dyDescent="0.35">
      <c r="A259" s="5">
        <v>491</v>
      </c>
      <c r="B259" s="4">
        <v>491</v>
      </c>
      <c r="C259" s="4" t="s">
        <v>579</v>
      </c>
      <c r="D259" s="4" t="s">
        <v>580</v>
      </c>
      <c r="E259" s="4" t="s">
        <v>1084</v>
      </c>
      <c r="F259" s="4" t="s">
        <v>2530</v>
      </c>
      <c r="G259" s="4" t="s">
        <v>179</v>
      </c>
      <c r="H259" s="4" t="s">
        <v>1086</v>
      </c>
      <c r="I259" s="4" t="s">
        <v>1087</v>
      </c>
      <c r="J259" s="4" t="s">
        <v>1088</v>
      </c>
      <c r="K259" s="4" t="s">
        <v>67</v>
      </c>
      <c r="L259" s="4" t="s">
        <v>2525</v>
      </c>
      <c r="M259" s="4" t="s">
        <v>2531</v>
      </c>
      <c r="N259" s="4" t="s">
        <v>1084</v>
      </c>
      <c r="O259" s="4" t="s">
        <v>1084</v>
      </c>
      <c r="P259" s="4" t="s">
        <v>1084</v>
      </c>
      <c r="Q259" s="4" t="s">
        <v>1084</v>
      </c>
      <c r="R259" s="4" t="s">
        <v>2532</v>
      </c>
      <c r="S259" s="4">
        <v>2007</v>
      </c>
      <c r="T259" s="4" t="s">
        <v>1040</v>
      </c>
      <c r="U259" s="4" t="s">
        <v>1041</v>
      </c>
      <c r="V259" s="4" t="s">
        <v>1042</v>
      </c>
      <c r="W259" s="4" t="s">
        <v>1084</v>
      </c>
      <c r="X259" s="4" t="s">
        <v>1093</v>
      </c>
      <c r="Y259" s="4" t="s">
        <v>1084</v>
      </c>
      <c r="Z259" s="4" t="s">
        <v>1094</v>
      </c>
      <c r="AA259" s="4" t="s">
        <v>1094</v>
      </c>
      <c r="AB259" s="4" t="s">
        <v>1084</v>
      </c>
      <c r="AC259" s="4" t="s">
        <v>1084</v>
      </c>
      <c r="AD259" s="4" t="s">
        <v>1084</v>
      </c>
      <c r="AE259" s="4" t="s">
        <v>2533</v>
      </c>
      <c r="AF259" s="4" t="s">
        <v>1190</v>
      </c>
      <c r="AG259" s="4" t="s">
        <v>1645</v>
      </c>
      <c r="AH259" s="4" t="s">
        <v>78</v>
      </c>
      <c r="AI259" s="4">
        <v>39022</v>
      </c>
      <c r="AJ259" s="4" t="s">
        <v>1166</v>
      </c>
      <c r="AK259" s="4">
        <v>39172</v>
      </c>
      <c r="AL259" s="4" t="s">
        <v>1201</v>
      </c>
      <c r="AM259" s="4">
        <v>39097.5</v>
      </c>
      <c r="AN259" s="4" t="s">
        <v>1443</v>
      </c>
      <c r="AO259" s="4">
        <v>2007.0396174863399</v>
      </c>
      <c r="AP259" s="4" t="s">
        <v>1084</v>
      </c>
      <c r="AQ259" s="4" t="s">
        <v>1280</v>
      </c>
      <c r="AR259" s="4" t="s">
        <v>1444</v>
      </c>
      <c r="AS259" s="4" t="s">
        <v>67</v>
      </c>
      <c r="AT259" s="4" t="s">
        <v>1105</v>
      </c>
      <c r="AU259" s="4" t="s">
        <v>577</v>
      </c>
      <c r="AV259" s="4" t="s">
        <v>1084</v>
      </c>
      <c r="AW259" s="4" t="s">
        <v>1084</v>
      </c>
      <c r="AX259" s="4" t="s">
        <v>1084</v>
      </c>
      <c r="AY259" s="4" t="s">
        <v>1106</v>
      </c>
      <c r="AZ259" s="8" t="s">
        <v>67</v>
      </c>
      <c r="BA259" t="s">
        <v>1204</v>
      </c>
      <c r="BB259" t="s">
        <v>1445</v>
      </c>
      <c r="BC259" t="s">
        <v>1227</v>
      </c>
      <c r="BD259" t="s">
        <v>1207</v>
      </c>
      <c r="BE259" t="s">
        <v>1133</v>
      </c>
      <c r="BF259" t="s">
        <v>1112</v>
      </c>
      <c r="BG259" t="s">
        <v>1228</v>
      </c>
      <c r="BH259" t="s">
        <v>1228</v>
      </c>
      <c r="BI259" t="s">
        <v>1228</v>
      </c>
      <c r="BJ259">
        <v>0</v>
      </c>
      <c r="BK259" t="s">
        <v>1115</v>
      </c>
      <c r="BM259" s="47"/>
    </row>
    <row r="260" spans="1:65" x14ac:dyDescent="0.35">
      <c r="A260" s="5">
        <v>492</v>
      </c>
      <c r="B260" s="4">
        <v>492</v>
      </c>
      <c r="C260" s="4" t="s">
        <v>579</v>
      </c>
      <c r="D260" s="4" t="s">
        <v>581</v>
      </c>
      <c r="E260" s="4" t="s">
        <v>1084</v>
      </c>
      <c r="F260" s="4" t="s">
        <v>2534</v>
      </c>
      <c r="G260" s="4">
        <v>2013</v>
      </c>
      <c r="H260" s="4" t="s">
        <v>1086</v>
      </c>
      <c r="I260" s="4" t="s">
        <v>1087</v>
      </c>
      <c r="J260" s="4" t="s">
        <v>1088</v>
      </c>
      <c r="K260" s="4" t="s">
        <v>67</v>
      </c>
      <c r="L260" s="4" t="s">
        <v>2525</v>
      </c>
      <c r="M260" s="4" t="s">
        <v>2535</v>
      </c>
      <c r="N260" s="4" t="s">
        <v>1084</v>
      </c>
      <c r="O260" s="4" t="s">
        <v>1084</v>
      </c>
      <c r="P260" s="4" t="s">
        <v>1084</v>
      </c>
      <c r="Q260" s="4" t="s">
        <v>1084</v>
      </c>
      <c r="R260" s="4" t="s">
        <v>2536</v>
      </c>
      <c r="S260" s="4">
        <v>2013</v>
      </c>
      <c r="T260" s="4" t="s">
        <v>1040</v>
      </c>
      <c r="U260" s="4" t="s">
        <v>1041</v>
      </c>
      <c r="V260" s="4" t="s">
        <v>1042</v>
      </c>
      <c r="W260" s="4" t="s">
        <v>1084</v>
      </c>
      <c r="X260" s="4" t="s">
        <v>1093</v>
      </c>
      <c r="Y260" s="4" t="s">
        <v>1084</v>
      </c>
      <c r="Z260" s="4" t="s">
        <v>1094</v>
      </c>
      <c r="AA260" s="4" t="s">
        <v>1094</v>
      </c>
      <c r="AB260" s="4" t="s">
        <v>1084</v>
      </c>
      <c r="AC260" s="4" t="s">
        <v>1084</v>
      </c>
      <c r="AD260" s="4" t="s">
        <v>1084</v>
      </c>
      <c r="AE260" s="4" t="s">
        <v>2537</v>
      </c>
      <c r="AF260" s="4" t="s">
        <v>1190</v>
      </c>
      <c r="AG260" s="4" t="s">
        <v>1278</v>
      </c>
      <c r="AH260" s="4" t="s">
        <v>78</v>
      </c>
      <c r="AI260" s="4">
        <v>41395</v>
      </c>
      <c r="AJ260" s="4" t="s">
        <v>1157</v>
      </c>
      <c r="AK260" s="4">
        <v>41547</v>
      </c>
      <c r="AL260" s="4" t="s">
        <v>1192</v>
      </c>
      <c r="AM260" s="4">
        <v>41471.5</v>
      </c>
      <c r="AN260" s="4" t="s">
        <v>1287</v>
      </c>
      <c r="AO260" s="4">
        <v>2013.5368852459001</v>
      </c>
      <c r="AP260" s="4" t="s">
        <v>2538</v>
      </c>
      <c r="AQ260" s="4" t="s">
        <v>1203</v>
      </c>
      <c r="AR260" s="4" t="s">
        <v>1203</v>
      </c>
      <c r="AS260" s="4" t="s">
        <v>67</v>
      </c>
      <c r="AT260" s="4" t="s">
        <v>1105</v>
      </c>
      <c r="AU260" s="4" t="s">
        <v>577</v>
      </c>
      <c r="AV260" s="4" t="s">
        <v>1084</v>
      </c>
      <c r="AW260" s="4" t="s">
        <v>1084</v>
      </c>
      <c r="AX260" s="4" t="s">
        <v>1084</v>
      </c>
      <c r="AY260" s="4" t="s">
        <v>1106</v>
      </c>
      <c r="AZ260" s="8" t="s">
        <v>67</v>
      </c>
      <c r="BA260" t="s">
        <v>1204</v>
      </c>
      <c r="BB260" t="s">
        <v>1445</v>
      </c>
      <c r="BC260" t="s">
        <v>1227</v>
      </c>
      <c r="BD260" t="s">
        <v>1207</v>
      </c>
      <c r="BE260" t="s">
        <v>1133</v>
      </c>
      <c r="BF260" t="s">
        <v>1112</v>
      </c>
      <c r="BG260" t="s">
        <v>1228</v>
      </c>
      <c r="BH260" t="s">
        <v>1228</v>
      </c>
      <c r="BI260" t="s">
        <v>1228</v>
      </c>
      <c r="BJ260">
        <v>0</v>
      </c>
      <c r="BK260" t="s">
        <v>1115</v>
      </c>
      <c r="BM260" s="47"/>
    </row>
    <row r="261" spans="1:65" x14ac:dyDescent="0.35">
      <c r="A261" s="5">
        <v>499</v>
      </c>
      <c r="B261" s="4">
        <v>499</v>
      </c>
      <c r="C261" s="4" t="s">
        <v>584</v>
      </c>
      <c r="D261" s="4" t="s">
        <v>585</v>
      </c>
      <c r="E261" s="4" t="s">
        <v>1084</v>
      </c>
      <c r="F261" s="4" t="s">
        <v>2539</v>
      </c>
      <c r="G261" s="4">
        <v>2011</v>
      </c>
      <c r="H261" s="4" t="s">
        <v>1086</v>
      </c>
      <c r="I261" s="4" t="s">
        <v>1087</v>
      </c>
      <c r="J261" s="4" t="s">
        <v>1088</v>
      </c>
      <c r="K261" s="4" t="s">
        <v>67</v>
      </c>
      <c r="L261" s="4" t="s">
        <v>2540</v>
      </c>
      <c r="M261" s="4" t="s">
        <v>2541</v>
      </c>
      <c r="N261" s="4" t="s">
        <v>1084</v>
      </c>
      <c r="O261" s="4" t="s">
        <v>1084</v>
      </c>
      <c r="P261" s="4" t="s">
        <v>1084</v>
      </c>
      <c r="Q261" s="4" t="s">
        <v>1084</v>
      </c>
      <c r="R261" s="4" t="s">
        <v>2542</v>
      </c>
      <c r="S261" s="4">
        <v>2011</v>
      </c>
      <c r="T261" s="4" t="s">
        <v>1040</v>
      </c>
      <c r="U261" s="4" t="s">
        <v>1041</v>
      </c>
      <c r="V261" s="4" t="s">
        <v>1042</v>
      </c>
      <c r="W261" s="4" t="s">
        <v>1084</v>
      </c>
      <c r="X261" s="4" t="s">
        <v>1093</v>
      </c>
      <c r="Y261" s="4" t="s">
        <v>1084</v>
      </c>
      <c r="Z261" s="4" t="s">
        <v>1094</v>
      </c>
      <c r="AA261" s="4" t="s">
        <v>1084</v>
      </c>
      <c r="AB261" s="4" t="s">
        <v>1084</v>
      </c>
      <c r="AC261" s="4" t="s">
        <v>1095</v>
      </c>
      <c r="AD261" s="4" t="s">
        <v>2543</v>
      </c>
      <c r="AE261" s="4" t="s">
        <v>2544</v>
      </c>
      <c r="AF261" s="4" t="s">
        <v>1119</v>
      </c>
      <c r="AG261" s="4" t="s">
        <v>1297</v>
      </c>
      <c r="AH261" s="4" t="s">
        <v>78</v>
      </c>
      <c r="AI261" s="4">
        <v>40566</v>
      </c>
      <c r="AJ261" s="4" t="s">
        <v>1303</v>
      </c>
      <c r="AK261" s="4">
        <v>40704</v>
      </c>
      <c r="AL261" s="4" t="s">
        <v>1100</v>
      </c>
      <c r="AM261" s="4">
        <v>40635.5</v>
      </c>
      <c r="AN261" s="4" t="s">
        <v>1341</v>
      </c>
      <c r="AO261" s="4">
        <v>2011.25</v>
      </c>
      <c r="AP261" s="4" t="s">
        <v>1416</v>
      </c>
      <c r="AQ261" s="4" t="s">
        <v>1342</v>
      </c>
      <c r="AR261" s="4" t="s">
        <v>1342</v>
      </c>
      <c r="AS261" s="4" t="s">
        <v>67</v>
      </c>
      <c r="AT261" s="4" t="s">
        <v>1105</v>
      </c>
      <c r="AU261" s="4" t="s">
        <v>582</v>
      </c>
      <c r="AV261" s="4" t="s">
        <v>1084</v>
      </c>
      <c r="AW261" s="4" t="s">
        <v>1084</v>
      </c>
      <c r="AX261" s="4" t="s">
        <v>1084</v>
      </c>
      <c r="AY261" s="4" t="s">
        <v>1106</v>
      </c>
      <c r="AZ261" s="8" t="s">
        <v>67</v>
      </c>
      <c r="BA261" t="s">
        <v>1107</v>
      </c>
      <c r="BB261" t="s">
        <v>1108</v>
      </c>
      <c r="BC261" t="s">
        <v>1109</v>
      </c>
      <c r="BD261" t="s">
        <v>1293</v>
      </c>
      <c r="BE261" t="s">
        <v>1111</v>
      </c>
      <c r="BF261" t="s">
        <v>1112</v>
      </c>
      <c r="BG261" t="s">
        <v>1109</v>
      </c>
      <c r="BH261" t="s">
        <v>1108</v>
      </c>
      <c r="BI261" t="s">
        <v>1113</v>
      </c>
      <c r="BJ261" t="s">
        <v>1114</v>
      </c>
      <c r="BK261" t="s">
        <v>1115</v>
      </c>
      <c r="BM261" s="47"/>
    </row>
    <row r="262" spans="1:65" x14ac:dyDescent="0.35">
      <c r="A262" s="5">
        <v>500</v>
      </c>
      <c r="B262" s="4">
        <v>500</v>
      </c>
      <c r="C262" s="4" t="s">
        <v>584</v>
      </c>
      <c r="D262" s="4" t="s">
        <v>586</v>
      </c>
      <c r="E262" s="4" t="s">
        <v>1084</v>
      </c>
      <c r="F262" s="4" t="s">
        <v>2545</v>
      </c>
      <c r="G262" s="4">
        <v>2014</v>
      </c>
      <c r="H262" s="4" t="s">
        <v>1086</v>
      </c>
      <c r="I262" s="4" t="s">
        <v>1087</v>
      </c>
      <c r="J262" s="4" t="s">
        <v>1088</v>
      </c>
      <c r="K262" s="4" t="s">
        <v>76</v>
      </c>
      <c r="L262" s="4" t="s">
        <v>2546</v>
      </c>
      <c r="M262" s="4" t="s">
        <v>2547</v>
      </c>
      <c r="N262" s="4" t="s">
        <v>1084</v>
      </c>
      <c r="O262" s="4" t="s">
        <v>1084</v>
      </c>
      <c r="P262" s="4" t="s">
        <v>1084</v>
      </c>
      <c r="Q262" s="4" t="s">
        <v>1084</v>
      </c>
      <c r="R262" s="4" t="s">
        <v>1084</v>
      </c>
      <c r="S262" s="4">
        <v>2014</v>
      </c>
      <c r="T262" s="4" t="s">
        <v>1040</v>
      </c>
      <c r="U262" s="4" t="s">
        <v>1041</v>
      </c>
      <c r="V262" s="4" t="s">
        <v>1042</v>
      </c>
      <c r="W262" s="4" t="s">
        <v>1084</v>
      </c>
      <c r="X262" s="4" t="s">
        <v>1093</v>
      </c>
      <c r="Y262" s="4" t="s">
        <v>1094</v>
      </c>
      <c r="Z262" s="4" t="s">
        <v>1084</v>
      </c>
      <c r="AA262" s="4" t="s">
        <v>1084</v>
      </c>
      <c r="AB262" s="4" t="s">
        <v>1084</v>
      </c>
      <c r="AC262" s="4" t="s">
        <v>1084</v>
      </c>
      <c r="AD262" s="4" t="s">
        <v>1084</v>
      </c>
      <c r="AE262" s="4" t="s">
        <v>2548</v>
      </c>
      <c r="AF262" s="4" t="s">
        <v>1190</v>
      </c>
      <c r="AG262" s="4" t="s">
        <v>1645</v>
      </c>
      <c r="AH262" s="4" t="s">
        <v>78</v>
      </c>
      <c r="AI262" s="4">
        <v>41691</v>
      </c>
      <c r="AJ262" s="4" t="s">
        <v>1101</v>
      </c>
      <c r="AK262" s="4">
        <v>41841</v>
      </c>
      <c r="AL262" s="4" t="s">
        <v>1125</v>
      </c>
      <c r="AM262" s="4">
        <v>41766.5</v>
      </c>
      <c r="AN262" s="4" t="s">
        <v>1369</v>
      </c>
      <c r="AO262" s="4">
        <v>2014.3456284153001</v>
      </c>
      <c r="AP262" s="4" t="s">
        <v>1084</v>
      </c>
      <c r="AQ262" s="4" t="s">
        <v>1370</v>
      </c>
      <c r="AR262" s="4" t="s">
        <v>1370</v>
      </c>
      <c r="AS262" s="4" t="s">
        <v>76</v>
      </c>
      <c r="AT262" s="4" t="s">
        <v>1105</v>
      </c>
      <c r="AU262" s="4" t="s">
        <v>582</v>
      </c>
      <c r="AV262" s="4" t="s">
        <v>1084</v>
      </c>
      <c r="AW262" s="4" t="s">
        <v>2549</v>
      </c>
      <c r="AX262" s="4" t="s">
        <v>1084</v>
      </c>
      <c r="AY262" s="4" t="s">
        <v>1128</v>
      </c>
      <c r="AZ262" s="8" t="s">
        <v>76</v>
      </c>
      <c r="BA262" t="s">
        <v>1107</v>
      </c>
      <c r="BB262" t="s">
        <v>1108</v>
      </c>
      <c r="BC262" t="s">
        <v>1109</v>
      </c>
      <c r="BD262" t="s">
        <v>1293</v>
      </c>
      <c r="BE262" t="s">
        <v>1111</v>
      </c>
      <c r="BF262" t="s">
        <v>1112</v>
      </c>
      <c r="BG262" t="s">
        <v>1109</v>
      </c>
      <c r="BH262" t="s">
        <v>1108</v>
      </c>
      <c r="BI262" t="s">
        <v>1113</v>
      </c>
      <c r="BJ262" t="s">
        <v>1114</v>
      </c>
      <c r="BK262" t="s">
        <v>1115</v>
      </c>
      <c r="BM262" s="47" t="s">
        <v>1298</v>
      </c>
    </row>
    <row r="263" spans="1:65" x14ac:dyDescent="0.35">
      <c r="A263" s="5">
        <v>1404</v>
      </c>
      <c r="B263" s="4">
        <v>1404</v>
      </c>
      <c r="C263" s="4" t="s">
        <v>584</v>
      </c>
      <c r="D263" s="4" t="s">
        <v>587</v>
      </c>
      <c r="E263" s="4" t="s">
        <v>1084</v>
      </c>
      <c r="F263" s="4" t="s">
        <v>2550</v>
      </c>
      <c r="G263" s="4" t="s">
        <v>194</v>
      </c>
      <c r="H263" s="4" t="s">
        <v>1086</v>
      </c>
      <c r="I263" s="4" t="s">
        <v>1087</v>
      </c>
      <c r="J263" s="4" t="s">
        <v>1088</v>
      </c>
      <c r="K263" s="4" t="s">
        <v>67</v>
      </c>
      <c r="L263" s="4" t="s">
        <v>2540</v>
      </c>
      <c r="M263" s="4" t="s">
        <v>2551</v>
      </c>
      <c r="N263" s="4" t="s">
        <v>1084</v>
      </c>
      <c r="O263" s="4" t="s">
        <v>1084</v>
      </c>
      <c r="P263" s="4" t="s">
        <v>1084</v>
      </c>
      <c r="Q263" s="4" t="s">
        <v>1084</v>
      </c>
      <c r="R263" s="4" t="s">
        <v>2552</v>
      </c>
      <c r="S263" s="4">
        <v>2016</v>
      </c>
      <c r="T263" s="4" t="s">
        <v>1040</v>
      </c>
      <c r="U263" s="4" t="s">
        <v>1041</v>
      </c>
      <c r="V263" s="4" t="s">
        <v>1042</v>
      </c>
      <c r="W263" s="4" t="s">
        <v>1084</v>
      </c>
      <c r="X263" s="4" t="s">
        <v>1093</v>
      </c>
      <c r="Y263" s="4" t="s">
        <v>1084</v>
      </c>
      <c r="Z263" s="4" t="s">
        <v>1094</v>
      </c>
      <c r="AA263" s="4" t="s">
        <v>1084</v>
      </c>
      <c r="AB263" s="4" t="s">
        <v>1084</v>
      </c>
      <c r="AC263" s="4" t="s">
        <v>1095</v>
      </c>
      <c r="AD263" s="4" t="s">
        <v>2553</v>
      </c>
      <c r="AE263" s="4" t="s">
        <v>2554</v>
      </c>
      <c r="AF263" s="4" t="s">
        <v>1098</v>
      </c>
      <c r="AG263" s="4" t="s">
        <v>2399</v>
      </c>
      <c r="AH263" s="4" t="s">
        <v>78</v>
      </c>
      <c r="AI263" s="4">
        <v>42522</v>
      </c>
      <c r="AJ263" s="4" t="s">
        <v>1100</v>
      </c>
      <c r="AK263" s="4">
        <v>42766</v>
      </c>
      <c r="AL263" s="4" t="s">
        <v>1303</v>
      </c>
      <c r="AM263" s="4">
        <v>42644.5</v>
      </c>
      <c r="AN263" s="4" t="s">
        <v>1264</v>
      </c>
      <c r="AO263" s="4">
        <v>2016.75</v>
      </c>
      <c r="AP263" s="4" t="s">
        <v>1084</v>
      </c>
      <c r="AQ263" s="4" t="s">
        <v>1104</v>
      </c>
      <c r="AR263" s="4" t="s">
        <v>1194</v>
      </c>
      <c r="AS263" s="4" t="s">
        <v>67</v>
      </c>
      <c r="AT263" s="4" t="s">
        <v>1105</v>
      </c>
      <c r="AU263" s="4" t="s">
        <v>582</v>
      </c>
      <c r="AV263" s="4" t="s">
        <v>1084</v>
      </c>
      <c r="AW263" s="4" t="s">
        <v>1084</v>
      </c>
      <c r="AX263" s="4" t="s">
        <v>1084</v>
      </c>
      <c r="AY263" s="4" t="s">
        <v>1106</v>
      </c>
      <c r="AZ263" s="8" t="s">
        <v>67</v>
      </c>
      <c r="BA263" t="s">
        <v>1107</v>
      </c>
      <c r="BB263" t="s">
        <v>1108</v>
      </c>
      <c r="BC263" t="s">
        <v>1109</v>
      </c>
      <c r="BD263" t="s">
        <v>1293</v>
      </c>
      <c r="BE263" t="s">
        <v>1111</v>
      </c>
      <c r="BF263" t="s">
        <v>1112</v>
      </c>
      <c r="BG263" t="s">
        <v>1109</v>
      </c>
      <c r="BH263" t="s">
        <v>1108</v>
      </c>
      <c r="BI263" t="s">
        <v>1113</v>
      </c>
      <c r="BJ263" t="s">
        <v>1114</v>
      </c>
      <c r="BK263" t="s">
        <v>1115</v>
      </c>
      <c r="BM263" s="47"/>
    </row>
    <row r="264" spans="1:65" x14ac:dyDescent="0.35">
      <c r="A264" s="5">
        <v>2744</v>
      </c>
      <c r="B264" s="4">
        <v>2744</v>
      </c>
      <c r="C264" s="4" t="s">
        <v>584</v>
      </c>
      <c r="D264" s="4" t="s">
        <v>588</v>
      </c>
      <c r="E264" s="4" t="s">
        <v>1084</v>
      </c>
      <c r="F264" s="4" t="s">
        <v>2555</v>
      </c>
      <c r="G264" s="4">
        <v>2019</v>
      </c>
      <c r="H264" s="4" t="s">
        <v>1086</v>
      </c>
      <c r="I264" s="4" t="s">
        <v>1087</v>
      </c>
      <c r="J264" s="4" t="s">
        <v>1088</v>
      </c>
      <c r="K264" s="4" t="s">
        <v>76</v>
      </c>
      <c r="L264" s="4" t="s">
        <v>2546</v>
      </c>
      <c r="M264" s="4" t="s">
        <v>2556</v>
      </c>
      <c r="N264" s="4" t="s">
        <v>1084</v>
      </c>
      <c r="O264" s="4" t="s">
        <v>1084</v>
      </c>
      <c r="P264" s="4" t="s">
        <v>1084</v>
      </c>
      <c r="Q264" s="4" t="s">
        <v>1084</v>
      </c>
      <c r="R264" s="4" t="s">
        <v>1084</v>
      </c>
      <c r="S264" s="4">
        <v>0</v>
      </c>
      <c r="T264" s="4" t="s">
        <v>1040</v>
      </c>
      <c r="U264" s="4" t="s">
        <v>1041</v>
      </c>
      <c r="V264" s="4" t="s">
        <v>1042</v>
      </c>
      <c r="W264" s="4" t="s">
        <v>1084</v>
      </c>
      <c r="X264" s="4" t="s">
        <v>1093</v>
      </c>
      <c r="Y264" s="4" t="s">
        <v>1094</v>
      </c>
      <c r="Z264" s="4" t="s">
        <v>1084</v>
      </c>
      <c r="AA264" s="4" t="s">
        <v>1084</v>
      </c>
      <c r="AB264" s="4" t="s">
        <v>1084</v>
      </c>
      <c r="AC264" s="4" t="s">
        <v>1188</v>
      </c>
      <c r="AD264" s="4" t="s">
        <v>1084</v>
      </c>
      <c r="AE264" s="4" t="s">
        <v>2557</v>
      </c>
      <c r="AF264" s="4" t="s">
        <v>1190</v>
      </c>
      <c r="AG264" s="4" t="s">
        <v>1521</v>
      </c>
      <c r="AH264" s="4" t="s">
        <v>78</v>
      </c>
      <c r="AI264" s="4">
        <v>43597</v>
      </c>
      <c r="AJ264" s="4" t="s">
        <v>1157</v>
      </c>
      <c r="AK264" s="4">
        <v>43777</v>
      </c>
      <c r="AL264" s="4" t="s">
        <v>1166</v>
      </c>
      <c r="AM264" s="4">
        <v>43687.5</v>
      </c>
      <c r="AN264" s="4" t="s">
        <v>1214</v>
      </c>
      <c r="AO264" s="4">
        <v>2019.60519125683</v>
      </c>
      <c r="AP264" s="4" t="s">
        <v>2558</v>
      </c>
      <c r="AQ264" s="4" t="s">
        <v>1216</v>
      </c>
      <c r="AR264" s="4" t="s">
        <v>1216</v>
      </c>
      <c r="AS264" s="4" t="s">
        <v>76</v>
      </c>
      <c r="AT264" s="4" t="s">
        <v>1105</v>
      </c>
      <c r="AU264" s="4" t="s">
        <v>582</v>
      </c>
      <c r="AV264" s="4" t="s">
        <v>1084</v>
      </c>
      <c r="AW264" s="4" t="s">
        <v>2549</v>
      </c>
      <c r="AX264" s="4" t="s">
        <v>1084</v>
      </c>
      <c r="AY264" s="4" t="s">
        <v>1128</v>
      </c>
      <c r="AZ264" s="8" t="s">
        <v>76</v>
      </c>
      <c r="BA264" t="s">
        <v>1107</v>
      </c>
      <c r="BB264" t="s">
        <v>1108</v>
      </c>
      <c r="BC264" t="s">
        <v>1109</v>
      </c>
      <c r="BD264" t="s">
        <v>1293</v>
      </c>
      <c r="BE264" t="s">
        <v>1111</v>
      </c>
      <c r="BF264" t="s">
        <v>1112</v>
      </c>
      <c r="BG264" t="s">
        <v>1109</v>
      </c>
      <c r="BH264" t="s">
        <v>1108</v>
      </c>
      <c r="BI264" t="s">
        <v>1113</v>
      </c>
      <c r="BJ264" t="s">
        <v>1114</v>
      </c>
      <c r="BK264" t="s">
        <v>1115</v>
      </c>
      <c r="BM264" s="47" t="s">
        <v>329</v>
      </c>
    </row>
    <row r="265" spans="1:65" x14ac:dyDescent="0.35">
      <c r="A265" s="5">
        <v>498</v>
      </c>
      <c r="B265" s="4">
        <v>498</v>
      </c>
      <c r="C265" s="4" t="s">
        <v>584</v>
      </c>
      <c r="D265" s="4" t="s">
        <v>583</v>
      </c>
      <c r="E265" s="4" t="s">
        <v>1084</v>
      </c>
      <c r="F265" s="4" t="s">
        <v>2559</v>
      </c>
      <c r="G265" s="4">
        <v>2006</v>
      </c>
      <c r="H265" s="4" t="s">
        <v>1086</v>
      </c>
      <c r="I265" s="4" t="s">
        <v>1087</v>
      </c>
      <c r="J265" s="4" t="s">
        <v>1088</v>
      </c>
      <c r="K265" s="4" t="s">
        <v>67</v>
      </c>
      <c r="L265" s="4" t="s">
        <v>2540</v>
      </c>
      <c r="M265" s="4" t="s">
        <v>2560</v>
      </c>
      <c r="N265" s="4" t="s">
        <v>1084</v>
      </c>
      <c r="O265" s="4" t="s">
        <v>1084</v>
      </c>
      <c r="P265" s="4" t="s">
        <v>1084</v>
      </c>
      <c r="Q265" s="4" t="s">
        <v>1084</v>
      </c>
      <c r="R265" s="4" t="s">
        <v>2561</v>
      </c>
      <c r="S265" s="4">
        <v>2006</v>
      </c>
      <c r="T265" s="4" t="s">
        <v>1040</v>
      </c>
      <c r="U265" s="4" t="s">
        <v>1041</v>
      </c>
      <c r="V265" s="4" t="s">
        <v>1042</v>
      </c>
      <c r="W265" s="4" t="s">
        <v>1084</v>
      </c>
      <c r="X265" s="4" t="s">
        <v>1093</v>
      </c>
      <c r="Y265" s="4" t="s">
        <v>1084</v>
      </c>
      <c r="Z265" s="4" t="s">
        <v>1094</v>
      </c>
      <c r="AA265" s="4" t="s">
        <v>1084</v>
      </c>
      <c r="AB265" s="4" t="s">
        <v>1084</v>
      </c>
      <c r="AC265" s="4" t="s">
        <v>1084</v>
      </c>
      <c r="AD265" s="4" t="s">
        <v>1084</v>
      </c>
      <c r="AE265" s="4" t="s">
        <v>2562</v>
      </c>
      <c r="AF265" s="4" t="s">
        <v>1414</v>
      </c>
      <c r="AG265" s="4" t="s">
        <v>2105</v>
      </c>
      <c r="AH265" s="4" t="s">
        <v>78</v>
      </c>
      <c r="AI265" s="4">
        <v>38749</v>
      </c>
      <c r="AJ265" s="4" t="s">
        <v>1101</v>
      </c>
      <c r="AK265" s="4">
        <v>38960</v>
      </c>
      <c r="AL265" s="4" t="s">
        <v>1151</v>
      </c>
      <c r="AM265" s="4">
        <v>38855</v>
      </c>
      <c r="AN265" s="4" t="s">
        <v>1279</v>
      </c>
      <c r="AO265" s="4">
        <v>2006.3743169398899</v>
      </c>
      <c r="AP265" s="4" t="s">
        <v>2563</v>
      </c>
      <c r="AQ265" s="4" t="s">
        <v>1280</v>
      </c>
      <c r="AR265" s="4" t="s">
        <v>1280</v>
      </c>
      <c r="AS265" s="4" t="s">
        <v>67</v>
      </c>
      <c r="AT265" s="4" t="s">
        <v>1105</v>
      </c>
      <c r="AU265" s="4" t="s">
        <v>582</v>
      </c>
      <c r="AV265" s="4" t="s">
        <v>1084</v>
      </c>
      <c r="AW265" s="4" t="s">
        <v>1084</v>
      </c>
      <c r="AX265" s="4" t="s">
        <v>1084</v>
      </c>
      <c r="AY265" s="4" t="s">
        <v>1106</v>
      </c>
      <c r="AZ265" s="8" t="s">
        <v>67</v>
      </c>
      <c r="BA265" t="s">
        <v>1107</v>
      </c>
      <c r="BB265" t="s">
        <v>1108</v>
      </c>
      <c r="BC265" t="s">
        <v>1109</v>
      </c>
      <c r="BD265" t="s">
        <v>1293</v>
      </c>
      <c r="BE265" t="s">
        <v>1111</v>
      </c>
      <c r="BF265" t="s">
        <v>1112</v>
      </c>
      <c r="BG265" t="s">
        <v>1109</v>
      </c>
      <c r="BH265" t="s">
        <v>1108</v>
      </c>
      <c r="BI265" t="s">
        <v>1113</v>
      </c>
      <c r="BJ265" t="s">
        <v>1114</v>
      </c>
      <c r="BK265" t="s">
        <v>1115</v>
      </c>
      <c r="BM265" s="47"/>
    </row>
    <row r="266" spans="1:65" x14ac:dyDescent="0.35">
      <c r="A266" s="5">
        <v>502</v>
      </c>
      <c r="B266" s="4">
        <v>502</v>
      </c>
      <c r="C266" s="4" t="s">
        <v>591</v>
      </c>
      <c r="D266" s="4" t="s">
        <v>590</v>
      </c>
      <c r="E266" s="4" t="s">
        <v>1084</v>
      </c>
      <c r="F266" s="4" t="s">
        <v>2564</v>
      </c>
      <c r="G266" s="4" t="s">
        <v>592</v>
      </c>
      <c r="H266" s="4" t="s">
        <v>1086</v>
      </c>
      <c r="I266" s="4" t="s">
        <v>1087</v>
      </c>
      <c r="J266" s="4" t="s">
        <v>1088</v>
      </c>
      <c r="K266" s="4" t="s">
        <v>67</v>
      </c>
      <c r="L266" s="4" t="s">
        <v>2565</v>
      </c>
      <c r="M266" s="4" t="s">
        <v>2566</v>
      </c>
      <c r="N266" s="4" t="s">
        <v>1084</v>
      </c>
      <c r="O266" s="4" t="s">
        <v>1084</v>
      </c>
      <c r="P266" s="4" t="s">
        <v>1084</v>
      </c>
      <c r="Q266" s="4" t="s">
        <v>1084</v>
      </c>
      <c r="R266" s="4" t="s">
        <v>2567</v>
      </c>
      <c r="S266" s="4">
        <v>1998</v>
      </c>
      <c r="T266" s="4" t="s">
        <v>1040</v>
      </c>
      <c r="U266" s="4" t="s">
        <v>1041</v>
      </c>
      <c r="V266" s="4" t="s">
        <v>1042</v>
      </c>
      <c r="W266" s="4" t="s">
        <v>1084</v>
      </c>
      <c r="X266" s="4" t="s">
        <v>1093</v>
      </c>
      <c r="Y266" s="4" t="s">
        <v>1084</v>
      </c>
      <c r="Z266" s="4" t="s">
        <v>1094</v>
      </c>
      <c r="AA266" s="4" t="s">
        <v>1084</v>
      </c>
      <c r="AB266" s="4" t="s">
        <v>1084</v>
      </c>
      <c r="AC266" s="4" t="s">
        <v>1084</v>
      </c>
      <c r="AD266" s="4" t="s">
        <v>1084</v>
      </c>
      <c r="AE266" s="4" t="s">
        <v>2568</v>
      </c>
      <c r="AF266" s="4" t="s">
        <v>1175</v>
      </c>
      <c r="AG266" s="4" t="s">
        <v>2044</v>
      </c>
      <c r="AH266" s="4" t="s">
        <v>78</v>
      </c>
      <c r="AI266" s="4">
        <v>35765</v>
      </c>
      <c r="AJ266" s="4" t="s">
        <v>1152</v>
      </c>
      <c r="AK266" s="4">
        <v>35946</v>
      </c>
      <c r="AL266" s="4" t="s">
        <v>1157</v>
      </c>
      <c r="AM266" s="4">
        <v>35856</v>
      </c>
      <c r="AN266" s="4" t="s">
        <v>1389</v>
      </c>
      <c r="AO266" s="4">
        <v>1998.1639344262301</v>
      </c>
      <c r="AP266" s="4" t="s">
        <v>1084</v>
      </c>
      <c r="AQ266" s="4" t="s">
        <v>1601</v>
      </c>
      <c r="AR266" s="4" t="s">
        <v>1390</v>
      </c>
      <c r="AS266" s="4" t="s">
        <v>67</v>
      </c>
      <c r="AT266" s="4" t="s">
        <v>1105</v>
      </c>
      <c r="AU266" s="4" t="s">
        <v>589</v>
      </c>
      <c r="AV266" s="4" t="s">
        <v>1084</v>
      </c>
      <c r="AW266" s="4" t="s">
        <v>1744</v>
      </c>
      <c r="AX266" s="4" t="s">
        <v>2569</v>
      </c>
      <c r="AY266" s="4" t="s">
        <v>1106</v>
      </c>
      <c r="AZ266" s="8" t="s">
        <v>67</v>
      </c>
      <c r="BA266" t="s">
        <v>1313</v>
      </c>
      <c r="BB266" t="s">
        <v>1337</v>
      </c>
      <c r="BC266" t="s">
        <v>1315</v>
      </c>
      <c r="BD266" t="s">
        <v>1316</v>
      </c>
      <c r="BE266" t="s">
        <v>1133</v>
      </c>
      <c r="BF266" t="s">
        <v>1112</v>
      </c>
      <c r="BG266" t="s">
        <v>1315</v>
      </c>
      <c r="BH266" t="s">
        <v>1318</v>
      </c>
      <c r="BI266" t="s">
        <v>1313</v>
      </c>
      <c r="BJ266">
        <v>0</v>
      </c>
      <c r="BK266" t="s">
        <v>1115</v>
      </c>
      <c r="BM266" s="47"/>
    </row>
    <row r="267" spans="1:65" x14ac:dyDescent="0.35">
      <c r="A267" s="5">
        <v>503</v>
      </c>
      <c r="B267" s="4">
        <v>503</v>
      </c>
      <c r="C267" s="4" t="s">
        <v>591</v>
      </c>
      <c r="D267" s="4" t="s">
        <v>593</v>
      </c>
      <c r="E267" s="4" t="s">
        <v>1084</v>
      </c>
      <c r="F267" s="4" t="s">
        <v>2570</v>
      </c>
      <c r="G267" s="4">
        <v>2001</v>
      </c>
      <c r="H267" s="4" t="s">
        <v>1086</v>
      </c>
      <c r="I267" s="4" t="s">
        <v>1087</v>
      </c>
      <c r="J267" s="4" t="s">
        <v>1088</v>
      </c>
      <c r="K267" s="4" t="s">
        <v>67</v>
      </c>
      <c r="L267" s="4" t="s">
        <v>2565</v>
      </c>
      <c r="M267" s="4" t="s">
        <v>2571</v>
      </c>
      <c r="N267" s="4" t="s">
        <v>1084</v>
      </c>
      <c r="O267" s="4" t="s">
        <v>1084</v>
      </c>
      <c r="P267" s="4" t="s">
        <v>1084</v>
      </c>
      <c r="Q267" s="4" t="s">
        <v>1084</v>
      </c>
      <c r="R267" s="4" t="s">
        <v>2572</v>
      </c>
      <c r="S267" s="4">
        <v>2001</v>
      </c>
      <c r="T267" s="4" t="s">
        <v>1040</v>
      </c>
      <c r="U267" s="4" t="s">
        <v>1041</v>
      </c>
      <c r="V267" s="4" t="s">
        <v>1042</v>
      </c>
      <c r="W267" s="4" t="s">
        <v>1084</v>
      </c>
      <c r="X267" s="4" t="s">
        <v>1093</v>
      </c>
      <c r="Y267" s="4" t="s">
        <v>1084</v>
      </c>
      <c r="Z267" s="4" t="s">
        <v>1094</v>
      </c>
      <c r="AA267" s="4" t="s">
        <v>1084</v>
      </c>
      <c r="AB267" s="4" t="s">
        <v>1084</v>
      </c>
      <c r="AC267" s="4" t="s">
        <v>1084</v>
      </c>
      <c r="AD267" s="4" t="s">
        <v>1084</v>
      </c>
      <c r="AE267" s="4" t="s">
        <v>2573</v>
      </c>
      <c r="AF267" s="4" t="s">
        <v>1119</v>
      </c>
      <c r="AG267" s="4" t="s">
        <v>1248</v>
      </c>
      <c r="AH267" s="4" t="s">
        <v>78</v>
      </c>
      <c r="AI267" s="4">
        <v>37135</v>
      </c>
      <c r="AJ267" s="4" t="s">
        <v>1192</v>
      </c>
      <c r="AK267" s="4">
        <v>37256</v>
      </c>
      <c r="AL267" s="4" t="s">
        <v>1152</v>
      </c>
      <c r="AM267" s="4">
        <v>37196</v>
      </c>
      <c r="AN267" s="4" t="s">
        <v>1223</v>
      </c>
      <c r="AO267" s="4">
        <v>2001.8306010929</v>
      </c>
      <c r="AP267" s="4" t="s">
        <v>2574</v>
      </c>
      <c r="AQ267" s="4" t="s">
        <v>1225</v>
      </c>
      <c r="AR267" s="4" t="s">
        <v>1225</v>
      </c>
      <c r="AS267" s="4" t="s">
        <v>67</v>
      </c>
      <c r="AT267" s="4" t="s">
        <v>1105</v>
      </c>
      <c r="AU267" s="4" t="s">
        <v>589</v>
      </c>
      <c r="AV267" s="4" t="s">
        <v>1084</v>
      </c>
      <c r="AW267" s="4" t="s">
        <v>1744</v>
      </c>
      <c r="AX267" s="4" t="s">
        <v>2569</v>
      </c>
      <c r="AY267" s="4" t="s">
        <v>1106</v>
      </c>
      <c r="AZ267" s="8" t="s">
        <v>67</v>
      </c>
      <c r="BA267" t="s">
        <v>1313</v>
      </c>
      <c r="BB267" t="s">
        <v>1337</v>
      </c>
      <c r="BC267" t="s">
        <v>1315</v>
      </c>
      <c r="BD267" t="s">
        <v>1316</v>
      </c>
      <c r="BE267" t="s">
        <v>1133</v>
      </c>
      <c r="BF267" t="s">
        <v>1112</v>
      </c>
      <c r="BG267" t="s">
        <v>1315</v>
      </c>
      <c r="BH267" t="s">
        <v>1318</v>
      </c>
      <c r="BI267" t="s">
        <v>1313</v>
      </c>
      <c r="BJ267">
        <v>0</v>
      </c>
      <c r="BK267" t="s">
        <v>1115</v>
      </c>
      <c r="BM267" s="47"/>
    </row>
    <row r="268" spans="1:65" x14ac:dyDescent="0.35">
      <c r="A268" s="5">
        <v>508</v>
      </c>
      <c r="B268" s="4">
        <v>508</v>
      </c>
      <c r="C268" s="4" t="s">
        <v>596</v>
      </c>
      <c r="D268" s="4" t="s">
        <v>595</v>
      </c>
      <c r="E268" s="4" t="s">
        <v>1084</v>
      </c>
      <c r="F268" s="4" t="s">
        <v>2575</v>
      </c>
      <c r="G268" s="4">
        <v>1998</v>
      </c>
      <c r="H268" s="4" t="s">
        <v>1086</v>
      </c>
      <c r="I268" s="4" t="s">
        <v>1087</v>
      </c>
      <c r="J268" s="4" t="s">
        <v>1088</v>
      </c>
      <c r="K268" s="4" t="s">
        <v>67</v>
      </c>
      <c r="L268" s="4" t="s">
        <v>2576</v>
      </c>
      <c r="M268" s="4" t="s">
        <v>2577</v>
      </c>
      <c r="N268" s="4" t="s">
        <v>1084</v>
      </c>
      <c r="O268" s="4" t="s">
        <v>1084</v>
      </c>
      <c r="P268" s="4" t="s">
        <v>1084</v>
      </c>
      <c r="Q268" s="4" t="s">
        <v>1084</v>
      </c>
      <c r="R268" s="4" t="s">
        <v>2578</v>
      </c>
      <c r="S268" s="4">
        <v>1998</v>
      </c>
      <c r="T268" s="4" t="s">
        <v>1040</v>
      </c>
      <c r="U268" s="4" t="s">
        <v>1041</v>
      </c>
      <c r="V268" s="4" t="s">
        <v>1042</v>
      </c>
      <c r="W268" s="4" t="s">
        <v>1084</v>
      </c>
      <c r="X268" s="4" t="s">
        <v>1093</v>
      </c>
      <c r="Y268" s="4" t="s">
        <v>1084</v>
      </c>
      <c r="Z268" s="4" t="s">
        <v>1094</v>
      </c>
      <c r="AA268" s="4" t="s">
        <v>1094</v>
      </c>
      <c r="AB268" s="4" t="s">
        <v>1084</v>
      </c>
      <c r="AC268" s="4" t="s">
        <v>1084</v>
      </c>
      <c r="AD268" s="4" t="s">
        <v>1084</v>
      </c>
      <c r="AE268" s="4" t="s">
        <v>2579</v>
      </c>
      <c r="AF268" s="4" t="s">
        <v>1190</v>
      </c>
      <c r="AG268" s="4" t="s">
        <v>1278</v>
      </c>
      <c r="AH268" s="4" t="s">
        <v>78</v>
      </c>
      <c r="AI268" s="4">
        <v>35855</v>
      </c>
      <c r="AJ268" s="4" t="s">
        <v>1201</v>
      </c>
      <c r="AK268" s="4">
        <v>36007</v>
      </c>
      <c r="AL268" s="4" t="s">
        <v>1125</v>
      </c>
      <c r="AM268" s="4">
        <v>35931.5</v>
      </c>
      <c r="AN268" s="4" t="s">
        <v>1389</v>
      </c>
      <c r="AO268" s="4">
        <v>1998.3702185792299</v>
      </c>
      <c r="AP268" s="4" t="s">
        <v>2580</v>
      </c>
      <c r="AQ268" s="4" t="s">
        <v>1390</v>
      </c>
      <c r="AR268" s="4" t="s">
        <v>1390</v>
      </c>
      <c r="AS268" s="4" t="s">
        <v>67</v>
      </c>
      <c r="AT268" s="4" t="s">
        <v>1105</v>
      </c>
      <c r="AU268" s="4" t="s">
        <v>594</v>
      </c>
      <c r="AV268" s="4" t="s">
        <v>1084</v>
      </c>
      <c r="AW268" s="4" t="s">
        <v>2581</v>
      </c>
      <c r="AX268" s="4" t="s">
        <v>2582</v>
      </c>
      <c r="AY268" s="4" t="s">
        <v>1106</v>
      </c>
      <c r="AZ268" s="8" t="s">
        <v>67</v>
      </c>
      <c r="BA268" t="s">
        <v>1204</v>
      </c>
      <c r="BB268" t="s">
        <v>1355</v>
      </c>
      <c r="BC268" t="s">
        <v>1356</v>
      </c>
      <c r="BD268" t="s">
        <v>1207</v>
      </c>
      <c r="BE268" t="s">
        <v>1111</v>
      </c>
      <c r="BF268" t="s">
        <v>1112</v>
      </c>
      <c r="BG268" t="s">
        <v>1228</v>
      </c>
      <c r="BH268" t="s">
        <v>1228</v>
      </c>
      <c r="BI268" t="s">
        <v>1228</v>
      </c>
      <c r="BJ268" t="s">
        <v>1114</v>
      </c>
      <c r="BK268" t="s">
        <v>1115</v>
      </c>
      <c r="BM268" s="47"/>
    </row>
    <row r="269" spans="1:65" x14ac:dyDescent="0.35">
      <c r="A269" s="5">
        <v>509</v>
      </c>
      <c r="B269" s="4">
        <v>509</v>
      </c>
      <c r="C269" s="4" t="s">
        <v>596</v>
      </c>
      <c r="D269" s="4" t="s">
        <v>597</v>
      </c>
      <c r="E269" s="4" t="s">
        <v>2583</v>
      </c>
      <c r="F269" s="4" t="s">
        <v>2584</v>
      </c>
      <c r="G269" s="4">
        <v>2000</v>
      </c>
      <c r="H269" s="4" t="s">
        <v>1086</v>
      </c>
      <c r="I269" s="4" t="s">
        <v>1087</v>
      </c>
      <c r="J269" s="4" t="s">
        <v>1088</v>
      </c>
      <c r="K269" s="4" t="s">
        <v>76</v>
      </c>
      <c r="L269" s="4" t="s">
        <v>2585</v>
      </c>
      <c r="M269" s="4" t="s">
        <v>2586</v>
      </c>
      <c r="N269" s="4" t="s">
        <v>1084</v>
      </c>
      <c r="O269" s="4" t="s">
        <v>1084</v>
      </c>
      <c r="P269" s="4" t="s">
        <v>1084</v>
      </c>
      <c r="Q269" s="4" t="s">
        <v>1084</v>
      </c>
      <c r="R269" s="4" t="s">
        <v>1084</v>
      </c>
      <c r="S269" s="4">
        <v>2000</v>
      </c>
      <c r="T269" s="4" t="s">
        <v>1040</v>
      </c>
      <c r="U269" s="4" t="s">
        <v>1120</v>
      </c>
      <c r="V269" s="4" t="s">
        <v>1042</v>
      </c>
      <c r="W269" s="4" t="s">
        <v>1084</v>
      </c>
      <c r="X269" s="4" t="s">
        <v>1093</v>
      </c>
      <c r="Y269" s="4" t="s">
        <v>1094</v>
      </c>
      <c r="Z269" s="4" t="s">
        <v>1084</v>
      </c>
      <c r="AA269" s="4" t="s">
        <v>1084</v>
      </c>
      <c r="AB269" s="4" t="s">
        <v>1084</v>
      </c>
      <c r="AC269" s="4" t="s">
        <v>1084</v>
      </c>
      <c r="AD269" s="4" t="s">
        <v>1084</v>
      </c>
      <c r="AE269" s="4" t="s">
        <v>1577</v>
      </c>
      <c r="AF269" s="4" t="s">
        <v>1190</v>
      </c>
      <c r="AG269" s="4" t="s">
        <v>1278</v>
      </c>
      <c r="AH269" s="4" t="s">
        <v>78</v>
      </c>
      <c r="AI269" s="4">
        <v>36617</v>
      </c>
      <c r="AJ269" s="4" t="s">
        <v>1142</v>
      </c>
      <c r="AK269" s="4">
        <v>36769</v>
      </c>
      <c r="AL269" s="4" t="s">
        <v>1151</v>
      </c>
      <c r="AM269" s="4">
        <v>36693.5</v>
      </c>
      <c r="AN269" s="4" t="s">
        <v>1126</v>
      </c>
      <c r="AO269" s="4">
        <v>2000.45765027322</v>
      </c>
      <c r="AP269" s="4" t="s">
        <v>2587</v>
      </c>
      <c r="AQ269" s="4" t="s">
        <v>1127</v>
      </c>
      <c r="AR269" s="4" t="s">
        <v>1127</v>
      </c>
      <c r="AS269" s="4" t="s">
        <v>76</v>
      </c>
      <c r="AT269" s="4" t="s">
        <v>1105</v>
      </c>
      <c r="AU269" s="4" t="s">
        <v>594</v>
      </c>
      <c r="AV269" s="4" t="s">
        <v>1084</v>
      </c>
      <c r="AW269" s="4" t="s">
        <v>1084</v>
      </c>
      <c r="AX269" s="4" t="s">
        <v>2588</v>
      </c>
      <c r="AY269" s="4" t="s">
        <v>1128</v>
      </c>
      <c r="AZ269" s="8" t="s">
        <v>76</v>
      </c>
      <c r="BA269" t="s">
        <v>1204</v>
      </c>
      <c r="BB269" t="s">
        <v>1355</v>
      </c>
      <c r="BC269" t="s">
        <v>1356</v>
      </c>
      <c r="BD269" t="s">
        <v>1207</v>
      </c>
      <c r="BE269" t="s">
        <v>1111</v>
      </c>
      <c r="BF269" t="s">
        <v>1112</v>
      </c>
      <c r="BG269" t="s">
        <v>1228</v>
      </c>
      <c r="BH269" t="s">
        <v>1228</v>
      </c>
      <c r="BI269" t="s">
        <v>1228</v>
      </c>
      <c r="BJ269" t="s">
        <v>1114</v>
      </c>
      <c r="BK269" t="s">
        <v>1115</v>
      </c>
      <c r="BM269" s="47" t="s">
        <v>1136</v>
      </c>
    </row>
    <row r="270" spans="1:65" x14ac:dyDescent="0.35">
      <c r="A270" s="5">
        <v>3814</v>
      </c>
      <c r="B270" s="4">
        <v>3814</v>
      </c>
      <c r="C270" s="4" t="s">
        <v>602</v>
      </c>
      <c r="D270" s="4" t="s">
        <v>610</v>
      </c>
      <c r="E270" s="4" t="s">
        <v>1084</v>
      </c>
      <c r="F270" s="4" t="s">
        <v>2589</v>
      </c>
      <c r="G270" s="4" t="s">
        <v>179</v>
      </c>
      <c r="H270" s="4" t="s">
        <v>2590</v>
      </c>
      <c r="I270" s="4" t="s">
        <v>1087</v>
      </c>
      <c r="J270" s="4" t="s">
        <v>1088</v>
      </c>
      <c r="K270" s="4" t="s">
        <v>611</v>
      </c>
      <c r="L270" s="4" t="s">
        <v>2591</v>
      </c>
      <c r="M270" s="4" t="s">
        <v>1084</v>
      </c>
      <c r="N270" s="4" t="s">
        <v>1084</v>
      </c>
      <c r="O270" s="4" t="s">
        <v>1084</v>
      </c>
      <c r="P270" s="4" t="s">
        <v>1084</v>
      </c>
      <c r="Q270" s="4" t="s">
        <v>1084</v>
      </c>
      <c r="R270" s="4" t="s">
        <v>1084</v>
      </c>
      <c r="S270" s="4">
        <v>0</v>
      </c>
      <c r="T270" s="4" t="s">
        <v>1040</v>
      </c>
      <c r="U270" s="4" t="s">
        <v>1084</v>
      </c>
      <c r="V270" s="4" t="s">
        <v>1084</v>
      </c>
      <c r="W270" s="4" t="s">
        <v>1084</v>
      </c>
      <c r="X270" s="4" t="s">
        <v>1284</v>
      </c>
      <c r="Y270" s="4" t="s">
        <v>1094</v>
      </c>
      <c r="Z270" s="4" t="s">
        <v>1084</v>
      </c>
      <c r="AA270" s="4" t="s">
        <v>1084</v>
      </c>
      <c r="AB270" s="4" t="s">
        <v>1084</v>
      </c>
      <c r="AC270" s="4" t="s">
        <v>1188</v>
      </c>
      <c r="AD270" s="4" t="s">
        <v>1084</v>
      </c>
      <c r="AE270" s="4" t="s">
        <v>1183</v>
      </c>
      <c r="AF270" s="4" t="s">
        <v>1084</v>
      </c>
      <c r="AG270" s="4" t="s">
        <v>1084</v>
      </c>
      <c r="AH270" s="4" t="s">
        <v>70</v>
      </c>
      <c r="AI270" s="4">
        <v>0</v>
      </c>
      <c r="AJ270" s="4" t="s">
        <v>1084</v>
      </c>
      <c r="AK270" s="4">
        <v>0</v>
      </c>
      <c r="AL270" s="4" t="s">
        <v>1084</v>
      </c>
      <c r="AM270" s="4">
        <v>0</v>
      </c>
      <c r="AN270" s="4" t="s">
        <v>1084</v>
      </c>
      <c r="AO270" s="4">
        <v>0</v>
      </c>
      <c r="AP270" s="4" t="s">
        <v>1084</v>
      </c>
      <c r="AQ270" s="4" t="s">
        <v>1280</v>
      </c>
      <c r="AR270" s="4" t="s">
        <v>1444</v>
      </c>
      <c r="AS270" s="4" t="s">
        <v>611</v>
      </c>
      <c r="AT270" s="4" t="s">
        <v>2592</v>
      </c>
      <c r="AU270" s="4" t="s">
        <v>600</v>
      </c>
      <c r="AV270" s="4" t="s">
        <v>1084</v>
      </c>
      <c r="AW270" s="4" t="s">
        <v>1084</v>
      </c>
      <c r="AX270" s="4" t="s">
        <v>1084</v>
      </c>
      <c r="AY270" s="4" t="s">
        <v>2593</v>
      </c>
      <c r="AZ270" s="8" t="s">
        <v>611</v>
      </c>
      <c r="BA270" t="s">
        <v>1204</v>
      </c>
      <c r="BB270" t="s">
        <v>1355</v>
      </c>
      <c r="BC270" t="s">
        <v>1356</v>
      </c>
      <c r="BD270" t="s">
        <v>1207</v>
      </c>
      <c r="BE270" t="s">
        <v>1133</v>
      </c>
      <c r="BF270" t="s">
        <v>1112</v>
      </c>
      <c r="BG270" t="s">
        <v>1228</v>
      </c>
      <c r="BH270" t="s">
        <v>1228</v>
      </c>
      <c r="BI270" t="s">
        <v>1228</v>
      </c>
      <c r="BJ270">
        <v>0</v>
      </c>
      <c r="BK270" t="s">
        <v>1115</v>
      </c>
      <c r="BM270" s="47"/>
    </row>
    <row r="271" spans="1:65" x14ac:dyDescent="0.35">
      <c r="A271" s="5">
        <v>511</v>
      </c>
      <c r="B271" s="4">
        <v>511</v>
      </c>
      <c r="C271" s="4" t="s">
        <v>596</v>
      </c>
      <c r="D271" s="4" t="s">
        <v>598</v>
      </c>
      <c r="E271" s="4" t="s">
        <v>1084</v>
      </c>
      <c r="F271" s="4" t="s">
        <v>1558</v>
      </c>
      <c r="G271" s="4">
        <v>2012</v>
      </c>
      <c r="H271" s="4" t="s">
        <v>1086</v>
      </c>
      <c r="I271" s="4" t="s">
        <v>1087</v>
      </c>
      <c r="J271" s="4" t="s">
        <v>1088</v>
      </c>
      <c r="K271" s="4" t="s">
        <v>67</v>
      </c>
      <c r="L271" s="4" t="s">
        <v>2576</v>
      </c>
      <c r="M271" s="4" t="s">
        <v>2594</v>
      </c>
      <c r="N271" s="4" t="s">
        <v>1084</v>
      </c>
      <c r="O271" s="4" t="s">
        <v>1084</v>
      </c>
      <c r="P271" s="4" t="s">
        <v>1084</v>
      </c>
      <c r="Q271" s="4" t="s">
        <v>1084</v>
      </c>
      <c r="R271" s="4" t="s">
        <v>2595</v>
      </c>
      <c r="S271" s="4">
        <v>2012</v>
      </c>
      <c r="T271" s="4" t="s">
        <v>1040</v>
      </c>
      <c r="U271" s="4" t="s">
        <v>1041</v>
      </c>
      <c r="V271" s="4" t="s">
        <v>1042</v>
      </c>
      <c r="W271" s="4" t="s">
        <v>1084</v>
      </c>
      <c r="X271" s="4" t="s">
        <v>1093</v>
      </c>
      <c r="Y271" s="4" t="s">
        <v>1084</v>
      </c>
      <c r="Z271" s="4" t="s">
        <v>1094</v>
      </c>
      <c r="AA271" s="4" t="s">
        <v>1084</v>
      </c>
      <c r="AB271" s="4" t="s">
        <v>1084</v>
      </c>
      <c r="AC271" s="4" t="s">
        <v>1084</v>
      </c>
      <c r="AD271" s="4" t="s">
        <v>1084</v>
      </c>
      <c r="AE271" s="4" t="s">
        <v>2596</v>
      </c>
      <c r="AF271" s="4" t="s">
        <v>1190</v>
      </c>
      <c r="AG271" s="4" t="s">
        <v>1401</v>
      </c>
      <c r="AH271" s="4" t="s">
        <v>78</v>
      </c>
      <c r="AI271" s="4">
        <v>40922</v>
      </c>
      <c r="AJ271" s="4" t="s">
        <v>1303</v>
      </c>
      <c r="AK271" s="4">
        <v>41098</v>
      </c>
      <c r="AL271" s="4" t="s">
        <v>1125</v>
      </c>
      <c r="AM271" s="4">
        <v>41010.5</v>
      </c>
      <c r="AN271" s="4" t="s">
        <v>1202</v>
      </c>
      <c r="AO271" s="4">
        <v>2012.2773224043699</v>
      </c>
      <c r="AP271" s="4" t="s">
        <v>1084</v>
      </c>
      <c r="AQ271" s="4" t="s">
        <v>1184</v>
      </c>
      <c r="AR271" s="4" t="s">
        <v>1184</v>
      </c>
      <c r="AS271" s="4" t="s">
        <v>67</v>
      </c>
      <c r="AT271" s="4" t="s">
        <v>1105</v>
      </c>
      <c r="AU271" s="4" t="s">
        <v>594</v>
      </c>
      <c r="AV271" s="4" t="s">
        <v>1084</v>
      </c>
      <c r="AW271" s="4" t="s">
        <v>2581</v>
      </c>
      <c r="AX271" s="4" t="s">
        <v>2582</v>
      </c>
      <c r="AY271" s="4" t="s">
        <v>1106</v>
      </c>
      <c r="AZ271" s="8" t="s">
        <v>67</v>
      </c>
      <c r="BA271" t="s">
        <v>1204</v>
      </c>
      <c r="BB271" t="s">
        <v>1355</v>
      </c>
      <c r="BC271" t="s">
        <v>1356</v>
      </c>
      <c r="BD271" t="s">
        <v>1207</v>
      </c>
      <c r="BE271" t="s">
        <v>1111</v>
      </c>
      <c r="BF271" t="s">
        <v>1112</v>
      </c>
      <c r="BG271" t="s">
        <v>1228</v>
      </c>
      <c r="BH271" t="s">
        <v>1228</v>
      </c>
      <c r="BI271" t="s">
        <v>1228</v>
      </c>
      <c r="BJ271" t="s">
        <v>1114</v>
      </c>
      <c r="BK271" t="s">
        <v>1115</v>
      </c>
      <c r="BM271" s="47"/>
    </row>
    <row r="272" spans="1:65" x14ac:dyDescent="0.35">
      <c r="A272" s="5">
        <v>514</v>
      </c>
      <c r="B272" s="4">
        <v>514</v>
      </c>
      <c r="C272" s="4" t="s">
        <v>602</v>
      </c>
      <c r="D272" s="4" t="s">
        <v>601</v>
      </c>
      <c r="E272" s="4" t="s">
        <v>1084</v>
      </c>
      <c r="F272" s="4" t="s">
        <v>2597</v>
      </c>
      <c r="G272" s="4">
        <v>2003</v>
      </c>
      <c r="H272" s="4" t="s">
        <v>1086</v>
      </c>
      <c r="I272" s="4" t="s">
        <v>1087</v>
      </c>
      <c r="J272" s="4" t="s">
        <v>1088</v>
      </c>
      <c r="K272" s="4" t="s">
        <v>67</v>
      </c>
      <c r="L272" s="4" t="s">
        <v>2598</v>
      </c>
      <c r="M272" s="4" t="s">
        <v>2599</v>
      </c>
      <c r="N272" s="4" t="s">
        <v>1084</v>
      </c>
      <c r="O272" s="4" t="s">
        <v>1084</v>
      </c>
      <c r="P272" s="4" t="s">
        <v>1084</v>
      </c>
      <c r="Q272" s="4" t="s">
        <v>1084</v>
      </c>
      <c r="R272" s="4" t="s">
        <v>2600</v>
      </c>
      <c r="S272" s="4">
        <v>2003</v>
      </c>
      <c r="T272" s="4" t="s">
        <v>1040</v>
      </c>
      <c r="U272" s="4" t="s">
        <v>1041</v>
      </c>
      <c r="V272" s="4" t="s">
        <v>1042</v>
      </c>
      <c r="W272" s="4" t="s">
        <v>1084</v>
      </c>
      <c r="X272" s="4" t="s">
        <v>1093</v>
      </c>
      <c r="Y272" s="4" t="s">
        <v>1084</v>
      </c>
      <c r="Z272" s="4" t="s">
        <v>1094</v>
      </c>
      <c r="AA272" s="4" t="s">
        <v>1084</v>
      </c>
      <c r="AB272" s="4" t="s">
        <v>1084</v>
      </c>
      <c r="AC272" s="4" t="s">
        <v>1084</v>
      </c>
      <c r="AD272" s="4" t="s">
        <v>1084</v>
      </c>
      <c r="AE272" s="4" t="s">
        <v>2601</v>
      </c>
      <c r="AF272" s="4" t="s">
        <v>1175</v>
      </c>
      <c r="AG272" s="4" t="s">
        <v>1703</v>
      </c>
      <c r="AH272" s="4" t="s">
        <v>78</v>
      </c>
      <c r="AI272" s="4">
        <v>37681</v>
      </c>
      <c r="AJ272" s="4" t="s">
        <v>1201</v>
      </c>
      <c r="AK272" s="4">
        <v>37864</v>
      </c>
      <c r="AL272" s="4" t="s">
        <v>1151</v>
      </c>
      <c r="AM272" s="4">
        <v>37773</v>
      </c>
      <c r="AN272" s="4" t="s">
        <v>1402</v>
      </c>
      <c r="AO272" s="4">
        <v>2003.4125683060099</v>
      </c>
      <c r="AP272" s="4" t="s">
        <v>2602</v>
      </c>
      <c r="AQ272" s="4" t="s">
        <v>1403</v>
      </c>
      <c r="AR272" s="4" t="s">
        <v>1403</v>
      </c>
      <c r="AS272" s="4" t="s">
        <v>67</v>
      </c>
      <c r="AT272" s="4" t="s">
        <v>1105</v>
      </c>
      <c r="AU272" s="4" t="s">
        <v>600</v>
      </c>
      <c r="AV272" s="4" t="s">
        <v>1084</v>
      </c>
      <c r="AW272" s="4" t="s">
        <v>2603</v>
      </c>
      <c r="AX272" s="4" t="s">
        <v>1084</v>
      </c>
      <c r="AY272" s="4" t="s">
        <v>1106</v>
      </c>
      <c r="AZ272" s="8" t="s">
        <v>67</v>
      </c>
      <c r="BA272" t="s">
        <v>1204</v>
      </c>
      <c r="BB272" t="s">
        <v>1355</v>
      </c>
      <c r="BC272" t="s">
        <v>1356</v>
      </c>
      <c r="BD272" t="s">
        <v>1207</v>
      </c>
      <c r="BE272" t="s">
        <v>1133</v>
      </c>
      <c r="BF272" t="s">
        <v>1112</v>
      </c>
      <c r="BG272" t="s">
        <v>1228</v>
      </c>
      <c r="BH272" t="s">
        <v>1228</v>
      </c>
      <c r="BI272" t="s">
        <v>1228</v>
      </c>
      <c r="BJ272">
        <v>0</v>
      </c>
      <c r="BK272" t="s">
        <v>1115</v>
      </c>
      <c r="BM272" s="47"/>
    </row>
    <row r="273" spans="1:65" x14ac:dyDescent="0.35">
      <c r="A273" s="5">
        <v>517</v>
      </c>
      <c r="B273" s="4">
        <v>517</v>
      </c>
      <c r="C273" s="4" t="s">
        <v>602</v>
      </c>
      <c r="D273" s="4" t="s">
        <v>605</v>
      </c>
      <c r="E273" s="4" t="s">
        <v>1084</v>
      </c>
      <c r="F273" s="4" t="s">
        <v>2604</v>
      </c>
      <c r="G273" s="4">
        <v>2011</v>
      </c>
      <c r="H273" s="4" t="s">
        <v>1086</v>
      </c>
      <c r="I273" s="4" t="s">
        <v>1087</v>
      </c>
      <c r="J273" s="4" t="s">
        <v>1088</v>
      </c>
      <c r="K273" s="4" t="s">
        <v>76</v>
      </c>
      <c r="L273" s="4" t="s">
        <v>2605</v>
      </c>
      <c r="M273" s="4" t="s">
        <v>2606</v>
      </c>
      <c r="N273" s="4" t="s">
        <v>1084</v>
      </c>
      <c r="O273" s="4" t="s">
        <v>1084</v>
      </c>
      <c r="P273" s="4" t="s">
        <v>1084</v>
      </c>
      <c r="Q273" s="4" t="s">
        <v>1084</v>
      </c>
      <c r="R273" s="4" t="s">
        <v>1084</v>
      </c>
      <c r="S273" s="4">
        <v>2011</v>
      </c>
      <c r="T273" s="4" t="s">
        <v>1040</v>
      </c>
      <c r="U273" s="4" t="s">
        <v>1041</v>
      </c>
      <c r="V273" s="4" t="s">
        <v>1042</v>
      </c>
      <c r="W273" s="4" t="s">
        <v>1084</v>
      </c>
      <c r="X273" s="4" t="s">
        <v>1093</v>
      </c>
      <c r="Y273" s="4" t="s">
        <v>1094</v>
      </c>
      <c r="Z273" s="4" t="s">
        <v>1084</v>
      </c>
      <c r="AA273" s="4" t="s">
        <v>1084</v>
      </c>
      <c r="AB273" s="4" t="s">
        <v>1084</v>
      </c>
      <c r="AC273" s="4" t="s">
        <v>1084</v>
      </c>
      <c r="AD273" s="4" t="s">
        <v>1084</v>
      </c>
      <c r="AE273" s="4" t="s">
        <v>2125</v>
      </c>
      <c r="AF273" s="4" t="s">
        <v>1163</v>
      </c>
      <c r="AG273" s="4" t="s">
        <v>1757</v>
      </c>
      <c r="AH273" s="4" t="s">
        <v>78</v>
      </c>
      <c r="AI273" s="4">
        <v>40575</v>
      </c>
      <c r="AJ273" s="4" t="s">
        <v>1101</v>
      </c>
      <c r="AK273" s="4">
        <v>40633</v>
      </c>
      <c r="AL273" s="4" t="s">
        <v>1201</v>
      </c>
      <c r="AM273" s="4">
        <v>40604.5</v>
      </c>
      <c r="AN273" s="4" t="s">
        <v>1341</v>
      </c>
      <c r="AO273" s="4">
        <v>2011.16530054645</v>
      </c>
      <c r="AP273" s="4" t="s">
        <v>2607</v>
      </c>
      <c r="AQ273" s="4" t="s">
        <v>1342</v>
      </c>
      <c r="AR273" s="4" t="s">
        <v>1342</v>
      </c>
      <c r="AS273" s="4" t="s">
        <v>76</v>
      </c>
      <c r="AT273" s="4" t="s">
        <v>1105</v>
      </c>
      <c r="AU273" s="4" t="s">
        <v>600</v>
      </c>
      <c r="AV273" s="4" t="s">
        <v>1084</v>
      </c>
      <c r="AW273" s="4" t="s">
        <v>1084</v>
      </c>
      <c r="AX273" s="4" t="s">
        <v>1084</v>
      </c>
      <c r="AY273" s="4" t="s">
        <v>1128</v>
      </c>
      <c r="AZ273" s="8" t="s">
        <v>76</v>
      </c>
      <c r="BA273" t="s">
        <v>1204</v>
      </c>
      <c r="BB273" t="s">
        <v>1355</v>
      </c>
      <c r="BC273" t="s">
        <v>1356</v>
      </c>
      <c r="BD273" t="s">
        <v>1207</v>
      </c>
      <c r="BE273" t="s">
        <v>1133</v>
      </c>
      <c r="BF273" t="s">
        <v>1112</v>
      </c>
      <c r="BG273" t="s">
        <v>1228</v>
      </c>
      <c r="BH273" t="s">
        <v>1228</v>
      </c>
      <c r="BI273" t="s">
        <v>1228</v>
      </c>
      <c r="BJ273">
        <v>0</v>
      </c>
      <c r="BK273" t="s">
        <v>1115</v>
      </c>
      <c r="BM273" s="47" t="s">
        <v>1209</v>
      </c>
    </row>
    <row r="274" spans="1:65" x14ac:dyDescent="0.35">
      <c r="A274" s="5">
        <v>516</v>
      </c>
      <c r="B274" s="4">
        <v>516</v>
      </c>
      <c r="C274" s="4" t="s">
        <v>602</v>
      </c>
      <c r="D274" s="4" t="s">
        <v>604</v>
      </c>
      <c r="E274" s="4" t="s">
        <v>1084</v>
      </c>
      <c r="F274" s="4" t="s">
        <v>2608</v>
      </c>
      <c r="G274" s="4">
        <v>2008</v>
      </c>
      <c r="H274" s="4" t="s">
        <v>1086</v>
      </c>
      <c r="I274" s="4" t="s">
        <v>1087</v>
      </c>
      <c r="J274" s="4" t="s">
        <v>1088</v>
      </c>
      <c r="K274" s="4" t="s">
        <v>67</v>
      </c>
      <c r="L274" s="4" t="s">
        <v>2598</v>
      </c>
      <c r="M274" s="4" t="s">
        <v>2609</v>
      </c>
      <c r="N274" s="4" t="s">
        <v>1084</v>
      </c>
      <c r="O274" s="4" t="s">
        <v>1084</v>
      </c>
      <c r="P274" s="4" t="s">
        <v>1084</v>
      </c>
      <c r="Q274" s="4" t="s">
        <v>1084</v>
      </c>
      <c r="R274" s="4" t="s">
        <v>2610</v>
      </c>
      <c r="S274" s="4">
        <v>2008</v>
      </c>
      <c r="T274" s="4" t="s">
        <v>1040</v>
      </c>
      <c r="U274" s="4" t="s">
        <v>2611</v>
      </c>
      <c r="V274" s="4" t="s">
        <v>1042</v>
      </c>
      <c r="W274" s="4" t="s">
        <v>1084</v>
      </c>
      <c r="X274" s="4" t="s">
        <v>1093</v>
      </c>
      <c r="Y274" s="4" t="s">
        <v>1084</v>
      </c>
      <c r="Z274" s="4" t="s">
        <v>1094</v>
      </c>
      <c r="AA274" s="4" t="s">
        <v>1084</v>
      </c>
      <c r="AB274" s="4" t="s">
        <v>1084</v>
      </c>
      <c r="AC274" s="4" t="s">
        <v>1084</v>
      </c>
      <c r="AD274" s="4" t="s">
        <v>1084</v>
      </c>
      <c r="AE274" s="4" t="s">
        <v>1183</v>
      </c>
      <c r="AF274" s="4" t="s">
        <v>1084</v>
      </c>
      <c r="AG274" s="4" t="s">
        <v>1084</v>
      </c>
      <c r="AH274" s="4" t="s">
        <v>70</v>
      </c>
      <c r="AI274" s="4">
        <v>0</v>
      </c>
      <c r="AJ274" s="4" t="s">
        <v>1084</v>
      </c>
      <c r="AK274" s="4">
        <v>0</v>
      </c>
      <c r="AL274" s="4" t="s">
        <v>1084</v>
      </c>
      <c r="AM274" s="4">
        <v>0</v>
      </c>
      <c r="AN274" s="4" t="s">
        <v>1084</v>
      </c>
      <c r="AO274" s="4">
        <v>0</v>
      </c>
      <c r="AP274" s="4" t="s">
        <v>1084</v>
      </c>
      <c r="AQ274" s="4" t="s">
        <v>1178</v>
      </c>
      <c r="AR274" s="4" t="s">
        <v>1178</v>
      </c>
      <c r="AS274" s="4" t="s">
        <v>67</v>
      </c>
      <c r="AT274" s="4" t="s">
        <v>1105</v>
      </c>
      <c r="AU274" s="4" t="s">
        <v>600</v>
      </c>
      <c r="AV274" s="4" t="s">
        <v>1084</v>
      </c>
      <c r="AW274" s="4" t="s">
        <v>2603</v>
      </c>
      <c r="AX274" s="4" t="s">
        <v>1084</v>
      </c>
      <c r="AY274" s="4" t="s">
        <v>1106</v>
      </c>
      <c r="AZ274" s="8" t="s">
        <v>67</v>
      </c>
      <c r="BA274" t="s">
        <v>1204</v>
      </c>
      <c r="BB274" t="s">
        <v>1355</v>
      </c>
      <c r="BC274" t="s">
        <v>1356</v>
      </c>
      <c r="BD274" t="s">
        <v>1207</v>
      </c>
      <c r="BE274" t="s">
        <v>1133</v>
      </c>
      <c r="BF274" t="s">
        <v>1112</v>
      </c>
      <c r="BG274" t="s">
        <v>1228</v>
      </c>
      <c r="BH274" t="s">
        <v>1228</v>
      </c>
      <c r="BI274" t="s">
        <v>1228</v>
      </c>
      <c r="BJ274">
        <v>0</v>
      </c>
      <c r="BK274" t="s">
        <v>1115</v>
      </c>
      <c r="BM274" s="47"/>
    </row>
    <row r="275" spans="1:65" x14ac:dyDescent="0.35">
      <c r="A275" s="5">
        <v>518</v>
      </c>
      <c r="B275" s="4">
        <v>518</v>
      </c>
      <c r="C275" s="4" t="s">
        <v>602</v>
      </c>
      <c r="D275" s="4" t="s">
        <v>606</v>
      </c>
      <c r="E275" s="4" t="s">
        <v>1084</v>
      </c>
      <c r="F275" s="4" t="s">
        <v>2612</v>
      </c>
      <c r="G275" s="4">
        <v>2013</v>
      </c>
      <c r="H275" s="4" t="s">
        <v>1086</v>
      </c>
      <c r="I275" s="4" t="s">
        <v>1087</v>
      </c>
      <c r="J275" s="4" t="s">
        <v>1088</v>
      </c>
      <c r="K275" s="4" t="s">
        <v>67</v>
      </c>
      <c r="L275" s="4" t="s">
        <v>2598</v>
      </c>
      <c r="M275" s="4" t="s">
        <v>2613</v>
      </c>
      <c r="N275" s="4" t="s">
        <v>1084</v>
      </c>
      <c r="O275" s="4" t="s">
        <v>1084</v>
      </c>
      <c r="P275" s="4" t="s">
        <v>1084</v>
      </c>
      <c r="Q275" s="4" t="s">
        <v>1084</v>
      </c>
      <c r="R275" s="4" t="s">
        <v>2614</v>
      </c>
      <c r="S275" s="4">
        <v>2013</v>
      </c>
      <c r="T275" s="4" t="s">
        <v>1040</v>
      </c>
      <c r="U275" s="4" t="s">
        <v>1041</v>
      </c>
      <c r="V275" s="4" t="s">
        <v>1042</v>
      </c>
      <c r="W275" s="4" t="s">
        <v>1084</v>
      </c>
      <c r="X275" s="4" t="s">
        <v>1093</v>
      </c>
      <c r="Y275" s="4" t="s">
        <v>1084</v>
      </c>
      <c r="Z275" s="4" t="s">
        <v>1094</v>
      </c>
      <c r="AA275" s="4" t="s">
        <v>1084</v>
      </c>
      <c r="AB275" s="4" t="s">
        <v>1084</v>
      </c>
      <c r="AC275" s="4" t="s">
        <v>1084</v>
      </c>
      <c r="AD275" s="4" t="s">
        <v>1084</v>
      </c>
      <c r="AE275" s="4" t="s">
        <v>1183</v>
      </c>
      <c r="AF275" s="4" t="s">
        <v>1084</v>
      </c>
      <c r="AG275" s="4" t="s">
        <v>1084</v>
      </c>
      <c r="AH275" s="4" t="s">
        <v>70</v>
      </c>
      <c r="AI275" s="4">
        <v>0</v>
      </c>
      <c r="AJ275" s="4" t="s">
        <v>1084</v>
      </c>
      <c r="AK275" s="4">
        <v>0</v>
      </c>
      <c r="AL275" s="4" t="s">
        <v>1084</v>
      </c>
      <c r="AM275" s="4">
        <v>0</v>
      </c>
      <c r="AN275" s="4" t="s">
        <v>1084</v>
      </c>
      <c r="AO275" s="4">
        <v>0</v>
      </c>
      <c r="AP275" s="4" t="s">
        <v>1084</v>
      </c>
      <c r="AQ275" s="4" t="s">
        <v>1203</v>
      </c>
      <c r="AR275" s="4" t="s">
        <v>1203</v>
      </c>
      <c r="AS275" s="4" t="s">
        <v>67</v>
      </c>
      <c r="AT275" s="4" t="s">
        <v>1105</v>
      </c>
      <c r="AU275" s="4" t="s">
        <v>600</v>
      </c>
      <c r="AV275" s="4" t="s">
        <v>1084</v>
      </c>
      <c r="AW275" s="4" t="s">
        <v>2603</v>
      </c>
      <c r="AX275" s="4" t="s">
        <v>1084</v>
      </c>
      <c r="AY275" s="4" t="s">
        <v>1106</v>
      </c>
      <c r="AZ275" s="8" t="s">
        <v>67</v>
      </c>
      <c r="BA275" t="s">
        <v>1204</v>
      </c>
      <c r="BB275" t="s">
        <v>1355</v>
      </c>
      <c r="BC275" t="s">
        <v>1356</v>
      </c>
      <c r="BD275" t="s">
        <v>1207</v>
      </c>
      <c r="BE275" t="s">
        <v>1133</v>
      </c>
      <c r="BF275" t="s">
        <v>1112</v>
      </c>
      <c r="BG275" t="s">
        <v>1228</v>
      </c>
      <c r="BH275" t="s">
        <v>1228</v>
      </c>
      <c r="BI275" t="s">
        <v>1228</v>
      </c>
      <c r="BJ275">
        <v>0</v>
      </c>
      <c r="BK275" t="s">
        <v>1115</v>
      </c>
      <c r="BM275" s="47"/>
    </row>
    <row r="276" spans="1:65" x14ac:dyDescent="0.35">
      <c r="A276" s="5">
        <v>515</v>
      </c>
      <c r="B276" s="4">
        <v>515</v>
      </c>
      <c r="C276" s="4" t="s">
        <v>602</v>
      </c>
      <c r="D276" s="4" t="s">
        <v>603</v>
      </c>
      <c r="E276" s="4" t="s">
        <v>1084</v>
      </c>
      <c r="F276" s="4" t="s">
        <v>2615</v>
      </c>
      <c r="G276" s="4">
        <v>2007</v>
      </c>
      <c r="H276" s="4" t="s">
        <v>1086</v>
      </c>
      <c r="I276" s="4" t="s">
        <v>1087</v>
      </c>
      <c r="J276" s="4" t="s">
        <v>1088</v>
      </c>
      <c r="K276" s="4" t="s">
        <v>76</v>
      </c>
      <c r="L276" s="4" t="s">
        <v>2605</v>
      </c>
      <c r="M276" s="4" t="s">
        <v>2616</v>
      </c>
      <c r="N276" s="4" t="s">
        <v>1084</v>
      </c>
      <c r="O276" s="4" t="s">
        <v>1084</v>
      </c>
      <c r="P276" s="4" t="s">
        <v>1084</v>
      </c>
      <c r="Q276" s="4" t="s">
        <v>1084</v>
      </c>
      <c r="R276" s="4" t="s">
        <v>1084</v>
      </c>
      <c r="S276" s="4">
        <v>2007</v>
      </c>
      <c r="T276" s="4" t="s">
        <v>1040</v>
      </c>
      <c r="U276" s="4" t="s">
        <v>1041</v>
      </c>
      <c r="V276" s="4" t="s">
        <v>1042</v>
      </c>
      <c r="W276" s="4" t="s">
        <v>1084</v>
      </c>
      <c r="X276" s="4" t="s">
        <v>1093</v>
      </c>
      <c r="Y276" s="4" t="s">
        <v>1094</v>
      </c>
      <c r="Z276" s="4" t="s">
        <v>1084</v>
      </c>
      <c r="AA276" s="4" t="s">
        <v>1084</v>
      </c>
      <c r="AB276" s="4" t="s">
        <v>1084</v>
      </c>
      <c r="AC276" s="4" t="s">
        <v>1084</v>
      </c>
      <c r="AD276" s="4" t="s">
        <v>1084</v>
      </c>
      <c r="AE276" s="4" t="s">
        <v>1183</v>
      </c>
      <c r="AF276" s="4" t="s">
        <v>1084</v>
      </c>
      <c r="AG276" s="4" t="s">
        <v>1084</v>
      </c>
      <c r="AH276" s="4" t="s">
        <v>70</v>
      </c>
      <c r="AI276" s="4">
        <v>0</v>
      </c>
      <c r="AJ276" s="4" t="s">
        <v>1084</v>
      </c>
      <c r="AK276" s="4">
        <v>0</v>
      </c>
      <c r="AL276" s="4" t="s">
        <v>1084</v>
      </c>
      <c r="AM276" s="4">
        <v>0</v>
      </c>
      <c r="AN276" s="4" t="s">
        <v>1084</v>
      </c>
      <c r="AO276" s="4">
        <v>0</v>
      </c>
      <c r="AP276" s="4" t="s">
        <v>1084</v>
      </c>
      <c r="AQ276" s="4" t="s">
        <v>1444</v>
      </c>
      <c r="AR276" s="4" t="s">
        <v>1444</v>
      </c>
      <c r="AS276" s="4" t="s">
        <v>76</v>
      </c>
      <c r="AT276" s="4" t="s">
        <v>1105</v>
      </c>
      <c r="AU276" s="4" t="s">
        <v>600</v>
      </c>
      <c r="AV276" s="4" t="s">
        <v>1084</v>
      </c>
      <c r="AW276" s="4" t="s">
        <v>1084</v>
      </c>
      <c r="AX276" s="4" t="s">
        <v>1084</v>
      </c>
      <c r="AY276" s="4" t="s">
        <v>1128</v>
      </c>
      <c r="AZ276" s="8" t="s">
        <v>76</v>
      </c>
      <c r="BA276" t="s">
        <v>1204</v>
      </c>
      <c r="BB276" t="s">
        <v>1355</v>
      </c>
      <c r="BC276" t="s">
        <v>1356</v>
      </c>
      <c r="BD276" t="s">
        <v>1207</v>
      </c>
      <c r="BE276" t="s">
        <v>1133</v>
      </c>
      <c r="BF276" t="s">
        <v>1112</v>
      </c>
      <c r="BG276" t="s">
        <v>1228</v>
      </c>
      <c r="BH276" t="s">
        <v>1228</v>
      </c>
      <c r="BI276" t="s">
        <v>1228</v>
      </c>
      <c r="BJ276">
        <v>0</v>
      </c>
      <c r="BK276" t="s">
        <v>1115</v>
      </c>
      <c r="BM276" s="47" t="s">
        <v>1167</v>
      </c>
    </row>
    <row r="277" spans="1:65" x14ac:dyDescent="0.35">
      <c r="A277" s="5">
        <v>3200</v>
      </c>
      <c r="B277" s="4">
        <v>3200</v>
      </c>
      <c r="C277" s="4" t="s">
        <v>602</v>
      </c>
      <c r="D277" s="4" t="s">
        <v>609</v>
      </c>
      <c r="E277" s="4" t="s">
        <v>1084</v>
      </c>
      <c r="F277" s="4" t="s">
        <v>2617</v>
      </c>
      <c r="G277" s="4">
        <v>2018</v>
      </c>
      <c r="H277" s="4" t="s">
        <v>1086</v>
      </c>
      <c r="I277" s="4" t="s">
        <v>1087</v>
      </c>
      <c r="J277" s="4" t="s">
        <v>1088</v>
      </c>
      <c r="K277" s="4" t="s">
        <v>67</v>
      </c>
      <c r="L277" s="4" t="s">
        <v>2598</v>
      </c>
      <c r="M277" s="4" t="s">
        <v>2618</v>
      </c>
      <c r="N277" s="4" t="s">
        <v>1084</v>
      </c>
      <c r="O277" s="4" t="s">
        <v>1084</v>
      </c>
      <c r="P277" s="4" t="s">
        <v>1084</v>
      </c>
      <c r="Q277" s="4" t="s">
        <v>1084</v>
      </c>
      <c r="R277" s="4" t="s">
        <v>2619</v>
      </c>
      <c r="S277" s="4">
        <v>0</v>
      </c>
      <c r="T277" s="4" t="s">
        <v>1040</v>
      </c>
      <c r="U277" s="4" t="s">
        <v>1041</v>
      </c>
      <c r="V277" s="4" t="s">
        <v>1042</v>
      </c>
      <c r="W277" s="4" t="s">
        <v>1084</v>
      </c>
      <c r="X277" s="4" t="s">
        <v>1093</v>
      </c>
      <c r="Y277" s="4" t="s">
        <v>1084</v>
      </c>
      <c r="Z277" s="4" t="s">
        <v>1094</v>
      </c>
      <c r="AA277" s="4" t="s">
        <v>1094</v>
      </c>
      <c r="AB277" s="4" t="s">
        <v>1084</v>
      </c>
      <c r="AC277" s="4" t="s">
        <v>1173</v>
      </c>
      <c r="AD277" s="4" t="s">
        <v>1084</v>
      </c>
      <c r="AE277" s="4" t="s">
        <v>2352</v>
      </c>
      <c r="AF277" s="4" t="s">
        <v>1119</v>
      </c>
      <c r="AG277" s="4" t="s">
        <v>1297</v>
      </c>
      <c r="AH277" s="4" t="s">
        <v>78</v>
      </c>
      <c r="AI277" s="4">
        <v>43327</v>
      </c>
      <c r="AJ277" s="4" t="s">
        <v>1151</v>
      </c>
      <c r="AK277" s="4">
        <v>43465</v>
      </c>
      <c r="AL277" s="4" t="s">
        <v>1152</v>
      </c>
      <c r="AM277" s="4">
        <v>43396.5</v>
      </c>
      <c r="AN277" s="4" t="s">
        <v>1376</v>
      </c>
      <c r="AO277" s="4">
        <v>2018.8073770491801</v>
      </c>
      <c r="AP277" s="4" t="s">
        <v>2620</v>
      </c>
      <c r="AQ277" s="4" t="s">
        <v>1195</v>
      </c>
      <c r="AR277" s="4" t="s">
        <v>1195</v>
      </c>
      <c r="AS277" s="4" t="s">
        <v>67</v>
      </c>
      <c r="AT277" s="4" t="s">
        <v>1105</v>
      </c>
      <c r="AU277" s="4" t="s">
        <v>600</v>
      </c>
      <c r="AV277" s="4" t="s">
        <v>1084</v>
      </c>
      <c r="AW277" s="4" t="s">
        <v>2603</v>
      </c>
      <c r="AX277" s="4" t="s">
        <v>1084</v>
      </c>
      <c r="AY277" s="4" t="s">
        <v>1106</v>
      </c>
      <c r="AZ277" s="8" t="s">
        <v>67</v>
      </c>
      <c r="BA277" t="s">
        <v>1204</v>
      </c>
      <c r="BB277" t="s">
        <v>1355</v>
      </c>
      <c r="BC277" t="s">
        <v>1356</v>
      </c>
      <c r="BD277" t="s">
        <v>1207</v>
      </c>
      <c r="BE277" t="s">
        <v>1133</v>
      </c>
      <c r="BF277" t="s">
        <v>1112</v>
      </c>
      <c r="BG277" t="s">
        <v>1228</v>
      </c>
      <c r="BH277" t="s">
        <v>1228</v>
      </c>
      <c r="BI277" t="s">
        <v>1228</v>
      </c>
      <c r="BJ277">
        <v>0</v>
      </c>
      <c r="BK277" t="s">
        <v>1115</v>
      </c>
      <c r="BM277" s="47"/>
    </row>
    <row r="278" spans="1:65" x14ac:dyDescent="0.35">
      <c r="A278" s="5">
        <v>1625</v>
      </c>
      <c r="B278" s="4">
        <v>1625</v>
      </c>
      <c r="C278" s="4" t="s">
        <v>602</v>
      </c>
      <c r="D278" s="4" t="s">
        <v>608</v>
      </c>
      <c r="E278" s="4" t="s">
        <v>1084</v>
      </c>
      <c r="F278" s="4" t="s">
        <v>2621</v>
      </c>
      <c r="G278" s="4" t="s">
        <v>194</v>
      </c>
      <c r="H278" s="4" t="s">
        <v>1086</v>
      </c>
      <c r="I278" s="4" t="s">
        <v>1087</v>
      </c>
      <c r="J278" s="4" t="s">
        <v>1088</v>
      </c>
      <c r="K278" s="4" t="s">
        <v>76</v>
      </c>
      <c r="L278" s="4" t="s">
        <v>2605</v>
      </c>
      <c r="M278" s="4" t="s">
        <v>2622</v>
      </c>
      <c r="N278" s="4" t="s">
        <v>1084</v>
      </c>
      <c r="O278" s="4" t="s">
        <v>1084</v>
      </c>
      <c r="P278" s="4" t="s">
        <v>1084</v>
      </c>
      <c r="Q278" s="4" t="s">
        <v>1084</v>
      </c>
      <c r="R278" s="4" t="s">
        <v>1084</v>
      </c>
      <c r="S278" s="4">
        <v>0</v>
      </c>
      <c r="T278" s="4" t="s">
        <v>1040</v>
      </c>
      <c r="U278" s="4" t="s">
        <v>1120</v>
      </c>
      <c r="V278" s="4" t="s">
        <v>1042</v>
      </c>
      <c r="W278" s="4" t="s">
        <v>1084</v>
      </c>
      <c r="X278" s="4" t="s">
        <v>1093</v>
      </c>
      <c r="Y278" s="4" t="s">
        <v>1094</v>
      </c>
      <c r="Z278" s="4" t="s">
        <v>1084</v>
      </c>
      <c r="AA278" s="4" t="s">
        <v>1084</v>
      </c>
      <c r="AB278" s="4" t="s">
        <v>1084</v>
      </c>
      <c r="AC278" s="4" t="s">
        <v>1188</v>
      </c>
      <c r="AD278" s="4" t="s">
        <v>1084</v>
      </c>
      <c r="AE278" s="4" t="s">
        <v>2623</v>
      </c>
      <c r="AF278" s="4" t="s">
        <v>1190</v>
      </c>
      <c r="AG278" s="4" t="s">
        <v>1278</v>
      </c>
      <c r="AH278" s="4" t="s">
        <v>78</v>
      </c>
      <c r="AI278" s="4">
        <v>42614</v>
      </c>
      <c r="AJ278" s="4" t="s">
        <v>1192</v>
      </c>
      <c r="AK278" s="4">
        <v>42766</v>
      </c>
      <c r="AL278" s="4" t="s">
        <v>1303</v>
      </c>
      <c r="AM278" s="4">
        <v>42690.5</v>
      </c>
      <c r="AN278" s="4" t="s">
        <v>1264</v>
      </c>
      <c r="AO278" s="4">
        <v>2016.8756830601101</v>
      </c>
      <c r="AP278" s="4" t="s">
        <v>2624</v>
      </c>
      <c r="AQ278" s="4" t="s">
        <v>1104</v>
      </c>
      <c r="AR278" s="4" t="s">
        <v>1194</v>
      </c>
      <c r="AS278" s="4" t="s">
        <v>76</v>
      </c>
      <c r="AT278" s="4" t="s">
        <v>1105</v>
      </c>
      <c r="AU278" s="4" t="s">
        <v>600</v>
      </c>
      <c r="AV278" s="4" t="s">
        <v>1084</v>
      </c>
      <c r="AW278" s="4" t="s">
        <v>1084</v>
      </c>
      <c r="AX278" s="4" t="s">
        <v>1084</v>
      </c>
      <c r="AY278" s="4" t="s">
        <v>1128</v>
      </c>
      <c r="AZ278" s="8" t="s">
        <v>76</v>
      </c>
      <c r="BA278" t="s">
        <v>1204</v>
      </c>
      <c r="BB278" t="s">
        <v>1355</v>
      </c>
      <c r="BC278" t="s">
        <v>1356</v>
      </c>
      <c r="BD278" t="s">
        <v>1207</v>
      </c>
      <c r="BE278" t="s">
        <v>1133</v>
      </c>
      <c r="BF278" t="s">
        <v>1112</v>
      </c>
      <c r="BG278" t="s">
        <v>1228</v>
      </c>
      <c r="BH278" t="s">
        <v>1228</v>
      </c>
      <c r="BI278" t="s">
        <v>1228</v>
      </c>
      <c r="BJ278">
        <v>0</v>
      </c>
      <c r="BK278" t="s">
        <v>1115</v>
      </c>
      <c r="BM278" s="47" t="s">
        <v>1298</v>
      </c>
    </row>
    <row r="279" spans="1:65" x14ac:dyDescent="0.35">
      <c r="A279" s="5">
        <v>660</v>
      </c>
      <c r="B279" s="4">
        <v>660</v>
      </c>
      <c r="C279" s="4" t="s">
        <v>614</v>
      </c>
      <c r="D279" s="4" t="s">
        <v>613</v>
      </c>
      <c r="E279" s="4" t="s">
        <v>2625</v>
      </c>
      <c r="F279" s="4" t="s">
        <v>2626</v>
      </c>
      <c r="G279" s="4">
        <v>2005</v>
      </c>
      <c r="H279" s="4" t="s">
        <v>1086</v>
      </c>
      <c r="I279" s="4" t="s">
        <v>1087</v>
      </c>
      <c r="J279" s="4" t="s">
        <v>1088</v>
      </c>
      <c r="K279" s="4" t="s">
        <v>76</v>
      </c>
      <c r="L279" s="4" t="s">
        <v>2627</v>
      </c>
      <c r="M279" s="4" t="s">
        <v>2628</v>
      </c>
      <c r="N279" s="4" t="s">
        <v>1084</v>
      </c>
      <c r="O279" s="4" t="s">
        <v>1084</v>
      </c>
      <c r="P279" s="4" t="s">
        <v>1084</v>
      </c>
      <c r="Q279" s="4" t="s">
        <v>1084</v>
      </c>
      <c r="R279" s="4" t="s">
        <v>1084</v>
      </c>
      <c r="S279" s="4">
        <v>2005</v>
      </c>
      <c r="T279" s="4" t="s">
        <v>1040</v>
      </c>
      <c r="U279" s="4" t="s">
        <v>2629</v>
      </c>
      <c r="V279" s="4" t="s">
        <v>1042</v>
      </c>
      <c r="W279" s="4" t="s">
        <v>1084</v>
      </c>
      <c r="X279" s="4" t="s">
        <v>1093</v>
      </c>
      <c r="Y279" s="4" t="s">
        <v>1094</v>
      </c>
      <c r="Z279" s="4" t="s">
        <v>1084</v>
      </c>
      <c r="AA279" s="4" t="s">
        <v>1084</v>
      </c>
      <c r="AB279" s="4" t="s">
        <v>1084</v>
      </c>
      <c r="AC279" s="4" t="s">
        <v>1084</v>
      </c>
      <c r="AD279" s="4" t="s">
        <v>1084</v>
      </c>
      <c r="AE279" s="4" t="s">
        <v>2630</v>
      </c>
      <c r="AF279" s="4" t="s">
        <v>1270</v>
      </c>
      <c r="AG279" s="4" t="s">
        <v>2631</v>
      </c>
      <c r="AH279" s="4" t="s">
        <v>78</v>
      </c>
      <c r="AI279" s="4">
        <v>38660</v>
      </c>
      <c r="AJ279" s="4" t="s">
        <v>1166</v>
      </c>
      <c r="AK279" s="4">
        <v>38684</v>
      </c>
      <c r="AL279" s="4" t="s">
        <v>1166</v>
      </c>
      <c r="AM279" s="4">
        <v>38672.5</v>
      </c>
      <c r="AN279" s="4" t="s">
        <v>1158</v>
      </c>
      <c r="AO279" s="4">
        <v>2005.87295081967</v>
      </c>
      <c r="AP279" s="4" t="s">
        <v>2632</v>
      </c>
      <c r="AQ279" s="4" t="s">
        <v>1159</v>
      </c>
      <c r="AR279" s="4" t="s">
        <v>1159</v>
      </c>
      <c r="AS279" s="4" t="s">
        <v>76</v>
      </c>
      <c r="AT279" s="4" t="s">
        <v>1105</v>
      </c>
      <c r="AU279" s="4" t="s">
        <v>612</v>
      </c>
      <c r="AV279" s="4" t="s">
        <v>1084</v>
      </c>
      <c r="AW279" s="4" t="s">
        <v>1084</v>
      </c>
      <c r="AX279" s="4" t="s">
        <v>1084</v>
      </c>
      <c r="AY279" s="4" t="s">
        <v>1128</v>
      </c>
      <c r="AZ279" s="8" t="s">
        <v>76</v>
      </c>
      <c r="BA279" t="s">
        <v>1129</v>
      </c>
      <c r="BB279" t="s">
        <v>1130</v>
      </c>
      <c r="BC279" t="s">
        <v>1131</v>
      </c>
      <c r="BD279" t="s">
        <v>1132</v>
      </c>
      <c r="BE279" t="s">
        <v>1133</v>
      </c>
      <c r="BF279" t="s">
        <v>1112</v>
      </c>
      <c r="BG279" t="s">
        <v>1131</v>
      </c>
      <c r="BH279" t="s">
        <v>1134</v>
      </c>
      <c r="BI279" t="s">
        <v>1135</v>
      </c>
      <c r="BJ279">
        <v>0</v>
      </c>
      <c r="BK279" t="s">
        <v>1134</v>
      </c>
      <c r="BM279" s="47" t="s">
        <v>1167</v>
      </c>
    </row>
    <row r="280" spans="1:65" x14ac:dyDescent="0.35">
      <c r="A280" s="5">
        <v>661</v>
      </c>
      <c r="B280" s="4">
        <v>661</v>
      </c>
      <c r="C280" s="4" t="s">
        <v>614</v>
      </c>
      <c r="D280" s="4" t="s">
        <v>615</v>
      </c>
      <c r="E280" s="4" t="s">
        <v>2633</v>
      </c>
      <c r="F280" s="4" t="s">
        <v>2634</v>
      </c>
      <c r="G280" s="4">
        <v>2011</v>
      </c>
      <c r="H280" s="4" t="s">
        <v>1086</v>
      </c>
      <c r="I280" s="4" t="s">
        <v>1087</v>
      </c>
      <c r="J280" s="4" t="s">
        <v>1088</v>
      </c>
      <c r="K280" s="4" t="s">
        <v>76</v>
      </c>
      <c r="L280" s="4" t="s">
        <v>2627</v>
      </c>
      <c r="M280" s="4" t="s">
        <v>2635</v>
      </c>
      <c r="N280" s="4" t="s">
        <v>1084</v>
      </c>
      <c r="O280" s="4" t="s">
        <v>1084</v>
      </c>
      <c r="P280" s="4" t="s">
        <v>1084</v>
      </c>
      <c r="Q280" s="4" t="s">
        <v>1084</v>
      </c>
      <c r="R280" s="4" t="s">
        <v>1084</v>
      </c>
      <c r="S280" s="4">
        <v>2011</v>
      </c>
      <c r="T280" s="4" t="s">
        <v>1040</v>
      </c>
      <c r="U280" s="4" t="s">
        <v>1041</v>
      </c>
      <c r="V280" s="4" t="s">
        <v>1042</v>
      </c>
      <c r="W280" s="4" t="s">
        <v>1084</v>
      </c>
      <c r="X280" s="4" t="s">
        <v>1093</v>
      </c>
      <c r="Y280" s="4" t="s">
        <v>1094</v>
      </c>
      <c r="Z280" s="4" t="s">
        <v>1084</v>
      </c>
      <c r="AA280" s="4" t="s">
        <v>1084</v>
      </c>
      <c r="AB280" s="4" t="s">
        <v>1084</v>
      </c>
      <c r="AC280" s="4" t="s">
        <v>1084</v>
      </c>
      <c r="AD280" s="4" t="s">
        <v>1084</v>
      </c>
      <c r="AE280" s="4" t="s">
        <v>2636</v>
      </c>
      <c r="AF280" s="4" t="s">
        <v>1163</v>
      </c>
      <c r="AG280" s="4" t="s">
        <v>1368</v>
      </c>
      <c r="AH280" s="4" t="s">
        <v>78</v>
      </c>
      <c r="AI280" s="4">
        <v>40661</v>
      </c>
      <c r="AJ280" s="4" t="s">
        <v>1142</v>
      </c>
      <c r="AK280" s="4">
        <v>40748</v>
      </c>
      <c r="AL280" s="4" t="s">
        <v>1125</v>
      </c>
      <c r="AM280" s="4">
        <v>40705</v>
      </c>
      <c r="AN280" s="4" t="s">
        <v>1341</v>
      </c>
      <c r="AO280" s="4">
        <v>2011.43989071038</v>
      </c>
      <c r="AP280" s="4" t="s">
        <v>1084</v>
      </c>
      <c r="AQ280" s="4" t="s">
        <v>1342</v>
      </c>
      <c r="AR280" s="4" t="s">
        <v>1342</v>
      </c>
      <c r="AS280" s="4" t="s">
        <v>76</v>
      </c>
      <c r="AT280" s="4" t="s">
        <v>1105</v>
      </c>
      <c r="AU280" s="4" t="s">
        <v>612</v>
      </c>
      <c r="AV280" s="4" t="s">
        <v>1084</v>
      </c>
      <c r="AW280" s="4" t="s">
        <v>1084</v>
      </c>
      <c r="AX280" s="4" t="s">
        <v>1084</v>
      </c>
      <c r="AY280" s="4" t="s">
        <v>1128</v>
      </c>
      <c r="AZ280" s="8" t="s">
        <v>76</v>
      </c>
      <c r="BA280" t="s">
        <v>1129</v>
      </c>
      <c r="BB280" t="s">
        <v>1130</v>
      </c>
      <c r="BC280" t="s">
        <v>1131</v>
      </c>
      <c r="BD280" t="s">
        <v>1132</v>
      </c>
      <c r="BE280" t="s">
        <v>1133</v>
      </c>
      <c r="BF280" t="s">
        <v>1112</v>
      </c>
      <c r="BG280" t="s">
        <v>1131</v>
      </c>
      <c r="BH280" t="s">
        <v>1134</v>
      </c>
      <c r="BI280" t="s">
        <v>1135</v>
      </c>
      <c r="BJ280">
        <v>0</v>
      </c>
      <c r="BK280" t="s">
        <v>1134</v>
      </c>
      <c r="BM280" s="47" t="s">
        <v>1209</v>
      </c>
    </row>
    <row r="281" spans="1:65" x14ac:dyDescent="0.35">
      <c r="A281" s="5">
        <v>531</v>
      </c>
      <c r="B281" s="4">
        <v>531</v>
      </c>
      <c r="C281" s="4" t="s">
        <v>618</v>
      </c>
      <c r="D281" s="4" t="s">
        <v>617</v>
      </c>
      <c r="E281" s="4" t="s">
        <v>1084</v>
      </c>
      <c r="F281" s="4" t="s">
        <v>2637</v>
      </c>
      <c r="G281" s="4" t="s">
        <v>101</v>
      </c>
      <c r="H281" s="4" t="s">
        <v>1086</v>
      </c>
      <c r="I281" s="4" t="s">
        <v>1087</v>
      </c>
      <c r="J281" s="4" t="s">
        <v>1088</v>
      </c>
      <c r="K281" s="4" t="s">
        <v>67</v>
      </c>
      <c r="L281" s="4" t="s">
        <v>2638</v>
      </c>
      <c r="M281" s="4" t="s">
        <v>2639</v>
      </c>
      <c r="N281" s="4" t="s">
        <v>1084</v>
      </c>
      <c r="O281" s="4" t="s">
        <v>1084</v>
      </c>
      <c r="P281" s="4" t="s">
        <v>1084</v>
      </c>
      <c r="Q281" s="4" t="s">
        <v>1084</v>
      </c>
      <c r="R281" s="4" t="s">
        <v>2640</v>
      </c>
      <c r="S281" s="4">
        <v>2012</v>
      </c>
      <c r="T281" s="4" t="s">
        <v>1040</v>
      </c>
      <c r="U281" s="4" t="s">
        <v>1041</v>
      </c>
      <c r="V281" s="4" t="s">
        <v>1042</v>
      </c>
      <c r="W281" s="4" t="s">
        <v>1084</v>
      </c>
      <c r="X281" s="4" t="s">
        <v>1093</v>
      </c>
      <c r="Y281" s="4" t="s">
        <v>1084</v>
      </c>
      <c r="Z281" s="4" t="s">
        <v>1094</v>
      </c>
      <c r="AA281" s="4" t="s">
        <v>1084</v>
      </c>
      <c r="AB281" s="4" t="s">
        <v>1084</v>
      </c>
      <c r="AC281" s="4" t="s">
        <v>1084</v>
      </c>
      <c r="AD281" s="4" t="s">
        <v>1084</v>
      </c>
      <c r="AE281" s="4" t="s">
        <v>2641</v>
      </c>
      <c r="AF281" s="4" t="s">
        <v>1175</v>
      </c>
      <c r="AG281" s="4" t="s">
        <v>2642</v>
      </c>
      <c r="AH281" s="4" t="s">
        <v>78</v>
      </c>
      <c r="AI281" s="4">
        <v>41184</v>
      </c>
      <c r="AJ281" s="4" t="s">
        <v>1165</v>
      </c>
      <c r="AK281" s="4">
        <v>41377</v>
      </c>
      <c r="AL281" s="4" t="s">
        <v>1142</v>
      </c>
      <c r="AM281" s="4">
        <v>41281</v>
      </c>
      <c r="AN281" s="4" t="s">
        <v>1287</v>
      </c>
      <c r="AO281" s="4">
        <v>2013.01639344262</v>
      </c>
      <c r="AP281" s="4" t="s">
        <v>1084</v>
      </c>
      <c r="AQ281" s="4" t="s">
        <v>1184</v>
      </c>
      <c r="AR281" s="4" t="s">
        <v>1203</v>
      </c>
      <c r="AS281" s="4" t="s">
        <v>67</v>
      </c>
      <c r="AT281" s="4" t="s">
        <v>1105</v>
      </c>
      <c r="AU281" s="4" t="s">
        <v>616</v>
      </c>
      <c r="AV281" s="4" t="s">
        <v>1084</v>
      </c>
      <c r="AW281" s="4" t="s">
        <v>1084</v>
      </c>
      <c r="AX281" s="4" t="s">
        <v>1084</v>
      </c>
      <c r="AY281" s="4" t="s">
        <v>1106</v>
      </c>
      <c r="AZ281" s="8" t="s">
        <v>67</v>
      </c>
      <c r="BA281" t="s">
        <v>1107</v>
      </c>
      <c r="BB281" t="s">
        <v>1108</v>
      </c>
      <c r="BC281" t="s">
        <v>1109</v>
      </c>
      <c r="BD281" t="s">
        <v>1110</v>
      </c>
      <c r="BE281" t="s">
        <v>1133</v>
      </c>
      <c r="BF281" t="s">
        <v>1112</v>
      </c>
      <c r="BG281" t="s">
        <v>1109</v>
      </c>
      <c r="BH281" t="s">
        <v>1108</v>
      </c>
      <c r="BI281" t="s">
        <v>1113</v>
      </c>
      <c r="BJ281">
        <v>0</v>
      </c>
      <c r="BK281" t="s">
        <v>1115</v>
      </c>
      <c r="BM281" s="47"/>
    </row>
    <row r="282" spans="1:65" x14ac:dyDescent="0.35">
      <c r="A282" s="5">
        <v>1152</v>
      </c>
      <c r="B282" s="4">
        <v>1152</v>
      </c>
      <c r="C282" s="4" t="s">
        <v>618</v>
      </c>
      <c r="D282" s="4" t="s">
        <v>619</v>
      </c>
      <c r="E282" s="4" t="s">
        <v>1084</v>
      </c>
      <c r="F282" s="4" t="s">
        <v>2643</v>
      </c>
      <c r="G282" s="4" t="s">
        <v>179</v>
      </c>
      <c r="H282" s="4" t="s">
        <v>1086</v>
      </c>
      <c r="I282" s="4" t="s">
        <v>1087</v>
      </c>
      <c r="J282" s="4" t="s">
        <v>1088</v>
      </c>
      <c r="K282" s="4" t="s">
        <v>67</v>
      </c>
      <c r="L282" s="4" t="s">
        <v>2638</v>
      </c>
      <c r="M282" s="4" t="s">
        <v>1084</v>
      </c>
      <c r="N282" s="4" t="s">
        <v>1084</v>
      </c>
      <c r="O282" s="4" t="s">
        <v>1084</v>
      </c>
      <c r="P282" s="4" t="s">
        <v>1084</v>
      </c>
      <c r="Q282" s="4" t="s">
        <v>1084</v>
      </c>
      <c r="R282" s="4" t="s">
        <v>2644</v>
      </c>
      <c r="S282" s="4">
        <v>0</v>
      </c>
      <c r="T282" s="4" t="s">
        <v>1040</v>
      </c>
      <c r="U282" s="4" t="s">
        <v>1041</v>
      </c>
      <c r="V282" s="4" t="s">
        <v>1042</v>
      </c>
      <c r="W282" s="4" t="s">
        <v>1084</v>
      </c>
      <c r="X282" s="4" t="s">
        <v>1093</v>
      </c>
      <c r="Y282" s="4" t="s">
        <v>1084</v>
      </c>
      <c r="Z282" s="4" t="s">
        <v>1094</v>
      </c>
      <c r="AA282" s="4" t="s">
        <v>1084</v>
      </c>
      <c r="AB282" s="4" t="s">
        <v>1084</v>
      </c>
      <c r="AC282" s="4" t="s">
        <v>1084</v>
      </c>
      <c r="AD282" s="4" t="s">
        <v>1084</v>
      </c>
      <c r="AE282" s="4" t="s">
        <v>2645</v>
      </c>
      <c r="AF282" s="4" t="s">
        <v>1175</v>
      </c>
      <c r="AG282" s="4" t="s">
        <v>1521</v>
      </c>
      <c r="AH282" s="4" t="s">
        <v>78</v>
      </c>
      <c r="AI282" s="4">
        <v>38961</v>
      </c>
      <c r="AJ282" s="4" t="s">
        <v>1192</v>
      </c>
      <c r="AK282" s="4">
        <v>39141</v>
      </c>
      <c r="AL282" s="4" t="s">
        <v>1101</v>
      </c>
      <c r="AM282" s="4">
        <v>39051.5</v>
      </c>
      <c r="AN282" s="4" t="s">
        <v>1279</v>
      </c>
      <c r="AO282" s="4">
        <v>2006.91120218579</v>
      </c>
      <c r="AP282" s="4" t="s">
        <v>1084</v>
      </c>
      <c r="AQ282" s="4" t="s">
        <v>1280</v>
      </c>
      <c r="AR282" s="4" t="s">
        <v>1444</v>
      </c>
      <c r="AS282" s="4" t="s">
        <v>67</v>
      </c>
      <c r="AT282" s="4" t="s">
        <v>1105</v>
      </c>
      <c r="AU282" s="4" t="s">
        <v>616</v>
      </c>
      <c r="AV282" s="4" t="s">
        <v>1084</v>
      </c>
      <c r="AW282" s="4" t="s">
        <v>1084</v>
      </c>
      <c r="AX282" s="4" t="s">
        <v>1084</v>
      </c>
      <c r="AY282" s="4" t="s">
        <v>1106</v>
      </c>
      <c r="AZ282" s="8" t="s">
        <v>67</v>
      </c>
      <c r="BA282" t="s">
        <v>1107</v>
      </c>
      <c r="BB282" t="s">
        <v>1108</v>
      </c>
      <c r="BC282" t="s">
        <v>1109</v>
      </c>
      <c r="BD282" t="s">
        <v>1110</v>
      </c>
      <c r="BE282" t="s">
        <v>1133</v>
      </c>
      <c r="BF282" t="s">
        <v>1112</v>
      </c>
      <c r="BG282" t="s">
        <v>1109</v>
      </c>
      <c r="BH282" t="s">
        <v>1108</v>
      </c>
      <c r="BI282" t="s">
        <v>1113</v>
      </c>
      <c r="BJ282">
        <v>0</v>
      </c>
      <c r="BK282" t="s">
        <v>1115</v>
      </c>
      <c r="BM282" s="47"/>
    </row>
    <row r="283" spans="1:65" x14ac:dyDescent="0.35">
      <c r="A283" s="5">
        <v>2405</v>
      </c>
      <c r="B283" s="4">
        <v>2405</v>
      </c>
      <c r="C283" s="4" t="s">
        <v>618</v>
      </c>
      <c r="D283" s="4" t="s">
        <v>622</v>
      </c>
      <c r="E283" s="4" t="s">
        <v>1084</v>
      </c>
      <c r="F283" s="4" t="s">
        <v>2646</v>
      </c>
      <c r="G283" s="4" t="s">
        <v>95</v>
      </c>
      <c r="H283" s="4" t="s">
        <v>1086</v>
      </c>
      <c r="I283" s="4" t="s">
        <v>1087</v>
      </c>
      <c r="J283" s="4" t="s">
        <v>1088</v>
      </c>
      <c r="K283" s="4" t="s">
        <v>67</v>
      </c>
      <c r="L283" s="4" t="s">
        <v>2638</v>
      </c>
      <c r="M283" s="4" t="s">
        <v>2647</v>
      </c>
      <c r="N283" s="4" t="s">
        <v>1084</v>
      </c>
      <c r="O283" s="4" t="s">
        <v>1084</v>
      </c>
      <c r="P283" s="4" t="s">
        <v>1084</v>
      </c>
      <c r="Q283" s="4" t="s">
        <v>1084</v>
      </c>
      <c r="R283" s="4" t="s">
        <v>2648</v>
      </c>
      <c r="S283" s="4">
        <v>0</v>
      </c>
      <c r="T283" s="4" t="s">
        <v>1040</v>
      </c>
      <c r="U283" s="4" t="s">
        <v>1041</v>
      </c>
      <c r="V283" s="4" t="s">
        <v>1042</v>
      </c>
      <c r="W283" s="4" t="s">
        <v>1084</v>
      </c>
      <c r="X283" s="4" t="s">
        <v>1093</v>
      </c>
      <c r="Y283" s="4" t="s">
        <v>1084</v>
      </c>
      <c r="Z283" s="4" t="s">
        <v>1094</v>
      </c>
      <c r="AA283" s="4" t="s">
        <v>1084</v>
      </c>
      <c r="AB283" s="4" t="s">
        <v>1084</v>
      </c>
      <c r="AC283" s="4" t="s">
        <v>1095</v>
      </c>
      <c r="AD283" s="4" t="s">
        <v>2649</v>
      </c>
      <c r="AE283" s="4" t="s">
        <v>2650</v>
      </c>
      <c r="AF283" s="4" t="s">
        <v>1190</v>
      </c>
      <c r="AG283" s="4" t="s">
        <v>2432</v>
      </c>
      <c r="AH283" s="4" t="s">
        <v>78</v>
      </c>
      <c r="AI283" s="4">
        <v>43061</v>
      </c>
      <c r="AJ283" s="4" t="s">
        <v>1166</v>
      </c>
      <c r="AK283" s="4">
        <v>43220</v>
      </c>
      <c r="AL283" s="4" t="s">
        <v>1142</v>
      </c>
      <c r="AM283" s="4">
        <v>43141</v>
      </c>
      <c r="AN283" s="4" t="s">
        <v>1376</v>
      </c>
      <c r="AO283" s="4">
        <v>2018.10928961749</v>
      </c>
      <c r="AP283" s="4" t="s">
        <v>1084</v>
      </c>
      <c r="AQ283" s="4" t="s">
        <v>1194</v>
      </c>
      <c r="AR283" s="4" t="s">
        <v>1195</v>
      </c>
      <c r="AS283" s="4" t="s">
        <v>67</v>
      </c>
      <c r="AT283" s="4" t="s">
        <v>1105</v>
      </c>
      <c r="AU283" s="4" t="s">
        <v>616</v>
      </c>
      <c r="AV283" s="4" t="s">
        <v>1084</v>
      </c>
      <c r="AW283" s="4" t="s">
        <v>1084</v>
      </c>
      <c r="AX283" s="4" t="s">
        <v>1084</v>
      </c>
      <c r="AY283" s="4" t="s">
        <v>1106</v>
      </c>
      <c r="AZ283" s="8" t="s">
        <v>67</v>
      </c>
      <c r="BA283" t="s">
        <v>1107</v>
      </c>
      <c r="BB283" t="s">
        <v>1108</v>
      </c>
      <c r="BC283" t="s">
        <v>1109</v>
      </c>
      <c r="BD283" t="s">
        <v>1110</v>
      </c>
      <c r="BE283" t="s">
        <v>1133</v>
      </c>
      <c r="BF283" t="s">
        <v>1112</v>
      </c>
      <c r="BG283" t="s">
        <v>1109</v>
      </c>
      <c r="BH283" t="s">
        <v>1108</v>
      </c>
      <c r="BI283" t="s">
        <v>1113</v>
      </c>
      <c r="BJ283">
        <v>0</v>
      </c>
      <c r="BK283" t="s">
        <v>1115</v>
      </c>
      <c r="BM283" s="47"/>
    </row>
    <row r="284" spans="1:65" x14ac:dyDescent="0.35">
      <c r="A284" s="5">
        <v>2103</v>
      </c>
      <c r="B284" s="4">
        <v>2103</v>
      </c>
      <c r="C284" s="4" t="s">
        <v>618</v>
      </c>
      <c r="D284" s="4" t="s">
        <v>620</v>
      </c>
      <c r="E284" s="4" t="s">
        <v>1084</v>
      </c>
      <c r="F284" s="4" t="s">
        <v>2651</v>
      </c>
      <c r="G284" s="4" t="s">
        <v>103</v>
      </c>
      <c r="H284" s="4" t="s">
        <v>1086</v>
      </c>
      <c r="I284" s="4" t="s">
        <v>1087</v>
      </c>
      <c r="J284" s="4" t="s">
        <v>1088</v>
      </c>
      <c r="K284" s="4" t="s">
        <v>121</v>
      </c>
      <c r="L284" s="4" t="s">
        <v>2652</v>
      </c>
      <c r="M284" s="4" t="s">
        <v>2653</v>
      </c>
      <c r="N284" s="4" t="s">
        <v>1084</v>
      </c>
      <c r="O284" s="4" t="s">
        <v>1084</v>
      </c>
      <c r="P284" s="4" t="s">
        <v>1084</v>
      </c>
      <c r="Q284" s="4" t="s">
        <v>1084</v>
      </c>
      <c r="R284" s="4" t="s">
        <v>1084</v>
      </c>
      <c r="S284" s="4">
        <v>0</v>
      </c>
      <c r="T284" s="4" t="s">
        <v>1040</v>
      </c>
      <c r="U284" s="4" t="s">
        <v>1041</v>
      </c>
      <c r="V284" s="4" t="s">
        <v>2654</v>
      </c>
      <c r="W284" s="4" t="s">
        <v>1084</v>
      </c>
      <c r="X284" s="4" t="s">
        <v>1284</v>
      </c>
      <c r="Y284" s="4" t="s">
        <v>1094</v>
      </c>
      <c r="Z284" s="4" t="s">
        <v>1094</v>
      </c>
      <c r="AA284" s="4" t="s">
        <v>1084</v>
      </c>
      <c r="AB284" s="4" t="s">
        <v>1084</v>
      </c>
      <c r="AC284" s="4" t="s">
        <v>1188</v>
      </c>
      <c r="AD284" s="4" t="s">
        <v>1084</v>
      </c>
      <c r="AE284" s="4" t="s">
        <v>2655</v>
      </c>
      <c r="AF284" s="4" t="s">
        <v>1976</v>
      </c>
      <c r="AG284" s="4" t="s">
        <v>2656</v>
      </c>
      <c r="AH284" s="4" t="s">
        <v>78</v>
      </c>
      <c r="AI284" s="4">
        <v>43206</v>
      </c>
      <c r="AJ284" s="4" t="s">
        <v>1142</v>
      </c>
      <c r="AK284" s="4">
        <v>43505</v>
      </c>
      <c r="AL284" s="4" t="s">
        <v>1101</v>
      </c>
      <c r="AM284" s="4">
        <v>43356</v>
      </c>
      <c r="AN284" s="4" t="s">
        <v>1376</v>
      </c>
      <c r="AO284" s="4">
        <v>2018.6967213114799</v>
      </c>
      <c r="AP284" s="4" t="s">
        <v>1304</v>
      </c>
      <c r="AQ284" s="4" t="s">
        <v>1195</v>
      </c>
      <c r="AR284" s="4" t="s">
        <v>1216</v>
      </c>
      <c r="AS284" s="4" t="s">
        <v>121</v>
      </c>
      <c r="AT284" s="4" t="s">
        <v>1105</v>
      </c>
      <c r="AU284" s="4" t="s">
        <v>616</v>
      </c>
      <c r="AV284" s="4" t="s">
        <v>1084</v>
      </c>
      <c r="AW284" s="4" t="s">
        <v>1084</v>
      </c>
      <c r="AX284" s="4" t="s">
        <v>1084</v>
      </c>
      <c r="AY284" s="4" t="s">
        <v>1289</v>
      </c>
      <c r="AZ284" s="8" t="s">
        <v>121</v>
      </c>
      <c r="BA284" t="s">
        <v>1107</v>
      </c>
      <c r="BB284" t="s">
        <v>1108</v>
      </c>
      <c r="BC284" t="s">
        <v>1109</v>
      </c>
      <c r="BD284" t="s">
        <v>1110</v>
      </c>
      <c r="BE284" t="s">
        <v>1133</v>
      </c>
      <c r="BF284" t="s">
        <v>1112</v>
      </c>
      <c r="BG284" t="s">
        <v>1109</v>
      </c>
      <c r="BH284" t="s">
        <v>1108</v>
      </c>
      <c r="BI284" t="s">
        <v>1113</v>
      </c>
      <c r="BJ284">
        <v>0</v>
      </c>
      <c r="BK284" t="s">
        <v>1115</v>
      </c>
      <c r="BM284" s="47"/>
    </row>
    <row r="285" spans="1:65" x14ac:dyDescent="0.35">
      <c r="A285" s="5">
        <v>1677</v>
      </c>
      <c r="B285" s="4">
        <v>1677</v>
      </c>
      <c r="C285" s="4" t="s">
        <v>625</v>
      </c>
      <c r="D285" s="4" t="s">
        <v>624</v>
      </c>
      <c r="E285" s="4" t="s">
        <v>1084</v>
      </c>
      <c r="F285" s="4" t="s">
        <v>2657</v>
      </c>
      <c r="G285" s="4">
        <v>2013</v>
      </c>
      <c r="H285" s="4" t="s">
        <v>1086</v>
      </c>
      <c r="I285" s="4" t="s">
        <v>1087</v>
      </c>
      <c r="J285" s="4" t="s">
        <v>1088</v>
      </c>
      <c r="K285" s="4" t="s">
        <v>76</v>
      </c>
      <c r="L285" s="4" t="s">
        <v>2658</v>
      </c>
      <c r="M285" s="4" t="s">
        <v>1084</v>
      </c>
      <c r="N285" s="4" t="s">
        <v>1084</v>
      </c>
      <c r="O285" s="4" t="s">
        <v>1084</v>
      </c>
      <c r="P285" s="4" t="s">
        <v>1084</v>
      </c>
      <c r="Q285" s="4" t="s">
        <v>1084</v>
      </c>
      <c r="R285" s="4" t="s">
        <v>1084</v>
      </c>
      <c r="S285" s="4">
        <v>2013</v>
      </c>
      <c r="T285" s="4" t="s">
        <v>1040</v>
      </c>
      <c r="U285" s="4" t="s">
        <v>1041</v>
      </c>
      <c r="V285" s="4" t="s">
        <v>2659</v>
      </c>
      <c r="W285" s="4" t="s">
        <v>1084</v>
      </c>
      <c r="X285" s="4" t="s">
        <v>1093</v>
      </c>
      <c r="Y285" s="4" t="s">
        <v>1094</v>
      </c>
      <c r="Z285" s="4" t="s">
        <v>1084</v>
      </c>
      <c r="AA285" s="4" t="s">
        <v>1084</v>
      </c>
      <c r="AB285" s="4" t="s">
        <v>1084</v>
      </c>
      <c r="AC285" s="4" t="s">
        <v>1173</v>
      </c>
      <c r="AD285" s="4" t="s">
        <v>1084</v>
      </c>
      <c r="AE285" s="4" t="s">
        <v>2660</v>
      </c>
      <c r="AF285" s="4" t="s">
        <v>1163</v>
      </c>
      <c r="AG285" s="4" t="s">
        <v>2661</v>
      </c>
      <c r="AH285" s="4" t="s">
        <v>78</v>
      </c>
      <c r="AI285" s="4">
        <v>41365</v>
      </c>
      <c r="AJ285" s="4" t="s">
        <v>1142</v>
      </c>
      <c r="AK285" s="4">
        <v>41436</v>
      </c>
      <c r="AL285" s="4" t="s">
        <v>1100</v>
      </c>
      <c r="AM285" s="4">
        <v>41401</v>
      </c>
      <c r="AN285" s="4" t="s">
        <v>1287</v>
      </c>
      <c r="AO285" s="4">
        <v>2013.3442622950799</v>
      </c>
      <c r="AP285" s="4" t="s">
        <v>1084</v>
      </c>
      <c r="AQ285" s="4" t="s">
        <v>1203</v>
      </c>
      <c r="AR285" s="4" t="s">
        <v>1203</v>
      </c>
      <c r="AS285" s="4" t="s">
        <v>76</v>
      </c>
      <c r="AT285" s="4" t="s">
        <v>1105</v>
      </c>
      <c r="AU285" s="4" t="s">
        <v>623</v>
      </c>
      <c r="AV285" s="4" t="s">
        <v>1084</v>
      </c>
      <c r="AW285" s="4" t="s">
        <v>1084</v>
      </c>
      <c r="AX285" s="4" t="s">
        <v>1084</v>
      </c>
      <c r="AY285" s="4" t="s">
        <v>1128</v>
      </c>
      <c r="AZ285" s="8" t="s">
        <v>76</v>
      </c>
      <c r="BA285" t="s">
        <v>1313</v>
      </c>
      <c r="BB285" t="s">
        <v>1337</v>
      </c>
      <c r="BC285" t="s">
        <v>1315</v>
      </c>
      <c r="BD285" t="s">
        <v>1316</v>
      </c>
      <c r="BE285" t="s">
        <v>1133</v>
      </c>
      <c r="BF285" t="s">
        <v>1112</v>
      </c>
      <c r="BG285" t="s">
        <v>1315</v>
      </c>
      <c r="BH285" t="s">
        <v>1318</v>
      </c>
      <c r="BI285" t="s">
        <v>1313</v>
      </c>
      <c r="BJ285">
        <v>0</v>
      </c>
      <c r="BK285" t="s">
        <v>1115</v>
      </c>
      <c r="BM285" s="47" t="s">
        <v>1298</v>
      </c>
    </row>
    <row r="286" spans="1:65" x14ac:dyDescent="0.35">
      <c r="A286" s="5">
        <v>1890</v>
      </c>
      <c r="B286" s="4">
        <v>1890</v>
      </c>
      <c r="C286" s="4" t="s">
        <v>628</v>
      </c>
      <c r="D286" s="4" t="s">
        <v>627</v>
      </c>
      <c r="E286" s="4" t="s">
        <v>1084</v>
      </c>
      <c r="F286" s="4" t="s">
        <v>2662</v>
      </c>
      <c r="G286" s="4" t="s">
        <v>629</v>
      </c>
      <c r="H286" s="4" t="s">
        <v>1086</v>
      </c>
      <c r="I286" s="4" t="s">
        <v>1087</v>
      </c>
      <c r="J286" s="4" t="s">
        <v>1088</v>
      </c>
      <c r="K286" s="4" t="s">
        <v>67</v>
      </c>
      <c r="L286" s="4" t="s">
        <v>2663</v>
      </c>
      <c r="M286" s="4" t="s">
        <v>2664</v>
      </c>
      <c r="N286" s="4" t="s">
        <v>1084</v>
      </c>
      <c r="O286" s="4" t="s">
        <v>1084</v>
      </c>
      <c r="P286" s="4" t="s">
        <v>1084</v>
      </c>
      <c r="Q286" s="4" t="s">
        <v>1084</v>
      </c>
      <c r="R286" s="4" t="s">
        <v>2665</v>
      </c>
      <c r="S286" s="4">
        <v>0</v>
      </c>
      <c r="T286" s="4" t="s">
        <v>1040</v>
      </c>
      <c r="U286" s="4" t="s">
        <v>1041</v>
      </c>
      <c r="V286" s="4" t="s">
        <v>1042</v>
      </c>
      <c r="W286" s="4" t="s">
        <v>1084</v>
      </c>
      <c r="X286" s="4" t="s">
        <v>1093</v>
      </c>
      <c r="Y286" s="4" t="s">
        <v>1084</v>
      </c>
      <c r="Z286" s="4" t="s">
        <v>1094</v>
      </c>
      <c r="AA286" s="4" t="s">
        <v>1084</v>
      </c>
      <c r="AB286" s="4" t="s">
        <v>1084</v>
      </c>
      <c r="AC286" s="4" t="s">
        <v>1188</v>
      </c>
      <c r="AD286" s="4" t="s">
        <v>1084</v>
      </c>
      <c r="AE286" s="4" t="s">
        <v>2666</v>
      </c>
      <c r="AF286" s="4" t="s">
        <v>1171</v>
      </c>
      <c r="AG286" s="4" t="s">
        <v>2667</v>
      </c>
      <c r="AH286" s="4" t="s">
        <v>78</v>
      </c>
      <c r="AI286" s="4">
        <v>42644</v>
      </c>
      <c r="AJ286" s="4" t="s">
        <v>1165</v>
      </c>
      <c r="AK286" s="4">
        <v>43447</v>
      </c>
      <c r="AL286" s="4" t="s">
        <v>1152</v>
      </c>
      <c r="AM286" s="4">
        <v>43046</v>
      </c>
      <c r="AN286" s="4" t="s">
        <v>1193</v>
      </c>
      <c r="AO286" s="4">
        <v>2017.84699453552</v>
      </c>
      <c r="AP286" s="4" t="s">
        <v>2668</v>
      </c>
      <c r="AQ286" s="4" t="s">
        <v>1104</v>
      </c>
      <c r="AR286" s="4" t="s">
        <v>1195</v>
      </c>
      <c r="AS286" s="4" t="s">
        <v>67</v>
      </c>
      <c r="AT286" s="4" t="s">
        <v>1105</v>
      </c>
      <c r="AU286" s="4" t="s">
        <v>626</v>
      </c>
      <c r="AV286" s="4" t="s">
        <v>1084</v>
      </c>
      <c r="AW286" s="4" t="s">
        <v>1084</v>
      </c>
      <c r="AX286" s="4" t="s">
        <v>1084</v>
      </c>
      <c r="AY286" s="4" t="s">
        <v>1106</v>
      </c>
      <c r="AZ286" s="8" t="s">
        <v>67</v>
      </c>
      <c r="BA286" t="s">
        <v>2234</v>
      </c>
      <c r="BB286" t="s">
        <v>2669</v>
      </c>
      <c r="BC286" t="s">
        <v>1514</v>
      </c>
      <c r="BD286" t="s">
        <v>1515</v>
      </c>
      <c r="BE286" t="s">
        <v>1133</v>
      </c>
      <c r="BF286" t="s">
        <v>1112</v>
      </c>
      <c r="BG286" t="s">
        <v>1514</v>
      </c>
      <c r="BH286" t="s">
        <v>2234</v>
      </c>
      <c r="BI286" t="s">
        <v>2236</v>
      </c>
      <c r="BJ286">
        <v>0</v>
      </c>
      <c r="BK286" t="s">
        <v>1115</v>
      </c>
      <c r="BM286" s="47"/>
    </row>
    <row r="287" spans="1:65" x14ac:dyDescent="0.35">
      <c r="A287" s="5">
        <v>1630</v>
      </c>
      <c r="B287" s="4">
        <v>1630</v>
      </c>
      <c r="C287" s="4" t="s">
        <v>632</v>
      </c>
      <c r="D287" s="4" t="s">
        <v>634</v>
      </c>
      <c r="E287" s="4" t="s">
        <v>1084</v>
      </c>
      <c r="F287" s="4" t="s">
        <v>2670</v>
      </c>
      <c r="G287" s="4">
        <v>2016</v>
      </c>
      <c r="H287" s="4" t="s">
        <v>1086</v>
      </c>
      <c r="I287" s="4" t="s">
        <v>1087</v>
      </c>
      <c r="J287" s="4" t="s">
        <v>1088</v>
      </c>
      <c r="K287" s="4" t="s">
        <v>76</v>
      </c>
      <c r="L287" s="4" t="s">
        <v>2671</v>
      </c>
      <c r="M287" s="4" t="s">
        <v>2672</v>
      </c>
      <c r="N287" s="4" t="s">
        <v>1084</v>
      </c>
      <c r="O287" s="4" t="s">
        <v>1084</v>
      </c>
      <c r="P287" s="4" t="s">
        <v>1084</v>
      </c>
      <c r="Q287" s="4" t="s">
        <v>1084</v>
      </c>
      <c r="R287" s="4" t="s">
        <v>1084</v>
      </c>
      <c r="S287" s="4">
        <v>2016</v>
      </c>
      <c r="T287" s="4" t="s">
        <v>1040</v>
      </c>
      <c r="U287" s="4" t="s">
        <v>1041</v>
      </c>
      <c r="V287" s="4" t="s">
        <v>1042</v>
      </c>
      <c r="W287" s="4" t="s">
        <v>1084</v>
      </c>
      <c r="X287" s="4" t="s">
        <v>1093</v>
      </c>
      <c r="Y287" s="4" t="s">
        <v>1094</v>
      </c>
      <c r="Z287" s="4" t="s">
        <v>1084</v>
      </c>
      <c r="AA287" s="4" t="s">
        <v>1084</v>
      </c>
      <c r="AB287" s="4" t="s">
        <v>1084</v>
      </c>
      <c r="AC287" s="4" t="s">
        <v>1188</v>
      </c>
      <c r="AD287" s="4" t="s">
        <v>1084</v>
      </c>
      <c r="AE287" s="4" t="s">
        <v>2673</v>
      </c>
      <c r="AF287" s="4" t="s">
        <v>1119</v>
      </c>
      <c r="AG287" s="4" t="s">
        <v>1248</v>
      </c>
      <c r="AH287" s="4" t="s">
        <v>78</v>
      </c>
      <c r="AI287" s="4">
        <v>42522</v>
      </c>
      <c r="AJ287" s="4" t="s">
        <v>1100</v>
      </c>
      <c r="AK287" s="4">
        <v>42643</v>
      </c>
      <c r="AL287" s="4" t="s">
        <v>1192</v>
      </c>
      <c r="AM287" s="4">
        <v>42583</v>
      </c>
      <c r="AN287" s="4" t="s">
        <v>1264</v>
      </c>
      <c r="AO287" s="4">
        <v>2016.5819672131099</v>
      </c>
      <c r="AP287" s="4" t="s">
        <v>2674</v>
      </c>
      <c r="AQ287" s="4" t="s">
        <v>1104</v>
      </c>
      <c r="AR287" s="4" t="s">
        <v>1104</v>
      </c>
      <c r="AS287" s="4" t="s">
        <v>76</v>
      </c>
      <c r="AT287" s="4" t="s">
        <v>1105</v>
      </c>
      <c r="AU287" s="4" t="s">
        <v>630</v>
      </c>
      <c r="AV287" s="4" t="s">
        <v>1084</v>
      </c>
      <c r="AW287" s="4" t="s">
        <v>1084</v>
      </c>
      <c r="AX287" s="4" t="s">
        <v>2675</v>
      </c>
      <c r="AY287" s="4" t="s">
        <v>1128</v>
      </c>
      <c r="AZ287" s="8" t="s">
        <v>76</v>
      </c>
      <c r="BA287" t="s">
        <v>1313</v>
      </c>
      <c r="BB287" t="s">
        <v>1393</v>
      </c>
      <c r="BC287" t="s">
        <v>1315</v>
      </c>
      <c r="BD287" t="s">
        <v>1316</v>
      </c>
      <c r="BE287" t="s">
        <v>1133</v>
      </c>
      <c r="BF287" t="s">
        <v>1112</v>
      </c>
      <c r="BG287" t="s">
        <v>1315</v>
      </c>
      <c r="BH287" t="s">
        <v>1318</v>
      </c>
      <c r="BI287" t="s">
        <v>1313</v>
      </c>
      <c r="BJ287">
        <v>0</v>
      </c>
      <c r="BK287" t="s">
        <v>1115</v>
      </c>
      <c r="BM287" s="47" t="s">
        <v>1298</v>
      </c>
    </row>
    <row r="288" spans="1:65" x14ac:dyDescent="0.35">
      <c r="A288" s="5">
        <v>1930</v>
      </c>
      <c r="B288" s="4">
        <v>1930</v>
      </c>
      <c r="C288" s="4" t="s">
        <v>637</v>
      </c>
      <c r="D288" s="4" t="s">
        <v>648</v>
      </c>
      <c r="E288" s="4" t="s">
        <v>1084</v>
      </c>
      <c r="F288" s="4" t="s">
        <v>2676</v>
      </c>
      <c r="G288" s="4" t="s">
        <v>160</v>
      </c>
      <c r="H288" s="4" t="s">
        <v>1086</v>
      </c>
      <c r="I288" s="4" t="s">
        <v>1087</v>
      </c>
      <c r="J288" s="4" t="s">
        <v>1088</v>
      </c>
      <c r="K288" s="4" t="s">
        <v>2677</v>
      </c>
      <c r="L288" s="4" t="s">
        <v>2678</v>
      </c>
      <c r="M288" s="4" t="s">
        <v>1084</v>
      </c>
      <c r="N288" s="4" t="s">
        <v>1084</v>
      </c>
      <c r="O288" s="4" t="s">
        <v>1084</v>
      </c>
      <c r="P288" s="4" t="s">
        <v>1084</v>
      </c>
      <c r="Q288" s="4" t="s">
        <v>1084</v>
      </c>
      <c r="R288" s="4" t="s">
        <v>1084</v>
      </c>
      <c r="S288" s="4">
        <v>0</v>
      </c>
      <c r="T288" s="4" t="s">
        <v>1040</v>
      </c>
      <c r="U288" s="4" t="s">
        <v>1084</v>
      </c>
      <c r="V288" s="4" t="s">
        <v>1042</v>
      </c>
      <c r="W288" s="4" t="s">
        <v>1084</v>
      </c>
      <c r="X288" s="4" t="s">
        <v>1093</v>
      </c>
      <c r="Y288" s="4" t="s">
        <v>1094</v>
      </c>
      <c r="Z288" s="4" t="s">
        <v>1084</v>
      </c>
      <c r="AA288" s="4" t="s">
        <v>1084</v>
      </c>
      <c r="AB288" s="4" t="s">
        <v>1084</v>
      </c>
      <c r="AC288" s="4" t="s">
        <v>1188</v>
      </c>
      <c r="AD288" s="4" t="s">
        <v>1084</v>
      </c>
      <c r="AE288" s="4" t="s">
        <v>2679</v>
      </c>
      <c r="AF288" s="4" t="s">
        <v>1976</v>
      </c>
      <c r="AG288" s="4" t="s">
        <v>2386</v>
      </c>
      <c r="AH288" s="4" t="s">
        <v>78</v>
      </c>
      <c r="AI288" s="4">
        <v>37958</v>
      </c>
      <c r="AJ288" s="4" t="s">
        <v>1152</v>
      </c>
      <c r="AK288" s="4">
        <v>38234</v>
      </c>
      <c r="AL288" s="4" t="s">
        <v>1192</v>
      </c>
      <c r="AM288" s="4">
        <v>38096.5</v>
      </c>
      <c r="AN288" s="4" t="s">
        <v>1551</v>
      </c>
      <c r="AO288" s="4">
        <v>2004.2991803278701</v>
      </c>
      <c r="AP288" s="4" t="s">
        <v>2680</v>
      </c>
      <c r="AQ288" s="4" t="s">
        <v>1403</v>
      </c>
      <c r="AR288" s="4" t="s">
        <v>1404</v>
      </c>
      <c r="AS288" s="4" t="s">
        <v>639</v>
      </c>
      <c r="AT288" s="4" t="s">
        <v>1105</v>
      </c>
      <c r="AU288" s="4" t="s">
        <v>635</v>
      </c>
      <c r="AV288" s="4" t="s">
        <v>1084</v>
      </c>
      <c r="AW288" s="4" t="s">
        <v>2681</v>
      </c>
      <c r="AX288" s="4" t="s">
        <v>2682</v>
      </c>
      <c r="AY288" s="4" t="s">
        <v>2683</v>
      </c>
      <c r="AZ288" s="8" t="s">
        <v>2677</v>
      </c>
      <c r="BA288" t="s">
        <v>1313</v>
      </c>
      <c r="BB288" t="s">
        <v>1393</v>
      </c>
      <c r="BC288" t="s">
        <v>1315</v>
      </c>
      <c r="BD288" t="s">
        <v>1316</v>
      </c>
      <c r="BE288" t="s">
        <v>1133</v>
      </c>
      <c r="BF288" t="s">
        <v>1112</v>
      </c>
      <c r="BG288" t="s">
        <v>1315</v>
      </c>
      <c r="BH288" t="s">
        <v>1318</v>
      </c>
      <c r="BI288" t="s">
        <v>1313</v>
      </c>
      <c r="BJ288">
        <v>0</v>
      </c>
      <c r="BK288" t="s">
        <v>1115</v>
      </c>
      <c r="BM288" s="47"/>
    </row>
    <row r="289" spans="1:65" x14ac:dyDescent="0.35">
      <c r="A289" s="5">
        <v>1917</v>
      </c>
      <c r="B289" s="4">
        <v>1917</v>
      </c>
      <c r="C289" s="4" t="s">
        <v>637</v>
      </c>
      <c r="D289" s="4" t="s">
        <v>647</v>
      </c>
      <c r="E289" s="4" t="s">
        <v>1084</v>
      </c>
      <c r="F289" s="4" t="s">
        <v>2684</v>
      </c>
      <c r="G289" s="4">
        <v>2005</v>
      </c>
      <c r="H289" s="4" t="s">
        <v>1086</v>
      </c>
      <c r="I289" s="4" t="s">
        <v>1087</v>
      </c>
      <c r="J289" s="4" t="s">
        <v>1088</v>
      </c>
      <c r="K289" s="4" t="s">
        <v>2677</v>
      </c>
      <c r="L289" s="4" t="s">
        <v>2678</v>
      </c>
      <c r="M289" s="4" t="s">
        <v>2685</v>
      </c>
      <c r="N289" s="4" t="s">
        <v>1084</v>
      </c>
      <c r="O289" s="4" t="s">
        <v>1084</v>
      </c>
      <c r="P289" s="4" t="s">
        <v>1084</v>
      </c>
      <c r="Q289" s="4" t="s">
        <v>1084</v>
      </c>
      <c r="R289" s="4" t="s">
        <v>1084</v>
      </c>
      <c r="S289" s="4">
        <v>0</v>
      </c>
      <c r="T289" s="4" t="s">
        <v>1040</v>
      </c>
      <c r="U289" s="4" t="s">
        <v>1084</v>
      </c>
      <c r="V289" s="4" t="s">
        <v>1084</v>
      </c>
      <c r="W289" s="4" t="s">
        <v>1084</v>
      </c>
      <c r="X289" s="4" t="s">
        <v>1093</v>
      </c>
      <c r="Y289" s="4" t="s">
        <v>1094</v>
      </c>
      <c r="Z289" s="4" t="s">
        <v>1084</v>
      </c>
      <c r="AA289" s="4" t="s">
        <v>1084</v>
      </c>
      <c r="AB289" s="4" t="s">
        <v>1084</v>
      </c>
      <c r="AC289" s="4" t="s">
        <v>1173</v>
      </c>
      <c r="AD289" s="4" t="s">
        <v>2686</v>
      </c>
      <c r="AE289" s="4" t="s">
        <v>2687</v>
      </c>
      <c r="AF289" s="4" t="s">
        <v>1098</v>
      </c>
      <c r="AG289" s="4" t="s">
        <v>2688</v>
      </c>
      <c r="AH289" s="4" t="s">
        <v>78</v>
      </c>
      <c r="AI289" s="4">
        <v>38374</v>
      </c>
      <c r="AJ289" s="4" t="s">
        <v>1303</v>
      </c>
      <c r="AK289" s="4">
        <v>38625</v>
      </c>
      <c r="AL289" s="4" t="s">
        <v>1192</v>
      </c>
      <c r="AM289" s="4">
        <v>38500</v>
      </c>
      <c r="AN289" s="4" t="s">
        <v>1158</v>
      </c>
      <c r="AO289" s="4">
        <v>2005.40163934426</v>
      </c>
      <c r="AP289" s="4" t="s">
        <v>2689</v>
      </c>
      <c r="AQ289" s="4" t="s">
        <v>1159</v>
      </c>
      <c r="AR289" s="4" t="s">
        <v>1159</v>
      </c>
      <c r="AS289" s="4" t="s">
        <v>639</v>
      </c>
      <c r="AT289" s="4" t="s">
        <v>1105</v>
      </c>
      <c r="AU289" s="4" t="s">
        <v>635</v>
      </c>
      <c r="AV289" s="4" t="s">
        <v>1084</v>
      </c>
      <c r="AW289" s="4" t="s">
        <v>2681</v>
      </c>
      <c r="AX289" s="4" t="s">
        <v>2682</v>
      </c>
      <c r="AY289" s="4" t="s">
        <v>2683</v>
      </c>
      <c r="AZ289" s="8" t="s">
        <v>2677</v>
      </c>
      <c r="BA289" t="s">
        <v>1313</v>
      </c>
      <c r="BB289" t="s">
        <v>1393</v>
      </c>
      <c r="BC289" t="s">
        <v>1315</v>
      </c>
      <c r="BD289" t="s">
        <v>1316</v>
      </c>
      <c r="BE289" t="s">
        <v>1133</v>
      </c>
      <c r="BF289" t="s">
        <v>1112</v>
      </c>
      <c r="BG289" t="s">
        <v>1315</v>
      </c>
      <c r="BH289" t="s">
        <v>1318</v>
      </c>
      <c r="BI289" t="s">
        <v>1313</v>
      </c>
      <c r="BJ289">
        <v>0</v>
      </c>
      <c r="BK289" t="s">
        <v>1115</v>
      </c>
      <c r="BM289" s="47"/>
    </row>
    <row r="290" spans="1:65" x14ac:dyDescent="0.35">
      <c r="A290" s="5">
        <v>1931</v>
      </c>
      <c r="B290" s="4">
        <v>1931</v>
      </c>
      <c r="C290" s="4" t="s">
        <v>637</v>
      </c>
      <c r="D290" s="4" t="s">
        <v>649</v>
      </c>
      <c r="E290" s="4" t="s">
        <v>1084</v>
      </c>
      <c r="F290" s="4" t="s">
        <v>2676</v>
      </c>
      <c r="G290" s="4">
        <v>2006</v>
      </c>
      <c r="H290" s="4" t="s">
        <v>1086</v>
      </c>
      <c r="I290" s="4" t="s">
        <v>1087</v>
      </c>
      <c r="J290" s="4" t="s">
        <v>1088</v>
      </c>
      <c r="K290" s="4" t="s">
        <v>2677</v>
      </c>
      <c r="L290" s="4" t="s">
        <v>2678</v>
      </c>
      <c r="M290" s="4" t="s">
        <v>1084</v>
      </c>
      <c r="N290" s="4" t="s">
        <v>1084</v>
      </c>
      <c r="O290" s="4" t="s">
        <v>1084</v>
      </c>
      <c r="P290" s="4" t="s">
        <v>1084</v>
      </c>
      <c r="Q290" s="4" t="s">
        <v>1084</v>
      </c>
      <c r="R290" s="4" t="s">
        <v>1084</v>
      </c>
      <c r="S290" s="4">
        <v>0</v>
      </c>
      <c r="T290" s="4" t="s">
        <v>1040</v>
      </c>
      <c r="U290" s="4" t="s">
        <v>1084</v>
      </c>
      <c r="V290" s="4" t="s">
        <v>1084</v>
      </c>
      <c r="W290" s="4" t="s">
        <v>1084</v>
      </c>
      <c r="X290" s="4" t="s">
        <v>1093</v>
      </c>
      <c r="Y290" s="4" t="s">
        <v>1094</v>
      </c>
      <c r="Z290" s="4" t="s">
        <v>1084</v>
      </c>
      <c r="AA290" s="4" t="s">
        <v>1084</v>
      </c>
      <c r="AB290" s="4" t="s">
        <v>1084</v>
      </c>
      <c r="AC290" s="4" t="s">
        <v>1188</v>
      </c>
      <c r="AD290" s="4" t="s">
        <v>1084</v>
      </c>
      <c r="AE290" s="4" t="s">
        <v>2690</v>
      </c>
      <c r="AF290" s="4" t="s">
        <v>1098</v>
      </c>
      <c r="AG290" s="4" t="s">
        <v>2691</v>
      </c>
      <c r="AH290" s="4" t="s">
        <v>78</v>
      </c>
      <c r="AI290" s="4">
        <v>38726</v>
      </c>
      <c r="AJ290" s="4" t="s">
        <v>1303</v>
      </c>
      <c r="AK290" s="4">
        <v>38990</v>
      </c>
      <c r="AL290" s="4" t="s">
        <v>1192</v>
      </c>
      <c r="AM290" s="4">
        <v>38858.5</v>
      </c>
      <c r="AN290" s="4" t="s">
        <v>1279</v>
      </c>
      <c r="AO290" s="4">
        <v>2006.3838797814201</v>
      </c>
      <c r="AP290" s="4" t="s">
        <v>2692</v>
      </c>
      <c r="AQ290" s="4" t="s">
        <v>1280</v>
      </c>
      <c r="AR290" s="4" t="s">
        <v>1280</v>
      </c>
      <c r="AS290" s="4" t="s">
        <v>639</v>
      </c>
      <c r="AT290" s="4" t="s">
        <v>1105</v>
      </c>
      <c r="AU290" s="4" t="s">
        <v>635</v>
      </c>
      <c r="AV290" s="4" t="s">
        <v>1084</v>
      </c>
      <c r="AW290" s="4" t="s">
        <v>2681</v>
      </c>
      <c r="AX290" s="4" t="s">
        <v>2682</v>
      </c>
      <c r="AY290" s="4" t="s">
        <v>2683</v>
      </c>
      <c r="AZ290" s="8" t="s">
        <v>2677</v>
      </c>
      <c r="BA290" t="s">
        <v>1313</v>
      </c>
      <c r="BB290" t="s">
        <v>1393</v>
      </c>
      <c r="BC290" t="s">
        <v>1315</v>
      </c>
      <c r="BD290" t="s">
        <v>1316</v>
      </c>
      <c r="BE290" t="s">
        <v>1133</v>
      </c>
      <c r="BF290" t="s">
        <v>1112</v>
      </c>
      <c r="BG290" t="s">
        <v>1315</v>
      </c>
      <c r="BH290" t="s">
        <v>1318</v>
      </c>
      <c r="BI290" t="s">
        <v>1313</v>
      </c>
      <c r="BJ290">
        <v>0</v>
      </c>
      <c r="BK290" t="s">
        <v>1115</v>
      </c>
      <c r="BM290" s="47"/>
    </row>
    <row r="291" spans="1:65" x14ac:dyDescent="0.35">
      <c r="A291" s="5">
        <v>1959</v>
      </c>
      <c r="B291" s="4">
        <v>1959</v>
      </c>
      <c r="C291" s="4" t="s">
        <v>637</v>
      </c>
      <c r="D291" s="4" t="s">
        <v>650</v>
      </c>
      <c r="E291" s="4" t="s">
        <v>1084</v>
      </c>
      <c r="F291" s="4" t="s">
        <v>2676</v>
      </c>
      <c r="G291" s="4">
        <v>2007</v>
      </c>
      <c r="H291" s="4" t="s">
        <v>1086</v>
      </c>
      <c r="I291" s="4" t="s">
        <v>1087</v>
      </c>
      <c r="J291" s="4" t="s">
        <v>1088</v>
      </c>
      <c r="K291" s="4" t="s">
        <v>2677</v>
      </c>
      <c r="L291" s="4" t="s">
        <v>2678</v>
      </c>
      <c r="M291" s="4" t="s">
        <v>1084</v>
      </c>
      <c r="N291" s="4" t="s">
        <v>1084</v>
      </c>
      <c r="O291" s="4" t="s">
        <v>1084</v>
      </c>
      <c r="P291" s="4" t="s">
        <v>1084</v>
      </c>
      <c r="Q291" s="4" t="s">
        <v>1084</v>
      </c>
      <c r="R291" s="4" t="s">
        <v>1084</v>
      </c>
      <c r="S291" s="4">
        <v>0</v>
      </c>
      <c r="T291" s="4" t="s">
        <v>1040</v>
      </c>
      <c r="U291" s="4" t="s">
        <v>1084</v>
      </c>
      <c r="V291" s="4" t="s">
        <v>1084</v>
      </c>
      <c r="W291" s="4" t="s">
        <v>1084</v>
      </c>
      <c r="X291" s="4" t="s">
        <v>1093</v>
      </c>
      <c r="Y291" s="4" t="s">
        <v>1094</v>
      </c>
      <c r="Z291" s="4" t="s">
        <v>1084</v>
      </c>
      <c r="AA291" s="4" t="s">
        <v>1084</v>
      </c>
      <c r="AB291" s="4" t="s">
        <v>1084</v>
      </c>
      <c r="AC291" s="4" t="s">
        <v>1188</v>
      </c>
      <c r="AD291" s="4" t="s">
        <v>1084</v>
      </c>
      <c r="AE291" s="4" t="s">
        <v>2693</v>
      </c>
      <c r="AF291" s="4" t="s">
        <v>1098</v>
      </c>
      <c r="AG291" s="4" t="s">
        <v>1099</v>
      </c>
      <c r="AH291" s="4" t="s">
        <v>78</v>
      </c>
      <c r="AI291" s="4">
        <v>39107</v>
      </c>
      <c r="AJ291" s="4" t="s">
        <v>1303</v>
      </c>
      <c r="AK291" s="4">
        <v>39360</v>
      </c>
      <c r="AL291" s="4" t="s">
        <v>1165</v>
      </c>
      <c r="AM291" s="4">
        <v>39234</v>
      </c>
      <c r="AN291" s="4" t="s">
        <v>1443</v>
      </c>
      <c r="AO291" s="4">
        <v>2007.4125683060099</v>
      </c>
      <c r="AP291" s="4" t="s">
        <v>2694</v>
      </c>
      <c r="AQ291" s="4" t="s">
        <v>1444</v>
      </c>
      <c r="AR291" s="4" t="s">
        <v>1444</v>
      </c>
      <c r="AS291" s="4" t="s">
        <v>639</v>
      </c>
      <c r="AT291" s="4" t="s">
        <v>1105</v>
      </c>
      <c r="AU291" s="4" t="s">
        <v>635</v>
      </c>
      <c r="AV291" s="4" t="s">
        <v>1084</v>
      </c>
      <c r="AW291" s="4" t="s">
        <v>2681</v>
      </c>
      <c r="AX291" s="4" t="s">
        <v>2682</v>
      </c>
      <c r="AY291" s="4" t="s">
        <v>2683</v>
      </c>
      <c r="AZ291" s="8" t="s">
        <v>2677</v>
      </c>
      <c r="BA291" t="s">
        <v>1313</v>
      </c>
      <c r="BB291" t="s">
        <v>1393</v>
      </c>
      <c r="BC291" t="s">
        <v>1315</v>
      </c>
      <c r="BD291" t="s">
        <v>1316</v>
      </c>
      <c r="BE291" t="s">
        <v>1133</v>
      </c>
      <c r="BF291" t="s">
        <v>1112</v>
      </c>
      <c r="BG291" t="s">
        <v>1315</v>
      </c>
      <c r="BH291" t="s">
        <v>1318</v>
      </c>
      <c r="BI291" t="s">
        <v>1313</v>
      </c>
      <c r="BJ291">
        <v>0</v>
      </c>
      <c r="BK291" t="s">
        <v>1115</v>
      </c>
      <c r="BM291" s="47"/>
    </row>
    <row r="292" spans="1:65" x14ac:dyDescent="0.35">
      <c r="A292" s="5">
        <v>545</v>
      </c>
      <c r="B292" s="4">
        <v>545</v>
      </c>
      <c r="C292" s="4" t="s">
        <v>637</v>
      </c>
      <c r="D292" s="4" t="s">
        <v>638</v>
      </c>
      <c r="E292" s="4" t="s">
        <v>1084</v>
      </c>
      <c r="F292" s="4" t="s">
        <v>2695</v>
      </c>
      <c r="G292" s="4" t="s">
        <v>175</v>
      </c>
      <c r="H292" s="4" t="s">
        <v>1086</v>
      </c>
      <c r="I292" s="4" t="s">
        <v>2696</v>
      </c>
      <c r="J292" s="4" t="s">
        <v>1088</v>
      </c>
      <c r="K292" s="4" t="s">
        <v>2677</v>
      </c>
      <c r="L292" s="4" t="s">
        <v>2678</v>
      </c>
      <c r="M292" s="4" t="s">
        <v>2697</v>
      </c>
      <c r="N292" s="4" t="s">
        <v>1084</v>
      </c>
      <c r="O292" s="4" t="s">
        <v>1084</v>
      </c>
      <c r="P292" s="4" t="s">
        <v>1084</v>
      </c>
      <c r="Q292" s="4" t="s">
        <v>1084</v>
      </c>
      <c r="R292" s="4" t="s">
        <v>2698</v>
      </c>
      <c r="S292" s="4">
        <v>2008</v>
      </c>
      <c r="T292" s="4" t="s">
        <v>1040</v>
      </c>
      <c r="U292" s="4" t="s">
        <v>1041</v>
      </c>
      <c r="V292" s="4" t="s">
        <v>1042</v>
      </c>
      <c r="W292" s="4" t="s">
        <v>1084</v>
      </c>
      <c r="X292" s="4" t="s">
        <v>1093</v>
      </c>
      <c r="Y292" s="4" t="s">
        <v>1084</v>
      </c>
      <c r="Z292" s="4" t="s">
        <v>1094</v>
      </c>
      <c r="AA292" s="4" t="s">
        <v>1084</v>
      </c>
      <c r="AB292" s="4" t="s">
        <v>1084</v>
      </c>
      <c r="AC292" s="4" t="s">
        <v>1095</v>
      </c>
      <c r="AD292" s="4" t="s">
        <v>2699</v>
      </c>
      <c r="AE292" s="4" t="s">
        <v>2700</v>
      </c>
      <c r="AF292" s="4" t="s">
        <v>2097</v>
      </c>
      <c r="AG292" s="4" t="s">
        <v>2701</v>
      </c>
      <c r="AH292" s="4" t="s">
        <v>78</v>
      </c>
      <c r="AI292" s="4">
        <v>39083</v>
      </c>
      <c r="AJ292" s="4" t="s">
        <v>1303</v>
      </c>
      <c r="AK292" s="4">
        <v>39753</v>
      </c>
      <c r="AL292" s="4" t="s">
        <v>1166</v>
      </c>
      <c r="AM292" s="4">
        <v>39418.5</v>
      </c>
      <c r="AN292" s="4" t="s">
        <v>1443</v>
      </c>
      <c r="AO292" s="4">
        <v>2007.9166666666699</v>
      </c>
      <c r="AP292" s="4" t="s">
        <v>1084</v>
      </c>
      <c r="AQ292" s="4" t="s">
        <v>1444</v>
      </c>
      <c r="AR292" s="4" t="s">
        <v>1178</v>
      </c>
      <c r="AS292" s="4" t="s">
        <v>639</v>
      </c>
      <c r="AT292" s="4" t="s">
        <v>1105</v>
      </c>
      <c r="AU292" s="4" t="s">
        <v>635</v>
      </c>
      <c r="AV292" s="4" t="s">
        <v>1084</v>
      </c>
      <c r="AW292" s="4" t="s">
        <v>2681</v>
      </c>
      <c r="AX292" s="4" t="s">
        <v>2682</v>
      </c>
      <c r="AY292" s="4" t="s">
        <v>2683</v>
      </c>
      <c r="AZ292" s="8" t="s">
        <v>2677</v>
      </c>
      <c r="BA292" t="s">
        <v>1313</v>
      </c>
      <c r="BB292" t="s">
        <v>1393</v>
      </c>
      <c r="BC292" t="s">
        <v>1315</v>
      </c>
      <c r="BD292" t="s">
        <v>1316</v>
      </c>
      <c r="BE292" t="s">
        <v>1133</v>
      </c>
      <c r="BF292" t="s">
        <v>1112</v>
      </c>
      <c r="BG292" t="s">
        <v>1315</v>
      </c>
      <c r="BH292" t="s">
        <v>1318</v>
      </c>
      <c r="BI292" t="s">
        <v>1313</v>
      </c>
      <c r="BJ292">
        <v>0</v>
      </c>
      <c r="BK292" t="s">
        <v>1115</v>
      </c>
      <c r="BM292" s="47"/>
    </row>
    <row r="293" spans="1:65" x14ac:dyDescent="0.35">
      <c r="A293" s="5">
        <v>546</v>
      </c>
      <c r="B293" s="4">
        <v>546</v>
      </c>
      <c r="C293" s="4" t="s">
        <v>637</v>
      </c>
      <c r="D293" s="4" t="s">
        <v>640</v>
      </c>
      <c r="E293" s="4" t="s">
        <v>1084</v>
      </c>
      <c r="F293" s="4" t="s">
        <v>2695</v>
      </c>
      <c r="G293" s="4">
        <v>2009</v>
      </c>
      <c r="H293" s="4" t="s">
        <v>1086</v>
      </c>
      <c r="I293" s="4" t="s">
        <v>1087</v>
      </c>
      <c r="J293" s="4" t="s">
        <v>1088</v>
      </c>
      <c r="K293" s="4" t="s">
        <v>2677</v>
      </c>
      <c r="L293" s="4" t="s">
        <v>2678</v>
      </c>
      <c r="M293" s="4" t="s">
        <v>2702</v>
      </c>
      <c r="N293" s="4" t="s">
        <v>1084</v>
      </c>
      <c r="O293" s="4" t="s">
        <v>1084</v>
      </c>
      <c r="P293" s="4" t="s">
        <v>1084</v>
      </c>
      <c r="Q293" s="4" t="s">
        <v>1084</v>
      </c>
      <c r="R293" s="4" t="s">
        <v>2703</v>
      </c>
      <c r="S293" s="4">
        <v>2009</v>
      </c>
      <c r="T293" s="4" t="s">
        <v>1040</v>
      </c>
      <c r="U293" s="4" t="s">
        <v>1041</v>
      </c>
      <c r="V293" s="4" t="s">
        <v>1042</v>
      </c>
      <c r="W293" s="4" t="s">
        <v>1084</v>
      </c>
      <c r="X293" s="4" t="s">
        <v>1093</v>
      </c>
      <c r="Y293" s="4" t="s">
        <v>1084</v>
      </c>
      <c r="Z293" s="4" t="s">
        <v>1094</v>
      </c>
      <c r="AA293" s="4" t="s">
        <v>1084</v>
      </c>
      <c r="AB293" s="4" t="s">
        <v>1084</v>
      </c>
      <c r="AC293" s="4" t="s">
        <v>1095</v>
      </c>
      <c r="AD293" s="4" t="s">
        <v>2704</v>
      </c>
      <c r="AE293" s="4" t="s">
        <v>2705</v>
      </c>
      <c r="AF293" s="4" t="s">
        <v>1976</v>
      </c>
      <c r="AG293" s="4" t="s">
        <v>2706</v>
      </c>
      <c r="AH293" s="4" t="s">
        <v>78</v>
      </c>
      <c r="AI293" s="4">
        <v>39873</v>
      </c>
      <c r="AJ293" s="4" t="s">
        <v>1201</v>
      </c>
      <c r="AK293" s="4">
        <v>40147</v>
      </c>
      <c r="AL293" s="4" t="s">
        <v>1166</v>
      </c>
      <c r="AM293" s="4">
        <v>40010.5</v>
      </c>
      <c r="AN293" s="4" t="s">
        <v>1177</v>
      </c>
      <c r="AO293" s="4">
        <v>2009.5368852459001</v>
      </c>
      <c r="AP293" s="4" t="s">
        <v>2707</v>
      </c>
      <c r="AQ293" s="4" t="s">
        <v>1179</v>
      </c>
      <c r="AR293" s="4" t="s">
        <v>1179</v>
      </c>
      <c r="AS293" s="4" t="s">
        <v>639</v>
      </c>
      <c r="AT293" s="4" t="s">
        <v>1105</v>
      </c>
      <c r="AU293" s="4" t="s">
        <v>635</v>
      </c>
      <c r="AV293" s="4" t="s">
        <v>1084</v>
      </c>
      <c r="AW293" s="4" t="s">
        <v>2681</v>
      </c>
      <c r="AX293" s="4" t="s">
        <v>2682</v>
      </c>
      <c r="AY293" s="4" t="s">
        <v>2683</v>
      </c>
      <c r="AZ293" s="8" t="s">
        <v>2677</v>
      </c>
      <c r="BA293" t="s">
        <v>1313</v>
      </c>
      <c r="BB293" t="s">
        <v>1393</v>
      </c>
      <c r="BC293" t="s">
        <v>1315</v>
      </c>
      <c r="BD293" t="s">
        <v>1316</v>
      </c>
      <c r="BE293" t="s">
        <v>1133</v>
      </c>
      <c r="BF293" t="s">
        <v>1112</v>
      </c>
      <c r="BG293" t="s">
        <v>1315</v>
      </c>
      <c r="BH293" t="s">
        <v>1318</v>
      </c>
      <c r="BI293" t="s">
        <v>1313</v>
      </c>
      <c r="BJ293">
        <v>0</v>
      </c>
      <c r="BK293" t="s">
        <v>1115</v>
      </c>
      <c r="BM293" s="47"/>
    </row>
    <row r="294" spans="1:65" x14ac:dyDescent="0.35">
      <c r="A294" s="5">
        <v>547</v>
      </c>
      <c r="B294" s="4">
        <v>547</v>
      </c>
      <c r="C294" s="4" t="s">
        <v>637</v>
      </c>
      <c r="D294" s="4" t="s">
        <v>641</v>
      </c>
      <c r="E294" s="4" t="s">
        <v>1084</v>
      </c>
      <c r="F294" s="4" t="s">
        <v>2695</v>
      </c>
      <c r="G294" s="4">
        <v>2010</v>
      </c>
      <c r="H294" s="4" t="s">
        <v>1086</v>
      </c>
      <c r="I294" s="4" t="s">
        <v>1087</v>
      </c>
      <c r="J294" s="4" t="s">
        <v>1088</v>
      </c>
      <c r="K294" s="4" t="s">
        <v>2677</v>
      </c>
      <c r="L294" s="4" t="s">
        <v>2678</v>
      </c>
      <c r="M294" s="4" t="s">
        <v>2708</v>
      </c>
      <c r="N294" s="4" t="s">
        <v>1084</v>
      </c>
      <c r="O294" s="4" t="s">
        <v>1084</v>
      </c>
      <c r="P294" s="4" t="s">
        <v>1084</v>
      </c>
      <c r="Q294" s="4" t="s">
        <v>1084</v>
      </c>
      <c r="R294" s="4" t="s">
        <v>2709</v>
      </c>
      <c r="S294" s="4">
        <v>2010</v>
      </c>
      <c r="T294" s="4" t="s">
        <v>1040</v>
      </c>
      <c r="U294" s="4" t="s">
        <v>1041</v>
      </c>
      <c r="V294" s="4" t="s">
        <v>1042</v>
      </c>
      <c r="W294" s="4" t="s">
        <v>1084</v>
      </c>
      <c r="X294" s="4" t="s">
        <v>1093</v>
      </c>
      <c r="Y294" s="4" t="s">
        <v>1084</v>
      </c>
      <c r="Z294" s="4" t="s">
        <v>1094</v>
      </c>
      <c r="AA294" s="4" t="s">
        <v>1084</v>
      </c>
      <c r="AB294" s="4" t="s">
        <v>1084</v>
      </c>
      <c r="AC294" s="4" t="s">
        <v>1084</v>
      </c>
      <c r="AD294" s="4" t="s">
        <v>1084</v>
      </c>
      <c r="AE294" s="4" t="s">
        <v>2710</v>
      </c>
      <c r="AF294" s="4" t="s">
        <v>2711</v>
      </c>
      <c r="AG294" s="4" t="s">
        <v>2712</v>
      </c>
      <c r="AH294" s="4" t="s">
        <v>78</v>
      </c>
      <c r="AI294" s="4">
        <v>40238</v>
      </c>
      <c r="AJ294" s="4" t="s">
        <v>1201</v>
      </c>
      <c r="AK294" s="4">
        <v>40543</v>
      </c>
      <c r="AL294" s="4" t="s">
        <v>1152</v>
      </c>
      <c r="AM294" s="4">
        <v>40391</v>
      </c>
      <c r="AN294" s="4" t="s">
        <v>1255</v>
      </c>
      <c r="AO294" s="4">
        <v>2010.5792349726801</v>
      </c>
      <c r="AP294" s="4" t="s">
        <v>2713</v>
      </c>
      <c r="AQ294" s="4" t="s">
        <v>1256</v>
      </c>
      <c r="AR294" s="4" t="s">
        <v>1256</v>
      </c>
      <c r="AS294" s="4" t="s">
        <v>639</v>
      </c>
      <c r="AT294" s="4" t="s">
        <v>1105</v>
      </c>
      <c r="AU294" s="4" t="s">
        <v>635</v>
      </c>
      <c r="AV294" s="4" t="s">
        <v>1084</v>
      </c>
      <c r="AW294" s="4" t="s">
        <v>2681</v>
      </c>
      <c r="AX294" s="4" t="s">
        <v>2682</v>
      </c>
      <c r="AY294" s="4" t="s">
        <v>2683</v>
      </c>
      <c r="AZ294" s="8" t="s">
        <v>2677</v>
      </c>
      <c r="BA294" t="s">
        <v>1313</v>
      </c>
      <c r="BB294" t="s">
        <v>1393</v>
      </c>
      <c r="BC294" t="s">
        <v>1315</v>
      </c>
      <c r="BD294" t="s">
        <v>1316</v>
      </c>
      <c r="BE294" t="s">
        <v>1133</v>
      </c>
      <c r="BF294" t="s">
        <v>1112</v>
      </c>
      <c r="BG294" t="s">
        <v>1315</v>
      </c>
      <c r="BH294" t="s">
        <v>1318</v>
      </c>
      <c r="BI294" t="s">
        <v>1313</v>
      </c>
      <c r="BJ294">
        <v>0</v>
      </c>
      <c r="BK294" t="s">
        <v>1115</v>
      </c>
      <c r="BM294" s="47"/>
    </row>
    <row r="295" spans="1:65" x14ac:dyDescent="0.35">
      <c r="A295" s="5">
        <v>548</v>
      </c>
      <c r="B295" s="4">
        <v>548</v>
      </c>
      <c r="C295" s="4" t="s">
        <v>637</v>
      </c>
      <c r="D295" s="4" t="s">
        <v>642</v>
      </c>
      <c r="E295" s="4" t="s">
        <v>1084</v>
      </c>
      <c r="F295" s="4" t="s">
        <v>2695</v>
      </c>
      <c r="G295" s="4">
        <v>2011</v>
      </c>
      <c r="H295" s="4" t="s">
        <v>1086</v>
      </c>
      <c r="I295" s="4" t="s">
        <v>1087</v>
      </c>
      <c r="J295" s="4" t="s">
        <v>1088</v>
      </c>
      <c r="K295" s="4" t="s">
        <v>2677</v>
      </c>
      <c r="L295" s="4" t="s">
        <v>2678</v>
      </c>
      <c r="M295" s="4" t="s">
        <v>2714</v>
      </c>
      <c r="N295" s="4" t="s">
        <v>1084</v>
      </c>
      <c r="O295" s="4" t="s">
        <v>1084</v>
      </c>
      <c r="P295" s="4" t="s">
        <v>1084</v>
      </c>
      <c r="Q295" s="4" t="s">
        <v>1084</v>
      </c>
      <c r="R295" s="4" t="s">
        <v>2715</v>
      </c>
      <c r="S295" s="4">
        <v>2011</v>
      </c>
      <c r="T295" s="4" t="s">
        <v>1040</v>
      </c>
      <c r="U295" s="4" t="s">
        <v>1041</v>
      </c>
      <c r="V295" s="4" t="s">
        <v>1042</v>
      </c>
      <c r="W295" s="4" t="s">
        <v>1084</v>
      </c>
      <c r="X295" s="4" t="s">
        <v>1093</v>
      </c>
      <c r="Y295" s="4" t="s">
        <v>1084</v>
      </c>
      <c r="Z295" s="4" t="s">
        <v>1094</v>
      </c>
      <c r="AA295" s="4" t="s">
        <v>1084</v>
      </c>
      <c r="AB295" s="4" t="s">
        <v>1084</v>
      </c>
      <c r="AC295" s="4" t="s">
        <v>1084</v>
      </c>
      <c r="AD295" s="4" t="s">
        <v>1084</v>
      </c>
      <c r="AE295" s="4" t="s">
        <v>2716</v>
      </c>
      <c r="AF295" s="4" t="s">
        <v>2711</v>
      </c>
      <c r="AG295" s="4" t="s">
        <v>2712</v>
      </c>
      <c r="AH295" s="4" t="s">
        <v>78</v>
      </c>
      <c r="AI295" s="4">
        <v>40603</v>
      </c>
      <c r="AJ295" s="4" t="s">
        <v>1201</v>
      </c>
      <c r="AK295" s="4">
        <v>40908</v>
      </c>
      <c r="AL295" s="4" t="s">
        <v>1152</v>
      </c>
      <c r="AM295" s="4">
        <v>40756</v>
      </c>
      <c r="AN295" s="4" t="s">
        <v>1341</v>
      </c>
      <c r="AO295" s="4">
        <v>2011.5792349726801</v>
      </c>
      <c r="AP295" s="4" t="s">
        <v>2717</v>
      </c>
      <c r="AQ295" s="4" t="s">
        <v>1342</v>
      </c>
      <c r="AR295" s="4" t="s">
        <v>1342</v>
      </c>
      <c r="AS295" s="4" t="s">
        <v>639</v>
      </c>
      <c r="AT295" s="4" t="s">
        <v>1105</v>
      </c>
      <c r="AU295" s="4" t="s">
        <v>635</v>
      </c>
      <c r="AV295" s="4" t="s">
        <v>1084</v>
      </c>
      <c r="AW295" s="4" t="s">
        <v>2681</v>
      </c>
      <c r="AX295" s="4" t="s">
        <v>2682</v>
      </c>
      <c r="AY295" s="4" t="s">
        <v>2683</v>
      </c>
      <c r="AZ295" s="8" t="s">
        <v>2677</v>
      </c>
      <c r="BA295" t="s">
        <v>1313</v>
      </c>
      <c r="BB295" t="s">
        <v>1393</v>
      </c>
      <c r="BC295" t="s">
        <v>1315</v>
      </c>
      <c r="BD295" t="s">
        <v>1316</v>
      </c>
      <c r="BE295" t="s">
        <v>1133</v>
      </c>
      <c r="BF295" t="s">
        <v>1112</v>
      </c>
      <c r="BG295" t="s">
        <v>1315</v>
      </c>
      <c r="BH295" t="s">
        <v>1318</v>
      </c>
      <c r="BI295" t="s">
        <v>1313</v>
      </c>
      <c r="BJ295">
        <v>0</v>
      </c>
      <c r="BK295" t="s">
        <v>1115</v>
      </c>
      <c r="BM295" s="47"/>
    </row>
    <row r="296" spans="1:65" x14ac:dyDescent="0.35">
      <c r="A296" s="5">
        <v>549</v>
      </c>
      <c r="B296" s="4">
        <v>549</v>
      </c>
      <c r="C296" s="4" t="s">
        <v>637</v>
      </c>
      <c r="D296" s="4" t="s">
        <v>643</v>
      </c>
      <c r="E296" s="4" t="s">
        <v>1084</v>
      </c>
      <c r="F296" s="4" t="s">
        <v>2695</v>
      </c>
      <c r="G296" s="4">
        <v>2012</v>
      </c>
      <c r="H296" s="4" t="s">
        <v>1086</v>
      </c>
      <c r="I296" s="4" t="s">
        <v>1087</v>
      </c>
      <c r="J296" s="4" t="s">
        <v>1088</v>
      </c>
      <c r="K296" s="4" t="s">
        <v>2677</v>
      </c>
      <c r="L296" s="4" t="s">
        <v>2678</v>
      </c>
      <c r="M296" s="4" t="s">
        <v>2718</v>
      </c>
      <c r="N296" s="4" t="s">
        <v>1084</v>
      </c>
      <c r="O296" s="4" t="s">
        <v>1084</v>
      </c>
      <c r="P296" s="4" t="s">
        <v>1084</v>
      </c>
      <c r="Q296" s="4" t="s">
        <v>1084</v>
      </c>
      <c r="R296" s="4" t="s">
        <v>2719</v>
      </c>
      <c r="S296" s="4">
        <v>2012</v>
      </c>
      <c r="T296" s="4" t="s">
        <v>1040</v>
      </c>
      <c r="U296" s="4" t="s">
        <v>1041</v>
      </c>
      <c r="V296" s="4" t="s">
        <v>1042</v>
      </c>
      <c r="W296" s="4" t="s">
        <v>1084</v>
      </c>
      <c r="X296" s="4" t="s">
        <v>1093</v>
      </c>
      <c r="Y296" s="4" t="s">
        <v>1084</v>
      </c>
      <c r="Z296" s="4" t="s">
        <v>1094</v>
      </c>
      <c r="AA296" s="4" t="s">
        <v>1084</v>
      </c>
      <c r="AB296" s="4" t="s">
        <v>1084</v>
      </c>
      <c r="AC296" s="4" t="s">
        <v>1084</v>
      </c>
      <c r="AD296" s="4" t="s">
        <v>1084</v>
      </c>
      <c r="AE296" s="4" t="s">
        <v>2720</v>
      </c>
      <c r="AF296" s="4" t="s">
        <v>1976</v>
      </c>
      <c r="AG296" s="4" t="s">
        <v>2721</v>
      </c>
      <c r="AH296" s="4" t="s">
        <v>78</v>
      </c>
      <c r="AI296" s="4">
        <v>40969</v>
      </c>
      <c r="AJ296" s="4" t="s">
        <v>1201</v>
      </c>
      <c r="AK296" s="4">
        <v>41273</v>
      </c>
      <c r="AL296" s="4" t="s">
        <v>1152</v>
      </c>
      <c r="AM296" s="4">
        <v>41121.5</v>
      </c>
      <c r="AN296" s="4" t="s">
        <v>1202</v>
      </c>
      <c r="AO296" s="4">
        <v>2012.5806010929</v>
      </c>
      <c r="AP296" s="4" t="s">
        <v>1084</v>
      </c>
      <c r="AQ296" s="4" t="s">
        <v>1184</v>
      </c>
      <c r="AR296" s="4" t="s">
        <v>1184</v>
      </c>
      <c r="AS296" s="4" t="s">
        <v>639</v>
      </c>
      <c r="AT296" s="4" t="s">
        <v>1105</v>
      </c>
      <c r="AU296" s="4" t="s">
        <v>635</v>
      </c>
      <c r="AV296" s="4" t="s">
        <v>1084</v>
      </c>
      <c r="AW296" s="4" t="s">
        <v>2681</v>
      </c>
      <c r="AX296" s="4" t="s">
        <v>2682</v>
      </c>
      <c r="AY296" s="4" t="s">
        <v>2683</v>
      </c>
      <c r="AZ296" s="8" t="s">
        <v>2677</v>
      </c>
      <c r="BA296" t="s">
        <v>1313</v>
      </c>
      <c r="BB296" t="s">
        <v>1393</v>
      </c>
      <c r="BC296" t="s">
        <v>1315</v>
      </c>
      <c r="BD296" t="s">
        <v>1316</v>
      </c>
      <c r="BE296" t="s">
        <v>1133</v>
      </c>
      <c r="BF296" t="s">
        <v>1112</v>
      </c>
      <c r="BG296" t="s">
        <v>1315</v>
      </c>
      <c r="BH296" t="s">
        <v>1318</v>
      </c>
      <c r="BI296" t="s">
        <v>1313</v>
      </c>
      <c r="BJ296">
        <v>0</v>
      </c>
      <c r="BK296" t="s">
        <v>1115</v>
      </c>
      <c r="BM296" s="47"/>
    </row>
    <row r="297" spans="1:65" x14ac:dyDescent="0.35">
      <c r="A297" s="5">
        <v>551</v>
      </c>
      <c r="B297" s="4">
        <v>551</v>
      </c>
      <c r="C297" s="4" t="s">
        <v>637</v>
      </c>
      <c r="D297" s="4" t="s">
        <v>644</v>
      </c>
      <c r="E297" s="4" t="s">
        <v>1084</v>
      </c>
      <c r="F297" s="4" t="s">
        <v>2722</v>
      </c>
      <c r="G297" s="4">
        <v>2014</v>
      </c>
      <c r="H297" s="4" t="s">
        <v>1086</v>
      </c>
      <c r="I297" s="4" t="s">
        <v>1087</v>
      </c>
      <c r="J297" s="4" t="s">
        <v>1088</v>
      </c>
      <c r="K297" s="4" t="s">
        <v>2677</v>
      </c>
      <c r="L297" s="4" t="s">
        <v>2678</v>
      </c>
      <c r="M297" s="4" t="s">
        <v>2723</v>
      </c>
      <c r="N297" s="4" t="s">
        <v>1084</v>
      </c>
      <c r="O297" s="4" t="s">
        <v>1084</v>
      </c>
      <c r="P297" s="4" t="s">
        <v>1084</v>
      </c>
      <c r="Q297" s="4" t="s">
        <v>1084</v>
      </c>
      <c r="R297" s="4" t="s">
        <v>1084</v>
      </c>
      <c r="S297" s="4">
        <v>2014</v>
      </c>
      <c r="T297" s="4" t="s">
        <v>1040</v>
      </c>
      <c r="U297" s="4" t="s">
        <v>1041</v>
      </c>
      <c r="V297" s="4" t="s">
        <v>1042</v>
      </c>
      <c r="W297" s="4" t="s">
        <v>1084</v>
      </c>
      <c r="X297" s="4" t="s">
        <v>1093</v>
      </c>
      <c r="Y297" s="4" t="s">
        <v>1094</v>
      </c>
      <c r="Z297" s="4" t="s">
        <v>1084</v>
      </c>
      <c r="AA297" s="4" t="s">
        <v>1084</v>
      </c>
      <c r="AB297" s="4" t="s">
        <v>1084</v>
      </c>
      <c r="AC297" s="4" t="s">
        <v>1084</v>
      </c>
      <c r="AD297" s="4" t="s">
        <v>1084</v>
      </c>
      <c r="AE297" s="4" t="s">
        <v>2724</v>
      </c>
      <c r="AF297" s="4" t="s">
        <v>1976</v>
      </c>
      <c r="AG297" s="4" t="s">
        <v>2725</v>
      </c>
      <c r="AH297" s="4" t="s">
        <v>78</v>
      </c>
      <c r="AI297" s="4">
        <v>41701</v>
      </c>
      <c r="AJ297" s="4" t="s">
        <v>1201</v>
      </c>
      <c r="AK297" s="4">
        <v>42004</v>
      </c>
      <c r="AL297" s="4" t="s">
        <v>1152</v>
      </c>
      <c r="AM297" s="4">
        <v>41853</v>
      </c>
      <c r="AN297" s="4" t="s">
        <v>1369</v>
      </c>
      <c r="AO297" s="4">
        <v>2014.5819672131099</v>
      </c>
      <c r="AP297" s="4" t="s">
        <v>1084</v>
      </c>
      <c r="AQ297" s="4" t="s">
        <v>1370</v>
      </c>
      <c r="AR297" s="4" t="s">
        <v>1370</v>
      </c>
      <c r="AS297" s="4" t="s">
        <v>639</v>
      </c>
      <c r="AT297" s="4" t="s">
        <v>1105</v>
      </c>
      <c r="AU297" s="4" t="s">
        <v>635</v>
      </c>
      <c r="AV297" s="4" t="s">
        <v>1084</v>
      </c>
      <c r="AW297" s="4" t="s">
        <v>2681</v>
      </c>
      <c r="AX297" s="4" t="s">
        <v>2682</v>
      </c>
      <c r="AY297" s="4" t="s">
        <v>2683</v>
      </c>
      <c r="AZ297" s="8" t="s">
        <v>2677</v>
      </c>
      <c r="BA297" t="s">
        <v>1313</v>
      </c>
      <c r="BB297" t="s">
        <v>1393</v>
      </c>
      <c r="BC297" t="s">
        <v>1315</v>
      </c>
      <c r="BD297" t="s">
        <v>1316</v>
      </c>
      <c r="BE297" t="s">
        <v>1133</v>
      </c>
      <c r="BF297" t="s">
        <v>1112</v>
      </c>
      <c r="BG297" t="s">
        <v>1315</v>
      </c>
      <c r="BH297" t="s">
        <v>1318</v>
      </c>
      <c r="BI297" t="s">
        <v>1313</v>
      </c>
      <c r="BJ297">
        <v>0</v>
      </c>
      <c r="BK297" t="s">
        <v>1115</v>
      </c>
      <c r="BM297" s="47"/>
    </row>
    <row r="298" spans="1:65" x14ac:dyDescent="0.35">
      <c r="A298" s="5">
        <v>880</v>
      </c>
      <c r="B298" s="4">
        <v>880</v>
      </c>
      <c r="C298" s="4" t="s">
        <v>637</v>
      </c>
      <c r="D298" s="4" t="s">
        <v>645</v>
      </c>
      <c r="E298" s="4" t="s">
        <v>1084</v>
      </c>
      <c r="F298" s="4" t="s">
        <v>2726</v>
      </c>
      <c r="G298" s="4">
        <v>2015</v>
      </c>
      <c r="H298" s="4" t="s">
        <v>1086</v>
      </c>
      <c r="I298" s="4" t="s">
        <v>1087</v>
      </c>
      <c r="J298" s="4" t="s">
        <v>1088</v>
      </c>
      <c r="K298" s="4" t="s">
        <v>1421</v>
      </c>
      <c r="L298" s="4" t="s">
        <v>2678</v>
      </c>
      <c r="M298" s="4" t="s">
        <v>2727</v>
      </c>
      <c r="N298" s="4" t="s">
        <v>1084</v>
      </c>
      <c r="O298" s="4" t="s">
        <v>1084</v>
      </c>
      <c r="P298" s="4" t="s">
        <v>1084</v>
      </c>
      <c r="Q298" s="4" t="s">
        <v>1084</v>
      </c>
      <c r="R298" s="4" t="s">
        <v>1084</v>
      </c>
      <c r="S298" s="4">
        <v>2015</v>
      </c>
      <c r="T298" s="4" t="s">
        <v>1040</v>
      </c>
      <c r="U298" s="4" t="s">
        <v>1041</v>
      </c>
      <c r="V298" s="4" t="s">
        <v>1042</v>
      </c>
      <c r="W298" s="4" t="s">
        <v>1084</v>
      </c>
      <c r="X298" s="4" t="s">
        <v>1093</v>
      </c>
      <c r="Y298" s="4" t="s">
        <v>1094</v>
      </c>
      <c r="Z298" s="4" t="s">
        <v>1084</v>
      </c>
      <c r="AA298" s="4" t="s">
        <v>1084</v>
      </c>
      <c r="AB298" s="4" t="s">
        <v>1084</v>
      </c>
      <c r="AC298" s="4" t="s">
        <v>1084</v>
      </c>
      <c r="AD298" s="4" t="s">
        <v>1084</v>
      </c>
      <c r="AE298" s="4" t="s">
        <v>2728</v>
      </c>
      <c r="AF298" s="4" t="s">
        <v>1976</v>
      </c>
      <c r="AG298" s="4" t="s">
        <v>2729</v>
      </c>
      <c r="AH298" s="4" t="s">
        <v>78</v>
      </c>
      <c r="AI298" s="4">
        <v>42069</v>
      </c>
      <c r="AJ298" s="4" t="s">
        <v>1201</v>
      </c>
      <c r="AK298" s="4">
        <v>42362</v>
      </c>
      <c r="AL298" s="4" t="s">
        <v>1152</v>
      </c>
      <c r="AM298" s="4">
        <v>42216</v>
      </c>
      <c r="AN298" s="4" t="s">
        <v>1102</v>
      </c>
      <c r="AO298" s="4">
        <v>2015.57650273224</v>
      </c>
      <c r="AP298" s="4" t="s">
        <v>1084</v>
      </c>
      <c r="AQ298" s="4" t="s">
        <v>1103</v>
      </c>
      <c r="AR298" s="4" t="s">
        <v>1103</v>
      </c>
      <c r="AS298" s="4" t="s">
        <v>164</v>
      </c>
      <c r="AT298" s="4" t="s">
        <v>1105</v>
      </c>
      <c r="AU298" s="4" t="s">
        <v>635</v>
      </c>
      <c r="AV298" s="4" t="s">
        <v>1084</v>
      </c>
      <c r="AW298" s="4" t="s">
        <v>2681</v>
      </c>
      <c r="AX298" s="4" t="s">
        <v>2682</v>
      </c>
      <c r="AY298" s="4" t="s">
        <v>164</v>
      </c>
      <c r="AZ298" s="8" t="s">
        <v>1428</v>
      </c>
      <c r="BA298" t="s">
        <v>1313</v>
      </c>
      <c r="BB298" t="s">
        <v>1393</v>
      </c>
      <c r="BC298" t="s">
        <v>1315</v>
      </c>
      <c r="BD298" t="s">
        <v>1316</v>
      </c>
      <c r="BE298" t="s">
        <v>1133</v>
      </c>
      <c r="BF298" t="s">
        <v>1112</v>
      </c>
      <c r="BG298" t="s">
        <v>1315</v>
      </c>
      <c r="BH298" t="s">
        <v>1318</v>
      </c>
      <c r="BI298" t="s">
        <v>1313</v>
      </c>
      <c r="BJ298">
        <v>0</v>
      </c>
      <c r="BK298" t="s">
        <v>1115</v>
      </c>
      <c r="BM298" s="47"/>
    </row>
    <row r="299" spans="1:65" x14ac:dyDescent="0.35">
      <c r="A299" s="5">
        <v>1384</v>
      </c>
      <c r="B299" s="4">
        <v>1384</v>
      </c>
      <c r="C299" s="4" t="s">
        <v>637</v>
      </c>
      <c r="D299" s="4" t="s">
        <v>646</v>
      </c>
      <c r="E299" s="4" t="s">
        <v>1084</v>
      </c>
      <c r="F299" s="4" t="s">
        <v>2726</v>
      </c>
      <c r="G299" s="4">
        <v>2016</v>
      </c>
      <c r="H299" s="4" t="s">
        <v>1086</v>
      </c>
      <c r="I299" s="4" t="s">
        <v>1087</v>
      </c>
      <c r="J299" s="4" t="s">
        <v>1088</v>
      </c>
      <c r="K299" s="4" t="s">
        <v>1421</v>
      </c>
      <c r="L299" s="4" t="s">
        <v>2678</v>
      </c>
      <c r="M299" s="4" t="s">
        <v>2730</v>
      </c>
      <c r="N299" s="4" t="s">
        <v>1084</v>
      </c>
      <c r="O299" s="4" t="s">
        <v>1084</v>
      </c>
      <c r="P299" s="4" t="s">
        <v>1084</v>
      </c>
      <c r="Q299" s="4" t="s">
        <v>1084</v>
      </c>
      <c r="R299" s="4" t="s">
        <v>1084</v>
      </c>
      <c r="S299" s="4">
        <v>2016</v>
      </c>
      <c r="T299" s="4" t="s">
        <v>1040</v>
      </c>
      <c r="U299" s="4" t="s">
        <v>1041</v>
      </c>
      <c r="V299" s="4" t="s">
        <v>1042</v>
      </c>
      <c r="W299" s="4" t="s">
        <v>1084</v>
      </c>
      <c r="X299" s="4" t="s">
        <v>1093</v>
      </c>
      <c r="Y299" s="4" t="s">
        <v>1094</v>
      </c>
      <c r="Z299" s="4" t="s">
        <v>1084</v>
      </c>
      <c r="AA299" s="4" t="s">
        <v>1084</v>
      </c>
      <c r="AB299" s="4" t="s">
        <v>1084</v>
      </c>
      <c r="AC299" s="4" t="s">
        <v>1084</v>
      </c>
      <c r="AD299" s="4" t="s">
        <v>1084</v>
      </c>
      <c r="AE299" s="4" t="s">
        <v>2731</v>
      </c>
      <c r="AF299" s="4" t="s">
        <v>1976</v>
      </c>
      <c r="AG299" s="4" t="s">
        <v>2732</v>
      </c>
      <c r="AH299" s="4" t="s">
        <v>78</v>
      </c>
      <c r="AI299" s="4">
        <v>42437</v>
      </c>
      <c r="AJ299" s="4" t="s">
        <v>1201</v>
      </c>
      <c r="AK299" s="4">
        <v>42722</v>
      </c>
      <c r="AL299" s="4" t="s">
        <v>1152</v>
      </c>
      <c r="AM299" s="4">
        <v>42580</v>
      </c>
      <c r="AN299" s="4" t="s">
        <v>1264</v>
      </c>
      <c r="AO299" s="4">
        <v>2016.5737704917999</v>
      </c>
      <c r="AP299" s="4" t="s">
        <v>1084</v>
      </c>
      <c r="AQ299" s="4" t="s">
        <v>1104</v>
      </c>
      <c r="AR299" s="4" t="s">
        <v>1104</v>
      </c>
      <c r="AS299" s="4" t="s">
        <v>164</v>
      </c>
      <c r="AT299" s="4" t="s">
        <v>1105</v>
      </c>
      <c r="AU299" s="4" t="s">
        <v>635</v>
      </c>
      <c r="AV299" s="4" t="s">
        <v>1084</v>
      </c>
      <c r="AW299" s="4" t="s">
        <v>2681</v>
      </c>
      <c r="AX299" s="4" t="s">
        <v>2682</v>
      </c>
      <c r="AY299" s="4" t="s">
        <v>164</v>
      </c>
      <c r="AZ299" s="8" t="s">
        <v>1428</v>
      </c>
      <c r="BA299" t="s">
        <v>1313</v>
      </c>
      <c r="BB299" t="s">
        <v>1393</v>
      </c>
      <c r="BC299" t="s">
        <v>1315</v>
      </c>
      <c r="BD299" t="s">
        <v>1316</v>
      </c>
      <c r="BE299" t="s">
        <v>1133</v>
      </c>
      <c r="BF299" t="s">
        <v>1112</v>
      </c>
      <c r="BG299" t="s">
        <v>1315</v>
      </c>
      <c r="BH299" t="s">
        <v>1318</v>
      </c>
      <c r="BI299" t="s">
        <v>1313</v>
      </c>
      <c r="BJ299">
        <v>0</v>
      </c>
      <c r="BK299" t="s">
        <v>1115</v>
      </c>
      <c r="BM299" s="47"/>
    </row>
    <row r="300" spans="1:65" x14ac:dyDescent="0.35">
      <c r="A300" s="5">
        <v>1986</v>
      </c>
      <c r="B300" s="4">
        <v>1986</v>
      </c>
      <c r="C300" s="4" t="s">
        <v>637</v>
      </c>
      <c r="D300" s="4" t="s">
        <v>651</v>
      </c>
      <c r="E300" s="4" t="s">
        <v>1084</v>
      </c>
      <c r="F300" s="4" t="s">
        <v>2726</v>
      </c>
      <c r="G300" s="4">
        <v>2017</v>
      </c>
      <c r="H300" s="4" t="s">
        <v>1086</v>
      </c>
      <c r="I300" s="4" t="s">
        <v>1087</v>
      </c>
      <c r="J300" s="4" t="s">
        <v>1088</v>
      </c>
      <c r="K300" s="4" t="s">
        <v>1421</v>
      </c>
      <c r="L300" s="4" t="s">
        <v>2678</v>
      </c>
      <c r="M300" s="4" t="s">
        <v>2733</v>
      </c>
      <c r="N300" s="4" t="s">
        <v>1084</v>
      </c>
      <c r="O300" s="4" t="s">
        <v>1084</v>
      </c>
      <c r="P300" s="4" t="s">
        <v>1084</v>
      </c>
      <c r="Q300" s="4" t="s">
        <v>1084</v>
      </c>
      <c r="R300" s="4" t="s">
        <v>1084</v>
      </c>
      <c r="S300" s="4">
        <v>0</v>
      </c>
      <c r="T300" s="4" t="s">
        <v>1040</v>
      </c>
      <c r="U300" s="4" t="s">
        <v>1041</v>
      </c>
      <c r="V300" s="4" t="s">
        <v>1042</v>
      </c>
      <c r="W300" s="4" t="s">
        <v>1084</v>
      </c>
      <c r="X300" s="4" t="s">
        <v>1093</v>
      </c>
      <c r="Y300" s="4" t="s">
        <v>1094</v>
      </c>
      <c r="Z300" s="4" t="s">
        <v>1084</v>
      </c>
      <c r="AA300" s="4" t="s">
        <v>1084</v>
      </c>
      <c r="AB300" s="4" t="s">
        <v>2734</v>
      </c>
      <c r="AC300" s="4" t="s">
        <v>1188</v>
      </c>
      <c r="AD300" s="4" t="s">
        <v>1084</v>
      </c>
      <c r="AE300" s="4" t="s">
        <v>2735</v>
      </c>
      <c r="AF300" s="4" t="s">
        <v>1976</v>
      </c>
      <c r="AG300" s="4" t="s">
        <v>2736</v>
      </c>
      <c r="AH300" s="4" t="s">
        <v>78</v>
      </c>
      <c r="AI300" s="4">
        <v>42796</v>
      </c>
      <c r="AJ300" s="4" t="s">
        <v>1201</v>
      </c>
      <c r="AK300" s="4">
        <v>43088</v>
      </c>
      <c r="AL300" s="4" t="s">
        <v>1152</v>
      </c>
      <c r="AM300" s="4">
        <v>42942.5</v>
      </c>
      <c r="AN300" s="4" t="s">
        <v>1193</v>
      </c>
      <c r="AO300" s="4">
        <v>2017.56420765027</v>
      </c>
      <c r="AP300" s="4" t="s">
        <v>1084</v>
      </c>
      <c r="AQ300" s="4" t="s">
        <v>1194</v>
      </c>
      <c r="AR300" s="4" t="s">
        <v>1194</v>
      </c>
      <c r="AS300" s="4" t="s">
        <v>164</v>
      </c>
      <c r="AT300" s="4" t="s">
        <v>1105</v>
      </c>
      <c r="AU300" s="4" t="s">
        <v>635</v>
      </c>
      <c r="AV300" s="4" t="s">
        <v>1084</v>
      </c>
      <c r="AW300" s="4" t="s">
        <v>2681</v>
      </c>
      <c r="AX300" s="4" t="s">
        <v>2682</v>
      </c>
      <c r="AY300" s="4" t="s">
        <v>164</v>
      </c>
      <c r="AZ300" s="8" t="s">
        <v>1428</v>
      </c>
      <c r="BA300" t="s">
        <v>1313</v>
      </c>
      <c r="BB300" t="s">
        <v>1393</v>
      </c>
      <c r="BC300" t="s">
        <v>1315</v>
      </c>
      <c r="BD300" t="s">
        <v>1316</v>
      </c>
      <c r="BE300" t="s">
        <v>1133</v>
      </c>
      <c r="BF300" t="s">
        <v>1112</v>
      </c>
      <c r="BG300" t="s">
        <v>1315</v>
      </c>
      <c r="BH300" t="s">
        <v>1318</v>
      </c>
      <c r="BI300" t="s">
        <v>1313</v>
      </c>
      <c r="BJ300">
        <v>0</v>
      </c>
      <c r="BK300" t="s">
        <v>1115</v>
      </c>
      <c r="BM300" s="47"/>
    </row>
    <row r="301" spans="1:65" x14ac:dyDescent="0.35">
      <c r="A301" s="5">
        <v>2593</v>
      </c>
      <c r="B301" s="4">
        <v>2593</v>
      </c>
      <c r="C301" s="4" t="s">
        <v>637</v>
      </c>
      <c r="D301" s="4" t="s">
        <v>652</v>
      </c>
      <c r="E301" s="4" t="s">
        <v>1084</v>
      </c>
      <c r="F301" s="4" t="s">
        <v>2726</v>
      </c>
      <c r="G301" s="4">
        <v>2018</v>
      </c>
      <c r="H301" s="4" t="s">
        <v>1086</v>
      </c>
      <c r="I301" s="4" t="s">
        <v>1087</v>
      </c>
      <c r="J301" s="4" t="s">
        <v>1088</v>
      </c>
      <c r="K301" s="4" t="s">
        <v>1421</v>
      </c>
      <c r="L301" s="4" t="s">
        <v>2678</v>
      </c>
      <c r="M301" s="4" t="s">
        <v>2737</v>
      </c>
      <c r="N301" s="4" t="s">
        <v>1084</v>
      </c>
      <c r="O301" s="4" t="s">
        <v>1084</v>
      </c>
      <c r="P301" s="4" t="s">
        <v>1084</v>
      </c>
      <c r="Q301" s="4" t="s">
        <v>1084</v>
      </c>
      <c r="R301" s="4" t="s">
        <v>1084</v>
      </c>
      <c r="S301" s="4">
        <v>0</v>
      </c>
      <c r="T301" s="4" t="s">
        <v>1040</v>
      </c>
      <c r="U301" s="4" t="s">
        <v>1041</v>
      </c>
      <c r="V301" s="4" t="s">
        <v>1042</v>
      </c>
      <c r="W301" s="4" t="s">
        <v>1084</v>
      </c>
      <c r="X301" s="4" t="s">
        <v>1093</v>
      </c>
      <c r="Y301" s="4" t="s">
        <v>1094</v>
      </c>
      <c r="Z301" s="4" t="s">
        <v>1084</v>
      </c>
      <c r="AA301" s="4" t="s">
        <v>1084</v>
      </c>
      <c r="AB301" s="4" t="s">
        <v>2734</v>
      </c>
      <c r="AC301" s="4" t="s">
        <v>1188</v>
      </c>
      <c r="AD301" s="4" t="s">
        <v>1084</v>
      </c>
      <c r="AE301" s="4" t="s">
        <v>2738</v>
      </c>
      <c r="AF301" s="4" t="s">
        <v>2711</v>
      </c>
      <c r="AG301" s="4" t="s">
        <v>2739</v>
      </c>
      <c r="AH301" s="4" t="s">
        <v>78</v>
      </c>
      <c r="AI301" s="4">
        <v>43132</v>
      </c>
      <c r="AJ301" s="4" t="s">
        <v>1101</v>
      </c>
      <c r="AK301" s="4">
        <v>43450</v>
      </c>
      <c r="AL301" s="4" t="s">
        <v>1152</v>
      </c>
      <c r="AM301" s="4">
        <v>43291.5</v>
      </c>
      <c r="AN301" s="4" t="s">
        <v>1376</v>
      </c>
      <c r="AO301" s="4">
        <v>2018.52049180328</v>
      </c>
      <c r="AP301" s="4" t="s">
        <v>2740</v>
      </c>
      <c r="AQ301" s="4" t="s">
        <v>1195</v>
      </c>
      <c r="AR301" s="4" t="s">
        <v>1195</v>
      </c>
      <c r="AS301" s="4" t="s">
        <v>164</v>
      </c>
      <c r="AT301" s="4" t="s">
        <v>1105</v>
      </c>
      <c r="AU301" s="4" t="s">
        <v>635</v>
      </c>
      <c r="AV301" s="4" t="s">
        <v>1084</v>
      </c>
      <c r="AW301" s="4" t="s">
        <v>2681</v>
      </c>
      <c r="AX301" s="4" t="s">
        <v>2682</v>
      </c>
      <c r="AY301" s="4" t="s">
        <v>164</v>
      </c>
      <c r="AZ301" s="8" t="s">
        <v>1428</v>
      </c>
      <c r="BA301" t="s">
        <v>1313</v>
      </c>
      <c r="BB301" t="s">
        <v>1393</v>
      </c>
      <c r="BC301" t="s">
        <v>1315</v>
      </c>
      <c r="BD301" t="s">
        <v>1316</v>
      </c>
      <c r="BE301" t="s">
        <v>1133</v>
      </c>
      <c r="BF301" t="s">
        <v>1112</v>
      </c>
      <c r="BG301" t="s">
        <v>1315</v>
      </c>
      <c r="BH301" t="s">
        <v>1318</v>
      </c>
      <c r="BI301" t="s">
        <v>1313</v>
      </c>
      <c r="BJ301">
        <v>0</v>
      </c>
      <c r="BK301" t="s">
        <v>1115</v>
      </c>
      <c r="BM301" s="47"/>
    </row>
    <row r="302" spans="1:65" x14ac:dyDescent="0.35">
      <c r="A302" s="5">
        <v>3625</v>
      </c>
      <c r="B302" s="4">
        <v>3625</v>
      </c>
      <c r="C302" s="4" t="s">
        <v>637</v>
      </c>
      <c r="D302" s="4" t="s">
        <v>653</v>
      </c>
      <c r="E302" s="4" t="s">
        <v>1084</v>
      </c>
      <c r="F302" s="4" t="s">
        <v>2726</v>
      </c>
      <c r="G302" s="4">
        <v>2019</v>
      </c>
      <c r="H302" s="4" t="s">
        <v>1086</v>
      </c>
      <c r="I302" s="4" t="s">
        <v>1087</v>
      </c>
      <c r="J302" s="4" t="s">
        <v>1088</v>
      </c>
      <c r="K302" s="4" t="s">
        <v>1421</v>
      </c>
      <c r="L302" s="4" t="s">
        <v>2678</v>
      </c>
      <c r="M302" s="4" t="s">
        <v>2741</v>
      </c>
      <c r="N302" s="4" t="s">
        <v>1084</v>
      </c>
      <c r="O302" s="4" t="s">
        <v>1084</v>
      </c>
      <c r="P302" s="4" t="s">
        <v>1084</v>
      </c>
      <c r="Q302" s="4" t="s">
        <v>1084</v>
      </c>
      <c r="R302" s="4" t="s">
        <v>1084</v>
      </c>
      <c r="S302" s="4">
        <v>0</v>
      </c>
      <c r="T302" s="4" t="s">
        <v>1040</v>
      </c>
      <c r="U302" s="4" t="s">
        <v>1041</v>
      </c>
      <c r="V302" s="4" t="s">
        <v>1042</v>
      </c>
      <c r="W302" s="4" t="s">
        <v>1084</v>
      </c>
      <c r="X302" s="4" t="s">
        <v>1093</v>
      </c>
      <c r="Y302" s="4" t="s">
        <v>1094</v>
      </c>
      <c r="Z302" s="4" t="s">
        <v>1084</v>
      </c>
      <c r="AA302" s="4" t="s">
        <v>1084</v>
      </c>
      <c r="AB302" s="4" t="s">
        <v>2734</v>
      </c>
      <c r="AC302" s="4" t="s">
        <v>1188</v>
      </c>
      <c r="AD302" s="4" t="s">
        <v>1084</v>
      </c>
      <c r="AE302" s="4" t="s">
        <v>2742</v>
      </c>
      <c r="AF302" s="4" t="s">
        <v>2028</v>
      </c>
      <c r="AG302" s="4" t="s">
        <v>2743</v>
      </c>
      <c r="AH302" s="4" t="s">
        <v>78</v>
      </c>
      <c r="AI302" s="4">
        <v>43468</v>
      </c>
      <c r="AJ302" s="4" t="s">
        <v>1303</v>
      </c>
      <c r="AK302" s="4">
        <v>43821</v>
      </c>
      <c r="AL302" s="4" t="s">
        <v>1152</v>
      </c>
      <c r="AM302" s="4">
        <v>43645</v>
      </c>
      <c r="AN302" s="4" t="s">
        <v>1214</v>
      </c>
      <c r="AO302" s="4">
        <v>2019.4890710382499</v>
      </c>
      <c r="AP302" s="4" t="s">
        <v>1084</v>
      </c>
      <c r="AQ302" s="4" t="s">
        <v>1216</v>
      </c>
      <c r="AR302" s="4" t="s">
        <v>1216</v>
      </c>
      <c r="AS302" s="4" t="s">
        <v>164</v>
      </c>
      <c r="AT302" s="4" t="s">
        <v>1105</v>
      </c>
      <c r="AU302" s="4" t="s">
        <v>635</v>
      </c>
      <c r="AV302" s="4" t="s">
        <v>1084</v>
      </c>
      <c r="AW302" s="4" t="s">
        <v>2681</v>
      </c>
      <c r="AX302" s="4" t="s">
        <v>2682</v>
      </c>
      <c r="AY302" s="4" t="s">
        <v>164</v>
      </c>
      <c r="AZ302" s="8" t="s">
        <v>1428</v>
      </c>
      <c r="BA302" t="s">
        <v>1313</v>
      </c>
      <c r="BB302" t="s">
        <v>1393</v>
      </c>
      <c r="BC302" t="s">
        <v>1315</v>
      </c>
      <c r="BD302" t="s">
        <v>1316</v>
      </c>
      <c r="BE302" t="s">
        <v>1133</v>
      </c>
      <c r="BF302" t="s">
        <v>1112</v>
      </c>
      <c r="BG302" t="s">
        <v>1315</v>
      </c>
      <c r="BH302" t="s">
        <v>1318</v>
      </c>
      <c r="BI302" t="s">
        <v>1313</v>
      </c>
      <c r="BJ302">
        <v>0</v>
      </c>
      <c r="BK302" t="s">
        <v>1115</v>
      </c>
      <c r="BM302" s="47"/>
    </row>
    <row r="303" spans="1:65" x14ac:dyDescent="0.35">
      <c r="A303" s="5">
        <v>4589</v>
      </c>
      <c r="B303" s="4">
        <v>4589</v>
      </c>
      <c r="C303" s="4" t="s">
        <v>637</v>
      </c>
      <c r="D303" s="4" t="s">
        <v>662</v>
      </c>
      <c r="E303" s="4" t="s">
        <v>1084</v>
      </c>
      <c r="F303" s="4" t="s">
        <v>2726</v>
      </c>
      <c r="G303" s="4" t="s">
        <v>663</v>
      </c>
      <c r="H303" s="4" t="s">
        <v>1086</v>
      </c>
      <c r="I303" s="4" t="s">
        <v>1087</v>
      </c>
      <c r="J303" s="4" t="s">
        <v>1088</v>
      </c>
      <c r="K303" s="4" t="s">
        <v>1421</v>
      </c>
      <c r="L303" s="4" t="s">
        <v>2678</v>
      </c>
      <c r="M303" s="4" t="s">
        <v>1084</v>
      </c>
      <c r="N303" s="4" t="s">
        <v>1084</v>
      </c>
      <c r="O303" s="4" t="s">
        <v>1084</v>
      </c>
      <c r="P303" s="4" t="s">
        <v>1084</v>
      </c>
      <c r="Q303" s="4" t="s">
        <v>1084</v>
      </c>
      <c r="R303" s="4" t="s">
        <v>1084</v>
      </c>
      <c r="S303" s="4">
        <v>0</v>
      </c>
      <c r="T303" s="4" t="s">
        <v>1040</v>
      </c>
      <c r="U303" s="4" t="s">
        <v>1041</v>
      </c>
      <c r="V303" s="4" t="s">
        <v>2744</v>
      </c>
      <c r="W303" s="4" t="s">
        <v>1084</v>
      </c>
      <c r="X303" s="4" t="s">
        <v>1093</v>
      </c>
      <c r="Y303" s="4" t="s">
        <v>1094</v>
      </c>
      <c r="Z303" s="4" t="s">
        <v>1084</v>
      </c>
      <c r="AA303" s="4" t="s">
        <v>1084</v>
      </c>
      <c r="AB303" s="4" t="s">
        <v>1084</v>
      </c>
      <c r="AC303" s="4" t="s">
        <v>1188</v>
      </c>
      <c r="AD303" s="4" t="s">
        <v>1084</v>
      </c>
      <c r="AE303" s="4" t="s">
        <v>2745</v>
      </c>
      <c r="AF303" s="4" t="s">
        <v>2746</v>
      </c>
      <c r="AG303" s="4" t="s">
        <v>2747</v>
      </c>
      <c r="AH303" s="4" t="s">
        <v>78</v>
      </c>
      <c r="AI303" s="4">
        <v>43836</v>
      </c>
      <c r="AJ303" s="4" t="s">
        <v>1303</v>
      </c>
      <c r="AK303" s="4">
        <v>44222</v>
      </c>
      <c r="AL303" s="4" t="s">
        <v>1303</v>
      </c>
      <c r="AM303" s="4">
        <v>44029.5</v>
      </c>
      <c r="AN303" s="4" t="s">
        <v>1901</v>
      </c>
      <c r="AO303" s="4">
        <v>2020.54234972678</v>
      </c>
      <c r="AP303" s="4" t="s">
        <v>1084</v>
      </c>
      <c r="AQ303" s="4" t="s">
        <v>1903</v>
      </c>
      <c r="AR303" s="4" t="s">
        <v>2748</v>
      </c>
      <c r="AS303" s="4" t="s">
        <v>164</v>
      </c>
      <c r="AT303" s="4" t="s">
        <v>1105</v>
      </c>
      <c r="AU303" s="4" t="s">
        <v>635</v>
      </c>
      <c r="AV303" s="4" t="s">
        <v>1084</v>
      </c>
      <c r="AW303" s="4" t="s">
        <v>2681</v>
      </c>
      <c r="AX303" s="4" t="s">
        <v>2682</v>
      </c>
      <c r="AY303" s="4" t="s">
        <v>164</v>
      </c>
      <c r="AZ303" s="8" t="s">
        <v>1428</v>
      </c>
      <c r="BA303" t="s">
        <v>1313</v>
      </c>
      <c r="BB303" t="s">
        <v>1393</v>
      </c>
      <c r="BC303" t="s">
        <v>1315</v>
      </c>
      <c r="BD303" t="s">
        <v>1316</v>
      </c>
      <c r="BE303" t="s">
        <v>1133</v>
      </c>
      <c r="BF303" t="s">
        <v>1112</v>
      </c>
      <c r="BG303" t="s">
        <v>1315</v>
      </c>
      <c r="BH303" t="s">
        <v>1318</v>
      </c>
      <c r="BI303" t="s">
        <v>1313</v>
      </c>
      <c r="BJ303">
        <v>0</v>
      </c>
      <c r="BK303" t="s">
        <v>1115</v>
      </c>
      <c r="BM303" s="47"/>
    </row>
    <row r="304" spans="1:65" x14ac:dyDescent="0.35">
      <c r="A304" s="5">
        <v>1135</v>
      </c>
      <c r="B304" s="4">
        <v>1135</v>
      </c>
      <c r="C304" s="4" t="s">
        <v>667</v>
      </c>
      <c r="D304" s="4" t="s">
        <v>670</v>
      </c>
      <c r="E304" s="4" t="s">
        <v>1084</v>
      </c>
      <c r="F304" s="4" t="s">
        <v>2749</v>
      </c>
      <c r="G304" s="4">
        <v>1998</v>
      </c>
      <c r="H304" s="4" t="s">
        <v>1086</v>
      </c>
      <c r="I304" s="4" t="s">
        <v>1087</v>
      </c>
      <c r="J304" s="4" t="s">
        <v>1088</v>
      </c>
      <c r="K304" s="4" t="s">
        <v>67</v>
      </c>
      <c r="L304" s="4" t="s">
        <v>2750</v>
      </c>
      <c r="M304" s="4" t="s">
        <v>1084</v>
      </c>
      <c r="N304" s="4" t="s">
        <v>1084</v>
      </c>
      <c r="O304" s="4" t="s">
        <v>1084</v>
      </c>
      <c r="P304" s="4" t="s">
        <v>1084</v>
      </c>
      <c r="Q304" s="4" t="s">
        <v>1084</v>
      </c>
      <c r="R304" s="4" t="s">
        <v>2751</v>
      </c>
      <c r="S304" s="4">
        <v>1998</v>
      </c>
      <c r="T304" s="4" t="s">
        <v>1040</v>
      </c>
      <c r="U304" s="4" t="s">
        <v>1041</v>
      </c>
      <c r="V304" s="4" t="s">
        <v>1042</v>
      </c>
      <c r="W304" s="4" t="s">
        <v>1084</v>
      </c>
      <c r="X304" s="4" t="s">
        <v>1093</v>
      </c>
      <c r="Y304" s="4" t="s">
        <v>1084</v>
      </c>
      <c r="Z304" s="4" t="s">
        <v>1094</v>
      </c>
      <c r="AA304" s="4" t="s">
        <v>1084</v>
      </c>
      <c r="AB304" s="4" t="s">
        <v>1084</v>
      </c>
      <c r="AC304" s="4" t="s">
        <v>1084</v>
      </c>
      <c r="AD304" s="4" t="s">
        <v>1084</v>
      </c>
      <c r="AE304" s="4" t="s">
        <v>2752</v>
      </c>
      <c r="AF304" s="4" t="s">
        <v>1163</v>
      </c>
      <c r="AG304" s="4" t="s">
        <v>2753</v>
      </c>
      <c r="AH304" s="4" t="s">
        <v>78</v>
      </c>
      <c r="AI304" s="4">
        <v>35855</v>
      </c>
      <c r="AJ304" s="4" t="s">
        <v>1201</v>
      </c>
      <c r="AK304" s="4">
        <v>35925</v>
      </c>
      <c r="AL304" s="4" t="s">
        <v>1157</v>
      </c>
      <c r="AM304" s="4">
        <v>35890.5</v>
      </c>
      <c r="AN304" s="4" t="s">
        <v>1389</v>
      </c>
      <c r="AO304" s="4">
        <v>1998.25819672131</v>
      </c>
      <c r="AP304" s="4" t="s">
        <v>1084</v>
      </c>
      <c r="AQ304" s="4" t="s">
        <v>1390</v>
      </c>
      <c r="AR304" s="4" t="s">
        <v>1390</v>
      </c>
      <c r="AS304" s="4" t="s">
        <v>67</v>
      </c>
      <c r="AT304" s="4" t="s">
        <v>1105</v>
      </c>
      <c r="AU304" s="4" t="s">
        <v>665</v>
      </c>
      <c r="AV304" s="4" t="s">
        <v>1084</v>
      </c>
      <c r="AW304" s="4" t="s">
        <v>1084</v>
      </c>
      <c r="AX304" s="4" t="s">
        <v>1084</v>
      </c>
      <c r="AY304" s="4" t="s">
        <v>1106</v>
      </c>
      <c r="AZ304" s="8" t="s">
        <v>67</v>
      </c>
      <c r="BA304" t="s">
        <v>1107</v>
      </c>
      <c r="BB304" t="s">
        <v>1513</v>
      </c>
      <c r="BC304" t="s">
        <v>1514</v>
      </c>
      <c r="BD304" t="s">
        <v>1515</v>
      </c>
      <c r="BE304" t="s">
        <v>1133</v>
      </c>
      <c r="BF304" t="s">
        <v>1112</v>
      </c>
      <c r="BG304" t="s">
        <v>1514</v>
      </c>
      <c r="BH304" t="s">
        <v>1513</v>
      </c>
      <c r="BI304" t="s">
        <v>1516</v>
      </c>
      <c r="BJ304">
        <v>0</v>
      </c>
      <c r="BK304" t="s">
        <v>1115</v>
      </c>
      <c r="BM304" s="47"/>
    </row>
    <row r="305" spans="1:65" x14ac:dyDescent="0.35">
      <c r="A305" s="5">
        <v>1134</v>
      </c>
      <c r="B305" s="4">
        <v>1134</v>
      </c>
      <c r="C305" s="4" t="s">
        <v>667</v>
      </c>
      <c r="D305" s="4" t="s">
        <v>669</v>
      </c>
      <c r="E305" s="4" t="s">
        <v>1084</v>
      </c>
      <c r="F305" s="4" t="s">
        <v>2754</v>
      </c>
      <c r="G305" s="4">
        <v>2003</v>
      </c>
      <c r="H305" s="4" t="s">
        <v>1086</v>
      </c>
      <c r="I305" s="4" t="s">
        <v>1087</v>
      </c>
      <c r="J305" s="4" t="s">
        <v>1088</v>
      </c>
      <c r="K305" s="4" t="s">
        <v>67</v>
      </c>
      <c r="L305" s="4" t="s">
        <v>2750</v>
      </c>
      <c r="M305" s="4" t="s">
        <v>1084</v>
      </c>
      <c r="N305" s="4" t="s">
        <v>1084</v>
      </c>
      <c r="O305" s="4" t="s">
        <v>1084</v>
      </c>
      <c r="P305" s="4" t="s">
        <v>1084</v>
      </c>
      <c r="Q305" s="4" t="s">
        <v>1084</v>
      </c>
      <c r="R305" s="4" t="s">
        <v>2755</v>
      </c>
      <c r="S305" s="4">
        <v>2003</v>
      </c>
      <c r="T305" s="4" t="s">
        <v>1040</v>
      </c>
      <c r="U305" s="4" t="s">
        <v>1041</v>
      </c>
      <c r="V305" s="4" t="s">
        <v>1042</v>
      </c>
      <c r="W305" s="4" t="s">
        <v>1084</v>
      </c>
      <c r="X305" s="4" t="s">
        <v>1093</v>
      </c>
      <c r="Y305" s="4" t="s">
        <v>1084</v>
      </c>
      <c r="Z305" s="4" t="s">
        <v>1094</v>
      </c>
      <c r="AA305" s="4" t="s">
        <v>1084</v>
      </c>
      <c r="AB305" s="4" t="s">
        <v>1084</v>
      </c>
      <c r="AC305" s="4" t="s">
        <v>1084</v>
      </c>
      <c r="AD305" s="4" t="s">
        <v>1084</v>
      </c>
      <c r="AE305" s="4" t="s">
        <v>2756</v>
      </c>
      <c r="AF305" s="4" t="s">
        <v>1140</v>
      </c>
      <c r="AG305" s="4" t="s">
        <v>2757</v>
      </c>
      <c r="AH305" s="4" t="s">
        <v>78</v>
      </c>
      <c r="AI305" s="4">
        <v>37774</v>
      </c>
      <c r="AJ305" s="4" t="s">
        <v>1100</v>
      </c>
      <c r="AK305" s="4">
        <v>37879</v>
      </c>
      <c r="AL305" s="4" t="s">
        <v>1192</v>
      </c>
      <c r="AM305" s="4">
        <v>37827</v>
      </c>
      <c r="AN305" s="4" t="s">
        <v>1402</v>
      </c>
      <c r="AO305" s="4">
        <v>2003.56010928962</v>
      </c>
      <c r="AP305" s="4" t="s">
        <v>1084</v>
      </c>
      <c r="AQ305" s="4" t="s">
        <v>1403</v>
      </c>
      <c r="AR305" s="4" t="s">
        <v>1403</v>
      </c>
      <c r="AS305" s="4" t="s">
        <v>67</v>
      </c>
      <c r="AT305" s="4" t="s">
        <v>1105</v>
      </c>
      <c r="AU305" s="4" t="s">
        <v>665</v>
      </c>
      <c r="AV305" s="4" t="s">
        <v>1084</v>
      </c>
      <c r="AW305" s="4" t="s">
        <v>1084</v>
      </c>
      <c r="AX305" s="4" t="s">
        <v>1084</v>
      </c>
      <c r="AY305" s="4" t="s">
        <v>1106</v>
      </c>
      <c r="AZ305" s="8" t="s">
        <v>67</v>
      </c>
      <c r="BA305" t="s">
        <v>1107</v>
      </c>
      <c r="BB305" t="s">
        <v>1513</v>
      </c>
      <c r="BC305" t="s">
        <v>1514</v>
      </c>
      <c r="BD305" t="s">
        <v>1515</v>
      </c>
      <c r="BE305" t="s">
        <v>1133</v>
      </c>
      <c r="BF305" t="s">
        <v>1112</v>
      </c>
      <c r="BG305" t="s">
        <v>1514</v>
      </c>
      <c r="BH305" t="s">
        <v>1513</v>
      </c>
      <c r="BI305" t="s">
        <v>1516</v>
      </c>
      <c r="BJ305">
        <v>0</v>
      </c>
      <c r="BK305" t="s">
        <v>1115</v>
      </c>
      <c r="BM305" s="47"/>
    </row>
    <row r="306" spans="1:65" x14ac:dyDescent="0.35">
      <c r="A306" s="5">
        <v>1133</v>
      </c>
      <c r="B306" s="4">
        <v>1133</v>
      </c>
      <c r="C306" s="4" t="s">
        <v>667</v>
      </c>
      <c r="D306" s="4" t="s">
        <v>668</v>
      </c>
      <c r="E306" s="4" t="s">
        <v>1084</v>
      </c>
      <c r="F306" s="4" t="s">
        <v>2758</v>
      </c>
      <c r="G306" s="4">
        <v>2008</v>
      </c>
      <c r="H306" s="4" t="s">
        <v>1086</v>
      </c>
      <c r="I306" s="4" t="s">
        <v>1087</v>
      </c>
      <c r="J306" s="4" t="s">
        <v>1088</v>
      </c>
      <c r="K306" s="4" t="s">
        <v>67</v>
      </c>
      <c r="L306" s="4" t="s">
        <v>2750</v>
      </c>
      <c r="M306" s="4" t="s">
        <v>1084</v>
      </c>
      <c r="N306" s="4" t="s">
        <v>1084</v>
      </c>
      <c r="O306" s="4" t="s">
        <v>1084</v>
      </c>
      <c r="P306" s="4" t="s">
        <v>1084</v>
      </c>
      <c r="Q306" s="4" t="s">
        <v>1084</v>
      </c>
      <c r="R306" s="4" t="s">
        <v>2759</v>
      </c>
      <c r="S306" s="4">
        <v>2008</v>
      </c>
      <c r="T306" s="4" t="s">
        <v>1040</v>
      </c>
      <c r="U306" s="4" t="s">
        <v>1041</v>
      </c>
      <c r="V306" s="4" t="s">
        <v>1042</v>
      </c>
      <c r="W306" s="4" t="s">
        <v>1084</v>
      </c>
      <c r="X306" s="4" t="s">
        <v>1093</v>
      </c>
      <c r="Y306" s="4" t="s">
        <v>1084</v>
      </c>
      <c r="Z306" s="4" t="s">
        <v>1094</v>
      </c>
      <c r="AA306" s="4" t="s">
        <v>1084</v>
      </c>
      <c r="AB306" s="4" t="s">
        <v>1084</v>
      </c>
      <c r="AC306" s="4" t="s">
        <v>1084</v>
      </c>
      <c r="AD306" s="4" t="s">
        <v>1084</v>
      </c>
      <c r="AE306" s="4" t="s">
        <v>1183</v>
      </c>
      <c r="AF306" s="4" t="s">
        <v>1084</v>
      </c>
      <c r="AG306" s="4" t="s">
        <v>1084</v>
      </c>
      <c r="AH306" s="4" t="s">
        <v>70</v>
      </c>
      <c r="AI306" s="4">
        <v>0</v>
      </c>
      <c r="AJ306" s="4" t="s">
        <v>1084</v>
      </c>
      <c r="AK306" s="4">
        <v>0</v>
      </c>
      <c r="AL306" s="4" t="s">
        <v>1084</v>
      </c>
      <c r="AM306" s="4">
        <v>0</v>
      </c>
      <c r="AN306" s="4" t="s">
        <v>1084</v>
      </c>
      <c r="AO306" s="4">
        <v>0</v>
      </c>
      <c r="AP306" s="4" t="s">
        <v>1084</v>
      </c>
      <c r="AQ306" s="4" t="s">
        <v>1178</v>
      </c>
      <c r="AR306" s="4" t="s">
        <v>1178</v>
      </c>
      <c r="AS306" s="4" t="s">
        <v>67</v>
      </c>
      <c r="AT306" s="4" t="s">
        <v>1105</v>
      </c>
      <c r="AU306" s="4" t="s">
        <v>665</v>
      </c>
      <c r="AV306" s="4" t="s">
        <v>1084</v>
      </c>
      <c r="AW306" s="4" t="s">
        <v>1084</v>
      </c>
      <c r="AX306" s="4" t="s">
        <v>1084</v>
      </c>
      <c r="AY306" s="4" t="s">
        <v>1106</v>
      </c>
      <c r="AZ306" s="8" t="s">
        <v>67</v>
      </c>
      <c r="BA306" t="s">
        <v>1107</v>
      </c>
      <c r="BB306" t="s">
        <v>1513</v>
      </c>
      <c r="BC306" t="s">
        <v>1514</v>
      </c>
      <c r="BD306" t="s">
        <v>1515</v>
      </c>
      <c r="BE306" t="s">
        <v>1133</v>
      </c>
      <c r="BF306" t="s">
        <v>1112</v>
      </c>
      <c r="BG306" t="s">
        <v>1514</v>
      </c>
      <c r="BH306" t="s">
        <v>1513</v>
      </c>
      <c r="BI306" t="s">
        <v>1516</v>
      </c>
      <c r="BJ306">
        <v>0</v>
      </c>
      <c r="BK306" t="s">
        <v>1115</v>
      </c>
      <c r="BM306" s="47"/>
    </row>
    <row r="307" spans="1:65" x14ac:dyDescent="0.35">
      <c r="A307" s="5">
        <v>564</v>
      </c>
      <c r="B307" s="4">
        <v>564</v>
      </c>
      <c r="C307" s="4" t="s">
        <v>674</v>
      </c>
      <c r="D307" s="4" t="s">
        <v>673</v>
      </c>
      <c r="E307" s="4" t="s">
        <v>1084</v>
      </c>
      <c r="F307" s="4" t="s">
        <v>2760</v>
      </c>
      <c r="G307" s="4">
        <v>2005</v>
      </c>
      <c r="H307" s="4" t="s">
        <v>1086</v>
      </c>
      <c r="I307" s="4" t="s">
        <v>1087</v>
      </c>
      <c r="J307" s="4" t="s">
        <v>1088</v>
      </c>
      <c r="K307" s="4" t="s">
        <v>67</v>
      </c>
      <c r="L307" s="4" t="s">
        <v>2761</v>
      </c>
      <c r="M307" s="4" t="s">
        <v>2762</v>
      </c>
      <c r="N307" s="4" t="s">
        <v>1084</v>
      </c>
      <c r="O307" s="4" t="s">
        <v>1084</v>
      </c>
      <c r="P307" s="4" t="s">
        <v>1084</v>
      </c>
      <c r="Q307" s="4" t="s">
        <v>1084</v>
      </c>
      <c r="R307" s="4" t="s">
        <v>2763</v>
      </c>
      <c r="S307" s="4">
        <v>2005</v>
      </c>
      <c r="T307" s="4" t="s">
        <v>1040</v>
      </c>
      <c r="U307" s="4" t="s">
        <v>1041</v>
      </c>
      <c r="V307" s="4" t="s">
        <v>1042</v>
      </c>
      <c r="W307" s="4" t="s">
        <v>1084</v>
      </c>
      <c r="X307" s="4" t="s">
        <v>1093</v>
      </c>
      <c r="Y307" s="4" t="s">
        <v>1084</v>
      </c>
      <c r="Z307" s="4" t="s">
        <v>1094</v>
      </c>
      <c r="AA307" s="4" t="s">
        <v>1084</v>
      </c>
      <c r="AB307" s="4" t="s">
        <v>1084</v>
      </c>
      <c r="AC307" s="4" t="s">
        <v>1084</v>
      </c>
      <c r="AD307" s="4" t="s">
        <v>1084</v>
      </c>
      <c r="AE307" s="4" t="s">
        <v>2764</v>
      </c>
      <c r="AF307" s="4" t="s">
        <v>1163</v>
      </c>
      <c r="AG307" s="4" t="s">
        <v>2753</v>
      </c>
      <c r="AH307" s="4" t="s">
        <v>78</v>
      </c>
      <c r="AI307" s="4">
        <v>38508</v>
      </c>
      <c r="AJ307" s="4" t="s">
        <v>1100</v>
      </c>
      <c r="AK307" s="4">
        <v>38578</v>
      </c>
      <c r="AL307" s="4" t="s">
        <v>1151</v>
      </c>
      <c r="AM307" s="4">
        <v>38543.5</v>
      </c>
      <c r="AN307" s="4" t="s">
        <v>1158</v>
      </c>
      <c r="AO307" s="4">
        <v>2005.52049180328</v>
      </c>
      <c r="AP307" s="4" t="s">
        <v>2765</v>
      </c>
      <c r="AQ307" s="4" t="s">
        <v>1159</v>
      </c>
      <c r="AR307" s="4" t="s">
        <v>1159</v>
      </c>
      <c r="AS307" s="4" t="s">
        <v>67</v>
      </c>
      <c r="AT307" s="4" t="s">
        <v>1105</v>
      </c>
      <c r="AU307" s="4" t="s">
        <v>672</v>
      </c>
      <c r="AV307" s="4" t="s">
        <v>1084</v>
      </c>
      <c r="AW307" s="4" t="s">
        <v>2766</v>
      </c>
      <c r="AX307" s="4" t="s">
        <v>1084</v>
      </c>
      <c r="AY307" s="4" t="s">
        <v>1106</v>
      </c>
      <c r="AZ307" s="8" t="s">
        <v>67</v>
      </c>
      <c r="BA307" t="s">
        <v>1129</v>
      </c>
      <c r="BB307" t="s">
        <v>1324</v>
      </c>
      <c r="BC307" t="s">
        <v>1131</v>
      </c>
      <c r="BD307" t="s">
        <v>1132</v>
      </c>
      <c r="BE307" t="s">
        <v>1133</v>
      </c>
      <c r="BF307" t="s">
        <v>1112</v>
      </c>
      <c r="BG307" t="s">
        <v>1131</v>
      </c>
      <c r="BH307" t="s">
        <v>1134</v>
      </c>
      <c r="BI307" t="s">
        <v>1135</v>
      </c>
      <c r="BJ307">
        <v>0</v>
      </c>
      <c r="BK307" t="s">
        <v>1134</v>
      </c>
      <c r="BM307" s="47"/>
    </row>
    <row r="308" spans="1:65" x14ac:dyDescent="0.35">
      <c r="A308" s="5">
        <v>565</v>
      </c>
      <c r="B308" s="4">
        <v>565</v>
      </c>
      <c r="C308" s="4" t="s">
        <v>674</v>
      </c>
      <c r="D308" s="4" t="s">
        <v>675</v>
      </c>
      <c r="E308" s="4" t="s">
        <v>1084</v>
      </c>
      <c r="F308" s="4" t="s">
        <v>2767</v>
      </c>
      <c r="G308" s="4">
        <v>2012</v>
      </c>
      <c r="H308" s="4" t="s">
        <v>1086</v>
      </c>
      <c r="I308" s="4" t="s">
        <v>1087</v>
      </c>
      <c r="J308" s="4" t="s">
        <v>1088</v>
      </c>
      <c r="K308" s="4" t="s">
        <v>76</v>
      </c>
      <c r="L308" s="4" t="s">
        <v>2768</v>
      </c>
      <c r="M308" s="4" t="s">
        <v>2769</v>
      </c>
      <c r="N308" s="4" t="s">
        <v>1084</v>
      </c>
      <c r="O308" s="4" t="s">
        <v>1084</v>
      </c>
      <c r="P308" s="4" t="s">
        <v>1084</v>
      </c>
      <c r="Q308" s="4" t="s">
        <v>1084</v>
      </c>
      <c r="R308" s="4" t="s">
        <v>1084</v>
      </c>
      <c r="S308" s="4">
        <v>2012</v>
      </c>
      <c r="T308" s="4" t="s">
        <v>1040</v>
      </c>
      <c r="U308" s="4" t="s">
        <v>1041</v>
      </c>
      <c r="V308" s="4" t="s">
        <v>1042</v>
      </c>
      <c r="W308" s="4" t="s">
        <v>1084</v>
      </c>
      <c r="X308" s="4" t="s">
        <v>1093</v>
      </c>
      <c r="Y308" s="4" t="s">
        <v>1094</v>
      </c>
      <c r="Z308" s="4" t="s">
        <v>1084</v>
      </c>
      <c r="AA308" s="4" t="s">
        <v>1084</v>
      </c>
      <c r="AB308" s="4" t="s">
        <v>1084</v>
      </c>
      <c r="AC308" s="4" t="s">
        <v>1084</v>
      </c>
      <c r="AD308" s="4" t="s">
        <v>1084</v>
      </c>
      <c r="AE308" s="4" t="s">
        <v>2770</v>
      </c>
      <c r="AF308" s="4" t="s">
        <v>1163</v>
      </c>
      <c r="AG308" s="4" t="s">
        <v>1254</v>
      </c>
      <c r="AH308" s="4" t="s">
        <v>78</v>
      </c>
      <c r="AI308" s="4">
        <v>41000</v>
      </c>
      <c r="AJ308" s="4" t="s">
        <v>1142</v>
      </c>
      <c r="AK308" s="4">
        <v>41081</v>
      </c>
      <c r="AL308" s="4" t="s">
        <v>1100</v>
      </c>
      <c r="AM308" s="4">
        <v>41041</v>
      </c>
      <c r="AN308" s="4" t="s">
        <v>1202</v>
      </c>
      <c r="AO308" s="4">
        <v>2012.3606557377</v>
      </c>
      <c r="AP308" s="4" t="s">
        <v>2771</v>
      </c>
      <c r="AQ308" s="4" t="s">
        <v>1184</v>
      </c>
      <c r="AR308" s="4" t="s">
        <v>1184</v>
      </c>
      <c r="AS308" s="4" t="s">
        <v>76</v>
      </c>
      <c r="AT308" s="4" t="s">
        <v>1105</v>
      </c>
      <c r="AU308" s="4" t="s">
        <v>672</v>
      </c>
      <c r="AV308" s="4" t="s">
        <v>1084</v>
      </c>
      <c r="AW308" s="4" t="s">
        <v>1084</v>
      </c>
      <c r="AX308" s="4" t="s">
        <v>1084</v>
      </c>
      <c r="AY308" s="4" t="s">
        <v>1128</v>
      </c>
      <c r="AZ308" s="8" t="s">
        <v>76</v>
      </c>
      <c r="BA308" t="s">
        <v>1129</v>
      </c>
      <c r="BB308" t="s">
        <v>1324</v>
      </c>
      <c r="BC308" t="s">
        <v>1131</v>
      </c>
      <c r="BD308" t="s">
        <v>1132</v>
      </c>
      <c r="BE308" t="s">
        <v>1133</v>
      </c>
      <c r="BF308" t="s">
        <v>1112</v>
      </c>
      <c r="BG308" t="s">
        <v>1131</v>
      </c>
      <c r="BH308" t="s">
        <v>1134</v>
      </c>
      <c r="BI308" t="s">
        <v>1135</v>
      </c>
      <c r="BJ308">
        <v>0</v>
      </c>
      <c r="BK308" t="s">
        <v>1134</v>
      </c>
      <c r="BM308" s="47" t="s">
        <v>1209</v>
      </c>
    </row>
    <row r="309" spans="1:65" x14ac:dyDescent="0.35">
      <c r="A309" s="5">
        <v>573</v>
      </c>
      <c r="B309" s="4">
        <v>573</v>
      </c>
      <c r="C309" s="4" t="s">
        <v>678</v>
      </c>
      <c r="D309" s="4" t="s">
        <v>677</v>
      </c>
      <c r="E309" s="4" t="s">
        <v>1084</v>
      </c>
      <c r="F309" s="4" t="s">
        <v>2772</v>
      </c>
      <c r="G309" s="4">
        <v>2000</v>
      </c>
      <c r="H309" s="4" t="s">
        <v>1086</v>
      </c>
      <c r="I309" s="4" t="s">
        <v>1087</v>
      </c>
      <c r="J309" s="4" t="s">
        <v>1088</v>
      </c>
      <c r="K309" s="4" t="s">
        <v>67</v>
      </c>
      <c r="L309" s="4" t="s">
        <v>2773</v>
      </c>
      <c r="M309" s="4" t="s">
        <v>2774</v>
      </c>
      <c r="N309" s="4" t="s">
        <v>1084</v>
      </c>
      <c r="O309" s="4" t="s">
        <v>1084</v>
      </c>
      <c r="P309" s="4" t="s">
        <v>1084</v>
      </c>
      <c r="Q309" s="4" t="s">
        <v>1084</v>
      </c>
      <c r="R309" s="4" t="s">
        <v>2775</v>
      </c>
      <c r="S309" s="4">
        <v>2000</v>
      </c>
      <c r="T309" s="4" t="s">
        <v>1040</v>
      </c>
      <c r="U309" s="4" t="s">
        <v>1041</v>
      </c>
      <c r="V309" s="4" t="s">
        <v>1042</v>
      </c>
      <c r="W309" s="4" t="s">
        <v>1084</v>
      </c>
      <c r="X309" s="4" t="s">
        <v>1093</v>
      </c>
      <c r="Y309" s="4" t="s">
        <v>1084</v>
      </c>
      <c r="Z309" s="4" t="s">
        <v>1094</v>
      </c>
      <c r="AA309" s="4" t="s">
        <v>1084</v>
      </c>
      <c r="AB309" s="4" t="s">
        <v>1084</v>
      </c>
      <c r="AC309" s="4" t="s">
        <v>1084</v>
      </c>
      <c r="AD309" s="4" t="s">
        <v>1084</v>
      </c>
      <c r="AE309" s="4" t="s">
        <v>2776</v>
      </c>
      <c r="AF309" s="4" t="s">
        <v>1190</v>
      </c>
      <c r="AG309" s="4" t="s">
        <v>2044</v>
      </c>
      <c r="AH309" s="4" t="s">
        <v>78</v>
      </c>
      <c r="AI309" s="4">
        <v>36679</v>
      </c>
      <c r="AJ309" s="4" t="s">
        <v>1100</v>
      </c>
      <c r="AK309" s="4">
        <v>36860</v>
      </c>
      <c r="AL309" s="4" t="s">
        <v>1166</v>
      </c>
      <c r="AM309" s="4">
        <v>36770</v>
      </c>
      <c r="AN309" s="4" t="s">
        <v>1126</v>
      </c>
      <c r="AO309" s="4">
        <v>2000.6666666666699</v>
      </c>
      <c r="AP309" s="4" t="s">
        <v>2496</v>
      </c>
      <c r="AQ309" s="4" t="s">
        <v>1127</v>
      </c>
      <c r="AR309" s="4" t="s">
        <v>1127</v>
      </c>
      <c r="AS309" s="4" t="s">
        <v>67</v>
      </c>
      <c r="AT309" s="4" t="s">
        <v>1105</v>
      </c>
      <c r="AU309" s="4" t="s">
        <v>676</v>
      </c>
      <c r="AV309" s="4" t="s">
        <v>1084</v>
      </c>
      <c r="AW309" s="4" t="s">
        <v>2777</v>
      </c>
      <c r="AX309" s="4" t="s">
        <v>2778</v>
      </c>
      <c r="AY309" s="4" t="s">
        <v>1106</v>
      </c>
      <c r="AZ309" s="8" t="s">
        <v>67</v>
      </c>
      <c r="BA309" t="s">
        <v>1204</v>
      </c>
      <c r="BB309" t="s">
        <v>1492</v>
      </c>
      <c r="BC309" t="s">
        <v>1227</v>
      </c>
      <c r="BD309" t="s">
        <v>1207</v>
      </c>
      <c r="BE309" t="s">
        <v>1111</v>
      </c>
      <c r="BF309" t="s">
        <v>1112</v>
      </c>
      <c r="BG309" t="s">
        <v>1228</v>
      </c>
      <c r="BH309" t="s">
        <v>1228</v>
      </c>
      <c r="BI309" t="s">
        <v>1228</v>
      </c>
      <c r="BJ309" t="s">
        <v>1114</v>
      </c>
      <c r="BK309" t="s">
        <v>1115</v>
      </c>
      <c r="BM309" s="47"/>
    </row>
    <row r="310" spans="1:65" x14ac:dyDescent="0.35">
      <c r="A310" s="5">
        <v>859</v>
      </c>
      <c r="B310" s="4">
        <v>859</v>
      </c>
      <c r="C310" s="4" t="s">
        <v>678</v>
      </c>
      <c r="D310" s="4" t="s">
        <v>682</v>
      </c>
      <c r="E310" s="4" t="s">
        <v>1084</v>
      </c>
      <c r="F310" s="4" t="s">
        <v>2779</v>
      </c>
      <c r="G310" s="4">
        <v>2000</v>
      </c>
      <c r="H310" s="4" t="s">
        <v>1086</v>
      </c>
      <c r="I310" s="4" t="s">
        <v>1087</v>
      </c>
      <c r="J310" s="4" t="s">
        <v>1088</v>
      </c>
      <c r="K310" s="4" t="s">
        <v>76</v>
      </c>
      <c r="L310" s="4" t="s">
        <v>2780</v>
      </c>
      <c r="M310" s="4" t="s">
        <v>1084</v>
      </c>
      <c r="N310" s="4" t="s">
        <v>1084</v>
      </c>
      <c r="O310" s="4" t="s">
        <v>1084</v>
      </c>
      <c r="P310" s="4" t="s">
        <v>1084</v>
      </c>
      <c r="Q310" s="4" t="s">
        <v>1084</v>
      </c>
      <c r="R310" s="4" t="s">
        <v>1084</v>
      </c>
      <c r="S310" s="4">
        <v>2000</v>
      </c>
      <c r="T310" s="4" t="s">
        <v>1040</v>
      </c>
      <c r="U310" s="4" t="s">
        <v>1120</v>
      </c>
      <c r="V310" s="4" t="s">
        <v>1042</v>
      </c>
      <c r="W310" s="4" t="s">
        <v>1084</v>
      </c>
      <c r="X310" s="4" t="s">
        <v>1093</v>
      </c>
      <c r="Y310" s="4" t="s">
        <v>1094</v>
      </c>
      <c r="Z310" s="4" t="s">
        <v>1084</v>
      </c>
      <c r="AA310" s="4" t="s">
        <v>1084</v>
      </c>
      <c r="AB310" s="4" t="s">
        <v>1084</v>
      </c>
      <c r="AC310" s="4" t="s">
        <v>1084</v>
      </c>
      <c r="AD310" s="4" t="s">
        <v>1084</v>
      </c>
      <c r="AE310" s="4" t="s">
        <v>2357</v>
      </c>
      <c r="AF310" s="4" t="s">
        <v>1119</v>
      </c>
      <c r="AG310" s="4" t="s">
        <v>1567</v>
      </c>
      <c r="AH310" s="4" t="s">
        <v>78</v>
      </c>
      <c r="AI310" s="4">
        <v>36708</v>
      </c>
      <c r="AJ310" s="4" t="s">
        <v>1125</v>
      </c>
      <c r="AK310" s="4">
        <v>36842</v>
      </c>
      <c r="AL310" s="4" t="s">
        <v>1166</v>
      </c>
      <c r="AM310" s="4">
        <v>36775.5</v>
      </c>
      <c r="AN310" s="4" t="s">
        <v>1126</v>
      </c>
      <c r="AO310" s="4">
        <v>2000.68169398907</v>
      </c>
      <c r="AP310" s="4" t="s">
        <v>1304</v>
      </c>
      <c r="AQ310" s="4" t="s">
        <v>1127</v>
      </c>
      <c r="AR310" s="4" t="s">
        <v>1127</v>
      </c>
      <c r="AS310" s="4" t="s">
        <v>76</v>
      </c>
      <c r="AT310" s="4" t="s">
        <v>1105</v>
      </c>
      <c r="AU310" s="4" t="s">
        <v>676</v>
      </c>
      <c r="AV310" s="4" t="s">
        <v>1084</v>
      </c>
      <c r="AW310" s="4" t="s">
        <v>1084</v>
      </c>
      <c r="AX310" s="4" t="s">
        <v>1084</v>
      </c>
      <c r="AY310" s="4" t="s">
        <v>1128</v>
      </c>
      <c r="AZ310" s="8" t="s">
        <v>76</v>
      </c>
      <c r="BA310" t="s">
        <v>1204</v>
      </c>
      <c r="BB310" t="s">
        <v>1492</v>
      </c>
      <c r="BC310" t="s">
        <v>1227</v>
      </c>
      <c r="BD310" t="s">
        <v>1207</v>
      </c>
      <c r="BE310" t="s">
        <v>1111</v>
      </c>
      <c r="BF310" t="s">
        <v>1112</v>
      </c>
      <c r="BG310" t="s">
        <v>1228</v>
      </c>
      <c r="BH310" t="s">
        <v>1228</v>
      </c>
      <c r="BI310" t="s">
        <v>1228</v>
      </c>
      <c r="BJ310" t="s">
        <v>1114</v>
      </c>
      <c r="BK310" t="s">
        <v>1115</v>
      </c>
      <c r="BM310" s="47" t="s">
        <v>1136</v>
      </c>
    </row>
    <row r="311" spans="1:65" x14ac:dyDescent="0.35">
      <c r="A311" s="5">
        <v>574</v>
      </c>
      <c r="B311" s="4">
        <v>574</v>
      </c>
      <c r="C311" s="4" t="s">
        <v>678</v>
      </c>
      <c r="D311" s="4" t="s">
        <v>679</v>
      </c>
      <c r="E311" s="4" t="s">
        <v>1084</v>
      </c>
      <c r="F311" s="4" t="s">
        <v>2781</v>
      </c>
      <c r="G311" s="4">
        <v>2005</v>
      </c>
      <c r="H311" s="4" t="s">
        <v>1086</v>
      </c>
      <c r="I311" s="4" t="s">
        <v>1087</v>
      </c>
      <c r="J311" s="4" t="s">
        <v>1088</v>
      </c>
      <c r="K311" s="4" t="s">
        <v>67</v>
      </c>
      <c r="L311" s="4" t="s">
        <v>2773</v>
      </c>
      <c r="M311" s="4" t="s">
        <v>2782</v>
      </c>
      <c r="N311" s="4" t="s">
        <v>1084</v>
      </c>
      <c r="O311" s="4" t="s">
        <v>1084</v>
      </c>
      <c r="P311" s="4" t="s">
        <v>1084</v>
      </c>
      <c r="Q311" s="4" t="s">
        <v>1084</v>
      </c>
      <c r="R311" s="4" t="s">
        <v>2783</v>
      </c>
      <c r="S311" s="4">
        <v>2005</v>
      </c>
      <c r="T311" s="4" t="s">
        <v>1040</v>
      </c>
      <c r="U311" s="4" t="s">
        <v>1041</v>
      </c>
      <c r="V311" s="4" t="s">
        <v>1042</v>
      </c>
      <c r="W311" s="4" t="s">
        <v>1084</v>
      </c>
      <c r="X311" s="4" t="s">
        <v>1093</v>
      </c>
      <c r="Y311" s="4" t="s">
        <v>1084</v>
      </c>
      <c r="Z311" s="4" t="s">
        <v>1094</v>
      </c>
      <c r="AA311" s="4" t="s">
        <v>1094</v>
      </c>
      <c r="AB311" s="4" t="s">
        <v>1084</v>
      </c>
      <c r="AC311" s="4" t="s">
        <v>1084</v>
      </c>
      <c r="AD311" s="4" t="s">
        <v>1084</v>
      </c>
      <c r="AE311" s="4" t="s">
        <v>2784</v>
      </c>
      <c r="AF311" s="4" t="s">
        <v>1175</v>
      </c>
      <c r="AG311" s="4" t="s">
        <v>1521</v>
      </c>
      <c r="AH311" s="4" t="s">
        <v>78</v>
      </c>
      <c r="AI311" s="4">
        <v>38384</v>
      </c>
      <c r="AJ311" s="4" t="s">
        <v>1101</v>
      </c>
      <c r="AK311" s="4">
        <v>38564</v>
      </c>
      <c r="AL311" s="4" t="s">
        <v>1125</v>
      </c>
      <c r="AM311" s="4">
        <v>38474.5</v>
      </c>
      <c r="AN311" s="4" t="s">
        <v>1158</v>
      </c>
      <c r="AO311" s="4">
        <v>2005.3319672131099</v>
      </c>
      <c r="AP311" s="4" t="s">
        <v>2785</v>
      </c>
      <c r="AQ311" s="4" t="s">
        <v>1159</v>
      </c>
      <c r="AR311" s="4" t="s">
        <v>1159</v>
      </c>
      <c r="AS311" s="4" t="s">
        <v>67</v>
      </c>
      <c r="AT311" s="4" t="s">
        <v>1105</v>
      </c>
      <c r="AU311" s="4" t="s">
        <v>676</v>
      </c>
      <c r="AV311" s="4" t="s">
        <v>1084</v>
      </c>
      <c r="AW311" s="4" t="s">
        <v>2777</v>
      </c>
      <c r="AX311" s="4" t="s">
        <v>2778</v>
      </c>
      <c r="AY311" s="4" t="s">
        <v>1106</v>
      </c>
      <c r="AZ311" s="8" t="s">
        <v>67</v>
      </c>
      <c r="BA311" t="s">
        <v>1204</v>
      </c>
      <c r="BB311" t="s">
        <v>1492</v>
      </c>
      <c r="BC311" t="s">
        <v>1227</v>
      </c>
      <c r="BD311" t="s">
        <v>1207</v>
      </c>
      <c r="BE311" t="s">
        <v>1111</v>
      </c>
      <c r="BF311" t="s">
        <v>1112</v>
      </c>
      <c r="BG311" t="s">
        <v>1228</v>
      </c>
      <c r="BH311" t="s">
        <v>1228</v>
      </c>
      <c r="BI311" t="s">
        <v>1228</v>
      </c>
      <c r="BJ311" t="s">
        <v>1114</v>
      </c>
      <c r="BK311" t="s">
        <v>1115</v>
      </c>
      <c r="BM311" s="47"/>
    </row>
    <row r="312" spans="1:65" x14ac:dyDescent="0.35">
      <c r="A312" s="5">
        <v>575</v>
      </c>
      <c r="B312" s="4">
        <v>575</v>
      </c>
      <c r="C312" s="4" t="s">
        <v>678</v>
      </c>
      <c r="D312" s="4" t="s">
        <v>680</v>
      </c>
      <c r="E312" s="4" t="s">
        <v>1084</v>
      </c>
      <c r="F312" s="4" t="s">
        <v>2786</v>
      </c>
      <c r="G312" s="4" t="s">
        <v>192</v>
      </c>
      <c r="H312" s="4" t="s">
        <v>1086</v>
      </c>
      <c r="I312" s="4" t="s">
        <v>1087</v>
      </c>
      <c r="J312" s="4" t="s">
        <v>1088</v>
      </c>
      <c r="K312" s="4" t="s">
        <v>67</v>
      </c>
      <c r="L312" s="4" t="s">
        <v>2773</v>
      </c>
      <c r="M312" s="4" t="s">
        <v>2787</v>
      </c>
      <c r="N312" s="4" t="s">
        <v>1084</v>
      </c>
      <c r="O312" s="4" t="s">
        <v>1084</v>
      </c>
      <c r="P312" s="4" t="s">
        <v>1084</v>
      </c>
      <c r="Q312" s="4" t="s">
        <v>1084</v>
      </c>
      <c r="R312" s="4" t="s">
        <v>2788</v>
      </c>
      <c r="S312" s="4">
        <v>2010</v>
      </c>
      <c r="T312" s="4" t="s">
        <v>1040</v>
      </c>
      <c r="U312" s="4" t="s">
        <v>1041</v>
      </c>
      <c r="V312" s="4" t="s">
        <v>1042</v>
      </c>
      <c r="W312" s="4" t="s">
        <v>1084</v>
      </c>
      <c r="X312" s="4" t="s">
        <v>1093</v>
      </c>
      <c r="Y312" s="4" t="s">
        <v>1084</v>
      </c>
      <c r="Z312" s="4" t="s">
        <v>1094</v>
      </c>
      <c r="AA312" s="4" t="s">
        <v>1094</v>
      </c>
      <c r="AB312" s="4" t="s">
        <v>1084</v>
      </c>
      <c r="AC312" s="4" t="s">
        <v>1084</v>
      </c>
      <c r="AD312" s="4" t="s">
        <v>1084</v>
      </c>
      <c r="AE312" s="4" t="s">
        <v>2789</v>
      </c>
      <c r="AF312" s="4" t="s">
        <v>1175</v>
      </c>
      <c r="AG312" s="4" t="s">
        <v>2790</v>
      </c>
      <c r="AH312" s="4" t="s">
        <v>78</v>
      </c>
      <c r="AI312" s="4">
        <v>40422</v>
      </c>
      <c r="AJ312" s="4" t="s">
        <v>1192</v>
      </c>
      <c r="AK312" s="4">
        <v>40625</v>
      </c>
      <c r="AL312" s="4" t="s">
        <v>1201</v>
      </c>
      <c r="AM312" s="4">
        <v>40524</v>
      </c>
      <c r="AN312" s="4" t="s">
        <v>1255</v>
      </c>
      <c r="AO312" s="4">
        <v>2010.9426229508199</v>
      </c>
      <c r="AP312" s="4" t="s">
        <v>1084</v>
      </c>
      <c r="AQ312" s="4" t="s">
        <v>1256</v>
      </c>
      <c r="AR312" s="4" t="s">
        <v>1342</v>
      </c>
      <c r="AS312" s="4" t="s">
        <v>67</v>
      </c>
      <c r="AT312" s="4" t="s">
        <v>1105</v>
      </c>
      <c r="AU312" s="4" t="s">
        <v>676</v>
      </c>
      <c r="AV312" s="4" t="s">
        <v>1084</v>
      </c>
      <c r="AW312" s="4" t="s">
        <v>2777</v>
      </c>
      <c r="AX312" s="4" t="s">
        <v>2778</v>
      </c>
      <c r="AY312" s="4" t="s">
        <v>1106</v>
      </c>
      <c r="AZ312" s="8" t="s">
        <v>67</v>
      </c>
      <c r="BA312" t="s">
        <v>1204</v>
      </c>
      <c r="BB312" t="s">
        <v>1492</v>
      </c>
      <c r="BC312" t="s">
        <v>1227</v>
      </c>
      <c r="BD312" t="s">
        <v>1207</v>
      </c>
      <c r="BE312" t="s">
        <v>1111</v>
      </c>
      <c r="BF312" t="s">
        <v>1112</v>
      </c>
      <c r="BG312" t="s">
        <v>1228</v>
      </c>
      <c r="BH312" t="s">
        <v>1228</v>
      </c>
      <c r="BI312" t="s">
        <v>1228</v>
      </c>
      <c r="BJ312" t="s">
        <v>1114</v>
      </c>
      <c r="BK312" t="s">
        <v>1115</v>
      </c>
      <c r="BM312" s="47"/>
    </row>
    <row r="313" spans="1:65" x14ac:dyDescent="0.35">
      <c r="A313" s="5">
        <v>576</v>
      </c>
      <c r="B313" s="4">
        <v>576</v>
      </c>
      <c r="C313" s="4" t="s">
        <v>678</v>
      </c>
      <c r="D313" s="4" t="s">
        <v>681</v>
      </c>
      <c r="E313" s="4" t="s">
        <v>1084</v>
      </c>
      <c r="F313" s="4" t="s">
        <v>2791</v>
      </c>
      <c r="G313" s="4" t="s">
        <v>224</v>
      </c>
      <c r="H313" s="4" t="s">
        <v>1086</v>
      </c>
      <c r="I313" s="4" t="s">
        <v>1087</v>
      </c>
      <c r="J313" s="4" t="s">
        <v>1088</v>
      </c>
      <c r="K313" s="4" t="s">
        <v>67</v>
      </c>
      <c r="L313" s="4" t="s">
        <v>2773</v>
      </c>
      <c r="M313" s="4" t="s">
        <v>2792</v>
      </c>
      <c r="N313" s="4" t="s">
        <v>1084</v>
      </c>
      <c r="O313" s="4" t="s">
        <v>1084</v>
      </c>
      <c r="P313" s="4" t="s">
        <v>1084</v>
      </c>
      <c r="Q313" s="4" t="s">
        <v>1084</v>
      </c>
      <c r="R313" s="4" t="s">
        <v>2793</v>
      </c>
      <c r="S313" s="4">
        <v>2015</v>
      </c>
      <c r="T313" s="4" t="s">
        <v>1040</v>
      </c>
      <c r="U313" s="4" t="s">
        <v>1041</v>
      </c>
      <c r="V313" s="4" t="s">
        <v>1042</v>
      </c>
      <c r="W313" s="4" t="s">
        <v>1084</v>
      </c>
      <c r="X313" s="4" t="s">
        <v>1093</v>
      </c>
      <c r="Y313" s="4" t="s">
        <v>1084</v>
      </c>
      <c r="Z313" s="4" t="s">
        <v>1094</v>
      </c>
      <c r="AA313" s="4" t="s">
        <v>1094</v>
      </c>
      <c r="AB313" s="4" t="s">
        <v>1084</v>
      </c>
      <c r="AC313" s="4" t="s">
        <v>1084</v>
      </c>
      <c r="AD313" s="4" t="s">
        <v>1084</v>
      </c>
      <c r="AE313" s="4" t="s">
        <v>1620</v>
      </c>
      <c r="AF313" s="4" t="s">
        <v>1190</v>
      </c>
      <c r="AG313" s="4" t="s">
        <v>1960</v>
      </c>
      <c r="AH313" s="4" t="s">
        <v>78</v>
      </c>
      <c r="AI313" s="4">
        <v>41923</v>
      </c>
      <c r="AJ313" s="4" t="s">
        <v>1165</v>
      </c>
      <c r="AK313" s="4">
        <v>42102</v>
      </c>
      <c r="AL313" s="4" t="s">
        <v>1142</v>
      </c>
      <c r="AM313" s="4">
        <v>42013</v>
      </c>
      <c r="AN313" s="4" t="s">
        <v>1102</v>
      </c>
      <c r="AO313" s="4">
        <v>2015.0218579235</v>
      </c>
      <c r="AP313" s="4" t="s">
        <v>1084</v>
      </c>
      <c r="AQ313" s="4" t="s">
        <v>1370</v>
      </c>
      <c r="AR313" s="4" t="s">
        <v>1103</v>
      </c>
      <c r="AS313" s="4" t="s">
        <v>67</v>
      </c>
      <c r="AT313" s="4" t="s">
        <v>1105</v>
      </c>
      <c r="AU313" s="4" t="s">
        <v>676</v>
      </c>
      <c r="AV313" s="4" t="s">
        <v>1084</v>
      </c>
      <c r="AW313" s="4" t="s">
        <v>2777</v>
      </c>
      <c r="AX313" s="4" t="s">
        <v>2778</v>
      </c>
      <c r="AY313" s="4" t="s">
        <v>1106</v>
      </c>
      <c r="AZ313" s="8" t="s">
        <v>67</v>
      </c>
      <c r="BA313" t="s">
        <v>1204</v>
      </c>
      <c r="BB313" t="s">
        <v>1492</v>
      </c>
      <c r="BC313" t="s">
        <v>1227</v>
      </c>
      <c r="BD313" t="s">
        <v>1207</v>
      </c>
      <c r="BE313" t="s">
        <v>1111</v>
      </c>
      <c r="BF313" t="s">
        <v>1112</v>
      </c>
      <c r="BG313" t="s">
        <v>1228</v>
      </c>
      <c r="BH313" t="s">
        <v>1228</v>
      </c>
      <c r="BI313" t="s">
        <v>1228</v>
      </c>
      <c r="BJ313" t="s">
        <v>1114</v>
      </c>
      <c r="BK313" t="s">
        <v>1115</v>
      </c>
      <c r="BM313" s="47"/>
    </row>
    <row r="314" spans="1:65" x14ac:dyDescent="0.35">
      <c r="A314" s="5">
        <v>577</v>
      </c>
      <c r="B314" s="4">
        <v>577</v>
      </c>
      <c r="C314" s="4" t="s">
        <v>689</v>
      </c>
      <c r="D314" s="4" t="s">
        <v>688</v>
      </c>
      <c r="E314" s="4" t="s">
        <v>1084</v>
      </c>
      <c r="F314" s="4" t="s">
        <v>2794</v>
      </c>
      <c r="G314" s="4">
        <v>2012</v>
      </c>
      <c r="H314" s="4" t="s">
        <v>1086</v>
      </c>
      <c r="I314" s="4" t="s">
        <v>1087</v>
      </c>
      <c r="J314" s="4" t="s">
        <v>1088</v>
      </c>
      <c r="K314" s="4" t="s">
        <v>76</v>
      </c>
      <c r="L314" s="4" t="s">
        <v>2795</v>
      </c>
      <c r="M314" s="4" t="s">
        <v>2796</v>
      </c>
      <c r="N314" s="4" t="s">
        <v>1084</v>
      </c>
      <c r="O314" s="4" t="s">
        <v>1084</v>
      </c>
      <c r="P314" s="4" t="s">
        <v>1084</v>
      </c>
      <c r="Q314" s="4" t="s">
        <v>1084</v>
      </c>
      <c r="R314" s="4" t="s">
        <v>1084</v>
      </c>
      <c r="S314" s="4">
        <v>2012</v>
      </c>
      <c r="T314" s="4" t="s">
        <v>1040</v>
      </c>
      <c r="U314" s="4" t="s">
        <v>1041</v>
      </c>
      <c r="V314" s="4" t="s">
        <v>1042</v>
      </c>
      <c r="W314" s="4" t="s">
        <v>1084</v>
      </c>
      <c r="X314" s="4" t="s">
        <v>1093</v>
      </c>
      <c r="Y314" s="4" t="s">
        <v>1094</v>
      </c>
      <c r="Z314" s="4" t="s">
        <v>1084</v>
      </c>
      <c r="AA314" s="4" t="s">
        <v>1084</v>
      </c>
      <c r="AB314" s="4" t="s">
        <v>1084</v>
      </c>
      <c r="AC314" s="4" t="s">
        <v>1084</v>
      </c>
      <c r="AD314" s="4" t="s">
        <v>1084</v>
      </c>
      <c r="AE314" s="4" t="s">
        <v>2770</v>
      </c>
      <c r="AF314" s="4" t="s">
        <v>1140</v>
      </c>
      <c r="AG314" s="4" t="s">
        <v>1381</v>
      </c>
      <c r="AH314" s="4" t="s">
        <v>78</v>
      </c>
      <c r="AI314" s="4">
        <v>41000</v>
      </c>
      <c r="AJ314" s="4" t="s">
        <v>1142</v>
      </c>
      <c r="AK314" s="4">
        <v>41090</v>
      </c>
      <c r="AL314" s="4" t="s">
        <v>1100</v>
      </c>
      <c r="AM314" s="4">
        <v>41045.5</v>
      </c>
      <c r="AN314" s="4" t="s">
        <v>1202</v>
      </c>
      <c r="AO314" s="4">
        <v>2012.37295081967</v>
      </c>
      <c r="AP314" s="4" t="s">
        <v>2797</v>
      </c>
      <c r="AQ314" s="4" t="s">
        <v>1184</v>
      </c>
      <c r="AR314" s="4" t="s">
        <v>1184</v>
      </c>
      <c r="AS314" s="4" t="s">
        <v>76</v>
      </c>
      <c r="AT314" s="4" t="s">
        <v>1105</v>
      </c>
      <c r="AU314" s="4" t="s">
        <v>687</v>
      </c>
      <c r="AV314" s="4" t="s">
        <v>1084</v>
      </c>
      <c r="AW314" s="4" t="s">
        <v>1084</v>
      </c>
      <c r="AX314" s="4" t="s">
        <v>1084</v>
      </c>
      <c r="AY314" s="4" t="s">
        <v>1128</v>
      </c>
      <c r="AZ314" s="8" t="s">
        <v>76</v>
      </c>
      <c r="BA314" t="s">
        <v>1313</v>
      </c>
      <c r="BB314" t="s">
        <v>1314</v>
      </c>
      <c r="BC314" t="s">
        <v>1315</v>
      </c>
      <c r="BD314" t="s">
        <v>1316</v>
      </c>
      <c r="BE314" t="s">
        <v>1133</v>
      </c>
      <c r="BF314" t="s">
        <v>1112</v>
      </c>
      <c r="BG314" t="s">
        <v>1315</v>
      </c>
      <c r="BH314" t="s">
        <v>1318</v>
      </c>
      <c r="BI314" t="s">
        <v>1313</v>
      </c>
      <c r="BJ314">
        <v>0</v>
      </c>
      <c r="BK314" t="s">
        <v>1115</v>
      </c>
      <c r="BM314" s="47" t="s">
        <v>1209</v>
      </c>
    </row>
    <row r="315" spans="1:65" x14ac:dyDescent="0.35">
      <c r="A315" s="5">
        <v>580</v>
      </c>
      <c r="B315" s="4">
        <v>580</v>
      </c>
      <c r="C315" s="4" t="s">
        <v>695</v>
      </c>
      <c r="D315" s="4" t="s">
        <v>694</v>
      </c>
      <c r="E315" s="4" t="s">
        <v>1084</v>
      </c>
      <c r="F315" s="4" t="s">
        <v>2798</v>
      </c>
      <c r="G315" s="4">
        <v>2000</v>
      </c>
      <c r="H315" s="4" t="s">
        <v>1086</v>
      </c>
      <c r="I315" s="4" t="s">
        <v>1087</v>
      </c>
      <c r="J315" s="4" t="s">
        <v>1088</v>
      </c>
      <c r="K315" s="4" t="s">
        <v>76</v>
      </c>
      <c r="L315" s="4" t="s">
        <v>2799</v>
      </c>
      <c r="M315" s="4" t="s">
        <v>2800</v>
      </c>
      <c r="N315" s="4" t="s">
        <v>1084</v>
      </c>
      <c r="O315" s="4" t="s">
        <v>1084</v>
      </c>
      <c r="P315" s="4" t="s">
        <v>1084</v>
      </c>
      <c r="Q315" s="4" t="s">
        <v>1084</v>
      </c>
      <c r="R315" s="4" t="s">
        <v>1084</v>
      </c>
      <c r="S315" s="4">
        <v>2000</v>
      </c>
      <c r="T315" s="4" t="s">
        <v>1040</v>
      </c>
      <c r="U315" s="4" t="s">
        <v>1120</v>
      </c>
      <c r="V315" s="4" t="s">
        <v>1042</v>
      </c>
      <c r="W315" s="4" t="s">
        <v>1084</v>
      </c>
      <c r="X315" s="4" t="s">
        <v>1093</v>
      </c>
      <c r="Y315" s="4" t="s">
        <v>1094</v>
      </c>
      <c r="Z315" s="4" t="s">
        <v>1084</v>
      </c>
      <c r="AA315" s="4" t="s">
        <v>1084</v>
      </c>
      <c r="AB315" s="4" t="s">
        <v>1084</v>
      </c>
      <c r="AC315" s="4" t="s">
        <v>1084</v>
      </c>
      <c r="AD315" s="4" t="s">
        <v>1084</v>
      </c>
      <c r="AE315" s="4" t="s">
        <v>1183</v>
      </c>
      <c r="AF315" s="4" t="s">
        <v>1084</v>
      </c>
      <c r="AG315" s="4" t="s">
        <v>1084</v>
      </c>
      <c r="AH315" s="4" t="s">
        <v>70</v>
      </c>
      <c r="AI315" s="4">
        <v>0</v>
      </c>
      <c r="AJ315" s="4" t="s">
        <v>1084</v>
      </c>
      <c r="AK315" s="4">
        <v>0</v>
      </c>
      <c r="AL315" s="4" t="s">
        <v>1084</v>
      </c>
      <c r="AM315" s="4">
        <v>0</v>
      </c>
      <c r="AN315" s="4" t="s">
        <v>1084</v>
      </c>
      <c r="AO315" s="4">
        <v>0</v>
      </c>
      <c r="AP315" s="4" t="s">
        <v>1084</v>
      </c>
      <c r="AQ315" s="4" t="s">
        <v>1127</v>
      </c>
      <c r="AR315" s="4" t="s">
        <v>1127</v>
      </c>
      <c r="AS315" s="4" t="s">
        <v>76</v>
      </c>
      <c r="AT315" s="4" t="s">
        <v>1105</v>
      </c>
      <c r="AU315" s="4" t="s">
        <v>693</v>
      </c>
      <c r="AV315" s="4" t="s">
        <v>1084</v>
      </c>
      <c r="AW315" s="4" t="s">
        <v>1084</v>
      </c>
      <c r="AX315" s="4" t="s">
        <v>2801</v>
      </c>
      <c r="AY315" s="4" t="s">
        <v>1128</v>
      </c>
      <c r="AZ315" s="8" t="s">
        <v>76</v>
      </c>
      <c r="BA315" t="s">
        <v>1204</v>
      </c>
      <c r="BB315" t="s">
        <v>1226</v>
      </c>
      <c r="BC315" t="s">
        <v>1356</v>
      </c>
      <c r="BD315" t="s">
        <v>1207</v>
      </c>
      <c r="BE315" t="s">
        <v>1133</v>
      </c>
      <c r="BF315" t="s">
        <v>1112</v>
      </c>
      <c r="BG315" t="s">
        <v>1228</v>
      </c>
      <c r="BH315" t="s">
        <v>1228</v>
      </c>
      <c r="BI315" t="s">
        <v>1228</v>
      </c>
      <c r="BJ315" t="s">
        <v>1114</v>
      </c>
      <c r="BK315" t="s">
        <v>1115</v>
      </c>
      <c r="BM315" s="47" t="s">
        <v>1136</v>
      </c>
    </row>
    <row r="316" spans="1:65" x14ac:dyDescent="0.35">
      <c r="A316" s="5">
        <v>582</v>
      </c>
      <c r="B316" s="4">
        <v>582</v>
      </c>
      <c r="C316" s="4" t="s">
        <v>695</v>
      </c>
      <c r="D316" s="4" t="s">
        <v>696</v>
      </c>
      <c r="E316" s="4" t="s">
        <v>1084</v>
      </c>
      <c r="F316" s="4" t="s">
        <v>2802</v>
      </c>
      <c r="G316" s="4" t="s">
        <v>83</v>
      </c>
      <c r="H316" s="4" t="s">
        <v>1086</v>
      </c>
      <c r="I316" s="4" t="s">
        <v>1087</v>
      </c>
      <c r="J316" s="4" t="s">
        <v>1088</v>
      </c>
      <c r="K316" s="4" t="s">
        <v>67</v>
      </c>
      <c r="L316" s="4" t="s">
        <v>2803</v>
      </c>
      <c r="M316" s="4" t="s">
        <v>2804</v>
      </c>
      <c r="N316" s="4" t="s">
        <v>1084</v>
      </c>
      <c r="O316" s="4" t="s">
        <v>1084</v>
      </c>
      <c r="P316" s="4" t="s">
        <v>1084</v>
      </c>
      <c r="Q316" s="4" t="s">
        <v>1084</v>
      </c>
      <c r="R316" s="4" t="s">
        <v>2805</v>
      </c>
      <c r="S316" s="4">
        <v>2008</v>
      </c>
      <c r="T316" s="4" t="s">
        <v>1040</v>
      </c>
      <c r="U316" s="4" t="s">
        <v>1041</v>
      </c>
      <c r="V316" s="4" t="s">
        <v>1042</v>
      </c>
      <c r="W316" s="4" t="s">
        <v>1084</v>
      </c>
      <c r="X316" s="4" t="s">
        <v>1093</v>
      </c>
      <c r="Y316" s="4" t="s">
        <v>1084</v>
      </c>
      <c r="Z316" s="4" t="s">
        <v>1094</v>
      </c>
      <c r="AA316" s="4" t="s">
        <v>1084</v>
      </c>
      <c r="AB316" s="4" t="s">
        <v>1084</v>
      </c>
      <c r="AC316" s="4" t="s">
        <v>1084</v>
      </c>
      <c r="AD316" s="4" t="s">
        <v>1084</v>
      </c>
      <c r="AE316" s="4" t="s">
        <v>2806</v>
      </c>
      <c r="AF316" s="4" t="s">
        <v>1119</v>
      </c>
      <c r="AG316" s="4" t="s">
        <v>2807</v>
      </c>
      <c r="AH316" s="4" t="s">
        <v>78</v>
      </c>
      <c r="AI316" s="4">
        <v>39695</v>
      </c>
      <c r="AJ316" s="4" t="s">
        <v>1192</v>
      </c>
      <c r="AK316" s="4">
        <v>39835</v>
      </c>
      <c r="AL316" s="4" t="s">
        <v>1303</v>
      </c>
      <c r="AM316" s="4">
        <v>39765.5</v>
      </c>
      <c r="AN316" s="4" t="s">
        <v>1181</v>
      </c>
      <c r="AO316" s="4">
        <v>2008.8674863388001</v>
      </c>
      <c r="AP316" s="4" t="s">
        <v>1084</v>
      </c>
      <c r="AQ316" s="4" t="s">
        <v>1178</v>
      </c>
      <c r="AR316" s="4" t="s">
        <v>1179</v>
      </c>
      <c r="AS316" s="4" t="s">
        <v>67</v>
      </c>
      <c r="AT316" s="4" t="s">
        <v>1105</v>
      </c>
      <c r="AU316" s="4" t="s">
        <v>693</v>
      </c>
      <c r="AV316" s="4" t="s">
        <v>1084</v>
      </c>
      <c r="AW316" s="4" t="s">
        <v>2808</v>
      </c>
      <c r="AX316" s="4" t="s">
        <v>2809</v>
      </c>
      <c r="AY316" s="4" t="s">
        <v>1106</v>
      </c>
      <c r="AZ316" s="8" t="s">
        <v>67</v>
      </c>
      <c r="BA316" t="s">
        <v>1204</v>
      </c>
      <c r="BB316" t="s">
        <v>1226</v>
      </c>
      <c r="BC316" t="s">
        <v>1356</v>
      </c>
      <c r="BD316" t="s">
        <v>1207</v>
      </c>
      <c r="BE316" t="s">
        <v>1133</v>
      </c>
      <c r="BF316" t="s">
        <v>1112</v>
      </c>
      <c r="BG316" t="s">
        <v>1228</v>
      </c>
      <c r="BH316" t="s">
        <v>1228</v>
      </c>
      <c r="BI316" t="s">
        <v>1228</v>
      </c>
      <c r="BJ316" t="s">
        <v>1114</v>
      </c>
      <c r="BK316" t="s">
        <v>1115</v>
      </c>
      <c r="BM316" s="47"/>
    </row>
    <row r="317" spans="1:65" x14ac:dyDescent="0.35">
      <c r="A317" s="5">
        <v>583</v>
      </c>
      <c r="B317" s="4">
        <v>583</v>
      </c>
      <c r="C317" s="4" t="s">
        <v>695</v>
      </c>
      <c r="D317" s="4" t="s">
        <v>697</v>
      </c>
      <c r="E317" s="4" t="s">
        <v>2810</v>
      </c>
      <c r="F317" s="4" t="s">
        <v>2811</v>
      </c>
      <c r="G317" s="4">
        <v>2014</v>
      </c>
      <c r="H317" s="4" t="s">
        <v>1086</v>
      </c>
      <c r="I317" s="4" t="s">
        <v>1087</v>
      </c>
      <c r="J317" s="4" t="s">
        <v>1088</v>
      </c>
      <c r="K317" s="4" t="s">
        <v>76</v>
      </c>
      <c r="L317" s="4" t="s">
        <v>2799</v>
      </c>
      <c r="M317" s="4" t="s">
        <v>2812</v>
      </c>
      <c r="N317" s="4" t="s">
        <v>1084</v>
      </c>
      <c r="O317" s="4" t="s">
        <v>1084</v>
      </c>
      <c r="P317" s="4" t="s">
        <v>1084</v>
      </c>
      <c r="Q317" s="4" t="s">
        <v>1084</v>
      </c>
      <c r="R317" s="4" t="s">
        <v>1084</v>
      </c>
      <c r="S317" s="4">
        <v>2014</v>
      </c>
      <c r="T317" s="4" t="s">
        <v>1040</v>
      </c>
      <c r="U317" s="4" t="s">
        <v>1041</v>
      </c>
      <c r="V317" s="4" t="s">
        <v>1042</v>
      </c>
      <c r="W317" s="4" t="s">
        <v>1084</v>
      </c>
      <c r="X317" s="4" t="s">
        <v>1093</v>
      </c>
      <c r="Y317" s="4" t="s">
        <v>1094</v>
      </c>
      <c r="Z317" s="4" t="s">
        <v>1084</v>
      </c>
      <c r="AA317" s="4" t="s">
        <v>1084</v>
      </c>
      <c r="AB317" s="4" t="s">
        <v>1084</v>
      </c>
      <c r="AC317" s="4" t="s">
        <v>1084</v>
      </c>
      <c r="AD317" s="4" t="s">
        <v>1084</v>
      </c>
      <c r="AE317" s="4" t="s">
        <v>1795</v>
      </c>
      <c r="AF317" s="4" t="s">
        <v>1140</v>
      </c>
      <c r="AG317" s="4" t="s">
        <v>1381</v>
      </c>
      <c r="AH317" s="4" t="s">
        <v>78</v>
      </c>
      <c r="AI317" s="4">
        <v>41730</v>
      </c>
      <c r="AJ317" s="4" t="s">
        <v>1142</v>
      </c>
      <c r="AK317" s="4">
        <v>41820</v>
      </c>
      <c r="AL317" s="4" t="s">
        <v>1100</v>
      </c>
      <c r="AM317" s="4">
        <v>41775.5</v>
      </c>
      <c r="AN317" s="4" t="s">
        <v>1369</v>
      </c>
      <c r="AO317" s="4">
        <v>2014.3702185792299</v>
      </c>
      <c r="AP317" s="4" t="s">
        <v>2813</v>
      </c>
      <c r="AQ317" s="4" t="s">
        <v>1370</v>
      </c>
      <c r="AR317" s="4" t="s">
        <v>1370</v>
      </c>
      <c r="AS317" s="4" t="s">
        <v>76</v>
      </c>
      <c r="AT317" s="4" t="s">
        <v>1105</v>
      </c>
      <c r="AU317" s="4" t="s">
        <v>693</v>
      </c>
      <c r="AV317" s="4" t="s">
        <v>1084</v>
      </c>
      <c r="AW317" s="4" t="s">
        <v>1084</v>
      </c>
      <c r="AX317" s="4" t="s">
        <v>2801</v>
      </c>
      <c r="AY317" s="4" t="s">
        <v>1128</v>
      </c>
      <c r="AZ317" s="8" t="s">
        <v>76</v>
      </c>
      <c r="BA317" t="s">
        <v>1204</v>
      </c>
      <c r="BB317" t="s">
        <v>1226</v>
      </c>
      <c r="BC317" t="s">
        <v>1356</v>
      </c>
      <c r="BD317" t="s">
        <v>1207</v>
      </c>
      <c r="BE317" t="s">
        <v>1133</v>
      </c>
      <c r="BF317" t="s">
        <v>1112</v>
      </c>
      <c r="BG317" t="s">
        <v>1228</v>
      </c>
      <c r="BH317" t="s">
        <v>1228</v>
      </c>
      <c r="BI317" t="s">
        <v>1228</v>
      </c>
      <c r="BJ317" t="s">
        <v>1114</v>
      </c>
      <c r="BK317" t="s">
        <v>1115</v>
      </c>
      <c r="BM317" s="47" t="s">
        <v>1298</v>
      </c>
    </row>
    <row r="318" spans="1:65" x14ac:dyDescent="0.35">
      <c r="A318" s="5">
        <v>2629</v>
      </c>
      <c r="B318" s="4">
        <v>2629</v>
      </c>
      <c r="C318" s="4" t="s">
        <v>695</v>
      </c>
      <c r="D318" s="4" t="s">
        <v>698</v>
      </c>
      <c r="E318" s="4" t="s">
        <v>1084</v>
      </c>
      <c r="F318" s="4" t="s">
        <v>2814</v>
      </c>
      <c r="G318" s="4">
        <v>2019</v>
      </c>
      <c r="H318" s="4" t="s">
        <v>1086</v>
      </c>
      <c r="I318" s="4" t="s">
        <v>1087</v>
      </c>
      <c r="J318" s="4" t="s">
        <v>1088</v>
      </c>
      <c r="K318" s="4" t="s">
        <v>76</v>
      </c>
      <c r="L318" s="4" t="s">
        <v>2799</v>
      </c>
      <c r="M318" s="4" t="s">
        <v>2815</v>
      </c>
      <c r="N318" s="4" t="s">
        <v>1084</v>
      </c>
      <c r="O318" s="4" t="s">
        <v>1084</v>
      </c>
      <c r="P318" s="4" t="s">
        <v>1084</v>
      </c>
      <c r="Q318" s="4" t="s">
        <v>1084</v>
      </c>
      <c r="R318" s="4" t="s">
        <v>1084</v>
      </c>
      <c r="S318" s="4">
        <v>0</v>
      </c>
      <c r="T318" s="4" t="s">
        <v>1040</v>
      </c>
      <c r="U318" s="4" t="s">
        <v>1041</v>
      </c>
      <c r="V318" s="4" t="s">
        <v>1042</v>
      </c>
      <c r="W318" s="4" t="s">
        <v>1084</v>
      </c>
      <c r="X318" s="4" t="s">
        <v>1093</v>
      </c>
      <c r="Y318" s="4" t="s">
        <v>1094</v>
      </c>
      <c r="Z318" s="4" t="s">
        <v>1084</v>
      </c>
      <c r="AA318" s="4" t="s">
        <v>1084</v>
      </c>
      <c r="AB318" s="4" t="s">
        <v>1084</v>
      </c>
      <c r="AC318" s="4" t="s">
        <v>1188</v>
      </c>
      <c r="AD318" s="4" t="s">
        <v>1084</v>
      </c>
      <c r="AE318" s="4" t="s">
        <v>2816</v>
      </c>
      <c r="AF318" s="4" t="s">
        <v>1140</v>
      </c>
      <c r="AG318" s="4" t="s">
        <v>1156</v>
      </c>
      <c r="AH318" s="4" t="s">
        <v>78</v>
      </c>
      <c r="AI318" s="4">
        <v>43678</v>
      </c>
      <c r="AJ318" s="4" t="s">
        <v>1151</v>
      </c>
      <c r="AK318" s="4">
        <v>43769</v>
      </c>
      <c r="AL318" s="4" t="s">
        <v>1165</v>
      </c>
      <c r="AM318" s="4">
        <v>43724</v>
      </c>
      <c r="AN318" s="4" t="s">
        <v>1214</v>
      </c>
      <c r="AO318" s="4">
        <v>2019.7049180327899</v>
      </c>
      <c r="AP318" s="4" t="s">
        <v>2817</v>
      </c>
      <c r="AQ318" s="4" t="s">
        <v>1216</v>
      </c>
      <c r="AR318" s="4" t="s">
        <v>1216</v>
      </c>
      <c r="AS318" s="4" t="s">
        <v>76</v>
      </c>
      <c r="AT318" s="4" t="s">
        <v>1105</v>
      </c>
      <c r="AU318" s="4" t="s">
        <v>693</v>
      </c>
      <c r="AV318" s="4" t="s">
        <v>1084</v>
      </c>
      <c r="AW318" s="4" t="s">
        <v>1084</v>
      </c>
      <c r="AX318" s="4" t="s">
        <v>2801</v>
      </c>
      <c r="AY318" s="4" t="s">
        <v>1128</v>
      </c>
      <c r="AZ318" s="8" t="s">
        <v>76</v>
      </c>
      <c r="BA318" t="s">
        <v>1204</v>
      </c>
      <c r="BB318" t="s">
        <v>1226</v>
      </c>
      <c r="BC318" t="s">
        <v>1356</v>
      </c>
      <c r="BD318" t="s">
        <v>1207</v>
      </c>
      <c r="BE318" t="s">
        <v>1133</v>
      </c>
      <c r="BF318" t="s">
        <v>1112</v>
      </c>
      <c r="BG318" t="s">
        <v>1228</v>
      </c>
      <c r="BH318" t="s">
        <v>1228</v>
      </c>
      <c r="BI318" t="s">
        <v>1228</v>
      </c>
      <c r="BJ318" t="s">
        <v>1114</v>
      </c>
      <c r="BK318" t="s">
        <v>1115</v>
      </c>
      <c r="BM318" s="47" t="s">
        <v>329</v>
      </c>
    </row>
    <row r="319" spans="1:65" x14ac:dyDescent="0.35">
      <c r="A319" s="5">
        <v>590</v>
      </c>
      <c r="B319" s="4">
        <v>590</v>
      </c>
      <c r="C319" s="4" t="s">
        <v>702</v>
      </c>
      <c r="D319" s="4" t="s">
        <v>701</v>
      </c>
      <c r="E319" s="4" t="s">
        <v>1084</v>
      </c>
      <c r="F319" s="4" t="s">
        <v>2818</v>
      </c>
      <c r="G319" s="4">
        <v>2000</v>
      </c>
      <c r="H319" s="4" t="s">
        <v>1086</v>
      </c>
      <c r="I319" s="4" t="s">
        <v>1087</v>
      </c>
      <c r="J319" s="4" t="s">
        <v>1088</v>
      </c>
      <c r="K319" s="4" t="s">
        <v>76</v>
      </c>
      <c r="L319" s="4" t="s">
        <v>2819</v>
      </c>
      <c r="M319" s="4" t="s">
        <v>2820</v>
      </c>
      <c r="N319" s="4" t="s">
        <v>1084</v>
      </c>
      <c r="O319" s="4" t="s">
        <v>1084</v>
      </c>
      <c r="P319" s="4" t="s">
        <v>1084</v>
      </c>
      <c r="Q319" s="4" t="s">
        <v>1084</v>
      </c>
      <c r="R319" s="4" t="s">
        <v>1084</v>
      </c>
      <c r="S319" s="4">
        <v>2000</v>
      </c>
      <c r="T319" s="4" t="s">
        <v>1040</v>
      </c>
      <c r="U319" s="4" t="s">
        <v>1120</v>
      </c>
      <c r="V319" s="4" t="s">
        <v>1042</v>
      </c>
      <c r="W319" s="4" t="s">
        <v>1084</v>
      </c>
      <c r="X319" s="4" t="s">
        <v>1093</v>
      </c>
      <c r="Y319" s="4" t="s">
        <v>1094</v>
      </c>
      <c r="Z319" s="4" t="s">
        <v>1084</v>
      </c>
      <c r="AA319" s="4" t="s">
        <v>1084</v>
      </c>
      <c r="AB319" s="4" t="s">
        <v>1084</v>
      </c>
      <c r="AC319" s="4" t="s">
        <v>1084</v>
      </c>
      <c r="AD319" s="4" t="s">
        <v>1084</v>
      </c>
      <c r="AE319" s="4" t="s">
        <v>2821</v>
      </c>
      <c r="AF319" s="4" t="s">
        <v>1163</v>
      </c>
      <c r="AG319" s="4" t="s">
        <v>2661</v>
      </c>
      <c r="AH319" s="4" t="s">
        <v>78</v>
      </c>
      <c r="AI319" s="4">
        <v>36647</v>
      </c>
      <c r="AJ319" s="4" t="s">
        <v>1157</v>
      </c>
      <c r="AK319" s="4">
        <v>36718</v>
      </c>
      <c r="AL319" s="4" t="s">
        <v>1125</v>
      </c>
      <c r="AM319" s="4">
        <v>36683</v>
      </c>
      <c r="AN319" s="4" t="s">
        <v>1126</v>
      </c>
      <c r="AO319" s="4">
        <v>2000.4289617486299</v>
      </c>
      <c r="AP319" s="4" t="s">
        <v>1327</v>
      </c>
      <c r="AQ319" s="4" t="s">
        <v>1127</v>
      </c>
      <c r="AR319" s="4" t="s">
        <v>1127</v>
      </c>
      <c r="AS319" s="4" t="s">
        <v>76</v>
      </c>
      <c r="AT319" s="4" t="s">
        <v>1105</v>
      </c>
      <c r="AU319" s="4" t="s">
        <v>700</v>
      </c>
      <c r="AV319" s="4" t="s">
        <v>1084</v>
      </c>
      <c r="AW319" s="4" t="s">
        <v>1084</v>
      </c>
      <c r="AX319" s="4" t="s">
        <v>1084</v>
      </c>
      <c r="AY319" s="4" t="s">
        <v>1128</v>
      </c>
      <c r="AZ319" s="8" t="s">
        <v>76</v>
      </c>
      <c r="BA319" t="s">
        <v>1204</v>
      </c>
      <c r="BB319" t="s">
        <v>1355</v>
      </c>
      <c r="BC319" t="s">
        <v>1356</v>
      </c>
      <c r="BD319" t="s">
        <v>1207</v>
      </c>
      <c r="BE319" t="s">
        <v>1111</v>
      </c>
      <c r="BF319" t="s">
        <v>1112</v>
      </c>
      <c r="BG319" t="s">
        <v>1228</v>
      </c>
      <c r="BH319" t="s">
        <v>1228</v>
      </c>
      <c r="BI319" t="s">
        <v>1228</v>
      </c>
      <c r="BJ319" t="s">
        <v>1114</v>
      </c>
      <c r="BK319" t="s">
        <v>1115</v>
      </c>
      <c r="BM319" s="47" t="s">
        <v>1136</v>
      </c>
    </row>
    <row r="320" spans="1:65" x14ac:dyDescent="0.35">
      <c r="A320" s="5">
        <v>591</v>
      </c>
      <c r="B320" s="4">
        <v>591</v>
      </c>
      <c r="C320" s="4" t="s">
        <v>702</v>
      </c>
      <c r="D320" s="4" t="s">
        <v>704</v>
      </c>
      <c r="E320" s="4" t="s">
        <v>1084</v>
      </c>
      <c r="F320" s="4" t="s">
        <v>2822</v>
      </c>
      <c r="G320" s="4">
        <v>2005</v>
      </c>
      <c r="H320" s="4" t="s">
        <v>1086</v>
      </c>
      <c r="I320" s="4" t="s">
        <v>1087</v>
      </c>
      <c r="J320" s="4" t="s">
        <v>1088</v>
      </c>
      <c r="K320" s="4" t="s">
        <v>67</v>
      </c>
      <c r="L320" s="4" t="s">
        <v>2823</v>
      </c>
      <c r="M320" s="4" t="s">
        <v>2824</v>
      </c>
      <c r="N320" s="4" t="s">
        <v>1084</v>
      </c>
      <c r="O320" s="4" t="s">
        <v>1084</v>
      </c>
      <c r="P320" s="4" t="s">
        <v>1084</v>
      </c>
      <c r="Q320" s="4" t="s">
        <v>1084</v>
      </c>
      <c r="R320" s="4" t="s">
        <v>2825</v>
      </c>
      <c r="S320" s="4">
        <v>2005</v>
      </c>
      <c r="T320" s="4" t="s">
        <v>1040</v>
      </c>
      <c r="U320" s="4" t="s">
        <v>1041</v>
      </c>
      <c r="V320" s="4" t="s">
        <v>1042</v>
      </c>
      <c r="W320" s="4" t="s">
        <v>1084</v>
      </c>
      <c r="X320" s="4" t="s">
        <v>1093</v>
      </c>
      <c r="Y320" s="4" t="s">
        <v>1084</v>
      </c>
      <c r="Z320" s="4" t="s">
        <v>1094</v>
      </c>
      <c r="AA320" s="4" t="s">
        <v>1094</v>
      </c>
      <c r="AB320" s="4" t="s">
        <v>1084</v>
      </c>
      <c r="AC320" s="4" t="s">
        <v>1084</v>
      </c>
      <c r="AD320" s="4" t="s">
        <v>1084</v>
      </c>
      <c r="AE320" s="4" t="s">
        <v>2826</v>
      </c>
      <c r="AF320" s="4" t="s">
        <v>1119</v>
      </c>
      <c r="AG320" s="4" t="s">
        <v>1263</v>
      </c>
      <c r="AH320" s="4" t="s">
        <v>78</v>
      </c>
      <c r="AI320" s="4">
        <v>38384</v>
      </c>
      <c r="AJ320" s="4" t="s">
        <v>1101</v>
      </c>
      <c r="AK320" s="4">
        <v>38503</v>
      </c>
      <c r="AL320" s="4" t="s">
        <v>1157</v>
      </c>
      <c r="AM320" s="4">
        <v>38444</v>
      </c>
      <c r="AN320" s="4" t="s">
        <v>1158</v>
      </c>
      <c r="AO320" s="4">
        <v>2005.2486338797801</v>
      </c>
      <c r="AP320" s="4" t="s">
        <v>2827</v>
      </c>
      <c r="AQ320" s="4" t="s">
        <v>1159</v>
      </c>
      <c r="AR320" s="4" t="s">
        <v>1159</v>
      </c>
      <c r="AS320" s="4" t="s">
        <v>67</v>
      </c>
      <c r="AT320" s="4" t="s">
        <v>1105</v>
      </c>
      <c r="AU320" s="4" t="s">
        <v>700</v>
      </c>
      <c r="AV320" s="4" t="s">
        <v>1084</v>
      </c>
      <c r="AW320" s="4" t="s">
        <v>2828</v>
      </c>
      <c r="AX320" s="4" t="s">
        <v>2829</v>
      </c>
      <c r="AY320" s="4" t="s">
        <v>1106</v>
      </c>
      <c r="AZ320" s="8" t="s">
        <v>67</v>
      </c>
      <c r="BA320" t="s">
        <v>1204</v>
      </c>
      <c r="BB320" t="s">
        <v>1355</v>
      </c>
      <c r="BC320" t="s">
        <v>1356</v>
      </c>
      <c r="BD320" t="s">
        <v>1207</v>
      </c>
      <c r="BE320" t="s">
        <v>1111</v>
      </c>
      <c r="BF320" t="s">
        <v>1112</v>
      </c>
      <c r="BG320" t="s">
        <v>1228</v>
      </c>
      <c r="BH320" t="s">
        <v>1228</v>
      </c>
      <c r="BI320" t="s">
        <v>1228</v>
      </c>
      <c r="BJ320" t="s">
        <v>1114</v>
      </c>
      <c r="BK320" t="s">
        <v>1115</v>
      </c>
      <c r="BM320" s="47"/>
    </row>
    <row r="321" spans="1:65" x14ac:dyDescent="0.35">
      <c r="A321" s="5">
        <v>592</v>
      </c>
      <c r="B321" s="4">
        <v>592</v>
      </c>
      <c r="C321" s="4" t="s">
        <v>702</v>
      </c>
      <c r="D321" s="4" t="s">
        <v>705</v>
      </c>
      <c r="E321" s="4" t="s">
        <v>1084</v>
      </c>
      <c r="F321" s="4" t="s">
        <v>2830</v>
      </c>
      <c r="G321" s="4" t="s">
        <v>192</v>
      </c>
      <c r="H321" s="4" t="s">
        <v>1086</v>
      </c>
      <c r="I321" s="4" t="s">
        <v>1087</v>
      </c>
      <c r="J321" s="4" t="s">
        <v>1088</v>
      </c>
      <c r="K321" s="4" t="s">
        <v>488</v>
      </c>
      <c r="L321" s="4" t="s">
        <v>2831</v>
      </c>
      <c r="M321" s="4" t="s">
        <v>2832</v>
      </c>
      <c r="N321" s="4" t="s">
        <v>1084</v>
      </c>
      <c r="O321" s="4" t="s">
        <v>1084</v>
      </c>
      <c r="P321" s="4" t="s">
        <v>1084</v>
      </c>
      <c r="Q321" s="4" t="s">
        <v>1084</v>
      </c>
      <c r="R321" s="4" t="s">
        <v>2833</v>
      </c>
      <c r="S321" s="4">
        <v>2011</v>
      </c>
      <c r="T321" s="4" t="s">
        <v>1040</v>
      </c>
      <c r="U321" s="4" t="s">
        <v>1041</v>
      </c>
      <c r="V321" s="4" t="s">
        <v>1042</v>
      </c>
      <c r="W321" s="4" t="s">
        <v>1084</v>
      </c>
      <c r="X321" s="4" t="s">
        <v>1093</v>
      </c>
      <c r="Y321" s="4" t="s">
        <v>1084</v>
      </c>
      <c r="Z321" s="4" t="s">
        <v>1094</v>
      </c>
      <c r="AA321" s="4" t="s">
        <v>1094</v>
      </c>
      <c r="AB321" s="4" t="s">
        <v>1084</v>
      </c>
      <c r="AC321" s="4" t="s">
        <v>1084</v>
      </c>
      <c r="AD321" s="4" t="s">
        <v>1084</v>
      </c>
      <c r="AE321" s="4" t="s">
        <v>2834</v>
      </c>
      <c r="AF321" s="4" t="s">
        <v>1414</v>
      </c>
      <c r="AG321" s="4" t="s">
        <v>2835</v>
      </c>
      <c r="AH321" s="4" t="s">
        <v>78</v>
      </c>
      <c r="AI321" s="4">
        <v>40465</v>
      </c>
      <c r="AJ321" s="4" t="s">
        <v>1165</v>
      </c>
      <c r="AK321" s="4">
        <v>40688</v>
      </c>
      <c r="AL321" s="4" t="s">
        <v>1157</v>
      </c>
      <c r="AM321" s="4">
        <v>40577</v>
      </c>
      <c r="AN321" s="4" t="s">
        <v>1341</v>
      </c>
      <c r="AO321" s="4">
        <v>2011.0901639344299</v>
      </c>
      <c r="AP321" s="4" t="s">
        <v>1084</v>
      </c>
      <c r="AQ321" s="4" t="s">
        <v>1256</v>
      </c>
      <c r="AR321" s="4" t="s">
        <v>1342</v>
      </c>
      <c r="AS321" s="4" t="s">
        <v>488</v>
      </c>
      <c r="AT321" s="4" t="s">
        <v>1105</v>
      </c>
      <c r="AU321" s="4" t="s">
        <v>700</v>
      </c>
      <c r="AV321" s="4" t="s">
        <v>1084</v>
      </c>
      <c r="AW321" s="4" t="s">
        <v>2836</v>
      </c>
      <c r="AX321" s="4" t="s">
        <v>2837</v>
      </c>
      <c r="AY321" s="4" t="s">
        <v>2286</v>
      </c>
      <c r="AZ321" s="8" t="s">
        <v>2287</v>
      </c>
      <c r="BA321" t="s">
        <v>1204</v>
      </c>
      <c r="BB321" t="s">
        <v>1355</v>
      </c>
      <c r="BC321" t="s">
        <v>1356</v>
      </c>
      <c r="BD321" t="s">
        <v>1207</v>
      </c>
      <c r="BE321" t="s">
        <v>1111</v>
      </c>
      <c r="BF321" t="s">
        <v>1112</v>
      </c>
      <c r="BG321" t="s">
        <v>1228</v>
      </c>
      <c r="BH321" t="s">
        <v>1228</v>
      </c>
      <c r="BI321" t="s">
        <v>1228</v>
      </c>
      <c r="BJ321" t="s">
        <v>1114</v>
      </c>
      <c r="BK321" t="s">
        <v>1115</v>
      </c>
      <c r="BM321" s="47"/>
    </row>
    <row r="322" spans="1:65" x14ac:dyDescent="0.35">
      <c r="A322" s="5">
        <v>594</v>
      </c>
      <c r="B322" s="4">
        <v>594</v>
      </c>
      <c r="C322" s="4" t="s">
        <v>702</v>
      </c>
      <c r="D322" s="4" t="s">
        <v>706</v>
      </c>
      <c r="E322" s="4" t="s">
        <v>1084</v>
      </c>
      <c r="F322" s="4" t="s">
        <v>2830</v>
      </c>
      <c r="G322" s="4" t="s">
        <v>101</v>
      </c>
      <c r="H322" s="4" t="s">
        <v>1086</v>
      </c>
      <c r="I322" s="4" t="s">
        <v>1087</v>
      </c>
      <c r="J322" s="4" t="s">
        <v>1088</v>
      </c>
      <c r="K322" s="4" t="s">
        <v>2677</v>
      </c>
      <c r="L322" s="4" t="s">
        <v>2838</v>
      </c>
      <c r="M322" s="4" t="s">
        <v>2839</v>
      </c>
      <c r="N322" s="4" t="s">
        <v>1084</v>
      </c>
      <c r="O322" s="4" t="s">
        <v>1084</v>
      </c>
      <c r="P322" s="4" t="s">
        <v>1084</v>
      </c>
      <c r="Q322" s="4" t="s">
        <v>1084</v>
      </c>
      <c r="R322" s="4" t="s">
        <v>2840</v>
      </c>
      <c r="S322" s="4">
        <v>2013</v>
      </c>
      <c r="T322" s="4" t="s">
        <v>1040</v>
      </c>
      <c r="U322" s="4" t="s">
        <v>1041</v>
      </c>
      <c r="V322" s="4" t="s">
        <v>1042</v>
      </c>
      <c r="W322" s="4" t="s">
        <v>1084</v>
      </c>
      <c r="X322" s="4" t="s">
        <v>1093</v>
      </c>
      <c r="Y322" s="4" t="s">
        <v>1094</v>
      </c>
      <c r="Z322" s="4" t="s">
        <v>1084</v>
      </c>
      <c r="AA322" s="4" t="s">
        <v>1084</v>
      </c>
      <c r="AB322" s="4" t="s">
        <v>1084</v>
      </c>
      <c r="AC322" s="4" t="s">
        <v>1084</v>
      </c>
      <c r="AD322" s="4" t="s">
        <v>1084</v>
      </c>
      <c r="AE322" s="4" t="s">
        <v>2841</v>
      </c>
      <c r="AF322" s="4" t="s">
        <v>1976</v>
      </c>
      <c r="AG322" s="4" t="s">
        <v>1977</v>
      </c>
      <c r="AH322" s="4" t="s">
        <v>78</v>
      </c>
      <c r="AI322" s="4">
        <v>41170</v>
      </c>
      <c r="AJ322" s="4" t="s">
        <v>1192</v>
      </c>
      <c r="AK322" s="4">
        <v>41442</v>
      </c>
      <c r="AL322" s="4" t="s">
        <v>1100</v>
      </c>
      <c r="AM322" s="4">
        <v>41306.5</v>
      </c>
      <c r="AN322" s="4" t="s">
        <v>1287</v>
      </c>
      <c r="AO322" s="4">
        <v>2013.0860655737699</v>
      </c>
      <c r="AP322" s="4" t="s">
        <v>1084</v>
      </c>
      <c r="AQ322" s="4" t="s">
        <v>1184</v>
      </c>
      <c r="AR322" s="4" t="s">
        <v>1203</v>
      </c>
      <c r="AS322" s="4" t="s">
        <v>639</v>
      </c>
      <c r="AT322" s="4" t="s">
        <v>1105</v>
      </c>
      <c r="AU322" s="4" t="s">
        <v>700</v>
      </c>
      <c r="AV322" s="4" t="s">
        <v>1084</v>
      </c>
      <c r="AW322" s="4" t="s">
        <v>2842</v>
      </c>
      <c r="AX322" s="4" t="s">
        <v>2843</v>
      </c>
      <c r="AY322" s="4" t="s">
        <v>2683</v>
      </c>
      <c r="AZ322" s="8" t="s">
        <v>2677</v>
      </c>
      <c r="BA322" t="s">
        <v>1204</v>
      </c>
      <c r="BB322" t="s">
        <v>1355</v>
      </c>
      <c r="BC322" t="s">
        <v>1356</v>
      </c>
      <c r="BD322" t="s">
        <v>1207</v>
      </c>
      <c r="BE322" t="s">
        <v>1111</v>
      </c>
      <c r="BF322" t="s">
        <v>1112</v>
      </c>
      <c r="BG322" t="s">
        <v>1228</v>
      </c>
      <c r="BH322" t="s">
        <v>1228</v>
      </c>
      <c r="BI322" t="s">
        <v>1228</v>
      </c>
      <c r="BJ322" t="s">
        <v>1114</v>
      </c>
      <c r="BK322" t="s">
        <v>1115</v>
      </c>
      <c r="BM322" s="47"/>
    </row>
    <row r="323" spans="1:65" x14ac:dyDescent="0.35">
      <c r="A323" s="5">
        <v>595</v>
      </c>
      <c r="B323" s="4">
        <v>595</v>
      </c>
      <c r="C323" s="4" t="s">
        <v>702</v>
      </c>
      <c r="D323" s="4" t="s">
        <v>707</v>
      </c>
      <c r="E323" s="4" t="s">
        <v>1084</v>
      </c>
      <c r="F323" s="4" t="s">
        <v>2830</v>
      </c>
      <c r="G323" s="4">
        <v>2014</v>
      </c>
      <c r="H323" s="4" t="s">
        <v>1086</v>
      </c>
      <c r="I323" s="4" t="s">
        <v>1087</v>
      </c>
      <c r="J323" s="4" t="s">
        <v>1088</v>
      </c>
      <c r="K323" s="4" t="s">
        <v>2677</v>
      </c>
      <c r="L323" s="4" t="s">
        <v>2838</v>
      </c>
      <c r="M323" s="4" t="s">
        <v>2844</v>
      </c>
      <c r="N323" s="4" t="s">
        <v>1084</v>
      </c>
      <c r="O323" s="4" t="s">
        <v>1084</v>
      </c>
      <c r="P323" s="4" t="s">
        <v>1084</v>
      </c>
      <c r="Q323" s="4" t="s">
        <v>1084</v>
      </c>
      <c r="R323" s="4" t="s">
        <v>2845</v>
      </c>
      <c r="S323" s="4">
        <v>2014</v>
      </c>
      <c r="T323" s="4" t="s">
        <v>1040</v>
      </c>
      <c r="U323" s="4" t="s">
        <v>1041</v>
      </c>
      <c r="V323" s="4" t="s">
        <v>1042</v>
      </c>
      <c r="W323" s="4" t="s">
        <v>1084</v>
      </c>
      <c r="X323" s="4" t="s">
        <v>1093</v>
      </c>
      <c r="Y323" s="4" t="s">
        <v>1084</v>
      </c>
      <c r="Z323" s="4" t="s">
        <v>1094</v>
      </c>
      <c r="AA323" s="4" t="s">
        <v>1084</v>
      </c>
      <c r="AB323" s="4" t="s">
        <v>1084</v>
      </c>
      <c r="AC323" s="4" t="s">
        <v>1084</v>
      </c>
      <c r="AD323" s="4" t="s">
        <v>1084</v>
      </c>
      <c r="AE323" s="4" t="s">
        <v>2846</v>
      </c>
      <c r="AF323" s="4" t="s">
        <v>1976</v>
      </c>
      <c r="AG323" s="4" t="s">
        <v>2847</v>
      </c>
      <c r="AH323" s="4" t="s">
        <v>78</v>
      </c>
      <c r="AI323" s="4">
        <v>41662</v>
      </c>
      <c r="AJ323" s="4" t="s">
        <v>1303</v>
      </c>
      <c r="AK323" s="4">
        <v>41937</v>
      </c>
      <c r="AL323" s="4" t="s">
        <v>1165</v>
      </c>
      <c r="AM323" s="4">
        <v>41800</v>
      </c>
      <c r="AN323" s="4" t="s">
        <v>1369</v>
      </c>
      <c r="AO323" s="4">
        <v>2014.43715846995</v>
      </c>
      <c r="AP323" s="4" t="s">
        <v>1304</v>
      </c>
      <c r="AQ323" s="4" t="s">
        <v>1370</v>
      </c>
      <c r="AR323" s="4" t="s">
        <v>1370</v>
      </c>
      <c r="AS323" s="4" t="s">
        <v>639</v>
      </c>
      <c r="AT323" s="4" t="s">
        <v>1105</v>
      </c>
      <c r="AU323" s="4" t="s">
        <v>700</v>
      </c>
      <c r="AV323" s="4" t="s">
        <v>1084</v>
      </c>
      <c r="AW323" s="4" t="s">
        <v>2842</v>
      </c>
      <c r="AX323" s="4" t="s">
        <v>2843</v>
      </c>
      <c r="AY323" s="4" t="s">
        <v>2683</v>
      </c>
      <c r="AZ323" s="8" t="s">
        <v>2677</v>
      </c>
      <c r="BA323" t="s">
        <v>1204</v>
      </c>
      <c r="BB323" t="s">
        <v>1355</v>
      </c>
      <c r="BC323" t="s">
        <v>1356</v>
      </c>
      <c r="BD323" t="s">
        <v>1207</v>
      </c>
      <c r="BE323" t="s">
        <v>1111</v>
      </c>
      <c r="BF323" t="s">
        <v>1112</v>
      </c>
      <c r="BG323" t="s">
        <v>1228</v>
      </c>
      <c r="BH323" t="s">
        <v>1228</v>
      </c>
      <c r="BI323" t="s">
        <v>1228</v>
      </c>
      <c r="BJ323" t="s">
        <v>1114</v>
      </c>
      <c r="BK323" t="s">
        <v>1115</v>
      </c>
      <c r="BM323" s="47"/>
    </row>
    <row r="324" spans="1:65" x14ac:dyDescent="0.35">
      <c r="A324" s="5">
        <v>823</v>
      </c>
      <c r="B324" s="4">
        <v>823</v>
      </c>
      <c r="C324" s="4" t="s">
        <v>702</v>
      </c>
      <c r="D324" s="4" t="s">
        <v>708</v>
      </c>
      <c r="E324" s="4" t="s">
        <v>1084</v>
      </c>
      <c r="F324" s="4" t="s">
        <v>2848</v>
      </c>
      <c r="G324" s="4">
        <v>2015</v>
      </c>
      <c r="H324" s="4" t="s">
        <v>1086</v>
      </c>
      <c r="I324" s="4" t="s">
        <v>1087</v>
      </c>
      <c r="J324" s="4" t="s">
        <v>1088</v>
      </c>
      <c r="K324" s="4" t="s">
        <v>2677</v>
      </c>
      <c r="L324" s="4" t="s">
        <v>2838</v>
      </c>
      <c r="M324" s="4" t="s">
        <v>2849</v>
      </c>
      <c r="N324" s="4" t="s">
        <v>1084</v>
      </c>
      <c r="O324" s="4" t="s">
        <v>1084</v>
      </c>
      <c r="P324" s="4" t="s">
        <v>1084</v>
      </c>
      <c r="Q324" s="4" t="s">
        <v>1084</v>
      </c>
      <c r="R324" s="4" t="s">
        <v>2850</v>
      </c>
      <c r="S324" s="4">
        <v>2015</v>
      </c>
      <c r="T324" s="4" t="s">
        <v>1040</v>
      </c>
      <c r="U324" s="4" t="s">
        <v>1041</v>
      </c>
      <c r="V324" s="4" t="s">
        <v>1042</v>
      </c>
      <c r="W324" s="4" t="s">
        <v>1084</v>
      </c>
      <c r="X324" s="4" t="s">
        <v>1093</v>
      </c>
      <c r="Y324" s="4" t="s">
        <v>1084</v>
      </c>
      <c r="Z324" s="4" t="s">
        <v>1094</v>
      </c>
      <c r="AA324" s="4" t="s">
        <v>1094</v>
      </c>
      <c r="AB324" s="4" t="s">
        <v>1084</v>
      </c>
      <c r="AC324" s="4" t="s">
        <v>1084</v>
      </c>
      <c r="AD324" s="4" t="s">
        <v>1084</v>
      </c>
      <c r="AE324" s="4" t="s">
        <v>2851</v>
      </c>
      <c r="AF324" s="4" t="s">
        <v>1976</v>
      </c>
      <c r="AG324" s="4" t="s">
        <v>2852</v>
      </c>
      <c r="AH324" s="4" t="s">
        <v>78</v>
      </c>
      <c r="AI324" s="4">
        <v>42039</v>
      </c>
      <c r="AJ324" s="4" t="s">
        <v>1101</v>
      </c>
      <c r="AK324" s="4">
        <v>42312</v>
      </c>
      <c r="AL324" s="4" t="s">
        <v>1166</v>
      </c>
      <c r="AM324" s="4">
        <v>42176</v>
      </c>
      <c r="AN324" s="4" t="s">
        <v>1102</v>
      </c>
      <c r="AO324" s="4">
        <v>2015.4672131147499</v>
      </c>
      <c r="AP324" s="4" t="s">
        <v>1304</v>
      </c>
      <c r="AQ324" s="4" t="s">
        <v>1103</v>
      </c>
      <c r="AR324" s="4" t="s">
        <v>1103</v>
      </c>
      <c r="AS324" s="4" t="s">
        <v>639</v>
      </c>
      <c r="AT324" s="4" t="s">
        <v>1105</v>
      </c>
      <c r="AU324" s="4" t="s">
        <v>700</v>
      </c>
      <c r="AV324" s="4" t="s">
        <v>1084</v>
      </c>
      <c r="AW324" s="4" t="s">
        <v>2842</v>
      </c>
      <c r="AX324" s="4" t="s">
        <v>2843</v>
      </c>
      <c r="AY324" s="4" t="s">
        <v>2683</v>
      </c>
      <c r="AZ324" s="8" t="s">
        <v>2677</v>
      </c>
      <c r="BA324" t="s">
        <v>1204</v>
      </c>
      <c r="BB324" t="s">
        <v>1355</v>
      </c>
      <c r="BC324" t="s">
        <v>1356</v>
      </c>
      <c r="BD324" t="s">
        <v>1207</v>
      </c>
      <c r="BE324" t="s">
        <v>1111</v>
      </c>
      <c r="BF324" t="s">
        <v>1112</v>
      </c>
      <c r="BG324" t="s">
        <v>1228</v>
      </c>
      <c r="BH324" t="s">
        <v>1228</v>
      </c>
      <c r="BI324" t="s">
        <v>1228</v>
      </c>
      <c r="BJ324" t="s">
        <v>1114</v>
      </c>
      <c r="BK324" t="s">
        <v>1115</v>
      </c>
      <c r="BM324" s="47"/>
    </row>
    <row r="325" spans="1:65" x14ac:dyDescent="0.35">
      <c r="A325" s="5">
        <v>1547</v>
      </c>
      <c r="B325" s="4">
        <v>1547</v>
      </c>
      <c r="C325" s="4" t="s">
        <v>702</v>
      </c>
      <c r="D325" s="4" t="s">
        <v>710</v>
      </c>
      <c r="E325" s="4" t="s">
        <v>1084</v>
      </c>
      <c r="F325" s="4" t="s">
        <v>2853</v>
      </c>
      <c r="G325" s="4">
        <v>2016</v>
      </c>
      <c r="H325" s="4" t="s">
        <v>1086</v>
      </c>
      <c r="I325" s="4" t="s">
        <v>1087</v>
      </c>
      <c r="J325" s="4" t="s">
        <v>1088</v>
      </c>
      <c r="K325" s="4" t="s">
        <v>2677</v>
      </c>
      <c r="L325" s="4" t="s">
        <v>2838</v>
      </c>
      <c r="M325" s="4" t="s">
        <v>2854</v>
      </c>
      <c r="N325" s="4" t="s">
        <v>1084</v>
      </c>
      <c r="O325" s="4" t="s">
        <v>1084</v>
      </c>
      <c r="P325" s="4" t="s">
        <v>1084</v>
      </c>
      <c r="Q325" s="4" t="s">
        <v>1084</v>
      </c>
      <c r="R325" s="4" t="s">
        <v>2855</v>
      </c>
      <c r="S325" s="4">
        <v>2016</v>
      </c>
      <c r="T325" s="4" t="s">
        <v>1040</v>
      </c>
      <c r="U325" s="4" t="s">
        <v>1041</v>
      </c>
      <c r="V325" s="4" t="s">
        <v>1042</v>
      </c>
      <c r="W325" s="4" t="s">
        <v>1084</v>
      </c>
      <c r="X325" s="4" t="s">
        <v>1093</v>
      </c>
      <c r="Y325" s="4" t="s">
        <v>1084</v>
      </c>
      <c r="Z325" s="4" t="s">
        <v>1094</v>
      </c>
      <c r="AA325" s="4" t="s">
        <v>1084</v>
      </c>
      <c r="AB325" s="4" t="s">
        <v>1084</v>
      </c>
      <c r="AC325" s="4" t="s">
        <v>1173</v>
      </c>
      <c r="AD325" s="4" t="s">
        <v>2856</v>
      </c>
      <c r="AE325" s="4" t="s">
        <v>2857</v>
      </c>
      <c r="AF325" s="4" t="s">
        <v>1976</v>
      </c>
      <c r="AG325" s="4" t="s">
        <v>2858</v>
      </c>
      <c r="AH325" s="4" t="s">
        <v>78</v>
      </c>
      <c r="AI325" s="4">
        <v>42394</v>
      </c>
      <c r="AJ325" s="4" t="s">
        <v>1303</v>
      </c>
      <c r="AK325" s="4">
        <v>42674</v>
      </c>
      <c r="AL325" s="4" t="s">
        <v>1165</v>
      </c>
      <c r="AM325" s="4">
        <v>42534.5</v>
      </c>
      <c r="AN325" s="4" t="s">
        <v>1264</v>
      </c>
      <c r="AO325" s="4">
        <v>2016.44945355191</v>
      </c>
      <c r="AP325" s="4" t="s">
        <v>1084</v>
      </c>
      <c r="AQ325" s="4" t="s">
        <v>1104</v>
      </c>
      <c r="AR325" s="4" t="s">
        <v>1104</v>
      </c>
      <c r="AS325" s="4" t="s">
        <v>639</v>
      </c>
      <c r="AT325" s="4" t="s">
        <v>1105</v>
      </c>
      <c r="AU325" s="4" t="s">
        <v>700</v>
      </c>
      <c r="AV325" s="4" t="s">
        <v>1084</v>
      </c>
      <c r="AW325" s="4" t="s">
        <v>2842</v>
      </c>
      <c r="AX325" s="4" t="s">
        <v>2843</v>
      </c>
      <c r="AY325" s="4" t="s">
        <v>2683</v>
      </c>
      <c r="AZ325" s="8" t="s">
        <v>2677</v>
      </c>
      <c r="BA325" t="s">
        <v>1204</v>
      </c>
      <c r="BB325" t="s">
        <v>1355</v>
      </c>
      <c r="BC325" t="s">
        <v>1356</v>
      </c>
      <c r="BD325" t="s">
        <v>1207</v>
      </c>
      <c r="BE325" t="s">
        <v>1111</v>
      </c>
      <c r="BF325" t="s">
        <v>1112</v>
      </c>
      <c r="BG325" t="s">
        <v>1228</v>
      </c>
      <c r="BH325" t="s">
        <v>1228</v>
      </c>
      <c r="BI325" t="s">
        <v>1228</v>
      </c>
      <c r="BJ325" t="s">
        <v>1114</v>
      </c>
      <c r="BK325" t="s">
        <v>1115</v>
      </c>
      <c r="BM325" s="47"/>
    </row>
    <row r="326" spans="1:65" x14ac:dyDescent="0.35">
      <c r="A326" s="5">
        <v>2240</v>
      </c>
      <c r="B326" s="4">
        <v>2240</v>
      </c>
      <c r="C326" s="4" t="s">
        <v>702</v>
      </c>
      <c r="D326" s="4" t="s">
        <v>711</v>
      </c>
      <c r="E326" s="4" t="s">
        <v>1084</v>
      </c>
      <c r="F326" s="4" t="s">
        <v>2853</v>
      </c>
      <c r="G326" s="4">
        <v>2017</v>
      </c>
      <c r="H326" s="4" t="s">
        <v>1086</v>
      </c>
      <c r="I326" s="4" t="s">
        <v>1087</v>
      </c>
      <c r="J326" s="4" t="s">
        <v>1088</v>
      </c>
      <c r="K326" s="4" t="s">
        <v>2677</v>
      </c>
      <c r="L326" s="4" t="s">
        <v>2838</v>
      </c>
      <c r="M326" s="4" t="s">
        <v>2859</v>
      </c>
      <c r="N326" s="4" t="s">
        <v>1084</v>
      </c>
      <c r="O326" s="4" t="s">
        <v>1084</v>
      </c>
      <c r="P326" s="4" t="s">
        <v>1084</v>
      </c>
      <c r="Q326" s="4" t="s">
        <v>1084</v>
      </c>
      <c r="R326" s="4" t="s">
        <v>2860</v>
      </c>
      <c r="S326" s="4">
        <v>0</v>
      </c>
      <c r="T326" s="4" t="s">
        <v>1040</v>
      </c>
      <c r="U326" s="4" t="s">
        <v>1041</v>
      </c>
      <c r="V326" s="4" t="s">
        <v>1042</v>
      </c>
      <c r="W326" s="4" t="s">
        <v>1084</v>
      </c>
      <c r="X326" s="4" t="s">
        <v>1093</v>
      </c>
      <c r="Y326" s="4" t="s">
        <v>1084</v>
      </c>
      <c r="Z326" s="4" t="s">
        <v>1094</v>
      </c>
      <c r="AA326" s="4" t="s">
        <v>1094</v>
      </c>
      <c r="AB326" s="4" t="s">
        <v>1084</v>
      </c>
      <c r="AC326" s="4" t="s">
        <v>1188</v>
      </c>
      <c r="AD326" s="4" t="s">
        <v>1084</v>
      </c>
      <c r="AE326" s="4" t="s">
        <v>2861</v>
      </c>
      <c r="AF326" s="4" t="s">
        <v>1098</v>
      </c>
      <c r="AG326" s="4" t="s">
        <v>2862</v>
      </c>
      <c r="AH326" s="4" t="s">
        <v>78</v>
      </c>
      <c r="AI326" s="4">
        <v>42830</v>
      </c>
      <c r="AJ326" s="4" t="s">
        <v>1142</v>
      </c>
      <c r="AK326" s="4">
        <v>43096</v>
      </c>
      <c r="AL326" s="4" t="s">
        <v>1152</v>
      </c>
      <c r="AM326" s="4">
        <v>42963.5</v>
      </c>
      <c r="AN326" s="4" t="s">
        <v>1193</v>
      </c>
      <c r="AO326" s="4">
        <v>2017.6215846994501</v>
      </c>
      <c r="AP326" s="4" t="s">
        <v>1327</v>
      </c>
      <c r="AQ326" s="4" t="s">
        <v>1194</v>
      </c>
      <c r="AR326" s="4" t="s">
        <v>1194</v>
      </c>
      <c r="AS326" s="4" t="s">
        <v>639</v>
      </c>
      <c r="AT326" s="4" t="s">
        <v>1105</v>
      </c>
      <c r="AU326" s="4" t="s">
        <v>700</v>
      </c>
      <c r="AV326" s="4" t="s">
        <v>1084</v>
      </c>
      <c r="AW326" s="4" t="s">
        <v>2842</v>
      </c>
      <c r="AX326" s="4" t="s">
        <v>2843</v>
      </c>
      <c r="AY326" s="4" t="s">
        <v>2683</v>
      </c>
      <c r="AZ326" s="8" t="s">
        <v>2677</v>
      </c>
      <c r="BA326" t="s">
        <v>1204</v>
      </c>
      <c r="BB326" t="s">
        <v>1355</v>
      </c>
      <c r="BC326" t="s">
        <v>1356</v>
      </c>
      <c r="BD326" t="s">
        <v>1207</v>
      </c>
      <c r="BE326" t="s">
        <v>1111</v>
      </c>
      <c r="BF326" t="s">
        <v>1112</v>
      </c>
      <c r="BG326" t="s">
        <v>1228</v>
      </c>
      <c r="BH326" t="s">
        <v>1228</v>
      </c>
      <c r="BI326" t="s">
        <v>1228</v>
      </c>
      <c r="BJ326" t="s">
        <v>1114</v>
      </c>
      <c r="BK326" t="s">
        <v>1115</v>
      </c>
      <c r="BM326" s="47"/>
    </row>
    <row r="327" spans="1:65" x14ac:dyDescent="0.35">
      <c r="A327" s="5">
        <v>3748</v>
      </c>
      <c r="B327" s="4">
        <v>3748</v>
      </c>
      <c r="C327" s="4" t="s">
        <v>702</v>
      </c>
      <c r="D327" s="4" t="s">
        <v>712</v>
      </c>
      <c r="E327" s="4" t="s">
        <v>1084</v>
      </c>
      <c r="F327" s="4" t="s">
        <v>2863</v>
      </c>
      <c r="G327" s="4">
        <v>2018</v>
      </c>
      <c r="H327" s="4" t="s">
        <v>1086</v>
      </c>
      <c r="I327" s="4" t="s">
        <v>1087</v>
      </c>
      <c r="J327" s="4" t="s">
        <v>1088</v>
      </c>
      <c r="K327" s="4" t="s">
        <v>2677</v>
      </c>
      <c r="L327" s="4" t="s">
        <v>2838</v>
      </c>
      <c r="M327" s="4" t="s">
        <v>2864</v>
      </c>
      <c r="N327" s="4" t="s">
        <v>1084</v>
      </c>
      <c r="O327" s="4" t="s">
        <v>1084</v>
      </c>
      <c r="P327" s="4" t="s">
        <v>1084</v>
      </c>
      <c r="Q327" s="4" t="s">
        <v>1084</v>
      </c>
      <c r="R327" s="4" t="s">
        <v>2865</v>
      </c>
      <c r="S327" s="4">
        <v>0</v>
      </c>
      <c r="T327" s="4" t="s">
        <v>1040</v>
      </c>
      <c r="U327" s="4" t="s">
        <v>1041</v>
      </c>
      <c r="V327" s="4" t="s">
        <v>1042</v>
      </c>
      <c r="W327" s="4" t="s">
        <v>1084</v>
      </c>
      <c r="X327" s="4" t="s">
        <v>1093</v>
      </c>
      <c r="Y327" s="4" t="s">
        <v>1084</v>
      </c>
      <c r="Z327" s="4" t="s">
        <v>1094</v>
      </c>
      <c r="AA327" s="4" t="s">
        <v>1094</v>
      </c>
      <c r="AB327" s="4" t="s">
        <v>1084</v>
      </c>
      <c r="AC327" s="4" t="s">
        <v>1188</v>
      </c>
      <c r="AD327" s="4" t="s">
        <v>1084</v>
      </c>
      <c r="AE327" s="4" t="s">
        <v>2866</v>
      </c>
      <c r="AF327" s="4" t="s">
        <v>1414</v>
      </c>
      <c r="AG327" s="4" t="s">
        <v>2867</v>
      </c>
      <c r="AH327" s="4" t="s">
        <v>78</v>
      </c>
      <c r="AI327" s="4">
        <v>43216</v>
      </c>
      <c r="AJ327" s="4" t="s">
        <v>1142</v>
      </c>
      <c r="AK327" s="4">
        <v>43452</v>
      </c>
      <c r="AL327" s="4" t="s">
        <v>1152</v>
      </c>
      <c r="AM327" s="4">
        <v>43334.5</v>
      </c>
      <c r="AN327" s="4" t="s">
        <v>1376</v>
      </c>
      <c r="AO327" s="4">
        <v>2018.6379781420801</v>
      </c>
      <c r="AP327" s="4" t="s">
        <v>2868</v>
      </c>
      <c r="AQ327" s="4" t="s">
        <v>1195</v>
      </c>
      <c r="AR327" s="4" t="s">
        <v>1195</v>
      </c>
      <c r="AS327" s="4" t="s">
        <v>639</v>
      </c>
      <c r="AT327" s="4" t="s">
        <v>1105</v>
      </c>
      <c r="AU327" s="4" t="s">
        <v>700</v>
      </c>
      <c r="AV327" s="4" t="s">
        <v>1084</v>
      </c>
      <c r="AW327" s="4" t="s">
        <v>2842</v>
      </c>
      <c r="AX327" s="4" t="s">
        <v>2843</v>
      </c>
      <c r="AY327" s="4" t="s">
        <v>2683</v>
      </c>
      <c r="AZ327" s="8" t="s">
        <v>2677</v>
      </c>
      <c r="BA327" t="s">
        <v>1204</v>
      </c>
      <c r="BB327" t="s">
        <v>1355</v>
      </c>
      <c r="BC327" t="s">
        <v>1356</v>
      </c>
      <c r="BD327" t="s">
        <v>1207</v>
      </c>
      <c r="BE327" t="s">
        <v>1111</v>
      </c>
      <c r="BF327" t="s">
        <v>1112</v>
      </c>
      <c r="BG327" t="s">
        <v>1228</v>
      </c>
      <c r="BH327" t="s">
        <v>1228</v>
      </c>
      <c r="BI327" t="s">
        <v>1228</v>
      </c>
      <c r="BJ327" t="s">
        <v>1114</v>
      </c>
      <c r="BK327" t="s">
        <v>1115</v>
      </c>
      <c r="BM327" s="47"/>
    </row>
    <row r="328" spans="1:65" x14ac:dyDescent="0.35">
      <c r="A328" s="5">
        <v>4404</v>
      </c>
      <c r="B328" s="4">
        <v>4404</v>
      </c>
      <c r="C328" s="4" t="s">
        <v>702</v>
      </c>
      <c r="D328" s="4" t="s">
        <v>713</v>
      </c>
      <c r="E328" s="4" t="s">
        <v>1084</v>
      </c>
      <c r="F328" s="4" t="s">
        <v>2863</v>
      </c>
      <c r="G328" s="4">
        <v>2019</v>
      </c>
      <c r="H328" s="4" t="s">
        <v>1086</v>
      </c>
      <c r="I328" s="4" t="s">
        <v>1087</v>
      </c>
      <c r="J328" s="4" t="s">
        <v>1088</v>
      </c>
      <c r="K328" s="4" t="s">
        <v>2677</v>
      </c>
      <c r="L328" s="4" t="s">
        <v>2838</v>
      </c>
      <c r="M328" s="4" t="s">
        <v>2869</v>
      </c>
      <c r="N328" s="4" t="s">
        <v>1084</v>
      </c>
      <c r="O328" s="4" t="s">
        <v>1084</v>
      </c>
      <c r="P328" s="4" t="s">
        <v>1084</v>
      </c>
      <c r="Q328" s="4" t="s">
        <v>1084</v>
      </c>
      <c r="R328" s="4" t="s">
        <v>2870</v>
      </c>
      <c r="S328" s="4">
        <v>0</v>
      </c>
      <c r="T328" s="4" t="s">
        <v>1040</v>
      </c>
      <c r="U328" s="4" t="s">
        <v>1041</v>
      </c>
      <c r="V328" s="4" t="s">
        <v>1042</v>
      </c>
      <c r="W328" s="4" t="s">
        <v>1084</v>
      </c>
      <c r="X328" s="4" t="s">
        <v>1093</v>
      </c>
      <c r="Y328" s="4" t="s">
        <v>1084</v>
      </c>
      <c r="Z328" s="4" t="s">
        <v>1094</v>
      </c>
      <c r="AA328" s="4" t="s">
        <v>1094</v>
      </c>
      <c r="AB328" s="4" t="s">
        <v>1084</v>
      </c>
      <c r="AC328" s="4" t="s">
        <v>1188</v>
      </c>
      <c r="AD328" s="4" t="s">
        <v>1084</v>
      </c>
      <c r="AE328" s="4" t="s">
        <v>2871</v>
      </c>
      <c r="AF328" s="4" t="s">
        <v>1414</v>
      </c>
      <c r="AG328" s="4" t="s">
        <v>1481</v>
      </c>
      <c r="AH328" s="4" t="s">
        <v>78</v>
      </c>
      <c r="AI328" s="4">
        <v>43580</v>
      </c>
      <c r="AJ328" s="4" t="s">
        <v>1142</v>
      </c>
      <c r="AK328" s="4">
        <v>43805</v>
      </c>
      <c r="AL328" s="4" t="s">
        <v>1152</v>
      </c>
      <c r="AM328" s="4">
        <v>43693</v>
      </c>
      <c r="AN328" s="4" t="s">
        <v>1214</v>
      </c>
      <c r="AO328" s="4">
        <v>2019.6202185792299</v>
      </c>
      <c r="AP328" s="4" t="s">
        <v>1327</v>
      </c>
      <c r="AQ328" s="4" t="s">
        <v>1216</v>
      </c>
      <c r="AR328" s="4" t="s">
        <v>1216</v>
      </c>
      <c r="AS328" s="4" t="s">
        <v>639</v>
      </c>
      <c r="AT328" s="4" t="s">
        <v>1105</v>
      </c>
      <c r="AU328" s="4" t="s">
        <v>700</v>
      </c>
      <c r="AV328" s="4" t="s">
        <v>1084</v>
      </c>
      <c r="AW328" s="4" t="s">
        <v>2842</v>
      </c>
      <c r="AX328" s="4" t="s">
        <v>2843</v>
      </c>
      <c r="AY328" s="4" t="s">
        <v>2683</v>
      </c>
      <c r="AZ328" s="8" t="s">
        <v>2677</v>
      </c>
      <c r="BA328" t="s">
        <v>1204</v>
      </c>
      <c r="BB328" t="s">
        <v>1355</v>
      </c>
      <c r="BC328" t="s">
        <v>1356</v>
      </c>
      <c r="BD328" t="s">
        <v>1207</v>
      </c>
      <c r="BE328" t="s">
        <v>1111</v>
      </c>
      <c r="BF328" t="s">
        <v>1112</v>
      </c>
      <c r="BG328" t="s">
        <v>1228</v>
      </c>
      <c r="BH328" t="s">
        <v>1228</v>
      </c>
      <c r="BI328" t="s">
        <v>1228</v>
      </c>
      <c r="BJ328" t="s">
        <v>1114</v>
      </c>
      <c r="BK328" t="s">
        <v>1115</v>
      </c>
      <c r="BM328" s="47"/>
    </row>
    <row r="329" spans="1:65" x14ac:dyDescent="0.35">
      <c r="A329" s="5">
        <v>596</v>
      </c>
      <c r="B329" s="4">
        <v>596</v>
      </c>
      <c r="C329" s="4" t="s">
        <v>716</v>
      </c>
      <c r="D329" s="4" t="s">
        <v>715</v>
      </c>
      <c r="E329" s="4" t="s">
        <v>1084</v>
      </c>
      <c r="F329" s="4" t="s">
        <v>2872</v>
      </c>
      <c r="G329" s="4" t="s">
        <v>199</v>
      </c>
      <c r="H329" s="4" t="s">
        <v>1086</v>
      </c>
      <c r="I329" s="4" t="s">
        <v>1087</v>
      </c>
      <c r="J329" s="4" t="s">
        <v>1088</v>
      </c>
      <c r="K329" s="4" t="s">
        <v>76</v>
      </c>
      <c r="L329" s="4" t="s">
        <v>2873</v>
      </c>
      <c r="M329" s="4" t="s">
        <v>2874</v>
      </c>
      <c r="N329" s="4" t="s">
        <v>1084</v>
      </c>
      <c r="O329" s="4" t="s">
        <v>2875</v>
      </c>
      <c r="P329" s="4" t="s">
        <v>1084</v>
      </c>
      <c r="Q329" s="4" t="s">
        <v>1084</v>
      </c>
      <c r="R329" s="4" t="s">
        <v>1084</v>
      </c>
      <c r="S329" s="4">
        <v>2005</v>
      </c>
      <c r="T329" s="4" t="s">
        <v>1040</v>
      </c>
      <c r="U329" s="4" t="s">
        <v>1041</v>
      </c>
      <c r="V329" s="4" t="s">
        <v>1042</v>
      </c>
      <c r="W329" s="4" t="s">
        <v>1043</v>
      </c>
      <c r="X329" s="4" t="s">
        <v>1093</v>
      </c>
      <c r="Y329" s="4" t="s">
        <v>1094</v>
      </c>
      <c r="Z329" s="4" t="s">
        <v>1084</v>
      </c>
      <c r="AA329" s="4" t="s">
        <v>1084</v>
      </c>
      <c r="AB329" s="4" t="s">
        <v>1084</v>
      </c>
      <c r="AC329" s="4" t="s">
        <v>1084</v>
      </c>
      <c r="AD329" s="4" t="s">
        <v>1084</v>
      </c>
      <c r="AE329" s="4" t="s">
        <v>2479</v>
      </c>
      <c r="AF329" s="4" t="s">
        <v>1140</v>
      </c>
      <c r="AG329" s="4" t="s">
        <v>2876</v>
      </c>
      <c r="AH329" s="4" t="s">
        <v>78</v>
      </c>
      <c r="AI329" s="4">
        <v>38626</v>
      </c>
      <c r="AJ329" s="4" t="s">
        <v>1165</v>
      </c>
      <c r="AK329" s="4">
        <v>38727</v>
      </c>
      <c r="AL329" s="4" t="s">
        <v>1303</v>
      </c>
      <c r="AM329" s="4">
        <v>38677</v>
      </c>
      <c r="AN329" s="4" t="s">
        <v>1158</v>
      </c>
      <c r="AO329" s="4">
        <v>2005.88524590164</v>
      </c>
      <c r="AP329" s="4" t="s">
        <v>1084</v>
      </c>
      <c r="AQ329" s="4" t="s">
        <v>1159</v>
      </c>
      <c r="AR329" s="4" t="s">
        <v>1280</v>
      </c>
      <c r="AS329" s="4" t="s">
        <v>76</v>
      </c>
      <c r="AT329" s="4" t="s">
        <v>1105</v>
      </c>
      <c r="AU329" s="4" t="s">
        <v>714</v>
      </c>
      <c r="AV329" s="4" t="s">
        <v>1084</v>
      </c>
      <c r="AW329" s="4" t="s">
        <v>1084</v>
      </c>
      <c r="AX329" s="4" t="s">
        <v>1084</v>
      </c>
      <c r="AY329" s="4" t="s">
        <v>1128</v>
      </c>
      <c r="AZ329" s="8" t="s">
        <v>76</v>
      </c>
      <c r="BA329" t="s">
        <v>1129</v>
      </c>
      <c r="BB329" t="s">
        <v>1130</v>
      </c>
      <c r="BC329" t="s">
        <v>1131</v>
      </c>
      <c r="BD329" t="s">
        <v>1132</v>
      </c>
      <c r="BE329" t="s">
        <v>1133</v>
      </c>
      <c r="BF329" t="s">
        <v>1112</v>
      </c>
      <c r="BG329" t="s">
        <v>1131</v>
      </c>
      <c r="BH329" t="s">
        <v>1134</v>
      </c>
      <c r="BI329" t="s">
        <v>1135</v>
      </c>
      <c r="BJ329">
        <v>0</v>
      </c>
      <c r="BK329" t="s">
        <v>1134</v>
      </c>
      <c r="BM329" s="47" t="s">
        <v>1167</v>
      </c>
    </row>
    <row r="330" spans="1:65" x14ac:dyDescent="0.35">
      <c r="A330" s="5">
        <v>597</v>
      </c>
      <c r="B330" s="4">
        <v>597</v>
      </c>
      <c r="C330" s="4" t="s">
        <v>716</v>
      </c>
      <c r="D330" s="4" t="s">
        <v>717</v>
      </c>
      <c r="E330" s="4" t="s">
        <v>1084</v>
      </c>
      <c r="F330" s="4" t="s">
        <v>2877</v>
      </c>
      <c r="G330" s="4">
        <v>2010</v>
      </c>
      <c r="H330" s="4" t="s">
        <v>1086</v>
      </c>
      <c r="I330" s="4" t="s">
        <v>1087</v>
      </c>
      <c r="J330" s="4" t="s">
        <v>1088</v>
      </c>
      <c r="K330" s="4" t="s">
        <v>76</v>
      </c>
      <c r="L330" s="4" t="s">
        <v>2873</v>
      </c>
      <c r="M330" s="4" t="s">
        <v>2878</v>
      </c>
      <c r="N330" s="4" t="s">
        <v>1084</v>
      </c>
      <c r="O330" s="4" t="s">
        <v>1084</v>
      </c>
      <c r="P330" s="4" t="s">
        <v>1084</v>
      </c>
      <c r="Q330" s="4" t="s">
        <v>1084</v>
      </c>
      <c r="R330" s="4" t="s">
        <v>1084</v>
      </c>
      <c r="S330" s="4">
        <v>2010</v>
      </c>
      <c r="T330" s="4" t="s">
        <v>1040</v>
      </c>
      <c r="U330" s="4" t="s">
        <v>1041</v>
      </c>
      <c r="V330" s="4" t="s">
        <v>1042</v>
      </c>
      <c r="W330" s="4" t="s">
        <v>1084</v>
      </c>
      <c r="X330" s="4" t="s">
        <v>1093</v>
      </c>
      <c r="Y330" s="4" t="s">
        <v>1094</v>
      </c>
      <c r="Z330" s="4" t="s">
        <v>1084</v>
      </c>
      <c r="AA330" s="4" t="s">
        <v>1084</v>
      </c>
      <c r="AB330" s="4" t="s">
        <v>1084</v>
      </c>
      <c r="AC330" s="4" t="s">
        <v>1084</v>
      </c>
      <c r="AD330" s="4" t="s">
        <v>1084</v>
      </c>
      <c r="AE330" s="4" t="s">
        <v>1253</v>
      </c>
      <c r="AF330" s="4" t="s">
        <v>1123</v>
      </c>
      <c r="AG330" s="4" t="s">
        <v>1543</v>
      </c>
      <c r="AH330" s="4" t="s">
        <v>78</v>
      </c>
      <c r="AI330" s="4">
        <v>40481</v>
      </c>
      <c r="AJ330" s="4" t="s">
        <v>1165</v>
      </c>
      <c r="AK330" s="4">
        <v>40538</v>
      </c>
      <c r="AL330" s="4" t="s">
        <v>1152</v>
      </c>
      <c r="AM330" s="4">
        <v>40510</v>
      </c>
      <c r="AN330" s="4" t="s">
        <v>1255</v>
      </c>
      <c r="AO330" s="4">
        <v>2010.9043715846999</v>
      </c>
      <c r="AP330" s="4" t="s">
        <v>2879</v>
      </c>
      <c r="AQ330" s="4" t="s">
        <v>1256</v>
      </c>
      <c r="AR330" s="4" t="s">
        <v>1256</v>
      </c>
      <c r="AS330" s="4" t="s">
        <v>76</v>
      </c>
      <c r="AT330" s="4" t="s">
        <v>1105</v>
      </c>
      <c r="AU330" s="4" t="s">
        <v>714</v>
      </c>
      <c r="AV330" s="4" t="s">
        <v>1084</v>
      </c>
      <c r="AW330" s="4" t="s">
        <v>1084</v>
      </c>
      <c r="AX330" s="4" t="s">
        <v>1084</v>
      </c>
      <c r="AY330" s="4" t="s">
        <v>1128</v>
      </c>
      <c r="AZ330" s="8" t="s">
        <v>76</v>
      </c>
      <c r="BA330" t="s">
        <v>1129</v>
      </c>
      <c r="BB330" t="s">
        <v>1130</v>
      </c>
      <c r="BC330" t="s">
        <v>1131</v>
      </c>
      <c r="BD330" t="s">
        <v>1132</v>
      </c>
      <c r="BE330" t="s">
        <v>1133</v>
      </c>
      <c r="BF330" t="s">
        <v>1112</v>
      </c>
      <c r="BG330" t="s">
        <v>1131</v>
      </c>
      <c r="BH330" t="s">
        <v>1134</v>
      </c>
      <c r="BI330" t="s">
        <v>1135</v>
      </c>
      <c r="BJ330">
        <v>0</v>
      </c>
      <c r="BK330" t="s">
        <v>1134</v>
      </c>
      <c r="BM330" s="47" t="s">
        <v>1209</v>
      </c>
    </row>
    <row r="331" spans="1:65" x14ac:dyDescent="0.35">
      <c r="A331" s="5">
        <v>598</v>
      </c>
      <c r="B331" s="4">
        <v>598</v>
      </c>
      <c r="C331" s="4" t="s">
        <v>716</v>
      </c>
      <c r="D331" s="4" t="s">
        <v>718</v>
      </c>
      <c r="E331" s="4" t="s">
        <v>1084</v>
      </c>
      <c r="F331" s="4" t="s">
        <v>2880</v>
      </c>
      <c r="G331" s="4">
        <v>2014</v>
      </c>
      <c r="H331" s="4" t="s">
        <v>1086</v>
      </c>
      <c r="I331" s="4" t="s">
        <v>1087</v>
      </c>
      <c r="J331" s="4" t="s">
        <v>1088</v>
      </c>
      <c r="K331" s="4" t="s">
        <v>76</v>
      </c>
      <c r="L331" s="4" t="s">
        <v>2873</v>
      </c>
      <c r="M331" s="4" t="s">
        <v>2881</v>
      </c>
      <c r="N331" s="4" t="s">
        <v>1084</v>
      </c>
      <c r="O331" s="4" t="s">
        <v>1084</v>
      </c>
      <c r="P331" s="4" t="s">
        <v>1084</v>
      </c>
      <c r="Q331" s="4" t="s">
        <v>1084</v>
      </c>
      <c r="R331" s="4" t="s">
        <v>1084</v>
      </c>
      <c r="S331" s="4">
        <v>2014</v>
      </c>
      <c r="T331" s="4" t="s">
        <v>1040</v>
      </c>
      <c r="U331" s="4" t="s">
        <v>1041</v>
      </c>
      <c r="V331" s="4" t="s">
        <v>1042</v>
      </c>
      <c r="W331" s="4" t="s">
        <v>1084</v>
      </c>
      <c r="X331" s="4" t="s">
        <v>1093</v>
      </c>
      <c r="Y331" s="4" t="s">
        <v>1094</v>
      </c>
      <c r="Z331" s="4" t="s">
        <v>1084</v>
      </c>
      <c r="AA331" s="4" t="s">
        <v>1084</v>
      </c>
      <c r="AB331" s="4" t="s">
        <v>1084</v>
      </c>
      <c r="AC331" s="4" t="s">
        <v>1084</v>
      </c>
      <c r="AD331" s="4" t="s">
        <v>1084</v>
      </c>
      <c r="AE331" s="4" t="s">
        <v>2882</v>
      </c>
      <c r="AF331" s="4" t="s">
        <v>1163</v>
      </c>
      <c r="AG331" s="4" t="s">
        <v>1783</v>
      </c>
      <c r="AH331" s="4" t="s">
        <v>78</v>
      </c>
      <c r="AI331" s="4">
        <v>41671</v>
      </c>
      <c r="AJ331" s="4" t="s">
        <v>1101</v>
      </c>
      <c r="AK331" s="4">
        <v>41756</v>
      </c>
      <c r="AL331" s="4" t="s">
        <v>1142</v>
      </c>
      <c r="AM331" s="4">
        <v>41714</v>
      </c>
      <c r="AN331" s="4" t="s">
        <v>1369</v>
      </c>
      <c r="AO331" s="4">
        <v>2014.2021857923501</v>
      </c>
      <c r="AP331" s="4" t="s">
        <v>2496</v>
      </c>
      <c r="AQ331" s="4" t="s">
        <v>1370</v>
      </c>
      <c r="AR331" s="4" t="s">
        <v>1370</v>
      </c>
      <c r="AS331" s="4" t="s">
        <v>76</v>
      </c>
      <c r="AT331" s="4" t="s">
        <v>1105</v>
      </c>
      <c r="AU331" s="4" t="s">
        <v>714</v>
      </c>
      <c r="AV331" s="4" t="s">
        <v>1084</v>
      </c>
      <c r="AW331" s="4" t="s">
        <v>1084</v>
      </c>
      <c r="AX331" s="4" t="s">
        <v>1084</v>
      </c>
      <c r="AY331" s="4" t="s">
        <v>1128</v>
      </c>
      <c r="AZ331" s="8" t="s">
        <v>76</v>
      </c>
      <c r="BA331" t="s">
        <v>1129</v>
      </c>
      <c r="BB331" t="s">
        <v>1130</v>
      </c>
      <c r="BC331" t="s">
        <v>1131</v>
      </c>
      <c r="BD331" t="s">
        <v>1132</v>
      </c>
      <c r="BE331" t="s">
        <v>1133</v>
      </c>
      <c r="BF331" t="s">
        <v>1112</v>
      </c>
      <c r="BG331" t="s">
        <v>1131</v>
      </c>
      <c r="BH331" t="s">
        <v>1134</v>
      </c>
      <c r="BI331" t="s">
        <v>1135</v>
      </c>
      <c r="BJ331">
        <v>0</v>
      </c>
      <c r="BK331" t="s">
        <v>1134</v>
      </c>
      <c r="BM331" s="47" t="s">
        <v>1298</v>
      </c>
    </row>
    <row r="332" spans="1:65" x14ac:dyDescent="0.35">
      <c r="A332" s="5">
        <v>2497</v>
      </c>
      <c r="B332" s="4">
        <v>2497</v>
      </c>
      <c r="C332" s="4" t="s">
        <v>716</v>
      </c>
      <c r="D332" s="4" t="s">
        <v>719</v>
      </c>
      <c r="E332" s="4" t="s">
        <v>1084</v>
      </c>
      <c r="F332" s="4" t="s">
        <v>2883</v>
      </c>
      <c r="G332" s="4">
        <v>2019</v>
      </c>
      <c r="H332" s="4" t="s">
        <v>1086</v>
      </c>
      <c r="I332" s="4" t="s">
        <v>1087</v>
      </c>
      <c r="J332" s="4" t="s">
        <v>1088</v>
      </c>
      <c r="K332" s="4" t="s">
        <v>76</v>
      </c>
      <c r="L332" s="4" t="s">
        <v>2873</v>
      </c>
      <c r="M332" s="4" t="s">
        <v>2884</v>
      </c>
      <c r="N332" s="4" t="s">
        <v>1084</v>
      </c>
      <c r="O332" s="4" t="s">
        <v>1084</v>
      </c>
      <c r="P332" s="4" t="s">
        <v>1084</v>
      </c>
      <c r="Q332" s="4" t="s">
        <v>1084</v>
      </c>
      <c r="R332" s="4" t="s">
        <v>1084</v>
      </c>
      <c r="S332" s="4">
        <v>0</v>
      </c>
      <c r="T332" s="4" t="s">
        <v>1040</v>
      </c>
      <c r="U332" s="4" t="s">
        <v>1041</v>
      </c>
      <c r="V332" s="4" t="s">
        <v>1042</v>
      </c>
      <c r="W332" s="4" t="s">
        <v>1084</v>
      </c>
      <c r="X332" s="4" t="s">
        <v>1093</v>
      </c>
      <c r="Y332" s="4" t="s">
        <v>1094</v>
      </c>
      <c r="Z332" s="4" t="s">
        <v>1084</v>
      </c>
      <c r="AA332" s="4" t="s">
        <v>1084</v>
      </c>
      <c r="AB332" s="4" t="s">
        <v>1084</v>
      </c>
      <c r="AC332" s="4" t="s">
        <v>1188</v>
      </c>
      <c r="AD332" s="4" t="s">
        <v>1084</v>
      </c>
      <c r="AE332" s="4" t="s">
        <v>2885</v>
      </c>
      <c r="AF332" s="4" t="s">
        <v>1119</v>
      </c>
      <c r="AG332" s="4" t="s">
        <v>1248</v>
      </c>
      <c r="AH332" s="4" t="s">
        <v>78</v>
      </c>
      <c r="AI332" s="4">
        <v>43709</v>
      </c>
      <c r="AJ332" s="4" t="s">
        <v>1192</v>
      </c>
      <c r="AK332" s="4">
        <v>43830</v>
      </c>
      <c r="AL332" s="4" t="s">
        <v>1152</v>
      </c>
      <c r="AM332" s="4">
        <v>43770</v>
      </c>
      <c r="AN332" s="4" t="s">
        <v>1214</v>
      </c>
      <c r="AO332" s="4">
        <v>2019.8306010929</v>
      </c>
      <c r="AP332" s="4" t="s">
        <v>2886</v>
      </c>
      <c r="AQ332" s="4" t="s">
        <v>1216</v>
      </c>
      <c r="AR332" s="4" t="s">
        <v>1216</v>
      </c>
      <c r="AS332" s="4" t="s">
        <v>76</v>
      </c>
      <c r="AT332" s="4" t="s">
        <v>1105</v>
      </c>
      <c r="AU332" s="4" t="s">
        <v>714</v>
      </c>
      <c r="AV332" s="4" t="s">
        <v>1084</v>
      </c>
      <c r="AW332" s="4" t="s">
        <v>1084</v>
      </c>
      <c r="AX332" s="4" t="s">
        <v>1084</v>
      </c>
      <c r="AY332" s="4" t="s">
        <v>1128</v>
      </c>
      <c r="AZ332" s="8" t="s">
        <v>76</v>
      </c>
      <c r="BA332" t="s">
        <v>1129</v>
      </c>
      <c r="BB332" t="s">
        <v>1130</v>
      </c>
      <c r="BC332" t="s">
        <v>1131</v>
      </c>
      <c r="BD332" t="s">
        <v>1132</v>
      </c>
      <c r="BE332" t="s">
        <v>1133</v>
      </c>
      <c r="BF332" t="s">
        <v>1112</v>
      </c>
      <c r="BG332" t="s">
        <v>1131</v>
      </c>
      <c r="BH332" t="s">
        <v>1134</v>
      </c>
      <c r="BI332" t="s">
        <v>1135</v>
      </c>
      <c r="BJ332">
        <v>0</v>
      </c>
      <c r="BK332" t="s">
        <v>1134</v>
      </c>
      <c r="BM332" s="47" t="s">
        <v>329</v>
      </c>
    </row>
    <row r="333" spans="1:65" x14ac:dyDescent="0.35">
      <c r="A333" s="5">
        <v>603</v>
      </c>
      <c r="B333" s="4">
        <v>603</v>
      </c>
      <c r="C333" s="4" t="s">
        <v>722</v>
      </c>
      <c r="D333" s="4" t="s">
        <v>721</v>
      </c>
      <c r="E333" s="4" t="s">
        <v>1084</v>
      </c>
      <c r="F333" s="4" t="s">
        <v>2887</v>
      </c>
      <c r="G333" s="4">
        <v>2000</v>
      </c>
      <c r="H333" s="4" t="s">
        <v>1086</v>
      </c>
      <c r="I333" s="4" t="s">
        <v>1087</v>
      </c>
      <c r="J333" s="4" t="s">
        <v>1088</v>
      </c>
      <c r="K333" s="4" t="s">
        <v>76</v>
      </c>
      <c r="L333" s="4" t="s">
        <v>2888</v>
      </c>
      <c r="M333" s="4" t="s">
        <v>2889</v>
      </c>
      <c r="N333" s="4" t="s">
        <v>1084</v>
      </c>
      <c r="O333" s="4" t="s">
        <v>1084</v>
      </c>
      <c r="P333" s="4" t="s">
        <v>1084</v>
      </c>
      <c r="Q333" s="4" t="s">
        <v>1084</v>
      </c>
      <c r="R333" s="4" t="s">
        <v>1084</v>
      </c>
      <c r="S333" s="4">
        <v>2000</v>
      </c>
      <c r="T333" s="4" t="s">
        <v>1040</v>
      </c>
      <c r="U333" s="4" t="s">
        <v>1120</v>
      </c>
      <c r="V333" s="4" t="s">
        <v>1042</v>
      </c>
      <c r="W333" s="4" t="s">
        <v>1084</v>
      </c>
      <c r="X333" s="4" t="s">
        <v>1093</v>
      </c>
      <c r="Y333" s="4" t="s">
        <v>1094</v>
      </c>
      <c r="Z333" s="4" t="s">
        <v>1084</v>
      </c>
      <c r="AA333" s="4" t="s">
        <v>1084</v>
      </c>
      <c r="AB333" s="4" t="s">
        <v>1084</v>
      </c>
      <c r="AC333" s="4" t="s">
        <v>1084</v>
      </c>
      <c r="AD333" s="4" t="s">
        <v>1084</v>
      </c>
      <c r="AE333" s="4" t="s">
        <v>2890</v>
      </c>
      <c r="AF333" s="4" t="s">
        <v>1140</v>
      </c>
      <c r="AG333" s="4" t="s">
        <v>1156</v>
      </c>
      <c r="AH333" s="4" t="s">
        <v>78</v>
      </c>
      <c r="AI333" s="4">
        <v>36586</v>
      </c>
      <c r="AJ333" s="4" t="s">
        <v>1201</v>
      </c>
      <c r="AK333" s="4">
        <v>36677</v>
      </c>
      <c r="AL333" s="4" t="s">
        <v>1157</v>
      </c>
      <c r="AM333" s="4">
        <v>36632</v>
      </c>
      <c r="AN333" s="4" t="s">
        <v>1126</v>
      </c>
      <c r="AO333" s="4">
        <v>2000.2896174863399</v>
      </c>
      <c r="AP333" s="4" t="s">
        <v>2891</v>
      </c>
      <c r="AQ333" s="4" t="s">
        <v>1127</v>
      </c>
      <c r="AR333" s="4" t="s">
        <v>1127</v>
      </c>
      <c r="AS333" s="4" t="s">
        <v>76</v>
      </c>
      <c r="AT333" s="4" t="s">
        <v>1105</v>
      </c>
      <c r="AU333" s="4" t="s">
        <v>720</v>
      </c>
      <c r="AV333" s="4" t="s">
        <v>1084</v>
      </c>
      <c r="AW333" s="4" t="s">
        <v>1084</v>
      </c>
      <c r="AX333" s="4" t="s">
        <v>1084</v>
      </c>
      <c r="AY333" s="4" t="s">
        <v>1128</v>
      </c>
      <c r="AZ333" s="8" t="s">
        <v>76</v>
      </c>
      <c r="BA333" t="s">
        <v>1204</v>
      </c>
      <c r="BB333" t="s">
        <v>1355</v>
      </c>
      <c r="BC333" t="s">
        <v>1356</v>
      </c>
      <c r="BD333" t="s">
        <v>1207</v>
      </c>
      <c r="BE333" t="s">
        <v>1111</v>
      </c>
      <c r="BF333" t="s">
        <v>1112</v>
      </c>
      <c r="BG333" t="s">
        <v>1228</v>
      </c>
      <c r="BH333" t="s">
        <v>1228</v>
      </c>
      <c r="BI333" t="s">
        <v>1228</v>
      </c>
      <c r="BJ333" t="s">
        <v>1114</v>
      </c>
      <c r="BK333" t="s">
        <v>1115</v>
      </c>
      <c r="BM333" s="47" t="s">
        <v>1136</v>
      </c>
    </row>
    <row r="334" spans="1:65" x14ac:dyDescent="0.35">
      <c r="A334" s="5">
        <v>605</v>
      </c>
      <c r="B334" s="4">
        <v>605</v>
      </c>
      <c r="C334" s="4" t="s">
        <v>722</v>
      </c>
      <c r="D334" s="4" t="s">
        <v>724</v>
      </c>
      <c r="E334" s="4" t="s">
        <v>1084</v>
      </c>
      <c r="F334" s="4" t="s">
        <v>2892</v>
      </c>
      <c r="G334" s="4">
        <v>2008</v>
      </c>
      <c r="H334" s="4" t="s">
        <v>1086</v>
      </c>
      <c r="I334" s="4" t="s">
        <v>1087</v>
      </c>
      <c r="J334" s="4" t="s">
        <v>1088</v>
      </c>
      <c r="K334" s="4" t="s">
        <v>67</v>
      </c>
      <c r="L334" s="4" t="s">
        <v>2893</v>
      </c>
      <c r="M334" s="4" t="s">
        <v>2894</v>
      </c>
      <c r="N334" s="4" t="s">
        <v>1084</v>
      </c>
      <c r="O334" s="4" t="s">
        <v>1084</v>
      </c>
      <c r="P334" s="4" t="s">
        <v>1084</v>
      </c>
      <c r="Q334" s="4" t="s">
        <v>1084</v>
      </c>
      <c r="R334" s="4" t="s">
        <v>2895</v>
      </c>
      <c r="S334" s="4">
        <v>2008</v>
      </c>
      <c r="T334" s="4" t="s">
        <v>1040</v>
      </c>
      <c r="U334" s="4" t="s">
        <v>1041</v>
      </c>
      <c r="V334" s="4" t="s">
        <v>1042</v>
      </c>
      <c r="W334" s="4" t="s">
        <v>1084</v>
      </c>
      <c r="X334" s="4" t="s">
        <v>1093</v>
      </c>
      <c r="Y334" s="4" t="s">
        <v>1084</v>
      </c>
      <c r="Z334" s="4" t="s">
        <v>1094</v>
      </c>
      <c r="AA334" s="4" t="s">
        <v>1094</v>
      </c>
      <c r="AB334" s="4" t="s">
        <v>1084</v>
      </c>
      <c r="AC334" s="4" t="s">
        <v>1084</v>
      </c>
      <c r="AD334" s="4" t="s">
        <v>1084</v>
      </c>
      <c r="AE334" s="4" t="s">
        <v>1183</v>
      </c>
      <c r="AF334" s="4" t="s">
        <v>1084</v>
      </c>
      <c r="AG334" s="4" t="s">
        <v>1084</v>
      </c>
      <c r="AH334" s="4" t="s">
        <v>70</v>
      </c>
      <c r="AI334" s="4">
        <v>0</v>
      </c>
      <c r="AJ334" s="4" t="s">
        <v>1084</v>
      </c>
      <c r="AK334" s="4">
        <v>0</v>
      </c>
      <c r="AL334" s="4" t="s">
        <v>1084</v>
      </c>
      <c r="AM334" s="4">
        <v>0</v>
      </c>
      <c r="AN334" s="4" t="s">
        <v>1084</v>
      </c>
      <c r="AO334" s="4">
        <v>0</v>
      </c>
      <c r="AP334" s="4" t="s">
        <v>1084</v>
      </c>
      <c r="AQ334" s="4" t="s">
        <v>1178</v>
      </c>
      <c r="AR334" s="4" t="s">
        <v>1178</v>
      </c>
      <c r="AS334" s="4" t="s">
        <v>67</v>
      </c>
      <c r="AT334" s="4" t="s">
        <v>1105</v>
      </c>
      <c r="AU334" s="4" t="s">
        <v>720</v>
      </c>
      <c r="AV334" s="4" t="s">
        <v>1084</v>
      </c>
      <c r="AW334" s="4" t="s">
        <v>2896</v>
      </c>
      <c r="AX334" s="4" t="s">
        <v>1084</v>
      </c>
      <c r="AY334" s="4" t="s">
        <v>1106</v>
      </c>
      <c r="AZ334" s="8" t="s">
        <v>67</v>
      </c>
      <c r="BA334" t="s">
        <v>1204</v>
      </c>
      <c r="BB334" t="s">
        <v>1355</v>
      </c>
      <c r="BC334" t="s">
        <v>1356</v>
      </c>
      <c r="BD334" t="s">
        <v>1207</v>
      </c>
      <c r="BE334" t="s">
        <v>1111</v>
      </c>
      <c r="BF334" t="s">
        <v>1112</v>
      </c>
      <c r="BG334" t="s">
        <v>1228</v>
      </c>
      <c r="BH334" t="s">
        <v>1228</v>
      </c>
      <c r="BI334" t="s">
        <v>1228</v>
      </c>
      <c r="BJ334" t="s">
        <v>1114</v>
      </c>
      <c r="BK334" t="s">
        <v>1115</v>
      </c>
      <c r="BM334" s="47"/>
    </row>
    <row r="335" spans="1:65" x14ac:dyDescent="0.35">
      <c r="A335" s="5">
        <v>604</v>
      </c>
      <c r="B335" s="4">
        <v>604</v>
      </c>
      <c r="C335" s="4" t="s">
        <v>722</v>
      </c>
      <c r="D335" s="4" t="s">
        <v>723</v>
      </c>
      <c r="E335" s="4" t="s">
        <v>1084</v>
      </c>
      <c r="F335" s="4" t="s">
        <v>2897</v>
      </c>
      <c r="G335" s="4">
        <v>2005</v>
      </c>
      <c r="H335" s="4" t="s">
        <v>1086</v>
      </c>
      <c r="I335" s="4" t="s">
        <v>1087</v>
      </c>
      <c r="J335" s="4" t="s">
        <v>1088</v>
      </c>
      <c r="K335" s="4" t="s">
        <v>76</v>
      </c>
      <c r="L335" s="4" t="s">
        <v>2888</v>
      </c>
      <c r="M335" s="4" t="s">
        <v>2898</v>
      </c>
      <c r="N335" s="4" t="s">
        <v>1084</v>
      </c>
      <c r="O335" s="4" t="s">
        <v>1084</v>
      </c>
      <c r="P335" s="4" t="s">
        <v>1084</v>
      </c>
      <c r="Q335" s="4" t="s">
        <v>1084</v>
      </c>
      <c r="R335" s="4" t="s">
        <v>1084</v>
      </c>
      <c r="S335" s="4">
        <v>2005</v>
      </c>
      <c r="T335" s="4" t="s">
        <v>1040</v>
      </c>
      <c r="U335" s="4" t="s">
        <v>1041</v>
      </c>
      <c r="V335" s="4" t="s">
        <v>1042</v>
      </c>
      <c r="W335" s="4" t="s">
        <v>1084</v>
      </c>
      <c r="X335" s="4" t="s">
        <v>1093</v>
      </c>
      <c r="Y335" s="4" t="s">
        <v>1094</v>
      </c>
      <c r="Z335" s="4" t="s">
        <v>1084</v>
      </c>
      <c r="AA335" s="4" t="s">
        <v>1084</v>
      </c>
      <c r="AB335" s="4" t="s">
        <v>1084</v>
      </c>
      <c r="AC335" s="4" t="s">
        <v>1084</v>
      </c>
      <c r="AD335" s="4" t="s">
        <v>1084</v>
      </c>
      <c r="AE335" s="4" t="s">
        <v>1162</v>
      </c>
      <c r="AF335" s="4" t="s">
        <v>1163</v>
      </c>
      <c r="AG335" s="4" t="s">
        <v>1164</v>
      </c>
      <c r="AH335" s="4" t="s">
        <v>78</v>
      </c>
      <c r="AI335" s="4">
        <v>38626</v>
      </c>
      <c r="AJ335" s="4" t="s">
        <v>1165</v>
      </c>
      <c r="AK335" s="4">
        <v>38686</v>
      </c>
      <c r="AL335" s="4" t="s">
        <v>1166</v>
      </c>
      <c r="AM335" s="4">
        <v>38656.5</v>
      </c>
      <c r="AN335" s="4" t="s">
        <v>1158</v>
      </c>
      <c r="AO335" s="4">
        <v>2005.8292349726801</v>
      </c>
      <c r="AP335" s="4" t="s">
        <v>2899</v>
      </c>
      <c r="AQ335" s="4" t="s">
        <v>1159</v>
      </c>
      <c r="AR335" s="4" t="s">
        <v>1159</v>
      </c>
      <c r="AS335" s="4" t="s">
        <v>76</v>
      </c>
      <c r="AT335" s="4" t="s">
        <v>1105</v>
      </c>
      <c r="AU335" s="4" t="s">
        <v>720</v>
      </c>
      <c r="AV335" s="4" t="s">
        <v>1084</v>
      </c>
      <c r="AW335" s="4" t="s">
        <v>1084</v>
      </c>
      <c r="AX335" s="4" t="s">
        <v>1084</v>
      </c>
      <c r="AY335" s="4" t="s">
        <v>1128</v>
      </c>
      <c r="AZ335" s="8" t="s">
        <v>76</v>
      </c>
      <c r="BA335" t="s">
        <v>1204</v>
      </c>
      <c r="BB335" t="s">
        <v>1355</v>
      </c>
      <c r="BC335" t="s">
        <v>1356</v>
      </c>
      <c r="BD335" t="s">
        <v>1207</v>
      </c>
      <c r="BE335" t="s">
        <v>1111</v>
      </c>
      <c r="BF335" t="s">
        <v>1112</v>
      </c>
      <c r="BG335" t="s">
        <v>1228</v>
      </c>
      <c r="BH335" t="s">
        <v>1228</v>
      </c>
      <c r="BI335" t="s">
        <v>1228</v>
      </c>
      <c r="BJ335" t="s">
        <v>1114</v>
      </c>
      <c r="BK335" t="s">
        <v>1115</v>
      </c>
      <c r="BM335" s="47" t="s">
        <v>1167</v>
      </c>
    </row>
    <row r="336" spans="1:65" x14ac:dyDescent="0.35">
      <c r="A336" s="5">
        <v>606</v>
      </c>
      <c r="B336" s="4">
        <v>606</v>
      </c>
      <c r="C336" s="4" t="s">
        <v>722</v>
      </c>
      <c r="D336" s="4" t="s">
        <v>725</v>
      </c>
      <c r="E336" s="4" t="s">
        <v>1084</v>
      </c>
      <c r="F336" s="4" t="s">
        <v>2897</v>
      </c>
      <c r="G336" s="4">
        <v>2010</v>
      </c>
      <c r="H336" s="4" t="s">
        <v>1086</v>
      </c>
      <c r="I336" s="4" t="s">
        <v>1087</v>
      </c>
      <c r="J336" s="4" t="s">
        <v>1088</v>
      </c>
      <c r="K336" s="4" t="s">
        <v>76</v>
      </c>
      <c r="L336" s="4" t="s">
        <v>2888</v>
      </c>
      <c r="M336" s="4" t="s">
        <v>2900</v>
      </c>
      <c r="N336" s="4" t="s">
        <v>1084</v>
      </c>
      <c r="O336" s="4" t="s">
        <v>1084</v>
      </c>
      <c r="P336" s="4" t="s">
        <v>1084</v>
      </c>
      <c r="Q336" s="4" t="s">
        <v>1084</v>
      </c>
      <c r="R336" s="4" t="s">
        <v>1084</v>
      </c>
      <c r="S336" s="4">
        <v>2010</v>
      </c>
      <c r="T336" s="4" t="s">
        <v>1040</v>
      </c>
      <c r="U336" s="4" t="s">
        <v>1041</v>
      </c>
      <c r="V336" s="4" t="s">
        <v>1042</v>
      </c>
      <c r="W336" s="4" t="s">
        <v>1084</v>
      </c>
      <c r="X336" s="4" t="s">
        <v>1093</v>
      </c>
      <c r="Y336" s="4" t="s">
        <v>1094</v>
      </c>
      <c r="Z336" s="4" t="s">
        <v>1084</v>
      </c>
      <c r="AA336" s="4" t="s">
        <v>1084</v>
      </c>
      <c r="AB336" s="4" t="s">
        <v>1084</v>
      </c>
      <c r="AC336" s="4" t="s">
        <v>1084</v>
      </c>
      <c r="AD336" s="4" t="s">
        <v>1084</v>
      </c>
      <c r="AE336" s="4" t="s">
        <v>1253</v>
      </c>
      <c r="AF336" s="4" t="s">
        <v>1140</v>
      </c>
      <c r="AG336" s="4" t="s">
        <v>1156</v>
      </c>
      <c r="AH336" s="4" t="s">
        <v>78</v>
      </c>
      <c r="AI336" s="4">
        <v>40452</v>
      </c>
      <c r="AJ336" s="4" t="s">
        <v>1165</v>
      </c>
      <c r="AK336" s="4">
        <v>40543</v>
      </c>
      <c r="AL336" s="4" t="s">
        <v>1152</v>
      </c>
      <c r="AM336" s="4">
        <v>40498</v>
      </c>
      <c r="AN336" s="4" t="s">
        <v>1255</v>
      </c>
      <c r="AO336" s="4">
        <v>2010.8715846994501</v>
      </c>
      <c r="AP336" s="4" t="s">
        <v>1084</v>
      </c>
      <c r="AQ336" s="4" t="s">
        <v>1256</v>
      </c>
      <c r="AR336" s="4" t="s">
        <v>1256</v>
      </c>
      <c r="AS336" s="4" t="s">
        <v>76</v>
      </c>
      <c r="AT336" s="4" t="s">
        <v>1105</v>
      </c>
      <c r="AU336" s="4" t="s">
        <v>720</v>
      </c>
      <c r="AV336" s="4" t="s">
        <v>1084</v>
      </c>
      <c r="AW336" s="4" t="s">
        <v>1084</v>
      </c>
      <c r="AX336" s="4" t="s">
        <v>1084</v>
      </c>
      <c r="AY336" s="4" t="s">
        <v>1128</v>
      </c>
      <c r="AZ336" s="8" t="s">
        <v>76</v>
      </c>
      <c r="BA336" t="s">
        <v>1204</v>
      </c>
      <c r="BB336" t="s">
        <v>1355</v>
      </c>
      <c r="BC336" t="s">
        <v>1356</v>
      </c>
      <c r="BD336" t="s">
        <v>1207</v>
      </c>
      <c r="BE336" t="s">
        <v>1111</v>
      </c>
      <c r="BF336" t="s">
        <v>1112</v>
      </c>
      <c r="BG336" t="s">
        <v>1228</v>
      </c>
      <c r="BH336" t="s">
        <v>1228</v>
      </c>
      <c r="BI336" t="s">
        <v>1228</v>
      </c>
      <c r="BJ336" t="s">
        <v>1114</v>
      </c>
      <c r="BK336" t="s">
        <v>1115</v>
      </c>
      <c r="BM336" s="47" t="s">
        <v>1209</v>
      </c>
    </row>
    <row r="337" spans="1:65" x14ac:dyDescent="0.35">
      <c r="A337" s="5">
        <v>607</v>
      </c>
      <c r="B337" s="4">
        <v>607</v>
      </c>
      <c r="C337" s="4" t="s">
        <v>722</v>
      </c>
      <c r="D337" s="4" t="s">
        <v>726</v>
      </c>
      <c r="E337" s="4" t="s">
        <v>1084</v>
      </c>
      <c r="F337" s="4" t="s">
        <v>2901</v>
      </c>
      <c r="G337" s="4">
        <v>2013</v>
      </c>
      <c r="H337" s="4" t="s">
        <v>1086</v>
      </c>
      <c r="I337" s="4" t="s">
        <v>1087</v>
      </c>
      <c r="J337" s="4" t="s">
        <v>1088</v>
      </c>
      <c r="K337" s="4" t="s">
        <v>67</v>
      </c>
      <c r="L337" s="4" t="s">
        <v>2893</v>
      </c>
      <c r="M337" s="4" t="s">
        <v>2902</v>
      </c>
      <c r="N337" s="4" t="s">
        <v>1084</v>
      </c>
      <c r="O337" s="4" t="s">
        <v>1084</v>
      </c>
      <c r="P337" s="4" t="s">
        <v>1084</v>
      </c>
      <c r="Q337" s="4" t="s">
        <v>1084</v>
      </c>
      <c r="R337" s="4" t="s">
        <v>2903</v>
      </c>
      <c r="S337" s="4">
        <v>2013</v>
      </c>
      <c r="T337" s="4" t="s">
        <v>1040</v>
      </c>
      <c r="U337" s="4" t="s">
        <v>1041</v>
      </c>
      <c r="V337" s="4" t="s">
        <v>1042</v>
      </c>
      <c r="W337" s="4" t="s">
        <v>1084</v>
      </c>
      <c r="X337" s="4" t="s">
        <v>1093</v>
      </c>
      <c r="Y337" s="4" t="s">
        <v>1084</v>
      </c>
      <c r="Z337" s="4" t="s">
        <v>1094</v>
      </c>
      <c r="AA337" s="4" t="s">
        <v>1094</v>
      </c>
      <c r="AB337" s="4" t="s">
        <v>1084</v>
      </c>
      <c r="AC337" s="4" t="s">
        <v>1084</v>
      </c>
      <c r="AD337" s="4" t="s">
        <v>1084</v>
      </c>
      <c r="AE337" s="4" t="s">
        <v>1183</v>
      </c>
      <c r="AF337" s="4" t="s">
        <v>1084</v>
      </c>
      <c r="AG337" s="4" t="s">
        <v>1084</v>
      </c>
      <c r="AH337" s="4" t="s">
        <v>70</v>
      </c>
      <c r="AI337" s="4">
        <v>0</v>
      </c>
      <c r="AJ337" s="4" t="s">
        <v>1084</v>
      </c>
      <c r="AK337" s="4">
        <v>0</v>
      </c>
      <c r="AL337" s="4" t="s">
        <v>1084</v>
      </c>
      <c r="AM337" s="4">
        <v>0</v>
      </c>
      <c r="AN337" s="4" t="s">
        <v>1084</v>
      </c>
      <c r="AO337" s="4">
        <v>0</v>
      </c>
      <c r="AP337" s="4" t="s">
        <v>1084</v>
      </c>
      <c r="AQ337" s="4" t="s">
        <v>1203</v>
      </c>
      <c r="AR337" s="4" t="s">
        <v>1203</v>
      </c>
      <c r="AS337" s="4" t="s">
        <v>67</v>
      </c>
      <c r="AT337" s="4" t="s">
        <v>1105</v>
      </c>
      <c r="AU337" s="4" t="s">
        <v>720</v>
      </c>
      <c r="AV337" s="4" t="s">
        <v>1084</v>
      </c>
      <c r="AW337" s="4" t="s">
        <v>2896</v>
      </c>
      <c r="AX337" s="4" t="s">
        <v>1084</v>
      </c>
      <c r="AY337" s="4" t="s">
        <v>1106</v>
      </c>
      <c r="AZ337" s="8" t="s">
        <v>67</v>
      </c>
      <c r="BA337" t="s">
        <v>1204</v>
      </c>
      <c r="BB337" t="s">
        <v>1355</v>
      </c>
      <c r="BC337" t="s">
        <v>1356</v>
      </c>
      <c r="BD337" t="s">
        <v>1207</v>
      </c>
      <c r="BE337" t="s">
        <v>1111</v>
      </c>
      <c r="BF337" t="s">
        <v>1112</v>
      </c>
      <c r="BG337" t="s">
        <v>1228</v>
      </c>
      <c r="BH337" t="s">
        <v>1228</v>
      </c>
      <c r="BI337" t="s">
        <v>1228</v>
      </c>
      <c r="BJ337" t="s">
        <v>1114</v>
      </c>
      <c r="BK337" t="s">
        <v>1115</v>
      </c>
      <c r="BM337" s="47"/>
    </row>
    <row r="338" spans="1:65" x14ac:dyDescent="0.35">
      <c r="A338" s="5">
        <v>2136</v>
      </c>
      <c r="B338" s="4">
        <v>2136</v>
      </c>
      <c r="C338" s="4" t="s">
        <v>722</v>
      </c>
      <c r="D338" s="4" t="s">
        <v>727</v>
      </c>
      <c r="E338" s="4" t="s">
        <v>1084</v>
      </c>
      <c r="F338" s="4" t="s">
        <v>2904</v>
      </c>
      <c r="G338" s="4">
        <v>2017</v>
      </c>
      <c r="H338" s="4" t="s">
        <v>1086</v>
      </c>
      <c r="I338" s="4" t="s">
        <v>1087</v>
      </c>
      <c r="J338" s="4" t="s">
        <v>1088</v>
      </c>
      <c r="K338" s="4" t="s">
        <v>76</v>
      </c>
      <c r="L338" s="4" t="s">
        <v>2888</v>
      </c>
      <c r="M338" s="4" t="s">
        <v>2905</v>
      </c>
      <c r="N338" s="4" t="s">
        <v>1084</v>
      </c>
      <c r="O338" s="4" t="s">
        <v>1084</v>
      </c>
      <c r="P338" s="4" t="s">
        <v>1084</v>
      </c>
      <c r="Q338" s="4" t="s">
        <v>1084</v>
      </c>
      <c r="R338" s="4" t="s">
        <v>1084</v>
      </c>
      <c r="S338" s="4">
        <v>0</v>
      </c>
      <c r="T338" s="4" t="s">
        <v>1040</v>
      </c>
      <c r="U338" s="4" t="s">
        <v>1041</v>
      </c>
      <c r="V338" s="4" t="s">
        <v>1042</v>
      </c>
      <c r="W338" s="4" t="s">
        <v>1084</v>
      </c>
      <c r="X338" s="4" t="s">
        <v>1093</v>
      </c>
      <c r="Y338" s="4" t="s">
        <v>1094</v>
      </c>
      <c r="Z338" s="4" t="s">
        <v>1094</v>
      </c>
      <c r="AA338" s="4" t="s">
        <v>1084</v>
      </c>
      <c r="AB338" s="4" t="s">
        <v>1084</v>
      </c>
      <c r="AC338" s="4" t="s">
        <v>1095</v>
      </c>
      <c r="AD338" s="4" t="s">
        <v>2291</v>
      </c>
      <c r="AE338" s="4" t="s">
        <v>2906</v>
      </c>
      <c r="AF338" s="4" t="s">
        <v>1140</v>
      </c>
      <c r="AG338" s="4" t="s">
        <v>2465</v>
      </c>
      <c r="AH338" s="4" t="s">
        <v>78</v>
      </c>
      <c r="AI338" s="4">
        <v>42859</v>
      </c>
      <c r="AJ338" s="4" t="s">
        <v>1157</v>
      </c>
      <c r="AK338" s="4">
        <v>42974</v>
      </c>
      <c r="AL338" s="4" t="s">
        <v>1151</v>
      </c>
      <c r="AM338" s="4">
        <v>42917</v>
      </c>
      <c r="AN338" s="4" t="s">
        <v>1193</v>
      </c>
      <c r="AO338" s="4">
        <v>2017.4945355191301</v>
      </c>
      <c r="AP338" s="4" t="s">
        <v>1084</v>
      </c>
      <c r="AQ338" s="4" t="s">
        <v>1194</v>
      </c>
      <c r="AR338" s="4" t="s">
        <v>1194</v>
      </c>
      <c r="AS338" s="4" t="s">
        <v>76</v>
      </c>
      <c r="AT338" s="4" t="s">
        <v>1105</v>
      </c>
      <c r="AU338" s="4" t="s">
        <v>720</v>
      </c>
      <c r="AV338" s="4" t="s">
        <v>1084</v>
      </c>
      <c r="AW338" s="4" t="s">
        <v>1084</v>
      </c>
      <c r="AX338" s="4" t="s">
        <v>1084</v>
      </c>
      <c r="AY338" s="4" t="s">
        <v>1128</v>
      </c>
      <c r="AZ338" s="8" t="s">
        <v>76</v>
      </c>
      <c r="BA338" t="s">
        <v>1204</v>
      </c>
      <c r="BB338" t="s">
        <v>1355</v>
      </c>
      <c r="BC338" t="s">
        <v>1356</v>
      </c>
      <c r="BD338" t="s">
        <v>1207</v>
      </c>
      <c r="BE338" t="s">
        <v>1111</v>
      </c>
      <c r="BF338" t="s">
        <v>1112</v>
      </c>
      <c r="BG338" t="s">
        <v>1228</v>
      </c>
      <c r="BH338" t="s">
        <v>1228</v>
      </c>
      <c r="BI338" t="s">
        <v>1228</v>
      </c>
      <c r="BJ338" t="s">
        <v>1114</v>
      </c>
      <c r="BK338" t="s">
        <v>1115</v>
      </c>
      <c r="BM338" s="47" t="s">
        <v>329</v>
      </c>
    </row>
    <row r="339" spans="1:65" x14ac:dyDescent="0.35">
      <c r="A339" s="5">
        <v>3685</v>
      </c>
      <c r="B339" s="4">
        <v>3685</v>
      </c>
      <c r="C339" s="4" t="s">
        <v>722</v>
      </c>
      <c r="D339" s="4" t="s">
        <v>728</v>
      </c>
      <c r="E339" s="4" t="s">
        <v>1084</v>
      </c>
      <c r="F339" s="4" t="s">
        <v>2907</v>
      </c>
      <c r="G339" s="4">
        <v>2019</v>
      </c>
      <c r="H339" s="4" t="s">
        <v>1086</v>
      </c>
      <c r="I339" s="4" t="s">
        <v>1087</v>
      </c>
      <c r="J339" s="4" t="s">
        <v>1088</v>
      </c>
      <c r="K339" s="4" t="s">
        <v>67</v>
      </c>
      <c r="L339" s="4" t="s">
        <v>2893</v>
      </c>
      <c r="M339" s="4" t="s">
        <v>2908</v>
      </c>
      <c r="N339" s="4" t="s">
        <v>1084</v>
      </c>
      <c r="O339" s="4" t="s">
        <v>1084</v>
      </c>
      <c r="P339" s="4" t="s">
        <v>1084</v>
      </c>
      <c r="Q339" s="4" t="s">
        <v>1084</v>
      </c>
      <c r="R339" s="4" t="s">
        <v>2909</v>
      </c>
      <c r="S339" s="4"/>
      <c r="T339" s="4" t="s">
        <v>1040</v>
      </c>
      <c r="U339" s="4" t="s">
        <v>1041</v>
      </c>
      <c r="V339" s="4" t="s">
        <v>1042</v>
      </c>
      <c r="W339" s="4" t="s">
        <v>1084</v>
      </c>
      <c r="X339" s="4" t="s">
        <v>1093</v>
      </c>
      <c r="Y339" s="4" t="s">
        <v>1084</v>
      </c>
      <c r="Z339" s="4" t="s">
        <v>1094</v>
      </c>
      <c r="AA339" s="4" t="s">
        <v>1094</v>
      </c>
      <c r="AB339" s="4" t="s">
        <v>1084</v>
      </c>
      <c r="AC339" s="4" t="s">
        <v>1188</v>
      </c>
      <c r="AD339" s="4" t="s">
        <v>1084</v>
      </c>
      <c r="AE339" s="4" t="s">
        <v>2910</v>
      </c>
      <c r="AF339" s="4" t="s">
        <v>1140</v>
      </c>
      <c r="AG339" s="4" t="s">
        <v>1460</v>
      </c>
      <c r="AH339" s="4" t="s">
        <v>78</v>
      </c>
      <c r="AI339" s="4">
        <v>43600</v>
      </c>
      <c r="AJ339" s="4" t="s">
        <v>1157</v>
      </c>
      <c r="AK339" s="4">
        <v>43708</v>
      </c>
      <c r="AL339" s="4" t="s">
        <v>1151</v>
      </c>
      <c r="AM339" s="4">
        <v>43654.5</v>
      </c>
      <c r="AN339" s="4" t="s">
        <v>1214</v>
      </c>
      <c r="AO339" s="4">
        <v>2019.5150273224001</v>
      </c>
      <c r="AP339" s="4" t="s">
        <v>1084</v>
      </c>
      <c r="AQ339" s="4" t="s">
        <v>1216</v>
      </c>
      <c r="AR339" s="4" t="s">
        <v>1216</v>
      </c>
      <c r="AS339" s="4" t="s">
        <v>67</v>
      </c>
      <c r="AT339" s="4" t="s">
        <v>1105</v>
      </c>
      <c r="AU339" s="4" t="s">
        <v>720</v>
      </c>
      <c r="AV339" s="4" t="s">
        <v>1084</v>
      </c>
      <c r="AW339" s="4" t="s">
        <v>2896</v>
      </c>
      <c r="AX339" s="4" t="s">
        <v>1084</v>
      </c>
      <c r="AY339" s="4" t="s">
        <v>1106</v>
      </c>
      <c r="AZ339" s="8" t="s">
        <v>67</v>
      </c>
      <c r="BA339" t="s">
        <v>1204</v>
      </c>
      <c r="BB339" t="s">
        <v>1355</v>
      </c>
      <c r="BC339" t="s">
        <v>1356</v>
      </c>
      <c r="BD339" t="s">
        <v>1207</v>
      </c>
      <c r="BE339" t="s">
        <v>1111</v>
      </c>
      <c r="BF339" t="s">
        <v>1112</v>
      </c>
      <c r="BG339" t="s">
        <v>1228</v>
      </c>
      <c r="BH339" t="s">
        <v>1228</v>
      </c>
      <c r="BI339" t="s">
        <v>1228</v>
      </c>
      <c r="BJ339" t="s">
        <v>1114</v>
      </c>
      <c r="BK339" t="s">
        <v>1115</v>
      </c>
      <c r="BM339" s="47"/>
    </row>
    <row r="340" spans="1:65" x14ac:dyDescent="0.35">
      <c r="A340" s="5">
        <v>1392</v>
      </c>
      <c r="B340" s="4">
        <v>1392</v>
      </c>
      <c r="C340" s="4" t="s">
        <v>731</v>
      </c>
      <c r="D340" s="4" t="s">
        <v>730</v>
      </c>
      <c r="E340" s="4" t="s">
        <v>1084</v>
      </c>
      <c r="F340" s="4" t="s">
        <v>2911</v>
      </c>
      <c r="G340" s="4">
        <v>2015</v>
      </c>
      <c r="H340" s="4" t="s">
        <v>1086</v>
      </c>
      <c r="I340" s="4" t="s">
        <v>1087</v>
      </c>
      <c r="J340" s="4" t="s">
        <v>1088</v>
      </c>
      <c r="K340" s="4" t="s">
        <v>1421</v>
      </c>
      <c r="L340" s="4" t="s">
        <v>2912</v>
      </c>
      <c r="M340" s="4" t="s">
        <v>2913</v>
      </c>
      <c r="N340" s="4" t="s">
        <v>1084</v>
      </c>
      <c r="O340" s="4" t="s">
        <v>1084</v>
      </c>
      <c r="P340" s="4" t="s">
        <v>1084</v>
      </c>
      <c r="Q340" s="4" t="s">
        <v>1084</v>
      </c>
      <c r="R340" s="4" t="s">
        <v>1084</v>
      </c>
      <c r="S340" s="4">
        <v>2015</v>
      </c>
      <c r="T340" s="4" t="s">
        <v>1040</v>
      </c>
      <c r="U340" s="4" t="s">
        <v>1041</v>
      </c>
      <c r="V340" s="4" t="s">
        <v>1042</v>
      </c>
      <c r="W340" s="4" t="s">
        <v>1084</v>
      </c>
      <c r="X340" s="4" t="s">
        <v>1284</v>
      </c>
      <c r="Y340" s="4" t="s">
        <v>1084</v>
      </c>
      <c r="Z340" s="4" t="s">
        <v>1094</v>
      </c>
      <c r="AA340" s="4" t="s">
        <v>1084</v>
      </c>
      <c r="AB340" s="4" t="s">
        <v>1084</v>
      </c>
      <c r="AC340" s="4" t="s">
        <v>1084</v>
      </c>
      <c r="AD340" s="4" t="s">
        <v>1084</v>
      </c>
      <c r="AE340" s="4" t="s">
        <v>2914</v>
      </c>
      <c r="AF340" s="4" t="s">
        <v>1190</v>
      </c>
      <c r="AG340" s="4" t="s">
        <v>1512</v>
      </c>
      <c r="AH340" s="4" t="s">
        <v>78</v>
      </c>
      <c r="AI340" s="4">
        <v>42095</v>
      </c>
      <c r="AJ340" s="4" t="s">
        <v>1142</v>
      </c>
      <c r="AK340" s="4">
        <v>42273</v>
      </c>
      <c r="AL340" s="4" t="s">
        <v>1192</v>
      </c>
      <c r="AM340" s="4">
        <v>42184.5</v>
      </c>
      <c r="AN340" s="4" t="s">
        <v>1102</v>
      </c>
      <c r="AO340" s="4">
        <v>2015.4904371584701</v>
      </c>
      <c r="AP340" s="4" t="s">
        <v>2915</v>
      </c>
      <c r="AQ340" s="4" t="s">
        <v>1103</v>
      </c>
      <c r="AR340" s="4" t="s">
        <v>1103</v>
      </c>
      <c r="AS340" s="4" t="s">
        <v>164</v>
      </c>
      <c r="AT340" s="4" t="s">
        <v>1105</v>
      </c>
      <c r="AU340" s="4" t="s">
        <v>729</v>
      </c>
      <c r="AV340" s="4" t="s">
        <v>1084</v>
      </c>
      <c r="AW340" s="4" t="s">
        <v>1084</v>
      </c>
      <c r="AX340" s="4" t="s">
        <v>1084</v>
      </c>
      <c r="AY340" s="4" t="s">
        <v>164</v>
      </c>
      <c r="AZ340" s="8" t="s">
        <v>1428</v>
      </c>
      <c r="BA340" t="s">
        <v>2234</v>
      </c>
      <c r="BB340" t="s">
        <v>2669</v>
      </c>
      <c r="BC340" t="s">
        <v>1514</v>
      </c>
      <c r="BD340" t="s">
        <v>1515</v>
      </c>
      <c r="BE340" t="s">
        <v>1133</v>
      </c>
      <c r="BF340" t="s">
        <v>1112</v>
      </c>
      <c r="BG340" t="s">
        <v>1514</v>
      </c>
      <c r="BH340" t="s">
        <v>2234</v>
      </c>
      <c r="BI340" t="s">
        <v>2236</v>
      </c>
      <c r="BJ340" t="s">
        <v>1114</v>
      </c>
      <c r="BK340" t="s">
        <v>1115</v>
      </c>
      <c r="BM340" s="47"/>
    </row>
    <row r="341" spans="1:65" x14ac:dyDescent="0.35">
      <c r="A341" s="5">
        <v>612</v>
      </c>
      <c r="B341" s="4">
        <v>612</v>
      </c>
      <c r="C341" s="4" t="s">
        <v>734</v>
      </c>
      <c r="D341" s="4" t="s">
        <v>733</v>
      </c>
      <c r="E341" s="4" t="s">
        <v>1084</v>
      </c>
      <c r="F341" s="4" t="s">
        <v>2798</v>
      </c>
      <c r="G341" s="4">
        <v>2006</v>
      </c>
      <c r="H341" s="4" t="s">
        <v>1086</v>
      </c>
      <c r="I341" s="4" t="s">
        <v>1087</v>
      </c>
      <c r="J341" s="4" t="s">
        <v>1088</v>
      </c>
      <c r="K341" s="4" t="s">
        <v>76</v>
      </c>
      <c r="L341" s="4" t="s">
        <v>2916</v>
      </c>
      <c r="M341" s="4" t="s">
        <v>2917</v>
      </c>
      <c r="N341" s="4" t="s">
        <v>1084</v>
      </c>
      <c r="O341" s="4" t="s">
        <v>1084</v>
      </c>
      <c r="P341" s="4" t="s">
        <v>1084</v>
      </c>
      <c r="Q341" s="4" t="s">
        <v>1084</v>
      </c>
      <c r="R341" s="4" t="s">
        <v>1084</v>
      </c>
      <c r="S341" s="4">
        <v>2006</v>
      </c>
      <c r="T341" s="4" t="s">
        <v>1040</v>
      </c>
      <c r="U341" s="4" t="s">
        <v>1041</v>
      </c>
      <c r="V341" s="4" t="s">
        <v>1042</v>
      </c>
      <c r="W341" s="4" t="s">
        <v>1084</v>
      </c>
      <c r="X341" s="4" t="s">
        <v>1093</v>
      </c>
      <c r="Y341" s="4" t="s">
        <v>1094</v>
      </c>
      <c r="Z341" s="4" t="s">
        <v>1084</v>
      </c>
      <c r="AA341" s="4" t="s">
        <v>1084</v>
      </c>
      <c r="AB341" s="4" t="s">
        <v>1084</v>
      </c>
      <c r="AC341" s="4" t="s">
        <v>1084</v>
      </c>
      <c r="AD341" s="4" t="s">
        <v>1084</v>
      </c>
      <c r="AE341" s="4" t="s">
        <v>2918</v>
      </c>
      <c r="AF341" s="4" t="s">
        <v>1163</v>
      </c>
      <c r="AG341" s="4" t="s">
        <v>1164</v>
      </c>
      <c r="AH341" s="4" t="s">
        <v>78</v>
      </c>
      <c r="AI341" s="4">
        <v>38930</v>
      </c>
      <c r="AJ341" s="4" t="s">
        <v>1151</v>
      </c>
      <c r="AK341" s="4">
        <v>38990</v>
      </c>
      <c r="AL341" s="4" t="s">
        <v>1192</v>
      </c>
      <c r="AM341" s="4">
        <v>38960.5</v>
      </c>
      <c r="AN341" s="4" t="s">
        <v>1279</v>
      </c>
      <c r="AO341" s="4">
        <v>2006.6625683060099</v>
      </c>
      <c r="AP341" s="4" t="s">
        <v>2919</v>
      </c>
      <c r="AQ341" s="4" t="s">
        <v>1280</v>
      </c>
      <c r="AR341" s="4" t="s">
        <v>1280</v>
      </c>
      <c r="AS341" s="4" t="s">
        <v>76</v>
      </c>
      <c r="AT341" s="4" t="s">
        <v>1105</v>
      </c>
      <c r="AU341" s="4" t="s">
        <v>732</v>
      </c>
      <c r="AV341" s="4" t="s">
        <v>1084</v>
      </c>
      <c r="AW341" s="4" t="s">
        <v>1084</v>
      </c>
      <c r="AX341" s="4" t="s">
        <v>1084</v>
      </c>
      <c r="AY341" s="4" t="s">
        <v>1128</v>
      </c>
      <c r="AZ341" s="8" t="s">
        <v>76</v>
      </c>
      <c r="BA341" t="s">
        <v>1204</v>
      </c>
      <c r="BB341" t="s">
        <v>1492</v>
      </c>
      <c r="BC341" t="s">
        <v>1227</v>
      </c>
      <c r="BD341" t="s">
        <v>1110</v>
      </c>
      <c r="BE341" t="s">
        <v>1111</v>
      </c>
      <c r="BF341" t="s">
        <v>1112</v>
      </c>
      <c r="BG341" t="s">
        <v>1228</v>
      </c>
      <c r="BH341" t="s">
        <v>1228</v>
      </c>
      <c r="BI341" t="s">
        <v>1228</v>
      </c>
      <c r="BJ341" t="s">
        <v>1114</v>
      </c>
      <c r="BK341" t="s">
        <v>1115</v>
      </c>
      <c r="BM341" s="47" t="s">
        <v>1167</v>
      </c>
    </row>
    <row r="342" spans="1:65" x14ac:dyDescent="0.35">
      <c r="A342" s="5">
        <v>617</v>
      </c>
      <c r="B342" s="4">
        <v>617</v>
      </c>
      <c r="C342" s="4" t="s">
        <v>741</v>
      </c>
      <c r="D342" s="4" t="s">
        <v>740</v>
      </c>
      <c r="E342" s="4" t="s">
        <v>1084</v>
      </c>
      <c r="F342" s="4" t="s">
        <v>2920</v>
      </c>
      <c r="G342" s="4" t="s">
        <v>160</v>
      </c>
      <c r="H342" s="4" t="s">
        <v>1086</v>
      </c>
      <c r="I342" s="4" t="s">
        <v>1087</v>
      </c>
      <c r="J342" s="4" t="s">
        <v>1088</v>
      </c>
      <c r="K342" s="4" t="s">
        <v>67</v>
      </c>
      <c r="L342" s="4" t="s">
        <v>2921</v>
      </c>
      <c r="M342" s="4" t="s">
        <v>2922</v>
      </c>
      <c r="N342" s="4" t="s">
        <v>2923</v>
      </c>
      <c r="O342" s="4" t="s">
        <v>2924</v>
      </c>
      <c r="P342" s="4" t="s">
        <v>1084</v>
      </c>
      <c r="Q342" s="4" t="s">
        <v>1084</v>
      </c>
      <c r="R342" s="4" t="s">
        <v>1084</v>
      </c>
      <c r="S342" s="4">
        <v>2004</v>
      </c>
      <c r="T342" s="4" t="s">
        <v>1040</v>
      </c>
      <c r="U342" s="4" t="s">
        <v>1041</v>
      </c>
      <c r="V342" s="4" t="s">
        <v>1042</v>
      </c>
      <c r="W342" s="4" t="s">
        <v>1043</v>
      </c>
      <c r="X342" s="4" t="s">
        <v>1284</v>
      </c>
      <c r="Y342" s="4" t="s">
        <v>1084</v>
      </c>
      <c r="Z342" s="4" t="s">
        <v>1094</v>
      </c>
      <c r="AA342" s="4" t="s">
        <v>1084</v>
      </c>
      <c r="AB342" s="4" t="s">
        <v>1084</v>
      </c>
      <c r="AC342" s="4" t="s">
        <v>1095</v>
      </c>
      <c r="AD342" s="4" t="s">
        <v>2925</v>
      </c>
      <c r="AE342" s="4" t="s">
        <v>2926</v>
      </c>
      <c r="AF342" s="4" t="s">
        <v>2028</v>
      </c>
      <c r="AG342" s="4" t="s">
        <v>2927</v>
      </c>
      <c r="AH342" s="4" t="s">
        <v>78</v>
      </c>
      <c r="AI342" s="4">
        <v>37895</v>
      </c>
      <c r="AJ342" s="4" t="s">
        <v>1165</v>
      </c>
      <c r="AK342" s="4">
        <v>38230</v>
      </c>
      <c r="AL342" s="4" t="s">
        <v>1151</v>
      </c>
      <c r="AM342" s="4">
        <v>38063</v>
      </c>
      <c r="AN342" s="4" t="s">
        <v>1551</v>
      </c>
      <c r="AO342" s="4">
        <v>2004.20765027322</v>
      </c>
      <c r="AP342" s="4" t="s">
        <v>1084</v>
      </c>
      <c r="AQ342" s="4" t="s">
        <v>1403</v>
      </c>
      <c r="AR342" s="4" t="s">
        <v>1404</v>
      </c>
      <c r="AS342" s="4" t="s">
        <v>67</v>
      </c>
      <c r="AT342" s="4" t="s">
        <v>1105</v>
      </c>
      <c r="AU342" s="4" t="s">
        <v>739</v>
      </c>
      <c r="AV342" s="4" t="s">
        <v>1084</v>
      </c>
      <c r="AW342" s="4" t="s">
        <v>2928</v>
      </c>
      <c r="AX342" s="4" t="s">
        <v>1084</v>
      </c>
      <c r="AY342" s="4" t="s">
        <v>1106</v>
      </c>
      <c r="AZ342" s="8" t="s">
        <v>67</v>
      </c>
      <c r="BA342" t="s">
        <v>1204</v>
      </c>
      <c r="BB342" t="s">
        <v>1445</v>
      </c>
      <c r="BC342" t="s">
        <v>1227</v>
      </c>
      <c r="BD342" t="s">
        <v>1207</v>
      </c>
      <c r="BE342" t="s">
        <v>1133</v>
      </c>
      <c r="BF342" t="s">
        <v>1112</v>
      </c>
      <c r="BG342" t="s">
        <v>1228</v>
      </c>
      <c r="BH342" t="s">
        <v>1228</v>
      </c>
      <c r="BI342" t="s">
        <v>1228</v>
      </c>
      <c r="BJ342">
        <v>0</v>
      </c>
      <c r="BK342" t="s">
        <v>1115</v>
      </c>
      <c r="BM342" s="47"/>
    </row>
    <row r="343" spans="1:65" x14ac:dyDescent="0.35">
      <c r="A343" s="5">
        <v>1352</v>
      </c>
      <c r="B343" s="4">
        <v>1352</v>
      </c>
      <c r="C343" s="4" t="s">
        <v>741</v>
      </c>
      <c r="D343" s="4" t="s">
        <v>747</v>
      </c>
      <c r="E343" s="4" t="s">
        <v>1084</v>
      </c>
      <c r="F343" s="4" t="s">
        <v>2929</v>
      </c>
      <c r="G343" s="4">
        <v>2016</v>
      </c>
      <c r="H343" s="4" t="s">
        <v>1086</v>
      </c>
      <c r="I343" s="4" t="s">
        <v>1087</v>
      </c>
      <c r="J343" s="4" t="s">
        <v>1088</v>
      </c>
      <c r="K343" s="4" t="s">
        <v>67</v>
      </c>
      <c r="L343" s="4" t="s">
        <v>2921</v>
      </c>
      <c r="M343" s="4" t="s">
        <v>2930</v>
      </c>
      <c r="N343" s="4" t="s">
        <v>1084</v>
      </c>
      <c r="O343" s="4" t="s">
        <v>1084</v>
      </c>
      <c r="P343" s="4" t="s">
        <v>1084</v>
      </c>
      <c r="Q343" s="4" t="s">
        <v>1084</v>
      </c>
      <c r="R343" s="4" t="s">
        <v>2931</v>
      </c>
      <c r="S343" s="4">
        <v>2016</v>
      </c>
      <c r="T343" s="4" t="s">
        <v>1040</v>
      </c>
      <c r="U343" s="4" t="s">
        <v>1041</v>
      </c>
      <c r="V343" s="4" t="s">
        <v>1042</v>
      </c>
      <c r="W343" s="4" t="s">
        <v>1084</v>
      </c>
      <c r="X343" s="4" t="s">
        <v>1093</v>
      </c>
      <c r="Y343" s="4" t="s">
        <v>1084</v>
      </c>
      <c r="Z343" s="4" t="s">
        <v>1094</v>
      </c>
      <c r="AA343" s="4" t="s">
        <v>1094</v>
      </c>
      <c r="AB343" s="4" t="s">
        <v>1084</v>
      </c>
      <c r="AC343" s="4" t="s">
        <v>1084</v>
      </c>
      <c r="AD343" s="4" t="s">
        <v>1084</v>
      </c>
      <c r="AE343" s="4" t="s">
        <v>2932</v>
      </c>
      <c r="AF343" s="4" t="s">
        <v>1119</v>
      </c>
      <c r="AG343" s="4" t="s">
        <v>1302</v>
      </c>
      <c r="AH343" s="4" t="s">
        <v>78</v>
      </c>
      <c r="AI343" s="4">
        <v>42543</v>
      </c>
      <c r="AJ343" s="4" t="s">
        <v>1100</v>
      </c>
      <c r="AK343" s="4">
        <v>42676</v>
      </c>
      <c r="AL343" s="4" t="s">
        <v>1166</v>
      </c>
      <c r="AM343" s="4">
        <v>42610</v>
      </c>
      <c r="AN343" s="4" t="s">
        <v>1264</v>
      </c>
      <c r="AO343" s="4">
        <v>2016.6557377049201</v>
      </c>
      <c r="AP343" s="4" t="s">
        <v>1084</v>
      </c>
      <c r="AQ343" s="4" t="s">
        <v>1104</v>
      </c>
      <c r="AR343" s="4" t="s">
        <v>1104</v>
      </c>
      <c r="AS343" s="4" t="s">
        <v>67</v>
      </c>
      <c r="AT343" s="4" t="s">
        <v>1105</v>
      </c>
      <c r="AU343" s="4" t="s">
        <v>739</v>
      </c>
      <c r="AV343" s="4" t="s">
        <v>1084</v>
      </c>
      <c r="AW343" s="4" t="s">
        <v>2928</v>
      </c>
      <c r="AX343" s="4" t="s">
        <v>1084</v>
      </c>
      <c r="AY343" s="4" t="s">
        <v>1106</v>
      </c>
      <c r="AZ343" s="8" t="s">
        <v>67</v>
      </c>
      <c r="BA343" t="s">
        <v>1204</v>
      </c>
      <c r="BB343" t="s">
        <v>1445</v>
      </c>
      <c r="BC343" t="s">
        <v>1227</v>
      </c>
      <c r="BD343" t="s">
        <v>1207</v>
      </c>
      <c r="BE343" t="s">
        <v>1133</v>
      </c>
      <c r="BF343" t="s">
        <v>1112</v>
      </c>
      <c r="BG343" t="s">
        <v>1228</v>
      </c>
      <c r="BH343" t="s">
        <v>1228</v>
      </c>
      <c r="BI343" t="s">
        <v>1228</v>
      </c>
      <c r="BJ343">
        <v>0</v>
      </c>
      <c r="BK343" t="s">
        <v>1115</v>
      </c>
      <c r="BM343" s="47"/>
    </row>
    <row r="344" spans="1:65" x14ac:dyDescent="0.35">
      <c r="A344" s="5">
        <v>1727</v>
      </c>
      <c r="B344" s="4">
        <v>1727</v>
      </c>
      <c r="C344" s="4" t="s">
        <v>751</v>
      </c>
      <c r="D344" s="4" t="s">
        <v>752</v>
      </c>
      <c r="E344" s="4" t="s">
        <v>1084</v>
      </c>
      <c r="F344" s="4" t="s">
        <v>2933</v>
      </c>
      <c r="G344" s="4">
        <v>2016</v>
      </c>
      <c r="H344" s="4" t="s">
        <v>1086</v>
      </c>
      <c r="I344" s="4" t="s">
        <v>1087</v>
      </c>
      <c r="J344" s="4" t="s">
        <v>1088</v>
      </c>
      <c r="K344" s="4" t="s">
        <v>1421</v>
      </c>
      <c r="L344" s="4" t="s">
        <v>2934</v>
      </c>
      <c r="M344" s="4" t="s">
        <v>2935</v>
      </c>
      <c r="N344" s="4" t="s">
        <v>1084</v>
      </c>
      <c r="O344" s="4" t="s">
        <v>1084</v>
      </c>
      <c r="P344" s="4" t="s">
        <v>1084</v>
      </c>
      <c r="Q344" s="4" t="s">
        <v>1084</v>
      </c>
      <c r="R344" s="4" t="s">
        <v>1084</v>
      </c>
      <c r="S344" s="4">
        <v>2016</v>
      </c>
      <c r="T344" s="4" t="s">
        <v>1040</v>
      </c>
      <c r="U344" s="4" t="s">
        <v>1041</v>
      </c>
      <c r="V344" s="4" t="s">
        <v>1042</v>
      </c>
      <c r="W344" s="4" t="s">
        <v>1084</v>
      </c>
      <c r="X344" s="4" t="s">
        <v>1284</v>
      </c>
      <c r="Y344" s="4" t="s">
        <v>1094</v>
      </c>
      <c r="Z344" s="4" t="s">
        <v>1084</v>
      </c>
      <c r="AA344" s="4" t="s">
        <v>1084</v>
      </c>
      <c r="AB344" s="4" t="s">
        <v>1084</v>
      </c>
      <c r="AC344" s="4" t="s">
        <v>1188</v>
      </c>
      <c r="AD344" s="4" t="s">
        <v>1084</v>
      </c>
      <c r="AE344" s="4" t="s">
        <v>2936</v>
      </c>
      <c r="AF344" s="4" t="s">
        <v>1414</v>
      </c>
      <c r="AG344" s="4" t="s">
        <v>2062</v>
      </c>
      <c r="AH344" s="4" t="s">
        <v>78</v>
      </c>
      <c r="AI344" s="4">
        <v>42497</v>
      </c>
      <c r="AJ344" s="4" t="s">
        <v>1157</v>
      </c>
      <c r="AK344" s="4">
        <v>42730</v>
      </c>
      <c r="AL344" s="4" t="s">
        <v>1152</v>
      </c>
      <c r="AM344" s="4">
        <v>42614</v>
      </c>
      <c r="AN344" s="4" t="s">
        <v>1264</v>
      </c>
      <c r="AO344" s="4">
        <v>2016.6666666666699</v>
      </c>
      <c r="AP344" s="4" t="s">
        <v>1327</v>
      </c>
      <c r="AQ344" s="4" t="s">
        <v>1104</v>
      </c>
      <c r="AR344" s="4" t="s">
        <v>1104</v>
      </c>
      <c r="AS344" s="4" t="s">
        <v>164</v>
      </c>
      <c r="AT344" s="4" t="s">
        <v>1105</v>
      </c>
      <c r="AU344" s="4" t="s">
        <v>749</v>
      </c>
      <c r="AV344" s="4" t="s">
        <v>1084</v>
      </c>
      <c r="AW344" s="4" t="s">
        <v>2896</v>
      </c>
      <c r="AX344" s="4" t="s">
        <v>1084</v>
      </c>
      <c r="AY344" s="4" t="s">
        <v>164</v>
      </c>
      <c r="AZ344" s="8" t="s">
        <v>1428</v>
      </c>
      <c r="BA344" t="s">
        <v>1107</v>
      </c>
      <c r="BB344" t="s">
        <v>1108</v>
      </c>
      <c r="BC344" t="s">
        <v>1109</v>
      </c>
      <c r="BD344" t="s">
        <v>1293</v>
      </c>
      <c r="BE344" t="s">
        <v>1133</v>
      </c>
      <c r="BF344" t="s">
        <v>1112</v>
      </c>
      <c r="BG344" t="s">
        <v>1109</v>
      </c>
      <c r="BH344" t="s">
        <v>1108</v>
      </c>
      <c r="BI344" t="s">
        <v>1113</v>
      </c>
      <c r="BJ344">
        <v>0</v>
      </c>
      <c r="BK344" t="s">
        <v>1115</v>
      </c>
      <c r="BM344" s="47"/>
    </row>
    <row r="345" spans="1:65" x14ac:dyDescent="0.35">
      <c r="A345" s="5">
        <v>993</v>
      </c>
      <c r="B345" s="4">
        <v>993</v>
      </c>
      <c r="C345" s="4" t="s">
        <v>755</v>
      </c>
      <c r="D345" s="4" t="s">
        <v>759</v>
      </c>
      <c r="E345" s="4" t="s">
        <v>1084</v>
      </c>
      <c r="F345" s="4" t="s">
        <v>2937</v>
      </c>
      <c r="G345" s="4">
        <v>2000</v>
      </c>
      <c r="H345" s="4" t="s">
        <v>1086</v>
      </c>
      <c r="I345" s="4" t="s">
        <v>1087</v>
      </c>
      <c r="J345" s="4" t="s">
        <v>1088</v>
      </c>
      <c r="K345" s="4" t="s">
        <v>76</v>
      </c>
      <c r="L345" s="4" t="s">
        <v>2938</v>
      </c>
      <c r="M345" s="4" t="s">
        <v>2939</v>
      </c>
      <c r="N345" s="4" t="s">
        <v>1084</v>
      </c>
      <c r="O345" s="4" t="s">
        <v>2940</v>
      </c>
      <c r="P345" s="4" t="s">
        <v>1084</v>
      </c>
      <c r="Q345" s="4" t="s">
        <v>1084</v>
      </c>
      <c r="R345" s="4" t="s">
        <v>1084</v>
      </c>
      <c r="S345" s="4">
        <v>2000</v>
      </c>
      <c r="T345" s="4" t="s">
        <v>1040</v>
      </c>
      <c r="U345" s="4" t="s">
        <v>2941</v>
      </c>
      <c r="V345" s="4" t="s">
        <v>1042</v>
      </c>
      <c r="W345" s="4" t="s">
        <v>1043</v>
      </c>
      <c r="X345" s="4" t="s">
        <v>1284</v>
      </c>
      <c r="Y345" s="4" t="s">
        <v>1094</v>
      </c>
      <c r="Z345" s="4" t="s">
        <v>1084</v>
      </c>
      <c r="AA345" s="4" t="s">
        <v>1084</v>
      </c>
      <c r="AB345" s="4" t="s">
        <v>1084</v>
      </c>
      <c r="AC345" s="4" t="s">
        <v>1095</v>
      </c>
      <c r="AD345" s="4" t="s">
        <v>2942</v>
      </c>
      <c r="AE345" s="4" t="s">
        <v>1489</v>
      </c>
      <c r="AF345" s="4" t="s">
        <v>1123</v>
      </c>
      <c r="AG345" s="4" t="s">
        <v>2943</v>
      </c>
      <c r="AH345" s="4" t="s">
        <v>78</v>
      </c>
      <c r="AI345" s="4">
        <v>36626</v>
      </c>
      <c r="AJ345" s="4" t="s">
        <v>1142</v>
      </c>
      <c r="AK345" s="4">
        <v>36677</v>
      </c>
      <c r="AL345" s="4" t="s">
        <v>1157</v>
      </c>
      <c r="AM345" s="4">
        <v>36652</v>
      </c>
      <c r="AN345" s="4" t="s">
        <v>1126</v>
      </c>
      <c r="AO345" s="4">
        <v>2000.3442622950799</v>
      </c>
      <c r="AP345" s="4" t="s">
        <v>2944</v>
      </c>
      <c r="AQ345" s="4" t="s">
        <v>1127</v>
      </c>
      <c r="AR345" s="4" t="s">
        <v>1127</v>
      </c>
      <c r="AS345" s="4" t="s">
        <v>76</v>
      </c>
      <c r="AT345" s="4" t="s">
        <v>1105</v>
      </c>
      <c r="AU345" s="4" t="s">
        <v>753</v>
      </c>
      <c r="AV345" s="4" t="s">
        <v>1084</v>
      </c>
      <c r="AW345" s="4" t="s">
        <v>1084</v>
      </c>
      <c r="AX345" s="4" t="s">
        <v>1084</v>
      </c>
      <c r="AY345" s="4" t="s">
        <v>1128</v>
      </c>
      <c r="AZ345" s="8" t="s">
        <v>76</v>
      </c>
      <c r="BA345" t="s">
        <v>1107</v>
      </c>
      <c r="BB345" t="s">
        <v>1242</v>
      </c>
      <c r="BC345" t="s">
        <v>1206</v>
      </c>
      <c r="BD345" t="s">
        <v>2945</v>
      </c>
      <c r="BE345" t="s">
        <v>1133</v>
      </c>
      <c r="BF345" t="s">
        <v>1112</v>
      </c>
      <c r="BG345" t="s">
        <v>1206</v>
      </c>
      <c r="BH345" t="s">
        <v>1242</v>
      </c>
      <c r="BI345" t="s">
        <v>1208</v>
      </c>
      <c r="BJ345">
        <v>0</v>
      </c>
      <c r="BK345" t="s">
        <v>1115</v>
      </c>
      <c r="BM345" s="47" t="s">
        <v>1136</v>
      </c>
    </row>
    <row r="346" spans="1:65" x14ac:dyDescent="0.35">
      <c r="A346" s="5">
        <v>1576</v>
      </c>
      <c r="B346" s="4">
        <v>1576</v>
      </c>
      <c r="C346" s="4" t="s">
        <v>755</v>
      </c>
      <c r="D346" s="4" t="s">
        <v>760</v>
      </c>
      <c r="E346" s="4" t="s">
        <v>1084</v>
      </c>
      <c r="F346" s="4" t="s">
        <v>2946</v>
      </c>
      <c r="G346" s="4">
        <v>2004</v>
      </c>
      <c r="H346" s="4" t="s">
        <v>1086</v>
      </c>
      <c r="I346" s="4" t="s">
        <v>1087</v>
      </c>
      <c r="J346" s="4" t="s">
        <v>1088</v>
      </c>
      <c r="K346" s="4" t="s">
        <v>1421</v>
      </c>
      <c r="L346" s="4" t="s">
        <v>2947</v>
      </c>
      <c r="M346" s="4" t="s">
        <v>2948</v>
      </c>
      <c r="N346" s="4" t="s">
        <v>1084</v>
      </c>
      <c r="O346" s="4" t="s">
        <v>1084</v>
      </c>
      <c r="P346" s="4" t="s">
        <v>1084</v>
      </c>
      <c r="Q346" s="4" t="s">
        <v>1084</v>
      </c>
      <c r="R346" s="4" t="s">
        <v>1084</v>
      </c>
      <c r="S346" s="4">
        <v>2004</v>
      </c>
      <c r="T346" s="4" t="s">
        <v>1040</v>
      </c>
      <c r="U346" s="4" t="s">
        <v>1120</v>
      </c>
      <c r="V346" s="4" t="s">
        <v>1042</v>
      </c>
      <c r="W346" s="4" t="s">
        <v>1084</v>
      </c>
      <c r="X346" s="4" t="s">
        <v>1284</v>
      </c>
      <c r="Y346" s="4" t="s">
        <v>1094</v>
      </c>
      <c r="Z346" s="4" t="s">
        <v>1084</v>
      </c>
      <c r="AA346" s="4" t="s">
        <v>1084</v>
      </c>
      <c r="AB346" s="4" t="s">
        <v>1084</v>
      </c>
      <c r="AC346" s="4" t="s">
        <v>1188</v>
      </c>
      <c r="AD346" s="4" t="s">
        <v>1084</v>
      </c>
      <c r="AE346" s="4" t="s">
        <v>2949</v>
      </c>
      <c r="AF346" s="4" t="s">
        <v>1123</v>
      </c>
      <c r="AG346" s="4" t="s">
        <v>1917</v>
      </c>
      <c r="AH346" s="4" t="s">
        <v>78</v>
      </c>
      <c r="AI346" s="4">
        <v>38127</v>
      </c>
      <c r="AJ346" s="4" t="s">
        <v>1157</v>
      </c>
      <c r="AK346" s="4">
        <v>38175</v>
      </c>
      <c r="AL346" s="4" t="s">
        <v>1125</v>
      </c>
      <c r="AM346" s="4">
        <v>38151.5</v>
      </c>
      <c r="AN346" s="4" t="s">
        <v>1551</v>
      </c>
      <c r="AO346" s="4">
        <v>2004.44945355191</v>
      </c>
      <c r="AP346" s="4" t="s">
        <v>2950</v>
      </c>
      <c r="AQ346" s="4" t="s">
        <v>1404</v>
      </c>
      <c r="AR346" s="4" t="s">
        <v>1404</v>
      </c>
      <c r="AS346" s="4" t="s">
        <v>164</v>
      </c>
      <c r="AT346" s="4" t="s">
        <v>1105</v>
      </c>
      <c r="AU346" s="4" t="s">
        <v>753</v>
      </c>
      <c r="AV346" s="4" t="s">
        <v>1084</v>
      </c>
      <c r="AW346" s="4" t="s">
        <v>1084</v>
      </c>
      <c r="AX346" s="4" t="s">
        <v>1084</v>
      </c>
      <c r="AY346" s="4" t="s">
        <v>164</v>
      </c>
      <c r="AZ346" s="8" t="s">
        <v>1428</v>
      </c>
      <c r="BA346" t="s">
        <v>1107</v>
      </c>
      <c r="BB346" t="s">
        <v>1242</v>
      </c>
      <c r="BC346" t="s">
        <v>1206</v>
      </c>
      <c r="BD346" t="s">
        <v>2945</v>
      </c>
      <c r="BE346" t="s">
        <v>1133</v>
      </c>
      <c r="BF346" t="s">
        <v>1112</v>
      </c>
      <c r="BG346" t="s">
        <v>1206</v>
      </c>
      <c r="BH346" t="s">
        <v>1242</v>
      </c>
      <c r="BI346" t="s">
        <v>1208</v>
      </c>
      <c r="BJ346">
        <v>0</v>
      </c>
      <c r="BK346" t="s">
        <v>1115</v>
      </c>
      <c r="BM346" s="47"/>
    </row>
    <row r="347" spans="1:65" x14ac:dyDescent="0.35">
      <c r="A347" s="5">
        <v>768</v>
      </c>
      <c r="B347" s="4">
        <v>768</v>
      </c>
      <c r="C347" s="4" t="s">
        <v>755</v>
      </c>
      <c r="D347" s="4" t="s">
        <v>754</v>
      </c>
      <c r="E347" s="4" t="s">
        <v>1084</v>
      </c>
      <c r="F347" s="4" t="s">
        <v>2951</v>
      </c>
      <c r="G347" s="4" t="s">
        <v>179</v>
      </c>
      <c r="H347" s="4" t="s">
        <v>1086</v>
      </c>
      <c r="I347" s="4" t="s">
        <v>1087</v>
      </c>
      <c r="J347" s="4" t="s">
        <v>1088</v>
      </c>
      <c r="K347" s="4" t="s">
        <v>567</v>
      </c>
      <c r="L347" s="4" t="s">
        <v>2952</v>
      </c>
      <c r="M347" s="4" t="s">
        <v>2953</v>
      </c>
      <c r="N347" s="4" t="s">
        <v>1084</v>
      </c>
      <c r="O347" s="4" t="s">
        <v>1084</v>
      </c>
      <c r="P347" s="4" t="s">
        <v>1084</v>
      </c>
      <c r="Q347" s="4" t="s">
        <v>1084</v>
      </c>
      <c r="R347" s="4" t="s">
        <v>1084</v>
      </c>
      <c r="S347" s="4">
        <v>2007</v>
      </c>
      <c r="T347" s="4" t="s">
        <v>1040</v>
      </c>
      <c r="U347" s="4" t="s">
        <v>1084</v>
      </c>
      <c r="V347" s="4" t="s">
        <v>1042</v>
      </c>
      <c r="W347" s="4" t="s">
        <v>1084</v>
      </c>
      <c r="X347" s="4" t="s">
        <v>1284</v>
      </c>
      <c r="Y347" s="4" t="s">
        <v>1094</v>
      </c>
      <c r="Z347" s="4" t="s">
        <v>1084</v>
      </c>
      <c r="AA347" s="4" t="s">
        <v>1084</v>
      </c>
      <c r="AB347" s="4" t="s">
        <v>1084</v>
      </c>
      <c r="AC347" s="4" t="s">
        <v>1084</v>
      </c>
      <c r="AD347" s="4" t="s">
        <v>1084</v>
      </c>
      <c r="AE347" s="4" t="s">
        <v>2954</v>
      </c>
      <c r="AF347" s="4" t="s">
        <v>1140</v>
      </c>
      <c r="AG347" s="4" t="s">
        <v>2757</v>
      </c>
      <c r="AH347" s="4" t="s">
        <v>78</v>
      </c>
      <c r="AI347" s="4">
        <v>39022</v>
      </c>
      <c r="AJ347" s="4" t="s">
        <v>1166</v>
      </c>
      <c r="AK347" s="4">
        <v>39127</v>
      </c>
      <c r="AL347" s="4" t="s">
        <v>1101</v>
      </c>
      <c r="AM347" s="4">
        <v>39075</v>
      </c>
      <c r="AN347" s="4" t="s">
        <v>1279</v>
      </c>
      <c r="AO347" s="4">
        <v>2006.97540983607</v>
      </c>
      <c r="AP347" s="4" t="s">
        <v>1084</v>
      </c>
      <c r="AQ347" s="4" t="s">
        <v>1280</v>
      </c>
      <c r="AR347" s="4" t="s">
        <v>1444</v>
      </c>
      <c r="AS347" s="4" t="s">
        <v>567</v>
      </c>
      <c r="AT347" s="4" t="s">
        <v>1105</v>
      </c>
      <c r="AU347" s="4" t="s">
        <v>753</v>
      </c>
      <c r="AV347" s="4" t="s">
        <v>1084</v>
      </c>
      <c r="AW347" s="4" t="s">
        <v>1084</v>
      </c>
      <c r="AX347" s="4" t="s">
        <v>1084</v>
      </c>
      <c r="AY347" s="4" t="s">
        <v>2497</v>
      </c>
      <c r="AZ347" s="8" t="s">
        <v>2498</v>
      </c>
      <c r="BA347" t="s">
        <v>1107</v>
      </c>
      <c r="BB347" t="s">
        <v>1242</v>
      </c>
      <c r="BC347" t="s">
        <v>1206</v>
      </c>
      <c r="BD347" t="s">
        <v>2945</v>
      </c>
      <c r="BE347" t="s">
        <v>1133</v>
      </c>
      <c r="BF347" t="s">
        <v>1112</v>
      </c>
      <c r="BG347" t="s">
        <v>1206</v>
      </c>
      <c r="BH347" t="s">
        <v>1242</v>
      </c>
      <c r="BI347" t="s">
        <v>1208</v>
      </c>
      <c r="BJ347">
        <v>0</v>
      </c>
      <c r="BK347" t="s">
        <v>1115</v>
      </c>
      <c r="BM347" s="47"/>
    </row>
    <row r="348" spans="1:65" x14ac:dyDescent="0.35">
      <c r="A348" s="5">
        <v>769</v>
      </c>
      <c r="B348" s="4">
        <v>769</v>
      </c>
      <c r="C348" s="4" t="s">
        <v>755</v>
      </c>
      <c r="D348" s="4" t="s">
        <v>756</v>
      </c>
      <c r="E348" s="4" t="s">
        <v>1084</v>
      </c>
      <c r="F348" s="4" t="s">
        <v>2951</v>
      </c>
      <c r="G348" s="4">
        <v>2010</v>
      </c>
      <c r="H348" s="4" t="s">
        <v>1086</v>
      </c>
      <c r="I348" s="4" t="s">
        <v>1087</v>
      </c>
      <c r="J348" s="4" t="s">
        <v>1088</v>
      </c>
      <c r="K348" s="4" t="s">
        <v>76</v>
      </c>
      <c r="L348" s="4" t="s">
        <v>2955</v>
      </c>
      <c r="M348" s="4" t="s">
        <v>2956</v>
      </c>
      <c r="N348" s="4" t="s">
        <v>1084</v>
      </c>
      <c r="O348" s="4" t="s">
        <v>1084</v>
      </c>
      <c r="P348" s="4" t="s">
        <v>1084</v>
      </c>
      <c r="Q348" s="4" t="s">
        <v>1084</v>
      </c>
      <c r="R348" s="4" t="s">
        <v>1084</v>
      </c>
      <c r="S348" s="4">
        <v>2010</v>
      </c>
      <c r="T348" s="4" t="s">
        <v>1040</v>
      </c>
      <c r="U348" s="4" t="s">
        <v>1041</v>
      </c>
      <c r="V348" s="4" t="s">
        <v>1042</v>
      </c>
      <c r="W348" s="4" t="s">
        <v>1084</v>
      </c>
      <c r="X348" s="4" t="s">
        <v>1093</v>
      </c>
      <c r="Y348" s="4" t="s">
        <v>1094</v>
      </c>
      <c r="Z348" s="4" t="s">
        <v>1084</v>
      </c>
      <c r="AA348" s="4" t="s">
        <v>1084</v>
      </c>
      <c r="AB348" s="4" t="s">
        <v>1084</v>
      </c>
      <c r="AC348" s="4" t="s">
        <v>1084</v>
      </c>
      <c r="AD348" s="4" t="s">
        <v>1084</v>
      </c>
      <c r="AE348" s="4" t="s">
        <v>2957</v>
      </c>
      <c r="AF348" s="4" t="s">
        <v>1190</v>
      </c>
      <c r="AG348" s="4" t="s">
        <v>1278</v>
      </c>
      <c r="AH348" s="4" t="s">
        <v>78</v>
      </c>
      <c r="AI348" s="4">
        <v>40299</v>
      </c>
      <c r="AJ348" s="4" t="s">
        <v>1157</v>
      </c>
      <c r="AK348" s="4">
        <v>40451</v>
      </c>
      <c r="AL348" s="4" t="s">
        <v>1192</v>
      </c>
      <c r="AM348" s="4">
        <v>40375.5</v>
      </c>
      <c r="AN348" s="4" t="s">
        <v>1255</v>
      </c>
      <c r="AO348" s="4">
        <v>2010.5368852459001</v>
      </c>
      <c r="AP348" s="4" t="s">
        <v>2958</v>
      </c>
      <c r="AQ348" s="4" t="s">
        <v>1256</v>
      </c>
      <c r="AR348" s="4" t="s">
        <v>1256</v>
      </c>
      <c r="AS348" s="4" t="s">
        <v>76</v>
      </c>
      <c r="AT348" s="4" t="s">
        <v>1105</v>
      </c>
      <c r="AU348" s="4" t="s">
        <v>753</v>
      </c>
      <c r="AV348" s="4" t="s">
        <v>1084</v>
      </c>
      <c r="AW348" s="4" t="s">
        <v>1084</v>
      </c>
      <c r="AX348" s="4" t="s">
        <v>1084</v>
      </c>
      <c r="AY348" s="4" t="s">
        <v>1128</v>
      </c>
      <c r="AZ348" s="8" t="s">
        <v>76</v>
      </c>
      <c r="BA348" t="s">
        <v>1107</v>
      </c>
      <c r="BB348" t="s">
        <v>1242</v>
      </c>
      <c r="BC348" t="s">
        <v>1206</v>
      </c>
      <c r="BD348" t="s">
        <v>2945</v>
      </c>
      <c r="BE348" t="s">
        <v>1133</v>
      </c>
      <c r="BF348" t="s">
        <v>1112</v>
      </c>
      <c r="BG348" t="s">
        <v>1206</v>
      </c>
      <c r="BH348" t="s">
        <v>1242</v>
      </c>
      <c r="BI348" t="s">
        <v>1208</v>
      </c>
      <c r="BJ348">
        <v>0</v>
      </c>
      <c r="BK348" t="s">
        <v>1115</v>
      </c>
      <c r="BM348" s="47" t="s">
        <v>1209</v>
      </c>
    </row>
    <row r="349" spans="1:65" x14ac:dyDescent="0.35">
      <c r="A349" s="5">
        <v>770</v>
      </c>
      <c r="B349" s="4">
        <v>770</v>
      </c>
      <c r="C349" s="4" t="s">
        <v>755</v>
      </c>
      <c r="D349" s="4" t="s">
        <v>758</v>
      </c>
      <c r="E349" s="4" t="s">
        <v>1084</v>
      </c>
      <c r="F349" s="4" t="s">
        <v>2951</v>
      </c>
      <c r="G349" s="4">
        <v>2014</v>
      </c>
      <c r="H349" s="4" t="s">
        <v>1086</v>
      </c>
      <c r="I349" s="4" t="s">
        <v>1087</v>
      </c>
      <c r="J349" s="4" t="s">
        <v>1088</v>
      </c>
      <c r="K349" s="4" t="s">
        <v>76</v>
      </c>
      <c r="L349" s="4" t="s">
        <v>2959</v>
      </c>
      <c r="M349" s="4" t="s">
        <v>2960</v>
      </c>
      <c r="N349" s="4" t="s">
        <v>1084</v>
      </c>
      <c r="O349" s="4" t="s">
        <v>1084</v>
      </c>
      <c r="P349" s="4" t="s">
        <v>1084</v>
      </c>
      <c r="Q349" s="4" t="s">
        <v>1084</v>
      </c>
      <c r="R349" s="4" t="s">
        <v>1084</v>
      </c>
      <c r="S349" s="4">
        <v>2014</v>
      </c>
      <c r="T349" s="4" t="s">
        <v>1040</v>
      </c>
      <c r="U349" s="4" t="s">
        <v>1041</v>
      </c>
      <c r="V349" s="4" t="s">
        <v>1042</v>
      </c>
      <c r="W349" s="4" t="s">
        <v>1084</v>
      </c>
      <c r="X349" s="4" t="s">
        <v>1093</v>
      </c>
      <c r="Y349" s="4" t="s">
        <v>1094</v>
      </c>
      <c r="Z349" s="4" t="s">
        <v>1084</v>
      </c>
      <c r="AA349" s="4" t="s">
        <v>1084</v>
      </c>
      <c r="AB349" s="4" t="s">
        <v>1084</v>
      </c>
      <c r="AC349" s="4" t="s">
        <v>1084</v>
      </c>
      <c r="AD349" s="4" t="s">
        <v>1084</v>
      </c>
      <c r="AE349" s="4" t="s">
        <v>2961</v>
      </c>
      <c r="AF349" s="4" t="s">
        <v>1163</v>
      </c>
      <c r="AG349" s="4" t="s">
        <v>1164</v>
      </c>
      <c r="AH349" s="4" t="s">
        <v>78</v>
      </c>
      <c r="AI349" s="4">
        <v>41699</v>
      </c>
      <c r="AJ349" s="4" t="s">
        <v>1201</v>
      </c>
      <c r="AK349" s="4">
        <v>41759</v>
      </c>
      <c r="AL349" s="4" t="s">
        <v>1142</v>
      </c>
      <c r="AM349" s="4">
        <v>41729.5</v>
      </c>
      <c r="AN349" s="4" t="s">
        <v>1369</v>
      </c>
      <c r="AO349" s="4">
        <v>2014.2445355191301</v>
      </c>
      <c r="AP349" s="4" t="s">
        <v>2962</v>
      </c>
      <c r="AQ349" s="4" t="s">
        <v>1370</v>
      </c>
      <c r="AR349" s="4" t="s">
        <v>1370</v>
      </c>
      <c r="AS349" s="4" t="s">
        <v>76</v>
      </c>
      <c r="AT349" s="4" t="s">
        <v>1105</v>
      </c>
      <c r="AU349" s="4" t="s">
        <v>753</v>
      </c>
      <c r="AV349" s="4" t="s">
        <v>1084</v>
      </c>
      <c r="AW349" s="4" t="s">
        <v>1084</v>
      </c>
      <c r="AX349" s="4" t="s">
        <v>1084</v>
      </c>
      <c r="AY349" s="4" t="s">
        <v>1128</v>
      </c>
      <c r="AZ349" s="8" t="s">
        <v>76</v>
      </c>
      <c r="BA349" t="s">
        <v>1107</v>
      </c>
      <c r="BB349" t="s">
        <v>1242</v>
      </c>
      <c r="BC349" t="s">
        <v>1206</v>
      </c>
      <c r="BD349" t="s">
        <v>2945</v>
      </c>
      <c r="BE349" t="s">
        <v>1133</v>
      </c>
      <c r="BF349" t="s">
        <v>1112</v>
      </c>
      <c r="BG349" t="s">
        <v>1206</v>
      </c>
      <c r="BH349" t="s">
        <v>1242</v>
      </c>
      <c r="BI349" t="s">
        <v>1208</v>
      </c>
      <c r="BJ349">
        <v>0</v>
      </c>
      <c r="BK349" t="s">
        <v>1115</v>
      </c>
      <c r="BM349" s="47" t="s">
        <v>1298</v>
      </c>
    </row>
    <row r="350" spans="1:65" x14ac:dyDescent="0.35">
      <c r="A350" s="5">
        <v>3568</v>
      </c>
      <c r="B350" s="4">
        <v>3568</v>
      </c>
      <c r="C350" s="4" t="s">
        <v>755</v>
      </c>
      <c r="D350" s="4" t="s">
        <v>761</v>
      </c>
      <c r="E350" s="4" t="s">
        <v>1084</v>
      </c>
      <c r="F350" s="4" t="s">
        <v>2937</v>
      </c>
      <c r="G350" s="4" t="s">
        <v>344</v>
      </c>
      <c r="H350" s="4" t="s">
        <v>1086</v>
      </c>
      <c r="I350" s="4" t="s">
        <v>1087</v>
      </c>
      <c r="J350" s="4" t="s">
        <v>1088</v>
      </c>
      <c r="K350" s="4" t="s">
        <v>76</v>
      </c>
      <c r="L350" s="4" t="s">
        <v>2959</v>
      </c>
      <c r="M350" s="4" t="s">
        <v>2963</v>
      </c>
      <c r="N350" s="4" t="s">
        <v>1084</v>
      </c>
      <c r="O350" s="4" t="s">
        <v>1084</v>
      </c>
      <c r="P350" s="4" t="s">
        <v>1084</v>
      </c>
      <c r="Q350" s="4" t="s">
        <v>1084</v>
      </c>
      <c r="R350" s="4" t="s">
        <v>1084</v>
      </c>
      <c r="S350" s="4">
        <v>0</v>
      </c>
      <c r="T350" s="4" t="s">
        <v>1040</v>
      </c>
      <c r="U350" s="4" t="s">
        <v>1041</v>
      </c>
      <c r="V350" s="4" t="s">
        <v>1042</v>
      </c>
      <c r="W350" s="4" t="s">
        <v>1084</v>
      </c>
      <c r="X350" s="4" t="s">
        <v>1093</v>
      </c>
      <c r="Y350" s="4" t="s">
        <v>1094</v>
      </c>
      <c r="Z350" s="4" t="s">
        <v>1084</v>
      </c>
      <c r="AA350" s="4" t="s">
        <v>1084</v>
      </c>
      <c r="AB350" s="4" t="s">
        <v>1084</v>
      </c>
      <c r="AC350" s="4" t="s">
        <v>1188</v>
      </c>
      <c r="AD350" s="4" t="s">
        <v>1084</v>
      </c>
      <c r="AE350" s="4" t="s">
        <v>2964</v>
      </c>
      <c r="AF350" s="4" t="s">
        <v>1163</v>
      </c>
      <c r="AG350" s="4" t="s">
        <v>2965</v>
      </c>
      <c r="AH350" s="4" t="s">
        <v>78</v>
      </c>
      <c r="AI350" s="4">
        <v>43800</v>
      </c>
      <c r="AJ350" s="4" t="s">
        <v>1152</v>
      </c>
      <c r="AK350" s="4">
        <v>43861</v>
      </c>
      <c r="AL350" s="4" t="s">
        <v>1303</v>
      </c>
      <c r="AM350" s="4">
        <v>43831</v>
      </c>
      <c r="AN350" s="4" t="s">
        <v>1901</v>
      </c>
      <c r="AO350" s="4">
        <v>2020</v>
      </c>
      <c r="AP350" s="4" t="s">
        <v>2966</v>
      </c>
      <c r="AQ350" s="4" t="s">
        <v>1216</v>
      </c>
      <c r="AR350" s="4" t="s">
        <v>1903</v>
      </c>
      <c r="AS350" s="4" t="s">
        <v>76</v>
      </c>
      <c r="AT350" s="4" t="s">
        <v>1105</v>
      </c>
      <c r="AU350" s="4" t="s">
        <v>753</v>
      </c>
      <c r="AV350" s="4" t="s">
        <v>1084</v>
      </c>
      <c r="AW350" s="4" t="s">
        <v>1084</v>
      </c>
      <c r="AX350" s="4" t="s">
        <v>1084</v>
      </c>
      <c r="AY350" s="4" t="s">
        <v>1128</v>
      </c>
      <c r="AZ350" s="8" t="s">
        <v>76</v>
      </c>
      <c r="BA350" t="s">
        <v>1107</v>
      </c>
      <c r="BB350" t="s">
        <v>1242</v>
      </c>
      <c r="BC350" t="s">
        <v>1206</v>
      </c>
      <c r="BD350" t="s">
        <v>2945</v>
      </c>
      <c r="BE350" t="s">
        <v>1133</v>
      </c>
      <c r="BF350" t="s">
        <v>1112</v>
      </c>
      <c r="BG350" t="s">
        <v>1206</v>
      </c>
      <c r="BH350" t="s">
        <v>1242</v>
      </c>
      <c r="BI350" t="s">
        <v>1208</v>
      </c>
      <c r="BJ350">
        <v>0</v>
      </c>
      <c r="BK350" t="s">
        <v>1115</v>
      </c>
      <c r="BM350" s="47" t="s">
        <v>329</v>
      </c>
    </row>
    <row r="351" spans="1:65" x14ac:dyDescent="0.35">
      <c r="A351" s="5">
        <v>630</v>
      </c>
      <c r="B351" s="4">
        <v>630</v>
      </c>
      <c r="C351" s="4" t="s">
        <v>768</v>
      </c>
      <c r="D351" s="4" t="s">
        <v>767</v>
      </c>
      <c r="E351" s="4" t="s">
        <v>1084</v>
      </c>
      <c r="F351" s="4" t="s">
        <v>2967</v>
      </c>
      <c r="G351" s="4">
        <v>2014</v>
      </c>
      <c r="H351" s="4" t="s">
        <v>1086</v>
      </c>
      <c r="I351" s="4" t="s">
        <v>1087</v>
      </c>
      <c r="J351" s="4" t="s">
        <v>1088</v>
      </c>
      <c r="K351" s="4" t="s">
        <v>76</v>
      </c>
      <c r="L351" s="4" t="s">
        <v>2968</v>
      </c>
      <c r="M351" s="4" t="s">
        <v>2969</v>
      </c>
      <c r="N351" s="4" t="s">
        <v>1084</v>
      </c>
      <c r="O351" s="4" t="s">
        <v>1084</v>
      </c>
      <c r="P351" s="4" t="s">
        <v>1084</v>
      </c>
      <c r="Q351" s="4" t="s">
        <v>1084</v>
      </c>
      <c r="R351" s="4" t="s">
        <v>1084</v>
      </c>
      <c r="S351" s="4">
        <v>2014</v>
      </c>
      <c r="T351" s="4" t="s">
        <v>1040</v>
      </c>
      <c r="U351" s="4" t="s">
        <v>1041</v>
      </c>
      <c r="V351" s="4" t="s">
        <v>1042</v>
      </c>
      <c r="W351" s="4" t="s">
        <v>1084</v>
      </c>
      <c r="X351" s="4" t="s">
        <v>1093</v>
      </c>
      <c r="Y351" s="4" t="s">
        <v>1094</v>
      </c>
      <c r="Z351" s="4" t="s">
        <v>1084</v>
      </c>
      <c r="AA351" s="4" t="s">
        <v>1084</v>
      </c>
      <c r="AB351" s="4" t="s">
        <v>1084</v>
      </c>
      <c r="AC351" s="4" t="s">
        <v>1084</v>
      </c>
      <c r="AD351" s="4" t="s">
        <v>1084</v>
      </c>
      <c r="AE351" s="4" t="s">
        <v>2970</v>
      </c>
      <c r="AF351" s="4" t="s">
        <v>1119</v>
      </c>
      <c r="AG351" s="4" t="s">
        <v>1248</v>
      </c>
      <c r="AH351" s="4" t="s">
        <v>78</v>
      </c>
      <c r="AI351" s="4">
        <v>41852</v>
      </c>
      <c r="AJ351" s="4" t="s">
        <v>1151</v>
      </c>
      <c r="AK351" s="4">
        <v>41973</v>
      </c>
      <c r="AL351" s="4" t="s">
        <v>1166</v>
      </c>
      <c r="AM351" s="4">
        <v>41913</v>
      </c>
      <c r="AN351" s="4" t="s">
        <v>1369</v>
      </c>
      <c r="AO351" s="4">
        <v>2014.74590163934</v>
      </c>
      <c r="AP351" s="4" t="s">
        <v>2971</v>
      </c>
      <c r="AQ351" s="4" t="s">
        <v>1370</v>
      </c>
      <c r="AR351" s="4" t="s">
        <v>1370</v>
      </c>
      <c r="AS351" s="4" t="s">
        <v>76</v>
      </c>
      <c r="AT351" s="4" t="s">
        <v>1105</v>
      </c>
      <c r="AU351" s="4" t="s">
        <v>766</v>
      </c>
      <c r="AV351" s="4" t="s">
        <v>1084</v>
      </c>
      <c r="AW351" s="4" t="s">
        <v>1084</v>
      </c>
      <c r="AX351" s="4" t="s">
        <v>1084</v>
      </c>
      <c r="AY351" s="4" t="s">
        <v>1128</v>
      </c>
      <c r="AZ351" s="8" t="s">
        <v>76</v>
      </c>
      <c r="BA351" t="s">
        <v>1204</v>
      </c>
      <c r="BB351" t="s">
        <v>1205</v>
      </c>
      <c r="BC351" t="s">
        <v>1227</v>
      </c>
      <c r="BD351" t="s">
        <v>1110</v>
      </c>
      <c r="BE351" t="s">
        <v>1133</v>
      </c>
      <c r="BF351" t="s">
        <v>1112</v>
      </c>
      <c r="BG351" t="s">
        <v>1228</v>
      </c>
      <c r="BH351" t="s">
        <v>1228</v>
      </c>
      <c r="BI351" t="s">
        <v>1208</v>
      </c>
      <c r="BJ351" t="s">
        <v>1114</v>
      </c>
      <c r="BK351" t="s">
        <v>1115</v>
      </c>
      <c r="BM351" s="47" t="s">
        <v>1298</v>
      </c>
    </row>
    <row r="352" spans="1:65" x14ac:dyDescent="0.35">
      <c r="A352" s="5">
        <v>632</v>
      </c>
      <c r="B352" s="4">
        <v>632</v>
      </c>
      <c r="C352" s="4" t="s">
        <v>771</v>
      </c>
      <c r="D352" s="4" t="s">
        <v>772</v>
      </c>
      <c r="E352" s="4" t="s">
        <v>1084</v>
      </c>
      <c r="F352" s="4" t="s">
        <v>2972</v>
      </c>
      <c r="G352" s="4">
        <v>2006</v>
      </c>
      <c r="H352" s="4" t="s">
        <v>1086</v>
      </c>
      <c r="I352" s="4" t="s">
        <v>1087</v>
      </c>
      <c r="J352" s="4" t="s">
        <v>1088</v>
      </c>
      <c r="K352" s="4" t="s">
        <v>76</v>
      </c>
      <c r="L352" s="4" t="s">
        <v>2973</v>
      </c>
      <c r="M352" s="4" t="s">
        <v>2974</v>
      </c>
      <c r="N352" s="4" t="s">
        <v>1084</v>
      </c>
      <c r="O352" s="4" t="s">
        <v>1084</v>
      </c>
      <c r="P352" s="4" t="s">
        <v>1084</v>
      </c>
      <c r="Q352" s="4" t="s">
        <v>1084</v>
      </c>
      <c r="R352" s="4" t="s">
        <v>1084</v>
      </c>
      <c r="S352" s="4">
        <v>2006</v>
      </c>
      <c r="T352" s="4" t="s">
        <v>1040</v>
      </c>
      <c r="U352" s="4" t="s">
        <v>1041</v>
      </c>
      <c r="V352" s="4" t="s">
        <v>1042</v>
      </c>
      <c r="W352" s="4" t="s">
        <v>1084</v>
      </c>
      <c r="X352" s="4" t="s">
        <v>1093</v>
      </c>
      <c r="Y352" s="4" t="s">
        <v>1094</v>
      </c>
      <c r="Z352" s="4" t="s">
        <v>1084</v>
      </c>
      <c r="AA352" s="4" t="s">
        <v>1084</v>
      </c>
      <c r="AB352" s="4" t="s">
        <v>1084</v>
      </c>
      <c r="AC352" s="4" t="s">
        <v>1084</v>
      </c>
      <c r="AD352" s="4" t="s">
        <v>1084</v>
      </c>
      <c r="AE352" s="4" t="s">
        <v>2975</v>
      </c>
      <c r="AF352" s="4" t="s">
        <v>1163</v>
      </c>
      <c r="AG352" s="4" t="s">
        <v>1164</v>
      </c>
      <c r="AH352" s="4" t="s">
        <v>78</v>
      </c>
      <c r="AI352" s="4">
        <v>38808</v>
      </c>
      <c r="AJ352" s="4" t="s">
        <v>1142</v>
      </c>
      <c r="AK352" s="4">
        <v>38868</v>
      </c>
      <c r="AL352" s="4" t="s">
        <v>1157</v>
      </c>
      <c r="AM352" s="4">
        <v>38838.5</v>
      </c>
      <c r="AN352" s="4" t="s">
        <v>1279</v>
      </c>
      <c r="AO352" s="4">
        <v>2006.3292349726801</v>
      </c>
      <c r="AP352" s="4" t="s">
        <v>2976</v>
      </c>
      <c r="AQ352" s="4" t="s">
        <v>1280</v>
      </c>
      <c r="AR352" s="4" t="s">
        <v>1280</v>
      </c>
      <c r="AS352" s="4" t="s">
        <v>76</v>
      </c>
      <c r="AT352" s="4" t="s">
        <v>1105</v>
      </c>
      <c r="AU352" s="4" t="s">
        <v>769</v>
      </c>
      <c r="AV352" s="4" t="s">
        <v>1084</v>
      </c>
      <c r="AW352" s="4" t="s">
        <v>1084</v>
      </c>
      <c r="AX352" s="4" t="s">
        <v>1084</v>
      </c>
      <c r="AY352" s="4" t="s">
        <v>1128</v>
      </c>
      <c r="AZ352" s="8" t="s">
        <v>76</v>
      </c>
      <c r="BA352" t="s">
        <v>1313</v>
      </c>
      <c r="BB352" t="s">
        <v>1393</v>
      </c>
      <c r="BC352" t="s">
        <v>1315</v>
      </c>
      <c r="BD352" t="s">
        <v>1316</v>
      </c>
      <c r="BE352" t="s">
        <v>1133</v>
      </c>
      <c r="BF352" t="s">
        <v>1112</v>
      </c>
      <c r="BG352" t="s">
        <v>1315</v>
      </c>
      <c r="BH352" t="s">
        <v>1318</v>
      </c>
      <c r="BI352" t="s">
        <v>1313</v>
      </c>
      <c r="BJ352">
        <v>0</v>
      </c>
      <c r="BK352" t="s">
        <v>1115</v>
      </c>
      <c r="BM352" s="47" t="s">
        <v>1167</v>
      </c>
    </row>
    <row r="353" spans="1:65" x14ac:dyDescent="0.35">
      <c r="A353" s="5">
        <v>633</v>
      </c>
      <c r="B353" s="4">
        <v>633</v>
      </c>
      <c r="C353" s="4" t="s">
        <v>771</v>
      </c>
      <c r="D353" s="4" t="s">
        <v>773</v>
      </c>
      <c r="E353" s="4" t="s">
        <v>1084</v>
      </c>
      <c r="F353" s="4" t="s">
        <v>2977</v>
      </c>
      <c r="G353" s="4">
        <v>2010</v>
      </c>
      <c r="H353" s="4" t="s">
        <v>1086</v>
      </c>
      <c r="I353" s="4" t="s">
        <v>1087</v>
      </c>
      <c r="J353" s="4" t="s">
        <v>1088</v>
      </c>
      <c r="K353" s="4" t="s">
        <v>76</v>
      </c>
      <c r="L353" s="4" t="s">
        <v>2973</v>
      </c>
      <c r="M353" s="4" t="s">
        <v>2978</v>
      </c>
      <c r="N353" s="4" t="s">
        <v>1084</v>
      </c>
      <c r="O353" s="4" t="s">
        <v>1084</v>
      </c>
      <c r="P353" s="4" t="s">
        <v>1084</v>
      </c>
      <c r="Q353" s="4" t="s">
        <v>1084</v>
      </c>
      <c r="R353" s="4" t="s">
        <v>1084</v>
      </c>
      <c r="S353" s="4">
        <v>2010</v>
      </c>
      <c r="T353" s="4" t="s">
        <v>1040</v>
      </c>
      <c r="U353" s="4" t="s">
        <v>1041</v>
      </c>
      <c r="V353" s="4" t="s">
        <v>1042</v>
      </c>
      <c r="W353" s="4" t="s">
        <v>1084</v>
      </c>
      <c r="X353" s="4" t="s">
        <v>1093</v>
      </c>
      <c r="Y353" s="4" t="s">
        <v>1094</v>
      </c>
      <c r="Z353" s="4" t="s">
        <v>1084</v>
      </c>
      <c r="AA353" s="4" t="s">
        <v>1084</v>
      </c>
      <c r="AB353" s="4" t="s">
        <v>1084</v>
      </c>
      <c r="AC353" s="4" t="s">
        <v>1084</v>
      </c>
      <c r="AD353" s="4" t="s">
        <v>1084</v>
      </c>
      <c r="AE353" s="4" t="s">
        <v>2460</v>
      </c>
      <c r="AF353" s="4" t="s">
        <v>1140</v>
      </c>
      <c r="AG353" s="4" t="s">
        <v>1156</v>
      </c>
      <c r="AH353" s="4" t="s">
        <v>78</v>
      </c>
      <c r="AI353" s="4">
        <v>40360</v>
      </c>
      <c r="AJ353" s="4" t="s">
        <v>1125</v>
      </c>
      <c r="AK353" s="4">
        <v>40451</v>
      </c>
      <c r="AL353" s="4" t="s">
        <v>1192</v>
      </c>
      <c r="AM353" s="4">
        <v>40406</v>
      </c>
      <c r="AN353" s="4" t="s">
        <v>1255</v>
      </c>
      <c r="AO353" s="4">
        <v>2010.6202185792299</v>
      </c>
      <c r="AP353" s="4" t="s">
        <v>2979</v>
      </c>
      <c r="AQ353" s="4" t="s">
        <v>1256</v>
      </c>
      <c r="AR353" s="4" t="s">
        <v>1256</v>
      </c>
      <c r="AS353" s="4" t="s">
        <v>76</v>
      </c>
      <c r="AT353" s="4" t="s">
        <v>1105</v>
      </c>
      <c r="AU353" s="4" t="s">
        <v>769</v>
      </c>
      <c r="AV353" s="4" t="s">
        <v>1084</v>
      </c>
      <c r="AW353" s="4" t="s">
        <v>1084</v>
      </c>
      <c r="AX353" s="4" t="s">
        <v>1084</v>
      </c>
      <c r="AY353" s="4" t="s">
        <v>1128</v>
      </c>
      <c r="AZ353" s="8" t="s">
        <v>76</v>
      </c>
      <c r="BA353" t="s">
        <v>1313</v>
      </c>
      <c r="BB353" t="s">
        <v>1393</v>
      </c>
      <c r="BC353" t="s">
        <v>1315</v>
      </c>
      <c r="BD353" t="s">
        <v>1316</v>
      </c>
      <c r="BE353" t="s">
        <v>1133</v>
      </c>
      <c r="BF353" t="s">
        <v>1112</v>
      </c>
      <c r="BG353" t="s">
        <v>1315</v>
      </c>
      <c r="BH353" t="s">
        <v>1318</v>
      </c>
      <c r="BI353" t="s">
        <v>1313</v>
      </c>
      <c r="BJ353">
        <v>0</v>
      </c>
      <c r="BK353" t="s">
        <v>1115</v>
      </c>
      <c r="BM353" s="47" t="s">
        <v>1209</v>
      </c>
    </row>
    <row r="354" spans="1:65" x14ac:dyDescent="0.35">
      <c r="A354" s="5">
        <v>631</v>
      </c>
      <c r="B354" s="4">
        <v>631</v>
      </c>
      <c r="C354" s="4" t="s">
        <v>771</v>
      </c>
      <c r="D354" s="4" t="s">
        <v>770</v>
      </c>
      <c r="E354" s="4" t="s">
        <v>1084</v>
      </c>
      <c r="F354" s="4" t="s">
        <v>2980</v>
      </c>
      <c r="G354" s="4" t="s">
        <v>351</v>
      </c>
      <c r="H354" s="4" t="s">
        <v>1086</v>
      </c>
      <c r="I354" s="4" t="s">
        <v>1087</v>
      </c>
      <c r="J354" s="4" t="s">
        <v>1088</v>
      </c>
      <c r="K354" s="4" t="s">
        <v>76</v>
      </c>
      <c r="L354" s="4" t="s">
        <v>2973</v>
      </c>
      <c r="M354" s="4" t="s">
        <v>2981</v>
      </c>
      <c r="N354" s="4" t="s">
        <v>1084</v>
      </c>
      <c r="O354" s="4" t="s">
        <v>2982</v>
      </c>
      <c r="P354" s="4" t="s">
        <v>1084</v>
      </c>
      <c r="Q354" s="4" t="s">
        <v>1084</v>
      </c>
      <c r="R354" s="4" t="s">
        <v>1084</v>
      </c>
      <c r="S354" s="4">
        <v>2000</v>
      </c>
      <c r="T354" s="4" t="s">
        <v>1040</v>
      </c>
      <c r="U354" s="4" t="s">
        <v>1041</v>
      </c>
      <c r="V354" s="4" t="s">
        <v>1042</v>
      </c>
      <c r="W354" s="4" t="s">
        <v>1043</v>
      </c>
      <c r="X354" s="4" t="s">
        <v>1093</v>
      </c>
      <c r="Y354" s="4" t="s">
        <v>1094</v>
      </c>
      <c r="Z354" s="4" t="s">
        <v>1084</v>
      </c>
      <c r="AA354" s="4" t="s">
        <v>1084</v>
      </c>
      <c r="AB354" s="4" t="s">
        <v>1084</v>
      </c>
      <c r="AC354" s="4" t="s">
        <v>1084</v>
      </c>
      <c r="AD354" s="4" t="s">
        <v>1084</v>
      </c>
      <c r="AE354" s="4" t="s">
        <v>2983</v>
      </c>
      <c r="AF354" s="4" t="s">
        <v>1175</v>
      </c>
      <c r="AG354" s="4" t="s">
        <v>2044</v>
      </c>
      <c r="AH354" s="4" t="s">
        <v>78</v>
      </c>
      <c r="AI354" s="4">
        <v>36465</v>
      </c>
      <c r="AJ354" s="4" t="s">
        <v>1166</v>
      </c>
      <c r="AK354" s="4">
        <v>36646</v>
      </c>
      <c r="AL354" s="4" t="s">
        <v>1142</v>
      </c>
      <c r="AM354" s="4">
        <v>36556</v>
      </c>
      <c r="AN354" s="4" t="s">
        <v>1126</v>
      </c>
      <c r="AO354" s="4">
        <v>2000.0819672131099</v>
      </c>
      <c r="AP354" s="4" t="s">
        <v>1084</v>
      </c>
      <c r="AQ354" s="4" t="s">
        <v>1462</v>
      </c>
      <c r="AR354" s="4" t="s">
        <v>1127</v>
      </c>
      <c r="AS354" s="4" t="s">
        <v>76</v>
      </c>
      <c r="AT354" s="4" t="s">
        <v>1105</v>
      </c>
      <c r="AU354" s="4" t="s">
        <v>769</v>
      </c>
      <c r="AV354" s="4" t="s">
        <v>1084</v>
      </c>
      <c r="AW354" s="4" t="s">
        <v>1084</v>
      </c>
      <c r="AX354" s="4" t="s">
        <v>1084</v>
      </c>
      <c r="AY354" s="4" t="s">
        <v>1128</v>
      </c>
      <c r="AZ354" s="8" t="s">
        <v>76</v>
      </c>
      <c r="BA354" t="s">
        <v>1313</v>
      </c>
      <c r="BB354" t="s">
        <v>1393</v>
      </c>
      <c r="BC354" t="s">
        <v>1315</v>
      </c>
      <c r="BD354" t="s">
        <v>1316</v>
      </c>
      <c r="BE354" t="s">
        <v>1133</v>
      </c>
      <c r="BF354" t="s">
        <v>1112</v>
      </c>
      <c r="BG354" t="s">
        <v>1315</v>
      </c>
      <c r="BH354" t="s">
        <v>1318</v>
      </c>
      <c r="BI354" t="s">
        <v>1313</v>
      </c>
      <c r="BJ354">
        <v>0</v>
      </c>
      <c r="BK354" t="s">
        <v>1115</v>
      </c>
      <c r="BM354" s="47" t="s">
        <v>1136</v>
      </c>
    </row>
    <row r="355" spans="1:65" x14ac:dyDescent="0.35">
      <c r="A355" s="5">
        <v>1571</v>
      </c>
      <c r="B355" s="4">
        <v>1571</v>
      </c>
      <c r="C355" s="4" t="s">
        <v>771</v>
      </c>
      <c r="D355" s="4" t="s">
        <v>774</v>
      </c>
      <c r="E355" s="4" t="s">
        <v>1084</v>
      </c>
      <c r="F355" s="4" t="s">
        <v>2984</v>
      </c>
      <c r="G355" s="4">
        <v>2018</v>
      </c>
      <c r="H355" s="4" t="s">
        <v>1086</v>
      </c>
      <c r="I355" s="4" t="s">
        <v>1087</v>
      </c>
      <c r="J355" s="4" t="s">
        <v>1088</v>
      </c>
      <c r="K355" s="4" t="s">
        <v>76</v>
      </c>
      <c r="L355" s="4" t="s">
        <v>2973</v>
      </c>
      <c r="M355" s="4" t="s">
        <v>2985</v>
      </c>
      <c r="N355" s="4" t="s">
        <v>1084</v>
      </c>
      <c r="O355" s="4" t="s">
        <v>1084</v>
      </c>
      <c r="P355" s="4" t="s">
        <v>1084</v>
      </c>
      <c r="Q355" s="4" t="s">
        <v>1084</v>
      </c>
      <c r="R355" s="4" t="s">
        <v>1084</v>
      </c>
      <c r="S355" s="4">
        <v>2018</v>
      </c>
      <c r="T355" s="4" t="s">
        <v>1040</v>
      </c>
      <c r="U355" s="4" t="s">
        <v>1041</v>
      </c>
      <c r="V355" s="4" t="s">
        <v>1042</v>
      </c>
      <c r="W355" s="4" t="s">
        <v>1084</v>
      </c>
      <c r="X355" s="4" t="s">
        <v>1093</v>
      </c>
      <c r="Y355" s="4" t="s">
        <v>1094</v>
      </c>
      <c r="Z355" s="4" t="s">
        <v>1084</v>
      </c>
      <c r="AA355" s="4" t="s">
        <v>1084</v>
      </c>
      <c r="AB355" s="4" t="s">
        <v>1084</v>
      </c>
      <c r="AC355" s="4" t="s">
        <v>1188</v>
      </c>
      <c r="AD355" s="4" t="s">
        <v>1084</v>
      </c>
      <c r="AE355" s="4" t="s">
        <v>2986</v>
      </c>
      <c r="AF355" s="4" t="s">
        <v>1190</v>
      </c>
      <c r="AG355" s="4" t="s">
        <v>2987</v>
      </c>
      <c r="AH355" s="4" t="s">
        <v>78</v>
      </c>
      <c r="AI355" s="4">
        <v>43185</v>
      </c>
      <c r="AJ355" s="4" t="s">
        <v>1201</v>
      </c>
      <c r="AK355" s="4">
        <v>43349</v>
      </c>
      <c r="AL355" s="4" t="s">
        <v>1192</v>
      </c>
      <c r="AM355" s="4">
        <v>43267.5</v>
      </c>
      <c r="AN355" s="4" t="s">
        <v>1376</v>
      </c>
      <c r="AO355" s="4">
        <v>2018.4549180327899</v>
      </c>
      <c r="AP355" s="4" t="s">
        <v>1084</v>
      </c>
      <c r="AQ355" s="4" t="s">
        <v>1195</v>
      </c>
      <c r="AR355" s="4" t="s">
        <v>1195</v>
      </c>
      <c r="AS355" s="4" t="s">
        <v>76</v>
      </c>
      <c r="AT355" s="4" t="s">
        <v>1105</v>
      </c>
      <c r="AU355" s="4" t="s">
        <v>769</v>
      </c>
      <c r="AV355" s="4" t="s">
        <v>1084</v>
      </c>
      <c r="AW355" s="4" t="s">
        <v>1084</v>
      </c>
      <c r="AX355" s="4" t="s">
        <v>1084</v>
      </c>
      <c r="AY355" s="4" t="s">
        <v>1128</v>
      </c>
      <c r="AZ355" s="8" t="s">
        <v>76</v>
      </c>
      <c r="BA355" t="s">
        <v>1313</v>
      </c>
      <c r="BB355" t="s">
        <v>1393</v>
      </c>
      <c r="BC355" t="s">
        <v>1315</v>
      </c>
      <c r="BD355" t="s">
        <v>1316</v>
      </c>
      <c r="BE355" t="s">
        <v>1133</v>
      </c>
      <c r="BF355" t="s">
        <v>1112</v>
      </c>
      <c r="BG355" t="s">
        <v>1315</v>
      </c>
      <c r="BH355" t="s">
        <v>1318</v>
      </c>
      <c r="BI355" t="s">
        <v>1313</v>
      </c>
      <c r="BJ355">
        <v>0</v>
      </c>
      <c r="BK355" t="s">
        <v>1115</v>
      </c>
      <c r="BM355" s="47" t="s">
        <v>329</v>
      </c>
    </row>
    <row r="356" spans="1:65" x14ac:dyDescent="0.35">
      <c r="A356" s="5">
        <v>643</v>
      </c>
      <c r="B356" s="4">
        <v>643</v>
      </c>
      <c r="C356" s="4" t="s">
        <v>778</v>
      </c>
      <c r="D356" s="4" t="s">
        <v>777</v>
      </c>
      <c r="E356" s="4" t="s">
        <v>1084</v>
      </c>
      <c r="F356" s="4" t="s">
        <v>2988</v>
      </c>
      <c r="G356" s="4">
        <v>2006</v>
      </c>
      <c r="H356" s="4" t="s">
        <v>1086</v>
      </c>
      <c r="I356" s="4" t="s">
        <v>1087</v>
      </c>
      <c r="J356" s="4" t="s">
        <v>1088</v>
      </c>
      <c r="K356" s="4" t="s">
        <v>76</v>
      </c>
      <c r="L356" s="4" t="s">
        <v>2989</v>
      </c>
      <c r="M356" s="4" t="s">
        <v>2990</v>
      </c>
      <c r="N356" s="4" t="s">
        <v>1084</v>
      </c>
      <c r="O356" s="4" t="s">
        <v>1084</v>
      </c>
      <c r="P356" s="4" t="s">
        <v>1084</v>
      </c>
      <c r="Q356" s="4" t="s">
        <v>1084</v>
      </c>
      <c r="R356" s="4" t="s">
        <v>1084</v>
      </c>
      <c r="S356" s="4">
        <v>2006</v>
      </c>
      <c r="T356" s="4" t="s">
        <v>1040</v>
      </c>
      <c r="U356" s="4" t="s">
        <v>1041</v>
      </c>
      <c r="V356" s="4" t="s">
        <v>1042</v>
      </c>
      <c r="W356" s="4" t="s">
        <v>1084</v>
      </c>
      <c r="X356" s="4" t="s">
        <v>1093</v>
      </c>
      <c r="Y356" s="4" t="s">
        <v>1094</v>
      </c>
      <c r="Z356" s="4" t="s">
        <v>1084</v>
      </c>
      <c r="AA356" s="4" t="s">
        <v>1084</v>
      </c>
      <c r="AB356" s="4" t="s">
        <v>1084</v>
      </c>
      <c r="AC356" s="4" t="s">
        <v>1084</v>
      </c>
      <c r="AD356" s="4" t="s">
        <v>1084</v>
      </c>
      <c r="AE356" s="4" t="s">
        <v>2975</v>
      </c>
      <c r="AF356" s="4" t="s">
        <v>1163</v>
      </c>
      <c r="AG356" s="4" t="s">
        <v>1164</v>
      </c>
      <c r="AH356" s="4" t="s">
        <v>78</v>
      </c>
      <c r="AI356" s="4">
        <v>38808</v>
      </c>
      <c r="AJ356" s="4" t="s">
        <v>1142</v>
      </c>
      <c r="AK356" s="4">
        <v>38868</v>
      </c>
      <c r="AL356" s="4" t="s">
        <v>1157</v>
      </c>
      <c r="AM356" s="4">
        <v>38838.5</v>
      </c>
      <c r="AN356" s="4" t="s">
        <v>1279</v>
      </c>
      <c r="AO356" s="4">
        <v>2006.3292349726801</v>
      </c>
      <c r="AP356" s="4" t="s">
        <v>2976</v>
      </c>
      <c r="AQ356" s="4" t="s">
        <v>1280</v>
      </c>
      <c r="AR356" s="4" t="s">
        <v>1280</v>
      </c>
      <c r="AS356" s="4" t="s">
        <v>76</v>
      </c>
      <c r="AT356" s="4" t="s">
        <v>1105</v>
      </c>
      <c r="AU356" s="4" t="s">
        <v>776</v>
      </c>
      <c r="AV356" s="4" t="s">
        <v>1084</v>
      </c>
      <c r="AW356" s="4" t="s">
        <v>1084</v>
      </c>
      <c r="AX356" s="4" t="s">
        <v>1084</v>
      </c>
      <c r="AY356" s="4" t="s">
        <v>1128</v>
      </c>
      <c r="AZ356" s="8" t="s">
        <v>76</v>
      </c>
      <c r="BA356" t="s">
        <v>1107</v>
      </c>
      <c r="BB356" t="s">
        <v>1242</v>
      </c>
      <c r="BC356" t="s">
        <v>1206</v>
      </c>
      <c r="BD356" t="s">
        <v>1110</v>
      </c>
      <c r="BE356" t="s">
        <v>1133</v>
      </c>
      <c r="BF356" t="s">
        <v>1112</v>
      </c>
      <c r="BG356" t="s">
        <v>1206</v>
      </c>
      <c r="BH356" t="s">
        <v>1242</v>
      </c>
      <c r="BI356" t="s">
        <v>1208</v>
      </c>
      <c r="BJ356">
        <v>0</v>
      </c>
      <c r="BK356" t="s">
        <v>1115</v>
      </c>
      <c r="BM356" s="47" t="s">
        <v>1167</v>
      </c>
    </row>
    <row r="357" spans="1:65" x14ac:dyDescent="0.35">
      <c r="A357" s="5">
        <v>1575</v>
      </c>
      <c r="B357" s="4">
        <v>1575</v>
      </c>
      <c r="C357" s="4" t="s">
        <v>781</v>
      </c>
      <c r="D357" s="4" t="s">
        <v>783</v>
      </c>
      <c r="E357" s="4" t="s">
        <v>1084</v>
      </c>
      <c r="F357" s="4" t="s">
        <v>2991</v>
      </c>
      <c r="G357" s="4">
        <v>2000</v>
      </c>
      <c r="H357" s="4" t="s">
        <v>1086</v>
      </c>
      <c r="I357" s="4" t="s">
        <v>1087</v>
      </c>
      <c r="J357" s="4" t="s">
        <v>1088</v>
      </c>
      <c r="K357" s="4" t="s">
        <v>76</v>
      </c>
      <c r="L357" s="4" t="s">
        <v>2992</v>
      </c>
      <c r="M357" s="4" t="s">
        <v>1084</v>
      </c>
      <c r="N357" s="4" t="s">
        <v>1084</v>
      </c>
      <c r="O357" s="4" t="s">
        <v>1084</v>
      </c>
      <c r="P357" s="4" t="s">
        <v>1084</v>
      </c>
      <c r="Q357" s="4" t="s">
        <v>1084</v>
      </c>
      <c r="R357" s="4" t="s">
        <v>1084</v>
      </c>
      <c r="S357" s="4">
        <v>0</v>
      </c>
      <c r="T357" s="4" t="s">
        <v>1040</v>
      </c>
      <c r="U357" s="4" t="s">
        <v>1120</v>
      </c>
      <c r="V357" s="4" t="s">
        <v>1042</v>
      </c>
      <c r="W357" s="4" t="s">
        <v>1084</v>
      </c>
      <c r="X357" s="4" t="s">
        <v>1093</v>
      </c>
      <c r="Y357" s="4" t="s">
        <v>1094</v>
      </c>
      <c r="Z357" s="4" t="s">
        <v>1094</v>
      </c>
      <c r="AA357" s="4" t="s">
        <v>1084</v>
      </c>
      <c r="AB357" s="4" t="s">
        <v>1084</v>
      </c>
      <c r="AC357" s="4" t="s">
        <v>1188</v>
      </c>
      <c r="AD357" s="4" t="s">
        <v>1084</v>
      </c>
      <c r="AE357" s="4" t="s">
        <v>1183</v>
      </c>
      <c r="AF357" s="4" t="s">
        <v>1084</v>
      </c>
      <c r="AG357" s="4" t="s">
        <v>1084</v>
      </c>
      <c r="AH357" s="4" t="s">
        <v>70</v>
      </c>
      <c r="AI357" s="4">
        <v>0</v>
      </c>
      <c r="AJ357" s="4" t="s">
        <v>1084</v>
      </c>
      <c r="AK357" s="4">
        <v>0</v>
      </c>
      <c r="AL357" s="4" t="s">
        <v>1084</v>
      </c>
      <c r="AM357" s="4">
        <v>0</v>
      </c>
      <c r="AN357" s="4" t="s">
        <v>1084</v>
      </c>
      <c r="AO357" s="4">
        <v>0</v>
      </c>
      <c r="AP357" s="4" t="s">
        <v>1084</v>
      </c>
      <c r="AQ357" s="4" t="s">
        <v>1127</v>
      </c>
      <c r="AR357" s="4" t="s">
        <v>1127</v>
      </c>
      <c r="AS357" s="4" t="s">
        <v>76</v>
      </c>
      <c r="AT357" s="4" t="s">
        <v>1105</v>
      </c>
      <c r="AU357" s="4" t="s">
        <v>779</v>
      </c>
      <c r="AV357" s="4" t="s">
        <v>1084</v>
      </c>
      <c r="AW357" s="4" t="s">
        <v>1084</v>
      </c>
      <c r="AX357" s="4" t="s">
        <v>1084</v>
      </c>
      <c r="AY357" s="4" t="s">
        <v>1128</v>
      </c>
      <c r="AZ357" s="8" t="s">
        <v>76</v>
      </c>
      <c r="BA357" t="s">
        <v>1107</v>
      </c>
      <c r="BB357" t="s">
        <v>2185</v>
      </c>
      <c r="BC357" t="s">
        <v>1131</v>
      </c>
      <c r="BD357" t="s">
        <v>1132</v>
      </c>
      <c r="BE357" t="s">
        <v>1133</v>
      </c>
      <c r="BF357" t="s">
        <v>1112</v>
      </c>
      <c r="BG357" t="s">
        <v>1131</v>
      </c>
      <c r="BH357" t="s">
        <v>1243</v>
      </c>
      <c r="BI357" t="s">
        <v>1113</v>
      </c>
      <c r="BJ357">
        <v>0</v>
      </c>
      <c r="BK357" t="s">
        <v>1115</v>
      </c>
      <c r="BM357" s="47" t="s">
        <v>1136</v>
      </c>
    </row>
    <row r="358" spans="1:65" x14ac:dyDescent="0.35">
      <c r="A358" s="5">
        <v>650</v>
      </c>
      <c r="B358" s="4">
        <v>650</v>
      </c>
      <c r="C358" s="4" t="s">
        <v>781</v>
      </c>
      <c r="D358" s="4" t="s">
        <v>780</v>
      </c>
      <c r="E358" s="4" t="s">
        <v>1084</v>
      </c>
      <c r="F358" s="4" t="s">
        <v>2993</v>
      </c>
      <c r="G358" s="4">
        <v>2005</v>
      </c>
      <c r="H358" s="4" t="s">
        <v>1086</v>
      </c>
      <c r="I358" s="4" t="s">
        <v>1087</v>
      </c>
      <c r="J358" s="4" t="s">
        <v>1088</v>
      </c>
      <c r="K358" s="4" t="s">
        <v>76</v>
      </c>
      <c r="L358" s="4" t="s">
        <v>2992</v>
      </c>
      <c r="M358" s="4" t="s">
        <v>2994</v>
      </c>
      <c r="N358" s="4" t="s">
        <v>1084</v>
      </c>
      <c r="O358" s="4" t="s">
        <v>1084</v>
      </c>
      <c r="P358" s="4" t="s">
        <v>1084</v>
      </c>
      <c r="Q358" s="4" t="s">
        <v>1084</v>
      </c>
      <c r="R358" s="4" t="s">
        <v>1084</v>
      </c>
      <c r="S358" s="4">
        <v>2005</v>
      </c>
      <c r="T358" s="4" t="s">
        <v>1040</v>
      </c>
      <c r="U358" s="4" t="s">
        <v>1041</v>
      </c>
      <c r="V358" s="4" t="s">
        <v>1042</v>
      </c>
      <c r="W358" s="4" t="s">
        <v>1084</v>
      </c>
      <c r="X358" s="4" t="s">
        <v>1093</v>
      </c>
      <c r="Y358" s="4" t="s">
        <v>1094</v>
      </c>
      <c r="Z358" s="4" t="s">
        <v>1084</v>
      </c>
      <c r="AA358" s="4" t="s">
        <v>1084</v>
      </c>
      <c r="AB358" s="4" t="s">
        <v>1084</v>
      </c>
      <c r="AC358" s="4" t="s">
        <v>1084</v>
      </c>
      <c r="AD358" s="4" t="s">
        <v>1084</v>
      </c>
      <c r="AE358" s="4" t="s">
        <v>2995</v>
      </c>
      <c r="AF358" s="4" t="s">
        <v>1163</v>
      </c>
      <c r="AG358" s="4" t="s">
        <v>1164</v>
      </c>
      <c r="AH358" s="4" t="s">
        <v>78</v>
      </c>
      <c r="AI358" s="4">
        <v>38596</v>
      </c>
      <c r="AJ358" s="4" t="s">
        <v>1192</v>
      </c>
      <c r="AK358" s="4">
        <v>38656</v>
      </c>
      <c r="AL358" s="4" t="s">
        <v>1165</v>
      </c>
      <c r="AM358" s="4">
        <v>38626.5</v>
      </c>
      <c r="AN358" s="4" t="s">
        <v>1158</v>
      </c>
      <c r="AO358" s="4">
        <v>2005.7472677595599</v>
      </c>
      <c r="AP358" s="4" t="s">
        <v>2996</v>
      </c>
      <c r="AQ358" s="4" t="s">
        <v>1159</v>
      </c>
      <c r="AR358" s="4" t="s">
        <v>1159</v>
      </c>
      <c r="AS358" s="4" t="s">
        <v>76</v>
      </c>
      <c r="AT358" s="4" t="s">
        <v>1105</v>
      </c>
      <c r="AU358" s="4" t="s">
        <v>779</v>
      </c>
      <c r="AV358" s="4" t="s">
        <v>1084</v>
      </c>
      <c r="AW358" s="4" t="s">
        <v>1084</v>
      </c>
      <c r="AX358" s="4" t="s">
        <v>1084</v>
      </c>
      <c r="AY358" s="4" t="s">
        <v>1128</v>
      </c>
      <c r="AZ358" s="8" t="s">
        <v>76</v>
      </c>
      <c r="BA358" t="s">
        <v>1107</v>
      </c>
      <c r="BB358" t="s">
        <v>2185</v>
      </c>
      <c r="BC358" t="s">
        <v>1131</v>
      </c>
      <c r="BD358" t="s">
        <v>1132</v>
      </c>
      <c r="BE358" t="s">
        <v>1133</v>
      </c>
      <c r="BF358" t="s">
        <v>1112</v>
      </c>
      <c r="BG358" t="s">
        <v>1131</v>
      </c>
      <c r="BH358" t="s">
        <v>1243</v>
      </c>
      <c r="BI358" t="s">
        <v>1113</v>
      </c>
      <c r="BJ358">
        <v>0</v>
      </c>
      <c r="BK358" t="s">
        <v>1115</v>
      </c>
      <c r="BM358" s="47" t="s">
        <v>1167</v>
      </c>
    </row>
    <row r="359" spans="1:65" x14ac:dyDescent="0.35">
      <c r="A359" s="5">
        <v>653</v>
      </c>
      <c r="B359" s="4">
        <v>653</v>
      </c>
      <c r="C359" s="4" t="s">
        <v>781</v>
      </c>
      <c r="D359" s="4" t="s">
        <v>782</v>
      </c>
      <c r="E359" s="4" t="s">
        <v>1084</v>
      </c>
      <c r="F359" s="4" t="s">
        <v>2997</v>
      </c>
      <c r="G359" s="4">
        <v>2012</v>
      </c>
      <c r="H359" s="4" t="s">
        <v>1086</v>
      </c>
      <c r="I359" s="4" t="s">
        <v>1087</v>
      </c>
      <c r="J359" s="4" t="s">
        <v>1088</v>
      </c>
      <c r="K359" s="4" t="s">
        <v>67</v>
      </c>
      <c r="L359" s="4" t="s">
        <v>2998</v>
      </c>
      <c r="M359" s="4" t="s">
        <v>2999</v>
      </c>
      <c r="N359" s="4" t="s">
        <v>1084</v>
      </c>
      <c r="O359" s="4" t="s">
        <v>1084</v>
      </c>
      <c r="P359" s="4" t="s">
        <v>1084</v>
      </c>
      <c r="Q359" s="4" t="s">
        <v>1084</v>
      </c>
      <c r="R359" s="4" t="s">
        <v>3000</v>
      </c>
      <c r="S359" s="4">
        <v>2012</v>
      </c>
      <c r="T359" s="4" t="s">
        <v>1040</v>
      </c>
      <c r="U359" s="4" t="s">
        <v>1041</v>
      </c>
      <c r="V359" s="4" t="s">
        <v>1042</v>
      </c>
      <c r="W359" s="4" t="s">
        <v>1084</v>
      </c>
      <c r="X359" s="4" t="s">
        <v>1093</v>
      </c>
      <c r="Y359" s="4" t="s">
        <v>1084</v>
      </c>
      <c r="Z359" s="4" t="s">
        <v>1094</v>
      </c>
      <c r="AA359" s="4" t="s">
        <v>1084</v>
      </c>
      <c r="AB359" s="4" t="s">
        <v>1084</v>
      </c>
      <c r="AC359" s="4" t="s">
        <v>1084</v>
      </c>
      <c r="AD359" s="4" t="s">
        <v>1084</v>
      </c>
      <c r="AE359" s="4" t="s">
        <v>3001</v>
      </c>
      <c r="AF359" s="4" t="s">
        <v>1140</v>
      </c>
      <c r="AG359" s="4" t="s">
        <v>1156</v>
      </c>
      <c r="AH359" s="4" t="s">
        <v>78</v>
      </c>
      <c r="AI359" s="4">
        <v>41091</v>
      </c>
      <c r="AJ359" s="4" t="s">
        <v>1125</v>
      </c>
      <c r="AK359" s="4">
        <v>41182</v>
      </c>
      <c r="AL359" s="4" t="s">
        <v>1192</v>
      </c>
      <c r="AM359" s="4">
        <v>41137</v>
      </c>
      <c r="AN359" s="4" t="s">
        <v>1202</v>
      </c>
      <c r="AO359" s="4">
        <v>2012.62295081967</v>
      </c>
      <c r="AP359" s="4" t="s">
        <v>3002</v>
      </c>
      <c r="AQ359" s="4" t="s">
        <v>1184</v>
      </c>
      <c r="AR359" s="4" t="s">
        <v>1184</v>
      </c>
      <c r="AS359" s="4" t="s">
        <v>67</v>
      </c>
      <c r="AT359" s="4" t="s">
        <v>1105</v>
      </c>
      <c r="AU359" s="4" t="s">
        <v>779</v>
      </c>
      <c r="AV359" s="4" t="s">
        <v>1084</v>
      </c>
      <c r="AW359" s="4" t="s">
        <v>1084</v>
      </c>
      <c r="AX359" s="4" t="s">
        <v>1084</v>
      </c>
      <c r="AY359" s="4" t="s">
        <v>1106</v>
      </c>
      <c r="AZ359" s="8" t="s">
        <v>67</v>
      </c>
      <c r="BA359" t="s">
        <v>1107</v>
      </c>
      <c r="BB359" t="s">
        <v>2185</v>
      </c>
      <c r="BC359" t="s">
        <v>1131</v>
      </c>
      <c r="BD359" t="s">
        <v>1132</v>
      </c>
      <c r="BE359" t="s">
        <v>1133</v>
      </c>
      <c r="BF359" t="s">
        <v>1112</v>
      </c>
      <c r="BG359" t="s">
        <v>1131</v>
      </c>
      <c r="BH359" t="s">
        <v>1243</v>
      </c>
      <c r="BI359" t="s">
        <v>1113</v>
      </c>
      <c r="BJ359">
        <v>0</v>
      </c>
      <c r="BK359" t="s">
        <v>1115</v>
      </c>
      <c r="BM359" s="47"/>
    </row>
    <row r="360" spans="1:65" x14ac:dyDescent="0.35">
      <c r="A360" s="5">
        <v>2025</v>
      </c>
      <c r="B360" s="4">
        <v>2025</v>
      </c>
      <c r="C360" s="4" t="s">
        <v>781</v>
      </c>
      <c r="D360" s="4" t="s">
        <v>784</v>
      </c>
      <c r="E360" s="4" t="s">
        <v>3003</v>
      </c>
      <c r="F360" s="4" t="s">
        <v>3004</v>
      </c>
      <c r="G360" s="4">
        <v>2017</v>
      </c>
      <c r="H360" s="4" t="s">
        <v>1086</v>
      </c>
      <c r="I360" s="4" t="s">
        <v>1087</v>
      </c>
      <c r="J360" s="4" t="s">
        <v>1088</v>
      </c>
      <c r="K360" s="4" t="s">
        <v>67</v>
      </c>
      <c r="L360" s="4" t="s">
        <v>2998</v>
      </c>
      <c r="M360" s="4" t="s">
        <v>3005</v>
      </c>
      <c r="N360" s="4" t="s">
        <v>1084</v>
      </c>
      <c r="O360" s="4" t="s">
        <v>1084</v>
      </c>
      <c r="P360" s="4" t="s">
        <v>1084</v>
      </c>
      <c r="Q360" s="4" t="s">
        <v>1084</v>
      </c>
      <c r="R360" s="4" t="s">
        <v>3006</v>
      </c>
      <c r="S360" s="4">
        <v>0</v>
      </c>
      <c r="T360" s="4" t="s">
        <v>1040</v>
      </c>
      <c r="U360" s="4" t="s">
        <v>1041</v>
      </c>
      <c r="V360" s="4" t="s">
        <v>1042</v>
      </c>
      <c r="W360" s="4" t="s">
        <v>1084</v>
      </c>
      <c r="X360" s="4" t="s">
        <v>1093</v>
      </c>
      <c r="Y360" s="4" t="s">
        <v>1084</v>
      </c>
      <c r="Z360" s="4" t="s">
        <v>1094</v>
      </c>
      <c r="AA360" s="4" t="s">
        <v>1094</v>
      </c>
      <c r="AB360" s="4" t="s">
        <v>1084</v>
      </c>
      <c r="AC360" s="4" t="s">
        <v>1188</v>
      </c>
      <c r="AD360" s="4" t="s">
        <v>1084</v>
      </c>
      <c r="AE360" s="4" t="s">
        <v>3007</v>
      </c>
      <c r="AF360" s="4" t="s">
        <v>1140</v>
      </c>
      <c r="AG360" s="4" t="s">
        <v>1952</v>
      </c>
      <c r="AH360" s="4" t="s">
        <v>78</v>
      </c>
      <c r="AI360" s="4">
        <v>42955</v>
      </c>
      <c r="AJ360" s="4" t="s">
        <v>1151</v>
      </c>
      <c r="AK360" s="4">
        <v>43050</v>
      </c>
      <c r="AL360" s="4" t="s">
        <v>1166</v>
      </c>
      <c r="AM360" s="4">
        <v>43003</v>
      </c>
      <c r="AN360" s="4" t="s">
        <v>1193</v>
      </c>
      <c r="AO360" s="4">
        <v>2017.72950819672</v>
      </c>
      <c r="AP360" s="4" t="s">
        <v>1084</v>
      </c>
      <c r="AQ360" s="4" t="s">
        <v>1194</v>
      </c>
      <c r="AR360" s="4" t="s">
        <v>1194</v>
      </c>
      <c r="AS360" s="4" t="s">
        <v>67</v>
      </c>
      <c r="AT360" s="4" t="s">
        <v>1105</v>
      </c>
      <c r="AU360" s="4" t="s">
        <v>779</v>
      </c>
      <c r="AV360" s="4" t="s">
        <v>1084</v>
      </c>
      <c r="AW360" s="4" t="s">
        <v>1084</v>
      </c>
      <c r="AX360" s="4" t="s">
        <v>1084</v>
      </c>
      <c r="AY360" s="4" t="s">
        <v>1106</v>
      </c>
      <c r="AZ360" s="8" t="s">
        <v>67</v>
      </c>
      <c r="BA360" t="s">
        <v>1107</v>
      </c>
      <c r="BB360" t="s">
        <v>2185</v>
      </c>
      <c r="BC360" t="s">
        <v>1131</v>
      </c>
      <c r="BD360" t="s">
        <v>1132</v>
      </c>
      <c r="BE360" t="s">
        <v>1133</v>
      </c>
      <c r="BF360" t="s">
        <v>1112</v>
      </c>
      <c r="BG360" t="s">
        <v>1131</v>
      </c>
      <c r="BH360" t="s">
        <v>1243</v>
      </c>
      <c r="BI360" t="s">
        <v>1113</v>
      </c>
      <c r="BJ360">
        <v>0</v>
      </c>
      <c r="BK360" t="s">
        <v>1115</v>
      </c>
      <c r="BM360" s="47"/>
    </row>
    <row r="361" spans="1:65" x14ac:dyDescent="0.35">
      <c r="A361" s="5">
        <v>657</v>
      </c>
      <c r="B361" s="4">
        <v>657</v>
      </c>
      <c r="C361" s="4" t="s">
        <v>787</v>
      </c>
      <c r="D361" s="4" t="s">
        <v>786</v>
      </c>
      <c r="E361" s="4" t="s">
        <v>1084</v>
      </c>
      <c r="F361" s="4" t="s">
        <v>3008</v>
      </c>
      <c r="G361" s="4" t="s">
        <v>199</v>
      </c>
      <c r="H361" s="4" t="s">
        <v>1086</v>
      </c>
      <c r="I361" s="4" t="s">
        <v>1087</v>
      </c>
      <c r="J361" s="4" t="s">
        <v>1088</v>
      </c>
      <c r="K361" s="4" t="s">
        <v>76</v>
      </c>
      <c r="L361" s="4" t="s">
        <v>3009</v>
      </c>
      <c r="M361" s="4" t="s">
        <v>3010</v>
      </c>
      <c r="N361" s="4" t="s">
        <v>1084</v>
      </c>
      <c r="O361" s="4" t="s">
        <v>1084</v>
      </c>
      <c r="P361" s="4" t="s">
        <v>1084</v>
      </c>
      <c r="Q361" s="4" t="s">
        <v>1084</v>
      </c>
      <c r="R361" s="4" t="s">
        <v>1084</v>
      </c>
      <c r="S361" s="4">
        <v>2006</v>
      </c>
      <c r="T361" s="4" t="s">
        <v>1040</v>
      </c>
      <c r="U361" s="4" t="s">
        <v>1041</v>
      </c>
      <c r="V361" s="4" t="s">
        <v>1042</v>
      </c>
      <c r="W361" s="4" t="s">
        <v>1084</v>
      </c>
      <c r="X361" s="4" t="s">
        <v>1093</v>
      </c>
      <c r="Y361" s="4" t="s">
        <v>1094</v>
      </c>
      <c r="Z361" s="4" t="s">
        <v>1084</v>
      </c>
      <c r="AA361" s="4" t="s">
        <v>1084</v>
      </c>
      <c r="AB361" s="4" t="s">
        <v>1084</v>
      </c>
      <c r="AC361" s="4" t="s">
        <v>1084</v>
      </c>
      <c r="AD361" s="4" t="s">
        <v>1084</v>
      </c>
      <c r="AE361" s="4" t="s">
        <v>3011</v>
      </c>
      <c r="AF361" s="4" t="s">
        <v>1119</v>
      </c>
      <c r="AG361" s="4" t="s">
        <v>2316</v>
      </c>
      <c r="AH361" s="4" t="s">
        <v>78</v>
      </c>
      <c r="AI361" s="4">
        <v>38687</v>
      </c>
      <c r="AJ361" s="4" t="s">
        <v>1152</v>
      </c>
      <c r="AK361" s="4">
        <v>38828</v>
      </c>
      <c r="AL361" s="4" t="s">
        <v>1142</v>
      </c>
      <c r="AM361" s="4">
        <v>38758</v>
      </c>
      <c r="AN361" s="4" t="s">
        <v>1279</v>
      </c>
      <c r="AO361" s="4">
        <v>2006.10928961749</v>
      </c>
      <c r="AP361" s="4" t="s">
        <v>1084</v>
      </c>
      <c r="AQ361" s="4" t="s">
        <v>1159</v>
      </c>
      <c r="AR361" s="4" t="s">
        <v>1280</v>
      </c>
      <c r="AS361" s="4" t="s">
        <v>76</v>
      </c>
      <c r="AT361" s="4" t="s">
        <v>1105</v>
      </c>
      <c r="AU361" s="4" t="s">
        <v>785</v>
      </c>
      <c r="AV361" s="4" t="s">
        <v>1084</v>
      </c>
      <c r="AW361" s="4" t="s">
        <v>1084</v>
      </c>
      <c r="AX361" s="4" t="s">
        <v>1084</v>
      </c>
      <c r="AY361" s="4" t="s">
        <v>1128</v>
      </c>
      <c r="AZ361" s="8" t="s">
        <v>76</v>
      </c>
      <c r="BA361" t="s">
        <v>1107</v>
      </c>
      <c r="BB361" t="s">
        <v>1513</v>
      </c>
      <c r="BC361" t="s">
        <v>1514</v>
      </c>
      <c r="BD361" t="s">
        <v>1293</v>
      </c>
      <c r="BE361" t="s">
        <v>1133</v>
      </c>
      <c r="BF361" t="s">
        <v>1112</v>
      </c>
      <c r="BG361" t="s">
        <v>1514</v>
      </c>
      <c r="BH361" t="s">
        <v>1513</v>
      </c>
      <c r="BI361" t="s">
        <v>1516</v>
      </c>
      <c r="BJ361">
        <v>0</v>
      </c>
      <c r="BK361" t="s">
        <v>1115</v>
      </c>
      <c r="BM361" s="47" t="s">
        <v>1167</v>
      </c>
    </row>
    <row r="362" spans="1:65" x14ac:dyDescent="0.35">
      <c r="A362" s="5">
        <v>658</v>
      </c>
      <c r="B362" s="4">
        <v>658</v>
      </c>
      <c r="C362" s="4" t="s">
        <v>787</v>
      </c>
      <c r="D362" s="4" t="s">
        <v>788</v>
      </c>
      <c r="E362" s="4" t="s">
        <v>1084</v>
      </c>
      <c r="F362" s="4" t="s">
        <v>3012</v>
      </c>
      <c r="G362" s="4" t="s">
        <v>101</v>
      </c>
      <c r="H362" s="4" t="s">
        <v>1086</v>
      </c>
      <c r="I362" s="4" t="s">
        <v>1087</v>
      </c>
      <c r="J362" s="4" t="s">
        <v>1088</v>
      </c>
      <c r="K362" s="4" t="s">
        <v>76</v>
      </c>
      <c r="L362" s="4" t="s">
        <v>3009</v>
      </c>
      <c r="M362" s="4" t="s">
        <v>3013</v>
      </c>
      <c r="N362" s="4" t="s">
        <v>1084</v>
      </c>
      <c r="O362" s="4" t="s">
        <v>1084</v>
      </c>
      <c r="P362" s="4" t="s">
        <v>1084</v>
      </c>
      <c r="Q362" s="4" t="s">
        <v>1084</v>
      </c>
      <c r="R362" s="4" t="s">
        <v>1084</v>
      </c>
      <c r="S362" s="4">
        <v>2012</v>
      </c>
      <c r="T362" s="4" t="s">
        <v>1040</v>
      </c>
      <c r="U362" s="4" t="s">
        <v>1041</v>
      </c>
      <c r="V362" s="4" t="s">
        <v>1042</v>
      </c>
      <c r="W362" s="4" t="s">
        <v>1084</v>
      </c>
      <c r="X362" s="4" t="s">
        <v>1093</v>
      </c>
      <c r="Y362" s="4" t="s">
        <v>1094</v>
      </c>
      <c r="Z362" s="4" t="s">
        <v>1084</v>
      </c>
      <c r="AA362" s="4" t="s">
        <v>1084</v>
      </c>
      <c r="AB362" s="4" t="s">
        <v>1084</v>
      </c>
      <c r="AC362" s="4" t="s">
        <v>1095</v>
      </c>
      <c r="AD362" s="4" t="s">
        <v>3014</v>
      </c>
      <c r="AE362" s="4" t="s">
        <v>3015</v>
      </c>
      <c r="AF362" s="4" t="s">
        <v>1119</v>
      </c>
      <c r="AG362" s="4" t="s">
        <v>1612</v>
      </c>
      <c r="AH362" s="4" t="s">
        <v>78</v>
      </c>
      <c r="AI362" s="4">
        <v>41135</v>
      </c>
      <c r="AJ362" s="4" t="s">
        <v>1151</v>
      </c>
      <c r="AK362" s="4">
        <v>41278</v>
      </c>
      <c r="AL362" s="4" t="s">
        <v>1303</v>
      </c>
      <c r="AM362" s="4">
        <v>41207</v>
      </c>
      <c r="AN362" s="4" t="s">
        <v>1202</v>
      </c>
      <c r="AO362" s="4">
        <v>2012.81420765027</v>
      </c>
      <c r="AP362" s="4" t="s">
        <v>1084</v>
      </c>
      <c r="AQ362" s="4" t="s">
        <v>1184</v>
      </c>
      <c r="AR362" s="4" t="s">
        <v>1203</v>
      </c>
      <c r="AS362" s="4" t="s">
        <v>76</v>
      </c>
      <c r="AT362" s="4" t="s">
        <v>1105</v>
      </c>
      <c r="AU362" s="4" t="s">
        <v>785</v>
      </c>
      <c r="AV362" s="4" t="s">
        <v>1084</v>
      </c>
      <c r="AW362" s="4" t="s">
        <v>1084</v>
      </c>
      <c r="AX362" s="4" t="s">
        <v>1084</v>
      </c>
      <c r="AY362" s="4" t="s">
        <v>1128</v>
      </c>
      <c r="AZ362" s="8" t="s">
        <v>76</v>
      </c>
      <c r="BA362" t="s">
        <v>1107</v>
      </c>
      <c r="BB362" t="s">
        <v>1513</v>
      </c>
      <c r="BC362" t="s">
        <v>1514</v>
      </c>
      <c r="BD362" t="s">
        <v>1293</v>
      </c>
      <c r="BE362" t="s">
        <v>1133</v>
      </c>
      <c r="BF362" t="s">
        <v>1112</v>
      </c>
      <c r="BG362" t="s">
        <v>1514</v>
      </c>
      <c r="BH362" t="s">
        <v>1513</v>
      </c>
      <c r="BI362" t="s">
        <v>1516</v>
      </c>
      <c r="BJ362">
        <v>0</v>
      </c>
      <c r="BK362" t="s">
        <v>1115</v>
      </c>
      <c r="BM362" s="47" t="s">
        <v>1209</v>
      </c>
    </row>
    <row r="363" spans="1:65" x14ac:dyDescent="0.35">
      <c r="A363" s="5">
        <v>1443</v>
      </c>
      <c r="B363" s="4">
        <v>1443</v>
      </c>
      <c r="C363" s="4" t="s">
        <v>787</v>
      </c>
      <c r="D363" s="4" t="s">
        <v>789</v>
      </c>
      <c r="E363" s="4" t="s">
        <v>1084</v>
      </c>
      <c r="F363" s="4" t="s">
        <v>3016</v>
      </c>
      <c r="G363" s="4" t="s">
        <v>68</v>
      </c>
      <c r="H363" s="4" t="s">
        <v>1086</v>
      </c>
      <c r="I363" s="4" t="s">
        <v>1087</v>
      </c>
      <c r="J363" s="4" t="s">
        <v>1088</v>
      </c>
      <c r="K363" s="4" t="s">
        <v>76</v>
      </c>
      <c r="L363" s="4" t="s">
        <v>3009</v>
      </c>
      <c r="M363" s="4" t="s">
        <v>3017</v>
      </c>
      <c r="N363" s="4" t="s">
        <v>1084</v>
      </c>
      <c r="O363" s="4" t="s">
        <v>1084</v>
      </c>
      <c r="P363" s="4" t="s">
        <v>1084</v>
      </c>
      <c r="Q363" s="4" t="s">
        <v>1084</v>
      </c>
      <c r="R363" s="4" t="s">
        <v>1084</v>
      </c>
      <c r="S363" s="4">
        <v>2016</v>
      </c>
      <c r="T363" s="4" t="s">
        <v>1040</v>
      </c>
      <c r="U363" s="4" t="s">
        <v>1041</v>
      </c>
      <c r="V363" s="4" t="s">
        <v>1042</v>
      </c>
      <c r="W363" s="4" t="s">
        <v>1084</v>
      </c>
      <c r="X363" s="4" t="s">
        <v>1093</v>
      </c>
      <c r="Y363" s="4" t="s">
        <v>1094</v>
      </c>
      <c r="Z363" s="4" t="s">
        <v>1094</v>
      </c>
      <c r="AA363" s="4" t="s">
        <v>1084</v>
      </c>
      <c r="AB363" s="4" t="s">
        <v>1084</v>
      </c>
      <c r="AC363" s="4" t="s">
        <v>1084</v>
      </c>
      <c r="AD363" s="4" t="s">
        <v>1084</v>
      </c>
      <c r="AE363" s="4" t="s">
        <v>3018</v>
      </c>
      <c r="AF363" s="4" t="s">
        <v>1190</v>
      </c>
      <c r="AG363" s="4" t="s">
        <v>1872</v>
      </c>
      <c r="AH363" s="4" t="s">
        <v>78</v>
      </c>
      <c r="AI363" s="4">
        <v>42309</v>
      </c>
      <c r="AJ363" s="4" t="s">
        <v>1166</v>
      </c>
      <c r="AK363" s="4">
        <v>42460</v>
      </c>
      <c r="AL363" s="4" t="s">
        <v>1201</v>
      </c>
      <c r="AM363" s="4">
        <v>42385</v>
      </c>
      <c r="AN363" s="4" t="s">
        <v>1264</v>
      </c>
      <c r="AO363" s="4">
        <v>2016.0409836065601</v>
      </c>
      <c r="AP363" s="4" t="s">
        <v>1084</v>
      </c>
      <c r="AQ363" s="4" t="s">
        <v>1103</v>
      </c>
      <c r="AR363" s="4" t="s">
        <v>1104</v>
      </c>
      <c r="AS363" s="4" t="s">
        <v>76</v>
      </c>
      <c r="AT363" s="4" t="s">
        <v>1105</v>
      </c>
      <c r="AU363" s="4" t="s">
        <v>785</v>
      </c>
      <c r="AV363" s="4" t="s">
        <v>1084</v>
      </c>
      <c r="AW363" s="4" t="s">
        <v>1084</v>
      </c>
      <c r="AX363" s="4" t="s">
        <v>1084</v>
      </c>
      <c r="AY363" s="4" t="s">
        <v>1128</v>
      </c>
      <c r="AZ363" s="8" t="s">
        <v>76</v>
      </c>
      <c r="BA363" t="s">
        <v>1107</v>
      </c>
      <c r="BB363" t="s">
        <v>1513</v>
      </c>
      <c r="BC363" t="s">
        <v>1514</v>
      </c>
      <c r="BD363" t="s">
        <v>1293</v>
      </c>
      <c r="BE363" t="s">
        <v>1133</v>
      </c>
      <c r="BF363" t="s">
        <v>1112</v>
      </c>
      <c r="BG363" t="s">
        <v>1514</v>
      </c>
      <c r="BH363" t="s">
        <v>1513</v>
      </c>
      <c r="BI363" t="s">
        <v>1516</v>
      </c>
      <c r="BJ363">
        <v>0</v>
      </c>
      <c r="BK363" t="s">
        <v>1115</v>
      </c>
      <c r="BM363" s="47" t="s">
        <v>1298</v>
      </c>
    </row>
    <row r="364" spans="1:65" x14ac:dyDescent="0.35">
      <c r="A364" s="5">
        <v>2941</v>
      </c>
      <c r="B364" s="4">
        <v>2941</v>
      </c>
      <c r="C364" s="4" t="s">
        <v>787</v>
      </c>
      <c r="D364" s="4" t="s">
        <v>790</v>
      </c>
      <c r="E364" s="4" t="s">
        <v>1084</v>
      </c>
      <c r="F364" s="4" t="s">
        <v>3019</v>
      </c>
      <c r="G364" s="4">
        <v>2019</v>
      </c>
      <c r="H364" s="4" t="s">
        <v>1086</v>
      </c>
      <c r="I364" s="4" t="s">
        <v>1087</v>
      </c>
      <c r="J364" s="4" t="s">
        <v>1088</v>
      </c>
      <c r="K364" s="4" t="s">
        <v>76</v>
      </c>
      <c r="L364" s="4" t="s">
        <v>3009</v>
      </c>
      <c r="M364" s="4" t="s">
        <v>3020</v>
      </c>
      <c r="N364" s="4" t="s">
        <v>1084</v>
      </c>
      <c r="O364" s="4" t="s">
        <v>1084</v>
      </c>
      <c r="P364" s="4" t="s">
        <v>1084</v>
      </c>
      <c r="Q364" s="4" t="s">
        <v>1084</v>
      </c>
      <c r="R364" s="4" t="s">
        <v>1084</v>
      </c>
      <c r="S364" s="4">
        <v>0</v>
      </c>
      <c r="T364" s="4" t="s">
        <v>1040</v>
      </c>
      <c r="U364" s="4" t="s">
        <v>1041</v>
      </c>
      <c r="V364" s="4" t="s">
        <v>1042</v>
      </c>
      <c r="W364" s="4" t="s">
        <v>1084</v>
      </c>
      <c r="X364" s="4" t="s">
        <v>1093</v>
      </c>
      <c r="Y364" s="4" t="s">
        <v>1094</v>
      </c>
      <c r="Z364" s="4" t="s">
        <v>1084</v>
      </c>
      <c r="AA364" s="4" t="s">
        <v>1084</v>
      </c>
      <c r="AB364" s="4" t="s">
        <v>1084</v>
      </c>
      <c r="AC364" s="4" t="s">
        <v>1188</v>
      </c>
      <c r="AD364" s="4" t="s">
        <v>1084</v>
      </c>
      <c r="AE364" s="4" t="s">
        <v>3021</v>
      </c>
      <c r="AF364" s="4" t="s">
        <v>1175</v>
      </c>
      <c r="AG364" s="4" t="s">
        <v>1550</v>
      </c>
      <c r="AH364" s="4" t="s">
        <v>78</v>
      </c>
      <c r="AI364" s="4">
        <v>43590</v>
      </c>
      <c r="AJ364" s="4" t="s">
        <v>1157</v>
      </c>
      <c r="AK364" s="4">
        <v>43802</v>
      </c>
      <c r="AL364" s="4" t="s">
        <v>1152</v>
      </c>
      <c r="AM364" s="4">
        <v>43696.5</v>
      </c>
      <c r="AN364" s="4" t="s">
        <v>1214</v>
      </c>
      <c r="AO364" s="4">
        <v>2019.6297814207601</v>
      </c>
      <c r="AP364" s="4" t="s">
        <v>3022</v>
      </c>
      <c r="AQ364" s="4" t="s">
        <v>1216</v>
      </c>
      <c r="AR364" s="4" t="s">
        <v>1216</v>
      </c>
      <c r="AS364" s="4" t="s">
        <v>76</v>
      </c>
      <c r="AT364" s="4" t="s">
        <v>1105</v>
      </c>
      <c r="AU364" s="4" t="s">
        <v>785</v>
      </c>
      <c r="AV364" s="4" t="s">
        <v>1084</v>
      </c>
      <c r="AW364" s="4" t="s">
        <v>1084</v>
      </c>
      <c r="AX364" s="4" t="s">
        <v>1084</v>
      </c>
      <c r="AY364" s="4" t="s">
        <v>1128</v>
      </c>
      <c r="AZ364" s="8" t="s">
        <v>76</v>
      </c>
      <c r="BA364" t="s">
        <v>1107</v>
      </c>
      <c r="BB364" t="s">
        <v>1513</v>
      </c>
      <c r="BC364" t="s">
        <v>1514</v>
      </c>
      <c r="BD364" t="s">
        <v>1293</v>
      </c>
      <c r="BE364" t="s">
        <v>1133</v>
      </c>
      <c r="BF364" t="s">
        <v>1112</v>
      </c>
      <c r="BG364" t="s">
        <v>1514</v>
      </c>
      <c r="BH364" t="s">
        <v>1513</v>
      </c>
      <c r="BI364" t="s">
        <v>1516</v>
      </c>
      <c r="BJ364">
        <v>0</v>
      </c>
      <c r="BK364" t="s">
        <v>1115</v>
      </c>
      <c r="BM364" s="47" t="s">
        <v>329</v>
      </c>
    </row>
    <row r="365" spans="1:65" x14ac:dyDescent="0.35">
      <c r="A365" s="5">
        <v>665</v>
      </c>
      <c r="B365" s="4">
        <v>665</v>
      </c>
      <c r="C365" s="4" t="s">
        <v>793</v>
      </c>
      <c r="D365" s="4" t="s">
        <v>792</v>
      </c>
      <c r="E365" s="4" t="s">
        <v>1084</v>
      </c>
      <c r="F365" s="4" t="s">
        <v>3023</v>
      </c>
      <c r="G365" s="4" t="s">
        <v>236</v>
      </c>
      <c r="H365" s="4" t="s">
        <v>1086</v>
      </c>
      <c r="I365" s="4" t="s">
        <v>1087</v>
      </c>
      <c r="J365" s="4" t="s">
        <v>1088</v>
      </c>
      <c r="K365" s="4" t="s">
        <v>67</v>
      </c>
      <c r="L365" s="4" t="s">
        <v>3024</v>
      </c>
      <c r="M365" s="4" t="s">
        <v>3025</v>
      </c>
      <c r="N365" s="4" t="s">
        <v>1084</v>
      </c>
      <c r="O365" s="4" t="s">
        <v>1084</v>
      </c>
      <c r="P365" s="4" t="s">
        <v>1084</v>
      </c>
      <c r="Q365" s="4" t="s">
        <v>1084</v>
      </c>
      <c r="R365" s="4" t="s">
        <v>3026</v>
      </c>
      <c r="S365" s="4">
        <v>2009</v>
      </c>
      <c r="T365" s="4" t="s">
        <v>1040</v>
      </c>
      <c r="U365" s="4" t="s">
        <v>1041</v>
      </c>
      <c r="V365" s="4" t="s">
        <v>1042</v>
      </c>
      <c r="W365" s="4" t="s">
        <v>1084</v>
      </c>
      <c r="X365" s="4" t="s">
        <v>1093</v>
      </c>
      <c r="Y365" s="4" t="s">
        <v>1084</v>
      </c>
      <c r="Z365" s="4" t="s">
        <v>1094</v>
      </c>
      <c r="AA365" s="4" t="s">
        <v>1084</v>
      </c>
      <c r="AB365" s="4" t="s">
        <v>1084</v>
      </c>
      <c r="AC365" s="4" t="s">
        <v>1084</v>
      </c>
      <c r="AD365" s="4" t="s">
        <v>1084</v>
      </c>
      <c r="AE365" s="4" t="s">
        <v>3027</v>
      </c>
      <c r="AF365" s="4" t="s">
        <v>1414</v>
      </c>
      <c r="AG365" s="4" t="s">
        <v>2105</v>
      </c>
      <c r="AH365" s="4" t="s">
        <v>78</v>
      </c>
      <c r="AI365" s="4">
        <v>40026</v>
      </c>
      <c r="AJ365" s="4" t="s">
        <v>1151</v>
      </c>
      <c r="AK365" s="4">
        <v>40237</v>
      </c>
      <c r="AL365" s="4" t="s">
        <v>1101</v>
      </c>
      <c r="AM365" s="4">
        <v>40132</v>
      </c>
      <c r="AN365" s="4" t="s">
        <v>1177</v>
      </c>
      <c r="AO365" s="4">
        <v>2009.86885245902</v>
      </c>
      <c r="AP365" s="4" t="s">
        <v>1084</v>
      </c>
      <c r="AQ365" s="4" t="s">
        <v>1179</v>
      </c>
      <c r="AR365" s="4" t="s">
        <v>1256</v>
      </c>
      <c r="AS365" s="4" t="s">
        <v>67</v>
      </c>
      <c r="AT365" s="4" t="s">
        <v>1105</v>
      </c>
      <c r="AU365" s="4" t="s">
        <v>791</v>
      </c>
      <c r="AV365" s="4" t="s">
        <v>1084</v>
      </c>
      <c r="AW365" s="4" t="s">
        <v>1084</v>
      </c>
      <c r="AX365" s="4" t="s">
        <v>1084</v>
      </c>
      <c r="AY365" s="4" t="s">
        <v>1106</v>
      </c>
      <c r="AZ365" s="8" t="s">
        <v>67</v>
      </c>
      <c r="BA365" t="s">
        <v>1107</v>
      </c>
      <c r="BB365" t="s">
        <v>1513</v>
      </c>
      <c r="BC365" t="s">
        <v>1514</v>
      </c>
      <c r="BD365" t="s">
        <v>1293</v>
      </c>
      <c r="BE365" t="s">
        <v>1133</v>
      </c>
      <c r="BF365" t="s">
        <v>1112</v>
      </c>
      <c r="BG365" t="s">
        <v>1514</v>
      </c>
      <c r="BH365" t="s">
        <v>1513</v>
      </c>
      <c r="BI365" t="s">
        <v>1516</v>
      </c>
      <c r="BJ365" t="s">
        <v>1114</v>
      </c>
      <c r="BK365" t="s">
        <v>1115</v>
      </c>
      <c r="BM365" s="47"/>
    </row>
    <row r="366" spans="1:65" x14ac:dyDescent="0.35">
      <c r="A366" s="5">
        <v>1560</v>
      </c>
      <c r="B366" s="4">
        <v>1560</v>
      </c>
      <c r="C366" s="4" t="s">
        <v>793</v>
      </c>
      <c r="D366" s="4" t="s">
        <v>794</v>
      </c>
      <c r="E366" s="4" t="s">
        <v>1084</v>
      </c>
      <c r="F366" s="4" t="s">
        <v>3028</v>
      </c>
      <c r="G366" s="4">
        <v>2016</v>
      </c>
      <c r="H366" s="4" t="s">
        <v>1086</v>
      </c>
      <c r="I366" s="4" t="s">
        <v>1087</v>
      </c>
      <c r="J366" s="4" t="s">
        <v>1088</v>
      </c>
      <c r="K366" s="4" t="s">
        <v>67</v>
      </c>
      <c r="L366" s="4" t="s">
        <v>3024</v>
      </c>
      <c r="M366" s="4" t="s">
        <v>3029</v>
      </c>
      <c r="N366" s="4" t="s">
        <v>1084</v>
      </c>
      <c r="O366" s="4" t="s">
        <v>1084</v>
      </c>
      <c r="P366" s="4" t="s">
        <v>1084</v>
      </c>
      <c r="Q366" s="4" t="s">
        <v>1084</v>
      </c>
      <c r="R366" s="4" t="s">
        <v>3030</v>
      </c>
      <c r="S366" s="4">
        <v>2016</v>
      </c>
      <c r="T366" s="4" t="s">
        <v>1040</v>
      </c>
      <c r="U366" s="4" t="s">
        <v>1041</v>
      </c>
      <c r="V366" s="4" t="s">
        <v>1042</v>
      </c>
      <c r="W366" s="4" t="s">
        <v>1084</v>
      </c>
      <c r="X366" s="4" t="s">
        <v>1093</v>
      </c>
      <c r="Y366" s="4" t="s">
        <v>1084</v>
      </c>
      <c r="Z366" s="4" t="s">
        <v>1094</v>
      </c>
      <c r="AA366" s="4" t="s">
        <v>1084</v>
      </c>
      <c r="AB366" s="4" t="s">
        <v>1084</v>
      </c>
      <c r="AC366" s="4" t="s">
        <v>1188</v>
      </c>
      <c r="AD366" s="4" t="s">
        <v>1084</v>
      </c>
      <c r="AE366" s="4" t="s">
        <v>1183</v>
      </c>
      <c r="AF366" s="4" t="s">
        <v>1084</v>
      </c>
      <c r="AG366" s="4" t="s">
        <v>1084</v>
      </c>
      <c r="AH366" s="4" t="s">
        <v>70</v>
      </c>
      <c r="AI366" s="4">
        <v>0</v>
      </c>
      <c r="AJ366" s="4" t="s">
        <v>1084</v>
      </c>
      <c r="AK366" s="4">
        <v>0</v>
      </c>
      <c r="AL366" s="4" t="s">
        <v>1084</v>
      </c>
      <c r="AM366" s="4">
        <v>0</v>
      </c>
      <c r="AN366" s="4" t="s">
        <v>1084</v>
      </c>
      <c r="AO366" s="4">
        <v>0</v>
      </c>
      <c r="AP366" s="4" t="s">
        <v>1084</v>
      </c>
      <c r="AQ366" s="4" t="s">
        <v>1104</v>
      </c>
      <c r="AR366" s="4" t="s">
        <v>1104</v>
      </c>
      <c r="AS366" s="4" t="s">
        <v>67</v>
      </c>
      <c r="AT366" s="4" t="s">
        <v>1105</v>
      </c>
      <c r="AU366" s="4" t="s">
        <v>791</v>
      </c>
      <c r="AV366" s="4" t="s">
        <v>1084</v>
      </c>
      <c r="AW366" s="4" t="s">
        <v>1084</v>
      </c>
      <c r="AX366" s="4" t="s">
        <v>1084</v>
      </c>
      <c r="AY366" s="4" t="s">
        <v>1106</v>
      </c>
      <c r="AZ366" s="8" t="s">
        <v>67</v>
      </c>
      <c r="BA366" t="s">
        <v>1107</v>
      </c>
      <c r="BB366" t="s">
        <v>1513</v>
      </c>
      <c r="BC366" t="s">
        <v>1514</v>
      </c>
      <c r="BD366" t="s">
        <v>1293</v>
      </c>
      <c r="BE366" t="s">
        <v>1133</v>
      </c>
      <c r="BF366" t="s">
        <v>1112</v>
      </c>
      <c r="BG366" t="s">
        <v>1514</v>
      </c>
      <c r="BH366" t="s">
        <v>1513</v>
      </c>
      <c r="BI366" t="s">
        <v>1516</v>
      </c>
      <c r="BJ366" t="s">
        <v>1114</v>
      </c>
      <c r="BK366" t="s">
        <v>1115</v>
      </c>
      <c r="BM366" s="47"/>
    </row>
    <row r="367" spans="1:65" x14ac:dyDescent="0.35">
      <c r="A367" s="5">
        <v>1049</v>
      </c>
      <c r="B367" s="4">
        <v>1049</v>
      </c>
      <c r="C367" s="4" t="s">
        <v>797</v>
      </c>
      <c r="D367" s="4" t="s">
        <v>801</v>
      </c>
      <c r="E367" s="4" t="s">
        <v>3031</v>
      </c>
      <c r="F367" s="4" t="s">
        <v>3032</v>
      </c>
      <c r="G367" s="4">
        <v>2000</v>
      </c>
      <c r="H367" s="4" t="s">
        <v>1086</v>
      </c>
      <c r="I367" s="4" t="s">
        <v>1087</v>
      </c>
      <c r="J367" s="4" t="s">
        <v>1088</v>
      </c>
      <c r="K367" s="4" t="s">
        <v>76</v>
      </c>
      <c r="L367" s="4" t="s">
        <v>3033</v>
      </c>
      <c r="M367" s="4" t="s">
        <v>1084</v>
      </c>
      <c r="N367" s="4" t="s">
        <v>1084</v>
      </c>
      <c r="O367" s="4" t="s">
        <v>1084</v>
      </c>
      <c r="P367" s="4" t="s">
        <v>1084</v>
      </c>
      <c r="Q367" s="4" t="s">
        <v>1084</v>
      </c>
      <c r="R367" s="4" t="s">
        <v>1084</v>
      </c>
      <c r="S367" s="4">
        <v>2000</v>
      </c>
      <c r="T367" s="4" t="s">
        <v>1040</v>
      </c>
      <c r="U367" s="4" t="s">
        <v>1120</v>
      </c>
      <c r="V367" s="4" t="s">
        <v>1042</v>
      </c>
      <c r="W367" s="4" t="s">
        <v>1084</v>
      </c>
      <c r="X367" s="4" t="s">
        <v>1093</v>
      </c>
      <c r="Y367" s="4" t="s">
        <v>1094</v>
      </c>
      <c r="Z367" s="4" t="s">
        <v>1084</v>
      </c>
      <c r="AA367" s="4" t="s">
        <v>1084</v>
      </c>
      <c r="AB367" s="4" t="s">
        <v>1084</v>
      </c>
      <c r="AC367" s="4" t="s">
        <v>1084</v>
      </c>
      <c r="AD367" s="4" t="s">
        <v>1084</v>
      </c>
      <c r="AE367" s="4" t="s">
        <v>1183</v>
      </c>
      <c r="AF367" s="4" t="s">
        <v>1084</v>
      </c>
      <c r="AG367" s="4" t="s">
        <v>1084</v>
      </c>
      <c r="AH367" s="4" t="s">
        <v>70</v>
      </c>
      <c r="AI367" s="4">
        <v>0</v>
      </c>
      <c r="AJ367" s="4" t="s">
        <v>1084</v>
      </c>
      <c r="AK367" s="4">
        <v>0</v>
      </c>
      <c r="AL367" s="4" t="s">
        <v>1084</v>
      </c>
      <c r="AM367" s="4">
        <v>0</v>
      </c>
      <c r="AN367" s="4" t="s">
        <v>1084</v>
      </c>
      <c r="AO367" s="4">
        <v>0</v>
      </c>
      <c r="AP367" s="4" t="s">
        <v>1084</v>
      </c>
      <c r="AQ367" s="4" t="s">
        <v>1127</v>
      </c>
      <c r="AR367" s="4" t="s">
        <v>1127</v>
      </c>
      <c r="AS367" s="4" t="s">
        <v>76</v>
      </c>
      <c r="AT367" s="4" t="s">
        <v>1105</v>
      </c>
      <c r="AU367" s="4" t="s">
        <v>795</v>
      </c>
      <c r="AV367" s="4" t="s">
        <v>1084</v>
      </c>
      <c r="AW367" s="4" t="s">
        <v>1084</v>
      </c>
      <c r="AX367" s="4" t="s">
        <v>3034</v>
      </c>
      <c r="AY367" s="4" t="s">
        <v>1128</v>
      </c>
      <c r="AZ367" s="8" t="s">
        <v>76</v>
      </c>
      <c r="BA367" t="s">
        <v>1204</v>
      </c>
      <c r="BB367" t="s">
        <v>1355</v>
      </c>
      <c r="BC367" t="s">
        <v>1356</v>
      </c>
      <c r="BD367" t="s">
        <v>1207</v>
      </c>
      <c r="BE367" t="s">
        <v>1111</v>
      </c>
      <c r="BF367" t="s">
        <v>1112</v>
      </c>
      <c r="BG367" t="s">
        <v>1228</v>
      </c>
      <c r="BH367" t="s">
        <v>1228</v>
      </c>
      <c r="BI367" t="s">
        <v>1228</v>
      </c>
      <c r="BJ367" t="s">
        <v>1114</v>
      </c>
      <c r="BK367" t="s">
        <v>1115</v>
      </c>
      <c r="BM367" s="47" t="s">
        <v>1136</v>
      </c>
    </row>
    <row r="368" spans="1:65" x14ac:dyDescent="0.35">
      <c r="A368" s="5">
        <v>670</v>
      </c>
      <c r="B368" s="4">
        <v>670</v>
      </c>
      <c r="C368" s="4" t="s">
        <v>797</v>
      </c>
      <c r="D368" s="4" t="s">
        <v>798</v>
      </c>
      <c r="E368" s="4" t="s">
        <v>1084</v>
      </c>
      <c r="F368" s="4" t="s">
        <v>3035</v>
      </c>
      <c r="G368" s="4">
        <v>2006</v>
      </c>
      <c r="H368" s="4" t="s">
        <v>1086</v>
      </c>
      <c r="I368" s="4" t="s">
        <v>1087</v>
      </c>
      <c r="J368" s="4" t="s">
        <v>1088</v>
      </c>
      <c r="K368" s="4" t="s">
        <v>76</v>
      </c>
      <c r="L368" s="4" t="s">
        <v>3033</v>
      </c>
      <c r="M368" s="4" t="s">
        <v>3036</v>
      </c>
      <c r="N368" s="4" t="s">
        <v>1084</v>
      </c>
      <c r="O368" s="4" t="s">
        <v>1084</v>
      </c>
      <c r="P368" s="4" t="s">
        <v>1084</v>
      </c>
      <c r="Q368" s="4" t="s">
        <v>1084</v>
      </c>
      <c r="R368" s="4" t="s">
        <v>1084</v>
      </c>
      <c r="S368" s="4">
        <v>2006</v>
      </c>
      <c r="T368" s="4" t="s">
        <v>1040</v>
      </c>
      <c r="U368" s="4" t="s">
        <v>1041</v>
      </c>
      <c r="V368" s="4" t="s">
        <v>1042</v>
      </c>
      <c r="W368" s="4" t="s">
        <v>1084</v>
      </c>
      <c r="X368" s="4" t="s">
        <v>1093</v>
      </c>
      <c r="Y368" s="4" t="s">
        <v>1094</v>
      </c>
      <c r="Z368" s="4" t="s">
        <v>1084</v>
      </c>
      <c r="AA368" s="4" t="s">
        <v>1084</v>
      </c>
      <c r="AB368" s="4" t="s">
        <v>1084</v>
      </c>
      <c r="AC368" s="4" t="s">
        <v>1084</v>
      </c>
      <c r="AD368" s="4" t="s">
        <v>1084</v>
      </c>
      <c r="AE368" s="4" t="s">
        <v>3037</v>
      </c>
      <c r="AF368" s="4" t="s">
        <v>1123</v>
      </c>
      <c r="AG368" s="4" t="s">
        <v>3038</v>
      </c>
      <c r="AH368" s="4" t="s">
        <v>78</v>
      </c>
      <c r="AI368" s="4">
        <v>38808</v>
      </c>
      <c r="AJ368" s="4" t="s">
        <v>1142</v>
      </c>
      <c r="AK368" s="4">
        <v>38837</v>
      </c>
      <c r="AL368" s="4" t="s">
        <v>1142</v>
      </c>
      <c r="AM368" s="4">
        <v>38823</v>
      </c>
      <c r="AN368" s="4" t="s">
        <v>1279</v>
      </c>
      <c r="AO368" s="4">
        <v>2006.2868852459001</v>
      </c>
      <c r="AP368" s="4" t="s">
        <v>3039</v>
      </c>
      <c r="AQ368" s="4" t="s">
        <v>1280</v>
      </c>
      <c r="AR368" s="4" t="s">
        <v>1280</v>
      </c>
      <c r="AS368" s="4" t="s">
        <v>76</v>
      </c>
      <c r="AT368" s="4" t="s">
        <v>1105</v>
      </c>
      <c r="AU368" s="4" t="s">
        <v>795</v>
      </c>
      <c r="AV368" s="4" t="s">
        <v>1084</v>
      </c>
      <c r="AW368" s="4" t="s">
        <v>1084</v>
      </c>
      <c r="AX368" s="4" t="s">
        <v>3034</v>
      </c>
      <c r="AY368" s="4" t="s">
        <v>1128</v>
      </c>
      <c r="AZ368" s="8" t="s">
        <v>76</v>
      </c>
      <c r="BA368" t="s">
        <v>1204</v>
      </c>
      <c r="BB368" t="s">
        <v>1355</v>
      </c>
      <c r="BC368" t="s">
        <v>1356</v>
      </c>
      <c r="BD368" t="s">
        <v>1207</v>
      </c>
      <c r="BE368" t="s">
        <v>1111</v>
      </c>
      <c r="BF368" t="s">
        <v>1112</v>
      </c>
      <c r="BG368" t="s">
        <v>1228</v>
      </c>
      <c r="BH368" t="s">
        <v>1228</v>
      </c>
      <c r="BI368" t="s">
        <v>1228</v>
      </c>
      <c r="BJ368" t="s">
        <v>1114</v>
      </c>
      <c r="BK368" t="s">
        <v>1115</v>
      </c>
      <c r="BM368" s="47" t="s">
        <v>1167</v>
      </c>
    </row>
    <row r="369" spans="1:65" x14ac:dyDescent="0.35">
      <c r="A369" s="5">
        <v>672</v>
      </c>
      <c r="B369" s="4">
        <v>672</v>
      </c>
      <c r="C369" s="4" t="s">
        <v>797</v>
      </c>
      <c r="D369" s="4" t="s">
        <v>799</v>
      </c>
      <c r="E369" s="4" t="s">
        <v>1084</v>
      </c>
      <c r="F369" s="4" t="s">
        <v>3040</v>
      </c>
      <c r="G369" s="4">
        <v>2010</v>
      </c>
      <c r="H369" s="4" t="s">
        <v>1086</v>
      </c>
      <c r="I369" s="4" t="s">
        <v>1087</v>
      </c>
      <c r="J369" s="4" t="s">
        <v>1088</v>
      </c>
      <c r="K369" s="4" t="s">
        <v>76</v>
      </c>
      <c r="L369" s="4" t="s">
        <v>3033</v>
      </c>
      <c r="M369" s="4" t="s">
        <v>3041</v>
      </c>
      <c r="N369" s="4" t="s">
        <v>1084</v>
      </c>
      <c r="O369" s="4" t="s">
        <v>1084</v>
      </c>
      <c r="P369" s="4" t="s">
        <v>1084</v>
      </c>
      <c r="Q369" s="4" t="s">
        <v>1084</v>
      </c>
      <c r="R369" s="4" t="s">
        <v>1084</v>
      </c>
      <c r="S369" s="4">
        <v>2010</v>
      </c>
      <c r="T369" s="4" t="s">
        <v>1040</v>
      </c>
      <c r="U369" s="4" t="s">
        <v>1541</v>
      </c>
      <c r="V369" s="4" t="s">
        <v>1042</v>
      </c>
      <c r="W369" s="4" t="s">
        <v>1084</v>
      </c>
      <c r="X369" s="4" t="s">
        <v>1093</v>
      </c>
      <c r="Y369" s="4" t="s">
        <v>1094</v>
      </c>
      <c r="Z369" s="4" t="s">
        <v>1084</v>
      </c>
      <c r="AA369" s="4" t="s">
        <v>1084</v>
      </c>
      <c r="AB369" s="4" t="s">
        <v>1084</v>
      </c>
      <c r="AC369" s="4" t="s">
        <v>1084</v>
      </c>
      <c r="AD369" s="4" t="s">
        <v>1084</v>
      </c>
      <c r="AE369" s="4" t="s">
        <v>3042</v>
      </c>
      <c r="AF369" s="4" t="s">
        <v>1163</v>
      </c>
      <c r="AG369" s="4" t="s">
        <v>1340</v>
      </c>
      <c r="AH369" s="4" t="s">
        <v>78</v>
      </c>
      <c r="AI369" s="4">
        <v>40423</v>
      </c>
      <c r="AJ369" s="4" t="s">
        <v>1192</v>
      </c>
      <c r="AK369" s="4">
        <v>40487</v>
      </c>
      <c r="AL369" s="4" t="s">
        <v>1166</v>
      </c>
      <c r="AM369" s="4">
        <v>40455.5</v>
      </c>
      <c r="AN369" s="4" t="s">
        <v>1255</v>
      </c>
      <c r="AO369" s="4">
        <v>2010.7554644808699</v>
      </c>
      <c r="AP369" s="4" t="s">
        <v>1327</v>
      </c>
      <c r="AQ369" s="4" t="s">
        <v>1256</v>
      </c>
      <c r="AR369" s="4" t="s">
        <v>1256</v>
      </c>
      <c r="AS369" s="4" t="s">
        <v>76</v>
      </c>
      <c r="AT369" s="4" t="s">
        <v>1105</v>
      </c>
      <c r="AU369" s="4" t="s">
        <v>795</v>
      </c>
      <c r="AV369" s="4" t="s">
        <v>1084</v>
      </c>
      <c r="AW369" s="4" t="s">
        <v>1084</v>
      </c>
      <c r="AX369" s="4" t="s">
        <v>3034</v>
      </c>
      <c r="AY369" s="4" t="s">
        <v>1128</v>
      </c>
      <c r="AZ369" s="8" t="s">
        <v>76</v>
      </c>
      <c r="BA369" t="s">
        <v>1204</v>
      </c>
      <c r="BB369" t="s">
        <v>1355</v>
      </c>
      <c r="BC369" t="s">
        <v>1356</v>
      </c>
      <c r="BD369" t="s">
        <v>1207</v>
      </c>
      <c r="BE369" t="s">
        <v>1111</v>
      </c>
      <c r="BF369" t="s">
        <v>1112</v>
      </c>
      <c r="BG369" t="s">
        <v>1228</v>
      </c>
      <c r="BH369" t="s">
        <v>1228</v>
      </c>
      <c r="BI369" t="s">
        <v>1228</v>
      </c>
      <c r="BJ369" t="s">
        <v>1114</v>
      </c>
      <c r="BK369" t="s">
        <v>1115</v>
      </c>
      <c r="BM369" s="47" t="s">
        <v>1209</v>
      </c>
    </row>
    <row r="370" spans="1:65" x14ac:dyDescent="0.35">
      <c r="A370" s="5">
        <v>669</v>
      </c>
      <c r="B370" s="4">
        <v>669</v>
      </c>
      <c r="C370" s="4" t="s">
        <v>797</v>
      </c>
      <c r="D370" s="4" t="s">
        <v>796</v>
      </c>
      <c r="E370" s="4" t="s">
        <v>1084</v>
      </c>
      <c r="F370" s="4" t="s">
        <v>3043</v>
      </c>
      <c r="G370" s="4">
        <v>1998</v>
      </c>
      <c r="H370" s="4" t="s">
        <v>1086</v>
      </c>
      <c r="I370" s="4" t="s">
        <v>1087</v>
      </c>
      <c r="J370" s="4" t="s">
        <v>1088</v>
      </c>
      <c r="K370" s="4" t="s">
        <v>67</v>
      </c>
      <c r="L370" s="4" t="s">
        <v>3044</v>
      </c>
      <c r="M370" s="4" t="s">
        <v>3045</v>
      </c>
      <c r="N370" s="4" t="s">
        <v>1084</v>
      </c>
      <c r="O370" s="4" t="s">
        <v>1084</v>
      </c>
      <c r="P370" s="4" t="s">
        <v>1084</v>
      </c>
      <c r="Q370" s="4" t="s">
        <v>1084</v>
      </c>
      <c r="R370" s="4" t="s">
        <v>3046</v>
      </c>
      <c r="S370" s="4">
        <v>1998</v>
      </c>
      <c r="T370" s="4" t="s">
        <v>1040</v>
      </c>
      <c r="U370" s="4" t="s">
        <v>1041</v>
      </c>
      <c r="V370" s="4" t="s">
        <v>1042</v>
      </c>
      <c r="W370" s="4" t="s">
        <v>1084</v>
      </c>
      <c r="X370" s="4" t="s">
        <v>1093</v>
      </c>
      <c r="Y370" s="4" t="s">
        <v>1084</v>
      </c>
      <c r="Z370" s="4" t="s">
        <v>1094</v>
      </c>
      <c r="AA370" s="4" t="s">
        <v>1084</v>
      </c>
      <c r="AB370" s="4" t="s">
        <v>1084</v>
      </c>
      <c r="AC370" s="4" t="s">
        <v>1084</v>
      </c>
      <c r="AD370" s="4" t="s">
        <v>1084</v>
      </c>
      <c r="AE370" s="4" t="s">
        <v>3047</v>
      </c>
      <c r="AF370" s="4" t="s">
        <v>1119</v>
      </c>
      <c r="AG370" s="4" t="s">
        <v>1263</v>
      </c>
      <c r="AH370" s="4" t="s">
        <v>78</v>
      </c>
      <c r="AI370" s="4">
        <v>35827</v>
      </c>
      <c r="AJ370" s="4" t="s">
        <v>1101</v>
      </c>
      <c r="AK370" s="4">
        <v>35946</v>
      </c>
      <c r="AL370" s="4" t="s">
        <v>1157</v>
      </c>
      <c r="AM370" s="4">
        <v>35887</v>
      </c>
      <c r="AN370" s="4" t="s">
        <v>1389</v>
      </c>
      <c r="AO370" s="4">
        <v>1998.2486338797801</v>
      </c>
      <c r="AP370" s="4" t="s">
        <v>3048</v>
      </c>
      <c r="AQ370" s="4" t="s">
        <v>1390</v>
      </c>
      <c r="AR370" s="4" t="s">
        <v>1390</v>
      </c>
      <c r="AS370" s="4" t="s">
        <v>67</v>
      </c>
      <c r="AT370" s="4" t="s">
        <v>1105</v>
      </c>
      <c r="AU370" s="4" t="s">
        <v>795</v>
      </c>
      <c r="AV370" s="4" t="s">
        <v>1084</v>
      </c>
      <c r="AW370" s="4" t="s">
        <v>1084</v>
      </c>
      <c r="AX370" s="4" t="s">
        <v>3049</v>
      </c>
      <c r="AY370" s="4" t="s">
        <v>1106</v>
      </c>
      <c r="AZ370" s="8" t="s">
        <v>67</v>
      </c>
      <c r="BA370" t="s">
        <v>1204</v>
      </c>
      <c r="BB370" t="s">
        <v>1355</v>
      </c>
      <c r="BC370" t="s">
        <v>1356</v>
      </c>
      <c r="BD370" t="s">
        <v>1207</v>
      </c>
      <c r="BE370" t="s">
        <v>1111</v>
      </c>
      <c r="BF370" t="s">
        <v>1112</v>
      </c>
      <c r="BG370" t="s">
        <v>1228</v>
      </c>
      <c r="BH370" t="s">
        <v>1228</v>
      </c>
      <c r="BI370" t="s">
        <v>1228</v>
      </c>
      <c r="BJ370" t="s">
        <v>1114</v>
      </c>
      <c r="BK370" t="s">
        <v>1115</v>
      </c>
      <c r="BM370" s="47"/>
    </row>
    <row r="371" spans="1:65" x14ac:dyDescent="0.35">
      <c r="A371" s="5">
        <v>673</v>
      </c>
      <c r="B371" s="4">
        <v>673</v>
      </c>
      <c r="C371" s="4" t="s">
        <v>797</v>
      </c>
      <c r="D371" s="4" t="s">
        <v>800</v>
      </c>
      <c r="E371" s="4" t="s">
        <v>1084</v>
      </c>
      <c r="F371" s="4" t="s">
        <v>3050</v>
      </c>
      <c r="G371" s="4" t="s">
        <v>270</v>
      </c>
      <c r="H371" s="4" t="s">
        <v>1086</v>
      </c>
      <c r="I371" s="4" t="s">
        <v>1087</v>
      </c>
      <c r="J371" s="4" t="s">
        <v>1088</v>
      </c>
      <c r="K371" s="4" t="s">
        <v>67</v>
      </c>
      <c r="L371" s="4" t="s">
        <v>3044</v>
      </c>
      <c r="M371" s="4" t="s">
        <v>3051</v>
      </c>
      <c r="N371" s="4" t="s">
        <v>1084</v>
      </c>
      <c r="O371" s="4" t="s">
        <v>1084</v>
      </c>
      <c r="P371" s="4" t="s">
        <v>1084</v>
      </c>
      <c r="Q371" s="4" t="s">
        <v>1084</v>
      </c>
      <c r="R371" s="4" t="s">
        <v>3052</v>
      </c>
      <c r="S371" s="4">
        <v>2014</v>
      </c>
      <c r="T371" s="4" t="s">
        <v>1040</v>
      </c>
      <c r="U371" s="4" t="s">
        <v>1041</v>
      </c>
      <c r="V371" s="4" t="s">
        <v>1042</v>
      </c>
      <c r="W371" s="4" t="s">
        <v>1084</v>
      </c>
      <c r="X371" s="4" t="s">
        <v>1093</v>
      </c>
      <c r="Y371" s="4" t="s">
        <v>1084</v>
      </c>
      <c r="Z371" s="4" t="s">
        <v>1094</v>
      </c>
      <c r="AA371" s="4" t="s">
        <v>1094</v>
      </c>
      <c r="AB371" s="4" t="s">
        <v>1084</v>
      </c>
      <c r="AC371" s="4" t="s">
        <v>1084</v>
      </c>
      <c r="AD371" s="4" t="s">
        <v>1084</v>
      </c>
      <c r="AE371" s="4" t="s">
        <v>3053</v>
      </c>
      <c r="AF371" s="4" t="s">
        <v>1175</v>
      </c>
      <c r="AG371" s="4" t="s">
        <v>3054</v>
      </c>
      <c r="AH371" s="4" t="s">
        <v>78</v>
      </c>
      <c r="AI371" s="4">
        <v>41556</v>
      </c>
      <c r="AJ371" s="4" t="s">
        <v>1165</v>
      </c>
      <c r="AK371" s="4">
        <v>41748</v>
      </c>
      <c r="AL371" s="4" t="s">
        <v>1142</v>
      </c>
      <c r="AM371" s="4">
        <v>41652.5</v>
      </c>
      <c r="AN371" s="4" t="s">
        <v>1369</v>
      </c>
      <c r="AO371" s="4">
        <v>2014.03415300546</v>
      </c>
      <c r="AP371" s="4" t="s">
        <v>1084</v>
      </c>
      <c r="AQ371" s="4" t="s">
        <v>1203</v>
      </c>
      <c r="AR371" s="4" t="s">
        <v>1370</v>
      </c>
      <c r="AS371" s="4" t="s">
        <v>67</v>
      </c>
      <c r="AT371" s="4" t="s">
        <v>1105</v>
      </c>
      <c r="AU371" s="4" t="s">
        <v>795</v>
      </c>
      <c r="AV371" s="4" t="s">
        <v>1084</v>
      </c>
      <c r="AW371" s="4" t="s">
        <v>1084</v>
      </c>
      <c r="AX371" s="4" t="s">
        <v>3049</v>
      </c>
      <c r="AY371" s="4" t="s">
        <v>1106</v>
      </c>
      <c r="AZ371" s="8" t="s">
        <v>67</v>
      </c>
      <c r="BA371" t="s">
        <v>1204</v>
      </c>
      <c r="BB371" t="s">
        <v>1355</v>
      </c>
      <c r="BC371" t="s">
        <v>1356</v>
      </c>
      <c r="BD371" t="s">
        <v>1207</v>
      </c>
      <c r="BE371" t="s">
        <v>1111</v>
      </c>
      <c r="BF371" t="s">
        <v>1112</v>
      </c>
      <c r="BG371" t="s">
        <v>1228</v>
      </c>
      <c r="BH371" t="s">
        <v>1228</v>
      </c>
      <c r="BI371" t="s">
        <v>1228</v>
      </c>
      <c r="BJ371" t="s">
        <v>1114</v>
      </c>
      <c r="BK371" t="s">
        <v>1115</v>
      </c>
      <c r="BM371" s="47"/>
    </row>
    <row r="372" spans="1:65" x14ac:dyDescent="0.35">
      <c r="A372" s="5">
        <v>2607</v>
      </c>
      <c r="B372" s="4">
        <v>2607</v>
      </c>
      <c r="C372" s="4" t="s">
        <v>797</v>
      </c>
      <c r="D372" s="4" t="s">
        <v>802</v>
      </c>
      <c r="E372" s="4" t="s">
        <v>1084</v>
      </c>
      <c r="F372" s="4" t="s">
        <v>3055</v>
      </c>
      <c r="G372" s="4">
        <v>2017</v>
      </c>
      <c r="H372" s="4" t="s">
        <v>1086</v>
      </c>
      <c r="I372" s="4" t="s">
        <v>1087</v>
      </c>
      <c r="J372" s="4" t="s">
        <v>1088</v>
      </c>
      <c r="K372" s="4" t="s">
        <v>76</v>
      </c>
      <c r="L372" s="4" t="s">
        <v>3033</v>
      </c>
      <c r="M372" s="4" t="s">
        <v>3056</v>
      </c>
      <c r="N372" s="4" t="s">
        <v>1084</v>
      </c>
      <c r="O372" s="4" t="s">
        <v>1084</v>
      </c>
      <c r="P372" s="4" t="s">
        <v>1084</v>
      </c>
      <c r="Q372" s="4" t="s">
        <v>1084</v>
      </c>
      <c r="R372" s="4" t="s">
        <v>1084</v>
      </c>
      <c r="S372" s="4">
        <v>0</v>
      </c>
      <c r="T372" s="4" t="s">
        <v>1040</v>
      </c>
      <c r="U372" s="4" t="s">
        <v>1041</v>
      </c>
      <c r="V372" s="4" t="s">
        <v>1042</v>
      </c>
      <c r="W372" s="4" t="s">
        <v>1084</v>
      </c>
      <c r="X372" s="4" t="s">
        <v>1093</v>
      </c>
      <c r="Y372" s="4" t="s">
        <v>1094</v>
      </c>
      <c r="Z372" s="4" t="s">
        <v>1084</v>
      </c>
      <c r="AA372" s="4" t="s">
        <v>1084</v>
      </c>
      <c r="AB372" s="4" t="s">
        <v>1084</v>
      </c>
      <c r="AC372" s="4" t="s">
        <v>1188</v>
      </c>
      <c r="AD372" s="4" t="s">
        <v>1084</v>
      </c>
      <c r="AE372" s="4" t="s">
        <v>3057</v>
      </c>
      <c r="AF372" s="4" t="s">
        <v>1140</v>
      </c>
      <c r="AG372" s="4" t="s">
        <v>1460</v>
      </c>
      <c r="AH372" s="4" t="s">
        <v>78</v>
      </c>
      <c r="AI372" s="4">
        <v>42926</v>
      </c>
      <c r="AJ372" s="4" t="s">
        <v>1125</v>
      </c>
      <c r="AK372" s="4">
        <v>43034</v>
      </c>
      <c r="AL372" s="4" t="s">
        <v>1165</v>
      </c>
      <c r="AM372" s="4">
        <v>42980.5</v>
      </c>
      <c r="AN372" s="4" t="s">
        <v>1193</v>
      </c>
      <c r="AO372" s="4">
        <v>2017.6680327868901</v>
      </c>
      <c r="AP372" s="4" t="s">
        <v>1084</v>
      </c>
      <c r="AQ372" s="4" t="s">
        <v>1194</v>
      </c>
      <c r="AR372" s="4" t="s">
        <v>1194</v>
      </c>
      <c r="AS372" s="4" t="s">
        <v>76</v>
      </c>
      <c r="AT372" s="4" t="s">
        <v>1105</v>
      </c>
      <c r="AU372" s="4" t="s">
        <v>795</v>
      </c>
      <c r="AV372" s="4" t="s">
        <v>1084</v>
      </c>
      <c r="AW372" s="4" t="s">
        <v>1084</v>
      </c>
      <c r="AX372" s="4" t="s">
        <v>3034</v>
      </c>
      <c r="AY372" s="4" t="s">
        <v>1128</v>
      </c>
      <c r="AZ372" s="8" t="s">
        <v>76</v>
      </c>
      <c r="BA372" t="s">
        <v>1204</v>
      </c>
      <c r="BB372" t="s">
        <v>1355</v>
      </c>
      <c r="BC372" t="s">
        <v>1356</v>
      </c>
      <c r="BD372" t="s">
        <v>1207</v>
      </c>
      <c r="BE372" t="s">
        <v>1111</v>
      </c>
      <c r="BF372" t="s">
        <v>1112</v>
      </c>
      <c r="BG372" t="s">
        <v>1228</v>
      </c>
      <c r="BH372" t="s">
        <v>1228</v>
      </c>
      <c r="BI372" t="s">
        <v>1228</v>
      </c>
      <c r="BJ372" t="s">
        <v>1114</v>
      </c>
      <c r="BK372" t="s">
        <v>1115</v>
      </c>
      <c r="BM372" s="47" t="s">
        <v>329</v>
      </c>
    </row>
    <row r="373" spans="1:65" x14ac:dyDescent="0.35">
      <c r="A373" s="5">
        <v>4244</v>
      </c>
      <c r="B373" s="4">
        <v>4244</v>
      </c>
      <c r="C373" s="4" t="s">
        <v>805</v>
      </c>
      <c r="D373" s="4" t="s">
        <v>804</v>
      </c>
      <c r="E373" s="4" t="s">
        <v>1084</v>
      </c>
      <c r="F373" s="4" t="s">
        <v>3058</v>
      </c>
      <c r="G373" s="4">
        <v>2019</v>
      </c>
      <c r="H373" s="4" t="s">
        <v>1086</v>
      </c>
      <c r="I373" s="4" t="s">
        <v>1087</v>
      </c>
      <c r="J373" s="4" t="s">
        <v>1088</v>
      </c>
      <c r="K373" s="4" t="s">
        <v>76</v>
      </c>
      <c r="L373" s="4" t="s">
        <v>3059</v>
      </c>
      <c r="M373" s="4" t="s">
        <v>3060</v>
      </c>
      <c r="N373" s="4" t="s">
        <v>1084</v>
      </c>
      <c r="O373" s="4" t="s">
        <v>1084</v>
      </c>
      <c r="P373" s="4" t="s">
        <v>1084</v>
      </c>
      <c r="Q373" s="4" t="s">
        <v>1084</v>
      </c>
      <c r="R373" s="4" t="s">
        <v>1084</v>
      </c>
      <c r="S373" s="4">
        <v>0</v>
      </c>
      <c r="T373" s="4" t="s">
        <v>1040</v>
      </c>
      <c r="U373" s="4" t="s">
        <v>1041</v>
      </c>
      <c r="V373" s="4" t="s">
        <v>1042</v>
      </c>
      <c r="W373" s="4" t="s">
        <v>1084</v>
      </c>
      <c r="X373" s="4" t="s">
        <v>1093</v>
      </c>
      <c r="Y373" s="4" t="s">
        <v>1094</v>
      </c>
      <c r="Z373" s="4" t="s">
        <v>1084</v>
      </c>
      <c r="AA373" s="4" t="s">
        <v>1084</v>
      </c>
      <c r="AB373" s="4" t="s">
        <v>1084</v>
      </c>
      <c r="AC373" s="4" t="s">
        <v>1188</v>
      </c>
      <c r="AD373" s="4" t="s">
        <v>1084</v>
      </c>
      <c r="AE373" s="4" t="s">
        <v>3061</v>
      </c>
      <c r="AF373" s="4" t="s">
        <v>1123</v>
      </c>
      <c r="AG373" s="4" t="s">
        <v>3062</v>
      </c>
      <c r="AH373" s="4" t="s">
        <v>78</v>
      </c>
      <c r="AI373" s="4">
        <v>43763</v>
      </c>
      <c r="AJ373" s="4" t="s">
        <v>1165</v>
      </c>
      <c r="AK373" s="4">
        <v>43822</v>
      </c>
      <c r="AL373" s="4" t="s">
        <v>1152</v>
      </c>
      <c r="AM373" s="4">
        <v>43793</v>
      </c>
      <c r="AN373" s="4" t="s">
        <v>1214</v>
      </c>
      <c r="AO373" s="4">
        <v>2019.89344262295</v>
      </c>
      <c r="AP373" s="4" t="s">
        <v>1304</v>
      </c>
      <c r="AQ373" s="4" t="s">
        <v>1216</v>
      </c>
      <c r="AR373" s="4" t="s">
        <v>1216</v>
      </c>
      <c r="AS373" s="4" t="s">
        <v>76</v>
      </c>
      <c r="AT373" s="4" t="s">
        <v>1105</v>
      </c>
      <c r="AU373" s="4" t="s">
        <v>803</v>
      </c>
      <c r="AV373" s="4" t="s">
        <v>1084</v>
      </c>
      <c r="AW373" s="4" t="s">
        <v>1084</v>
      </c>
      <c r="AX373" s="4" t="s">
        <v>1084</v>
      </c>
      <c r="AY373" s="4" t="s">
        <v>1128</v>
      </c>
      <c r="AZ373" s="8" t="s">
        <v>76</v>
      </c>
      <c r="BA373" t="s">
        <v>2234</v>
      </c>
      <c r="BB373" t="s">
        <v>3063</v>
      </c>
      <c r="BC373" t="s">
        <v>1514</v>
      </c>
      <c r="BD373" t="s">
        <v>1515</v>
      </c>
      <c r="BE373" t="s">
        <v>1133</v>
      </c>
      <c r="BF373" t="s">
        <v>1112</v>
      </c>
      <c r="BG373" t="s">
        <v>1514</v>
      </c>
      <c r="BH373" t="s">
        <v>2234</v>
      </c>
      <c r="BI373" t="s">
        <v>2236</v>
      </c>
      <c r="BJ373">
        <v>0</v>
      </c>
      <c r="BK373" t="s">
        <v>1115</v>
      </c>
      <c r="BM373" s="47" t="s">
        <v>329</v>
      </c>
    </row>
    <row r="374" spans="1:65" x14ac:dyDescent="0.35">
      <c r="A374" s="5">
        <v>677</v>
      </c>
      <c r="B374" s="4">
        <v>677</v>
      </c>
      <c r="C374" s="4" t="s">
        <v>808</v>
      </c>
      <c r="D374" s="4" t="s">
        <v>807</v>
      </c>
      <c r="E374" s="4" t="s">
        <v>1084</v>
      </c>
      <c r="F374" s="4" t="s">
        <v>3064</v>
      </c>
      <c r="G374" s="4">
        <v>2000</v>
      </c>
      <c r="H374" s="4" t="s">
        <v>1086</v>
      </c>
      <c r="I374" s="4" t="s">
        <v>1087</v>
      </c>
      <c r="J374" s="4" t="s">
        <v>1088</v>
      </c>
      <c r="K374" s="4" t="s">
        <v>76</v>
      </c>
      <c r="L374" s="4" t="s">
        <v>3065</v>
      </c>
      <c r="M374" s="4" t="s">
        <v>3066</v>
      </c>
      <c r="N374" s="4" t="s">
        <v>1084</v>
      </c>
      <c r="O374" s="4" t="s">
        <v>1084</v>
      </c>
      <c r="P374" s="4" t="s">
        <v>1084</v>
      </c>
      <c r="Q374" s="4" t="s">
        <v>1084</v>
      </c>
      <c r="R374" s="4" t="s">
        <v>1084</v>
      </c>
      <c r="S374" s="4">
        <v>2000</v>
      </c>
      <c r="T374" s="4" t="s">
        <v>1040</v>
      </c>
      <c r="U374" s="4" t="s">
        <v>1120</v>
      </c>
      <c r="V374" s="4" t="s">
        <v>1042</v>
      </c>
      <c r="W374" s="4" t="s">
        <v>1084</v>
      </c>
      <c r="X374" s="4" t="s">
        <v>1093</v>
      </c>
      <c r="Y374" s="4" t="s">
        <v>1094</v>
      </c>
      <c r="Z374" s="4" t="s">
        <v>1084</v>
      </c>
      <c r="AA374" s="4" t="s">
        <v>1084</v>
      </c>
      <c r="AB374" s="4" t="s">
        <v>1084</v>
      </c>
      <c r="AC374" s="4" t="s">
        <v>1084</v>
      </c>
      <c r="AD374" s="4" t="s">
        <v>1084</v>
      </c>
      <c r="AE374" s="4" t="s">
        <v>3067</v>
      </c>
      <c r="AF374" s="4" t="s">
        <v>1163</v>
      </c>
      <c r="AG374" s="4" t="s">
        <v>3062</v>
      </c>
      <c r="AH374" s="4" t="s">
        <v>78</v>
      </c>
      <c r="AI374" s="4">
        <v>36557</v>
      </c>
      <c r="AJ374" s="4" t="s">
        <v>1101</v>
      </c>
      <c r="AK374" s="4">
        <v>36616</v>
      </c>
      <c r="AL374" s="4" t="s">
        <v>1201</v>
      </c>
      <c r="AM374" s="4">
        <v>36587</v>
      </c>
      <c r="AN374" s="4" t="s">
        <v>1126</v>
      </c>
      <c r="AO374" s="4">
        <v>2000.1666666666699</v>
      </c>
      <c r="AP374" s="4" t="s">
        <v>3068</v>
      </c>
      <c r="AQ374" s="4" t="s">
        <v>1127</v>
      </c>
      <c r="AR374" s="4" t="s">
        <v>1127</v>
      </c>
      <c r="AS374" s="4" t="s">
        <v>76</v>
      </c>
      <c r="AT374" s="4" t="s">
        <v>1105</v>
      </c>
      <c r="AU374" s="4" t="s">
        <v>806</v>
      </c>
      <c r="AV374" s="4" t="s">
        <v>1084</v>
      </c>
      <c r="AW374" s="4" t="s">
        <v>1084</v>
      </c>
      <c r="AX374" s="4" t="s">
        <v>1084</v>
      </c>
      <c r="AY374" s="4" t="s">
        <v>1128</v>
      </c>
      <c r="AZ374" s="8" t="s">
        <v>76</v>
      </c>
      <c r="BA374" t="s">
        <v>1313</v>
      </c>
      <c r="BB374" t="s">
        <v>1314</v>
      </c>
      <c r="BC374" t="s">
        <v>1315</v>
      </c>
      <c r="BD374" t="s">
        <v>1316</v>
      </c>
      <c r="BE374" t="s">
        <v>1317</v>
      </c>
      <c r="BF374" t="s">
        <v>1317</v>
      </c>
      <c r="BG374" t="s">
        <v>1315</v>
      </c>
      <c r="BH374" t="s">
        <v>1318</v>
      </c>
      <c r="BI374" t="s">
        <v>1313</v>
      </c>
      <c r="BJ374">
        <v>0</v>
      </c>
      <c r="BK374" t="s">
        <v>1115</v>
      </c>
      <c r="BM374" s="47" t="s">
        <v>1136</v>
      </c>
    </row>
    <row r="375" spans="1:65" x14ac:dyDescent="0.35">
      <c r="A375" s="5">
        <v>860</v>
      </c>
      <c r="B375" s="4">
        <v>860</v>
      </c>
      <c r="C375" s="4" t="s">
        <v>808</v>
      </c>
      <c r="D375" s="4" t="s">
        <v>809</v>
      </c>
      <c r="E375" s="4" t="s">
        <v>1084</v>
      </c>
      <c r="F375" s="4" t="s">
        <v>3069</v>
      </c>
      <c r="G375" s="4">
        <v>2006</v>
      </c>
      <c r="H375" s="4" t="s">
        <v>1086</v>
      </c>
      <c r="I375" s="4" t="s">
        <v>1087</v>
      </c>
      <c r="J375" s="4" t="s">
        <v>1088</v>
      </c>
      <c r="K375" s="4" t="s">
        <v>76</v>
      </c>
      <c r="L375" s="4" t="s">
        <v>3065</v>
      </c>
      <c r="M375" s="4" t="s">
        <v>1084</v>
      </c>
      <c r="N375" s="4" t="s">
        <v>1084</v>
      </c>
      <c r="O375" s="4" t="s">
        <v>1084</v>
      </c>
      <c r="P375" s="4" t="s">
        <v>1084</v>
      </c>
      <c r="Q375" s="4" t="s">
        <v>1084</v>
      </c>
      <c r="R375" s="4" t="s">
        <v>1084</v>
      </c>
      <c r="S375" s="4">
        <v>2006</v>
      </c>
      <c r="T375" s="4" t="s">
        <v>1040</v>
      </c>
      <c r="U375" s="4" t="s">
        <v>1041</v>
      </c>
      <c r="V375" s="4" t="s">
        <v>1042</v>
      </c>
      <c r="W375" s="4" t="s">
        <v>1084</v>
      </c>
      <c r="X375" s="4" t="s">
        <v>1093</v>
      </c>
      <c r="Y375" s="4" t="s">
        <v>1094</v>
      </c>
      <c r="Z375" s="4" t="s">
        <v>1084</v>
      </c>
      <c r="AA375" s="4" t="s">
        <v>1084</v>
      </c>
      <c r="AB375" s="4" t="s">
        <v>1084</v>
      </c>
      <c r="AC375" s="4" t="s">
        <v>1084</v>
      </c>
      <c r="AD375" s="4" t="s">
        <v>1084</v>
      </c>
      <c r="AE375" s="4" t="s">
        <v>3070</v>
      </c>
      <c r="AF375" s="4" t="s">
        <v>1163</v>
      </c>
      <c r="AG375" s="4" t="s">
        <v>2190</v>
      </c>
      <c r="AH375" s="4" t="s">
        <v>78</v>
      </c>
      <c r="AI375" s="4">
        <v>38809</v>
      </c>
      <c r="AJ375" s="4" t="s">
        <v>1142</v>
      </c>
      <c r="AK375" s="4">
        <v>38898</v>
      </c>
      <c r="AL375" s="4" t="s">
        <v>1100</v>
      </c>
      <c r="AM375" s="4">
        <v>38854</v>
      </c>
      <c r="AN375" s="4" t="s">
        <v>1279</v>
      </c>
      <c r="AO375" s="4">
        <v>2006.3715846994501</v>
      </c>
      <c r="AP375" s="4" t="s">
        <v>1084</v>
      </c>
      <c r="AQ375" s="4" t="s">
        <v>1280</v>
      </c>
      <c r="AR375" s="4" t="s">
        <v>1280</v>
      </c>
      <c r="AS375" s="4" t="s">
        <v>76</v>
      </c>
      <c r="AT375" s="4" t="s">
        <v>1105</v>
      </c>
      <c r="AU375" s="4" t="s">
        <v>806</v>
      </c>
      <c r="AV375" s="4" t="s">
        <v>1084</v>
      </c>
      <c r="AW375" s="4" t="s">
        <v>1084</v>
      </c>
      <c r="AX375" s="4" t="s">
        <v>1084</v>
      </c>
      <c r="AY375" s="4" t="s">
        <v>1128</v>
      </c>
      <c r="AZ375" s="8" t="s">
        <v>76</v>
      </c>
      <c r="BA375" t="s">
        <v>1313</v>
      </c>
      <c r="BB375" t="s">
        <v>1314</v>
      </c>
      <c r="BC375" t="s">
        <v>1315</v>
      </c>
      <c r="BD375" t="s">
        <v>1316</v>
      </c>
      <c r="BE375" t="s">
        <v>1317</v>
      </c>
      <c r="BF375" t="s">
        <v>1317</v>
      </c>
      <c r="BG375" t="s">
        <v>1315</v>
      </c>
      <c r="BH375" t="s">
        <v>1318</v>
      </c>
      <c r="BI375" t="s">
        <v>1313</v>
      </c>
      <c r="BJ375">
        <v>0</v>
      </c>
      <c r="BK375" t="s">
        <v>1115</v>
      </c>
      <c r="BM375" s="47" t="s">
        <v>1167</v>
      </c>
    </row>
    <row r="376" spans="1:65" x14ac:dyDescent="0.35">
      <c r="A376" s="5">
        <v>1763</v>
      </c>
      <c r="B376" s="4">
        <v>1763</v>
      </c>
      <c r="C376" s="4" t="s">
        <v>808</v>
      </c>
      <c r="D376" s="4" t="s">
        <v>812</v>
      </c>
      <c r="E376" s="4" t="s">
        <v>1084</v>
      </c>
      <c r="F376" s="4" t="s">
        <v>3071</v>
      </c>
      <c r="G376" s="4">
        <v>2011</v>
      </c>
      <c r="H376" s="4" t="s">
        <v>1086</v>
      </c>
      <c r="I376" s="4" t="s">
        <v>1087</v>
      </c>
      <c r="J376" s="4" t="s">
        <v>1088</v>
      </c>
      <c r="K376" s="4" t="s">
        <v>76</v>
      </c>
      <c r="L376" s="4" t="s">
        <v>3065</v>
      </c>
      <c r="M376" s="4" t="s">
        <v>3072</v>
      </c>
      <c r="N376" s="4" t="s">
        <v>1084</v>
      </c>
      <c r="O376" s="4" t="s">
        <v>1084</v>
      </c>
      <c r="P376" s="4" t="s">
        <v>1084</v>
      </c>
      <c r="Q376" s="4" t="s">
        <v>1084</v>
      </c>
      <c r="R376" s="4" t="s">
        <v>1084</v>
      </c>
      <c r="S376" s="4">
        <v>2011</v>
      </c>
      <c r="T376" s="4" t="s">
        <v>1040</v>
      </c>
      <c r="U376" s="4" t="s">
        <v>1041</v>
      </c>
      <c r="V376" s="4" t="s">
        <v>1042</v>
      </c>
      <c r="W376" s="4" t="s">
        <v>1084</v>
      </c>
      <c r="X376" s="4" t="s">
        <v>1093</v>
      </c>
      <c r="Y376" s="4" t="s">
        <v>1094</v>
      </c>
      <c r="Z376" s="4" t="s">
        <v>1084</v>
      </c>
      <c r="AA376" s="4" t="s">
        <v>1084</v>
      </c>
      <c r="AB376" s="4" t="s">
        <v>1084</v>
      </c>
      <c r="AC376" s="4" t="s">
        <v>1188</v>
      </c>
      <c r="AD376" s="4" t="s">
        <v>1084</v>
      </c>
      <c r="AE376" s="4" t="s">
        <v>3073</v>
      </c>
      <c r="AF376" s="4" t="s">
        <v>1163</v>
      </c>
      <c r="AG376" s="4" t="s">
        <v>1164</v>
      </c>
      <c r="AH376" s="4" t="s">
        <v>78</v>
      </c>
      <c r="AI376" s="4">
        <v>40848</v>
      </c>
      <c r="AJ376" s="4" t="s">
        <v>1166</v>
      </c>
      <c r="AK376" s="4">
        <v>40908</v>
      </c>
      <c r="AL376" s="4" t="s">
        <v>1152</v>
      </c>
      <c r="AM376" s="4">
        <v>40878.5</v>
      </c>
      <c r="AN376" s="4" t="s">
        <v>1341</v>
      </c>
      <c r="AO376" s="4">
        <v>2011.9139344262301</v>
      </c>
      <c r="AP376" s="4" t="s">
        <v>3074</v>
      </c>
      <c r="AQ376" s="4" t="s">
        <v>1342</v>
      </c>
      <c r="AR376" s="4" t="s">
        <v>1342</v>
      </c>
      <c r="AS376" s="4" t="s">
        <v>76</v>
      </c>
      <c r="AT376" s="4" t="s">
        <v>1105</v>
      </c>
      <c r="AU376" s="4" t="s">
        <v>806</v>
      </c>
      <c r="AV376" s="4" t="s">
        <v>1084</v>
      </c>
      <c r="AW376" s="4" t="s">
        <v>1084</v>
      </c>
      <c r="AX376" s="4" t="s">
        <v>1084</v>
      </c>
      <c r="AY376" s="4" t="s">
        <v>1128</v>
      </c>
      <c r="AZ376" s="8" t="s">
        <v>76</v>
      </c>
      <c r="BA376" t="s">
        <v>1313</v>
      </c>
      <c r="BB376" t="s">
        <v>1314</v>
      </c>
      <c r="BC376" t="s">
        <v>1315</v>
      </c>
      <c r="BD376" t="s">
        <v>1316</v>
      </c>
      <c r="BE376" t="s">
        <v>1317</v>
      </c>
      <c r="BF376" t="s">
        <v>1317</v>
      </c>
      <c r="BG376" t="s">
        <v>1315</v>
      </c>
      <c r="BH376" t="s">
        <v>1318</v>
      </c>
      <c r="BI376" t="s">
        <v>1313</v>
      </c>
      <c r="BJ376">
        <v>0</v>
      </c>
      <c r="BK376" t="s">
        <v>1115</v>
      </c>
      <c r="BM376" s="47" t="s">
        <v>1209</v>
      </c>
    </row>
    <row r="377" spans="1:65" x14ac:dyDescent="0.35">
      <c r="A377" s="5">
        <v>682</v>
      </c>
      <c r="B377" s="4">
        <v>682</v>
      </c>
      <c r="C377" s="4" t="s">
        <v>816</v>
      </c>
      <c r="D377" s="4" t="s">
        <v>815</v>
      </c>
      <c r="E377" s="4" t="s">
        <v>1084</v>
      </c>
      <c r="F377" s="4" t="s">
        <v>3075</v>
      </c>
      <c r="G377" s="4" t="s">
        <v>149</v>
      </c>
      <c r="H377" s="4" t="s">
        <v>1086</v>
      </c>
      <c r="I377" s="4" t="s">
        <v>1087</v>
      </c>
      <c r="J377" s="4" t="s">
        <v>1088</v>
      </c>
      <c r="K377" s="4" t="s">
        <v>76</v>
      </c>
      <c r="L377" s="4" t="s">
        <v>3076</v>
      </c>
      <c r="M377" s="4" t="s">
        <v>3077</v>
      </c>
      <c r="N377" s="4" t="s">
        <v>1084</v>
      </c>
      <c r="O377" s="4" t="s">
        <v>1084</v>
      </c>
      <c r="P377" s="4" t="s">
        <v>1084</v>
      </c>
      <c r="Q377" s="4" t="s">
        <v>1084</v>
      </c>
      <c r="R377" s="4" t="s">
        <v>1084</v>
      </c>
      <c r="S377" s="4">
        <v>2012</v>
      </c>
      <c r="T377" s="4" t="s">
        <v>1040</v>
      </c>
      <c r="U377" s="4" t="s">
        <v>1041</v>
      </c>
      <c r="V377" s="4" t="s">
        <v>1042</v>
      </c>
      <c r="W377" s="4" t="s">
        <v>1084</v>
      </c>
      <c r="X377" s="4" t="s">
        <v>1093</v>
      </c>
      <c r="Y377" s="4" t="s">
        <v>1094</v>
      </c>
      <c r="Z377" s="4" t="s">
        <v>1084</v>
      </c>
      <c r="AA377" s="4" t="s">
        <v>1084</v>
      </c>
      <c r="AB377" s="4" t="s">
        <v>1084</v>
      </c>
      <c r="AC377" s="4" t="s">
        <v>1084</v>
      </c>
      <c r="AD377" s="4" t="s">
        <v>1084</v>
      </c>
      <c r="AE377" s="4" t="s">
        <v>1363</v>
      </c>
      <c r="AF377" s="4" t="s">
        <v>1190</v>
      </c>
      <c r="AG377" s="4" t="s">
        <v>1872</v>
      </c>
      <c r="AH377" s="4" t="s">
        <v>78</v>
      </c>
      <c r="AI377" s="4">
        <v>40878</v>
      </c>
      <c r="AJ377" s="4" t="s">
        <v>1152</v>
      </c>
      <c r="AK377" s="4">
        <v>41029</v>
      </c>
      <c r="AL377" s="4" t="s">
        <v>1142</v>
      </c>
      <c r="AM377" s="4">
        <v>40954</v>
      </c>
      <c r="AN377" s="4" t="s">
        <v>1202</v>
      </c>
      <c r="AO377" s="4">
        <v>2012.12295081967</v>
      </c>
      <c r="AP377" s="4" t="s">
        <v>1084</v>
      </c>
      <c r="AQ377" s="4" t="s">
        <v>1342</v>
      </c>
      <c r="AR377" s="4" t="s">
        <v>1184</v>
      </c>
      <c r="AS377" s="4" t="s">
        <v>76</v>
      </c>
      <c r="AT377" s="4" t="s">
        <v>1105</v>
      </c>
      <c r="AU377" s="4" t="s">
        <v>814</v>
      </c>
      <c r="AV377" s="4" t="s">
        <v>1084</v>
      </c>
      <c r="AW377" s="4" t="s">
        <v>1084</v>
      </c>
      <c r="AX377" s="4" t="s">
        <v>3078</v>
      </c>
      <c r="AY377" s="4" t="s">
        <v>1128</v>
      </c>
      <c r="AZ377" s="8" t="s">
        <v>76</v>
      </c>
      <c r="BA377" t="s">
        <v>1204</v>
      </c>
      <c r="BB377" t="s">
        <v>1205</v>
      </c>
      <c r="BC377" t="s">
        <v>1206</v>
      </c>
      <c r="BD377" t="s">
        <v>1110</v>
      </c>
      <c r="BE377" t="s">
        <v>1133</v>
      </c>
      <c r="BF377" t="s">
        <v>1112</v>
      </c>
      <c r="BG377" t="s">
        <v>1206</v>
      </c>
      <c r="BH377" t="s">
        <v>1205</v>
      </c>
      <c r="BI377" t="s">
        <v>1208</v>
      </c>
      <c r="BJ377">
        <v>0</v>
      </c>
      <c r="BK377" t="s">
        <v>1115</v>
      </c>
      <c r="BM377" s="47" t="s">
        <v>1209</v>
      </c>
    </row>
    <row r="378" spans="1:65" x14ac:dyDescent="0.35">
      <c r="A378" s="5">
        <v>2651</v>
      </c>
      <c r="B378" s="4">
        <v>2651</v>
      </c>
      <c r="C378" s="4" t="s">
        <v>816</v>
      </c>
      <c r="D378" s="4" t="s">
        <v>817</v>
      </c>
      <c r="E378" s="4" t="s">
        <v>1084</v>
      </c>
      <c r="F378" s="4" t="s">
        <v>3079</v>
      </c>
      <c r="G378" s="4">
        <v>2018</v>
      </c>
      <c r="H378" s="4" t="s">
        <v>1086</v>
      </c>
      <c r="I378" s="4" t="s">
        <v>1087</v>
      </c>
      <c r="J378" s="4" t="s">
        <v>1088</v>
      </c>
      <c r="K378" s="4" t="s">
        <v>76</v>
      </c>
      <c r="L378" s="4" t="s">
        <v>3076</v>
      </c>
      <c r="M378" s="4" t="s">
        <v>3080</v>
      </c>
      <c r="N378" s="4" t="s">
        <v>1084</v>
      </c>
      <c r="O378" s="4" t="s">
        <v>1084</v>
      </c>
      <c r="P378" s="4" t="s">
        <v>1084</v>
      </c>
      <c r="Q378" s="4" t="s">
        <v>1084</v>
      </c>
      <c r="R378" s="4" t="s">
        <v>1084</v>
      </c>
      <c r="S378" s="4">
        <v>0</v>
      </c>
      <c r="T378" s="4" t="s">
        <v>1040</v>
      </c>
      <c r="U378" s="4" t="s">
        <v>1041</v>
      </c>
      <c r="V378" s="4" t="s">
        <v>1042</v>
      </c>
      <c r="W378" s="4" t="s">
        <v>1084</v>
      </c>
      <c r="X378" s="4" t="s">
        <v>1093</v>
      </c>
      <c r="Y378" s="4" t="s">
        <v>1094</v>
      </c>
      <c r="Z378" s="4" t="s">
        <v>1094</v>
      </c>
      <c r="AA378" s="4" t="s">
        <v>1084</v>
      </c>
      <c r="AB378" s="4" t="s">
        <v>1084</v>
      </c>
      <c r="AC378" s="4" t="s">
        <v>1188</v>
      </c>
      <c r="AD378" s="4" t="s">
        <v>1084</v>
      </c>
      <c r="AE378" s="4" t="s">
        <v>3081</v>
      </c>
      <c r="AF378" s="4" t="s">
        <v>1140</v>
      </c>
      <c r="AG378" s="4" t="s">
        <v>1878</v>
      </c>
      <c r="AH378" s="4" t="s">
        <v>78</v>
      </c>
      <c r="AI378" s="4">
        <v>43160</v>
      </c>
      <c r="AJ378" s="4" t="s">
        <v>1201</v>
      </c>
      <c r="AK378" s="4">
        <v>43254</v>
      </c>
      <c r="AL378" s="4" t="s">
        <v>1100</v>
      </c>
      <c r="AM378" s="4">
        <v>43207.5</v>
      </c>
      <c r="AN378" s="4" t="s">
        <v>1376</v>
      </c>
      <c r="AO378" s="4">
        <v>2018.2909836065601</v>
      </c>
      <c r="AP378" s="4" t="s">
        <v>1304</v>
      </c>
      <c r="AQ378" s="4" t="s">
        <v>1195</v>
      </c>
      <c r="AR378" s="4" t="s">
        <v>1195</v>
      </c>
      <c r="AS378" s="4" t="s">
        <v>76</v>
      </c>
      <c r="AT378" s="4" t="s">
        <v>1105</v>
      </c>
      <c r="AU378" s="4" t="s">
        <v>814</v>
      </c>
      <c r="AV378" s="4" t="s">
        <v>1084</v>
      </c>
      <c r="AW378" s="4" t="s">
        <v>1084</v>
      </c>
      <c r="AX378" s="4" t="s">
        <v>3078</v>
      </c>
      <c r="AY378" s="4" t="s">
        <v>1128</v>
      </c>
      <c r="AZ378" s="8" t="s">
        <v>76</v>
      </c>
      <c r="BA378" t="s">
        <v>1204</v>
      </c>
      <c r="BB378" t="s">
        <v>1205</v>
      </c>
      <c r="BC378" t="s">
        <v>1206</v>
      </c>
      <c r="BD378" t="s">
        <v>1110</v>
      </c>
      <c r="BE378" t="s">
        <v>1133</v>
      </c>
      <c r="BF378" t="s">
        <v>1112</v>
      </c>
      <c r="BG378" t="s">
        <v>1206</v>
      </c>
      <c r="BH378" t="s">
        <v>1205</v>
      </c>
      <c r="BI378" t="s">
        <v>1208</v>
      </c>
      <c r="BJ378">
        <v>0</v>
      </c>
      <c r="BK378" t="s">
        <v>1115</v>
      </c>
      <c r="BM378" s="47" t="s">
        <v>329</v>
      </c>
    </row>
    <row r="379" spans="1:65" x14ac:dyDescent="0.35">
      <c r="A379" s="5">
        <v>685</v>
      </c>
      <c r="B379" s="4">
        <v>685</v>
      </c>
      <c r="C379" s="4" t="s">
        <v>820</v>
      </c>
      <c r="D379" s="4" t="s">
        <v>819</v>
      </c>
      <c r="E379" s="4" t="s">
        <v>1084</v>
      </c>
      <c r="F379" s="4" t="s">
        <v>3082</v>
      </c>
      <c r="G379" s="4">
        <v>1998</v>
      </c>
      <c r="H379" s="4" t="s">
        <v>1086</v>
      </c>
      <c r="I379" s="4" t="s">
        <v>1087</v>
      </c>
      <c r="J379" s="4" t="s">
        <v>1088</v>
      </c>
      <c r="K379" s="4" t="s">
        <v>67</v>
      </c>
      <c r="L379" s="4" t="s">
        <v>3083</v>
      </c>
      <c r="M379" s="4" t="s">
        <v>3084</v>
      </c>
      <c r="N379" s="4" t="s">
        <v>1084</v>
      </c>
      <c r="O379" s="4" t="s">
        <v>1084</v>
      </c>
      <c r="P379" s="4" t="s">
        <v>1084</v>
      </c>
      <c r="Q379" s="4" t="s">
        <v>1084</v>
      </c>
      <c r="R379" s="4" t="s">
        <v>3085</v>
      </c>
      <c r="S379" s="4">
        <v>1998</v>
      </c>
      <c r="T379" s="4" t="s">
        <v>1040</v>
      </c>
      <c r="U379" s="4" t="s">
        <v>1041</v>
      </c>
      <c r="V379" s="4" t="s">
        <v>1042</v>
      </c>
      <c r="W379" s="4" t="s">
        <v>1084</v>
      </c>
      <c r="X379" s="4" t="s">
        <v>1093</v>
      </c>
      <c r="Y379" s="4" t="s">
        <v>1084</v>
      </c>
      <c r="Z379" s="4" t="s">
        <v>1094</v>
      </c>
      <c r="AA379" s="4" t="s">
        <v>1084</v>
      </c>
      <c r="AB379" s="4" t="s">
        <v>1084</v>
      </c>
      <c r="AC379" s="4" t="s">
        <v>1084</v>
      </c>
      <c r="AD379" s="4" t="s">
        <v>1084</v>
      </c>
      <c r="AE379" s="4" t="s">
        <v>3086</v>
      </c>
      <c r="AF379" s="4" t="s">
        <v>1119</v>
      </c>
      <c r="AG379" s="4" t="s">
        <v>1248</v>
      </c>
      <c r="AH379" s="4" t="s">
        <v>78</v>
      </c>
      <c r="AI379" s="4">
        <v>36008</v>
      </c>
      <c r="AJ379" s="4" t="s">
        <v>1151</v>
      </c>
      <c r="AK379" s="4">
        <v>36129</v>
      </c>
      <c r="AL379" s="4" t="s">
        <v>1166</v>
      </c>
      <c r="AM379" s="4">
        <v>36069</v>
      </c>
      <c r="AN379" s="4" t="s">
        <v>1389</v>
      </c>
      <c r="AO379" s="4">
        <v>1998.74590163934</v>
      </c>
      <c r="AP379" s="4" t="s">
        <v>3087</v>
      </c>
      <c r="AQ379" s="4" t="s">
        <v>1390</v>
      </c>
      <c r="AR379" s="4" t="s">
        <v>1390</v>
      </c>
      <c r="AS379" s="4" t="s">
        <v>67</v>
      </c>
      <c r="AT379" s="4" t="s">
        <v>1105</v>
      </c>
      <c r="AU379" s="4" t="s">
        <v>818</v>
      </c>
      <c r="AV379" s="4" t="s">
        <v>1084</v>
      </c>
      <c r="AW379" s="4" t="s">
        <v>1084</v>
      </c>
      <c r="AX379" s="4" t="s">
        <v>1084</v>
      </c>
      <c r="AY379" s="4" t="s">
        <v>1106</v>
      </c>
      <c r="AZ379" s="8" t="s">
        <v>67</v>
      </c>
      <c r="BA379" t="s">
        <v>1107</v>
      </c>
      <c r="BB379" t="s">
        <v>1242</v>
      </c>
      <c r="BC379" t="s">
        <v>1131</v>
      </c>
      <c r="BD379" t="s">
        <v>1132</v>
      </c>
      <c r="BE379" t="s">
        <v>1133</v>
      </c>
      <c r="BF379" t="s">
        <v>1112</v>
      </c>
      <c r="BG379" t="s">
        <v>1131</v>
      </c>
      <c r="BH379" t="s">
        <v>1242</v>
      </c>
      <c r="BI379" t="s">
        <v>1208</v>
      </c>
      <c r="BJ379">
        <v>0</v>
      </c>
      <c r="BK379" t="s">
        <v>1115</v>
      </c>
      <c r="BM379" s="47"/>
    </row>
    <row r="380" spans="1:65" x14ac:dyDescent="0.35">
      <c r="A380" s="5">
        <v>686</v>
      </c>
      <c r="B380" s="4">
        <v>686</v>
      </c>
      <c r="C380" s="4" t="s">
        <v>820</v>
      </c>
      <c r="D380" s="4" t="s">
        <v>821</v>
      </c>
      <c r="E380" s="4" t="s">
        <v>1084</v>
      </c>
      <c r="F380" s="4" t="s">
        <v>3088</v>
      </c>
      <c r="G380" s="4" t="s">
        <v>160</v>
      </c>
      <c r="H380" s="4" t="s">
        <v>1086</v>
      </c>
      <c r="I380" s="4" t="s">
        <v>1087</v>
      </c>
      <c r="J380" s="4" t="s">
        <v>1088</v>
      </c>
      <c r="K380" s="4" t="s">
        <v>67</v>
      </c>
      <c r="L380" s="4" t="s">
        <v>3083</v>
      </c>
      <c r="M380" s="4" t="s">
        <v>3089</v>
      </c>
      <c r="N380" s="4" t="s">
        <v>1084</v>
      </c>
      <c r="O380" s="4" t="s">
        <v>1084</v>
      </c>
      <c r="P380" s="4" t="s">
        <v>1084</v>
      </c>
      <c r="Q380" s="4" t="s">
        <v>1084</v>
      </c>
      <c r="R380" s="4" t="s">
        <v>3090</v>
      </c>
      <c r="S380" s="4">
        <v>2004</v>
      </c>
      <c r="T380" s="4" t="s">
        <v>1040</v>
      </c>
      <c r="U380" s="4" t="s">
        <v>1041</v>
      </c>
      <c r="V380" s="4" t="s">
        <v>1042</v>
      </c>
      <c r="W380" s="4" t="s">
        <v>1084</v>
      </c>
      <c r="X380" s="4" t="s">
        <v>1093</v>
      </c>
      <c r="Y380" s="4" t="s">
        <v>1084</v>
      </c>
      <c r="Z380" s="4" t="s">
        <v>1094</v>
      </c>
      <c r="AA380" s="4" t="s">
        <v>1084</v>
      </c>
      <c r="AB380" s="4" t="s">
        <v>1084</v>
      </c>
      <c r="AC380" s="4" t="s">
        <v>1084</v>
      </c>
      <c r="AD380" s="4" t="s">
        <v>1084</v>
      </c>
      <c r="AE380" s="4" t="s">
        <v>3091</v>
      </c>
      <c r="AF380" s="4" t="s">
        <v>1190</v>
      </c>
      <c r="AG380" s="4" t="s">
        <v>3092</v>
      </c>
      <c r="AH380" s="4" t="s">
        <v>78</v>
      </c>
      <c r="AI380" s="4">
        <v>37957</v>
      </c>
      <c r="AJ380" s="4" t="s">
        <v>1152</v>
      </c>
      <c r="AK380" s="4">
        <v>38119</v>
      </c>
      <c r="AL380" s="4" t="s">
        <v>1157</v>
      </c>
      <c r="AM380" s="4">
        <v>38038.5</v>
      </c>
      <c r="AN380" s="4" t="s">
        <v>1551</v>
      </c>
      <c r="AO380" s="4">
        <v>2004.14071038251</v>
      </c>
      <c r="AP380" s="4" t="s">
        <v>1084</v>
      </c>
      <c r="AQ380" s="4" t="s">
        <v>1403</v>
      </c>
      <c r="AR380" s="4" t="s">
        <v>1404</v>
      </c>
      <c r="AS380" s="4" t="s">
        <v>67</v>
      </c>
      <c r="AT380" s="4" t="s">
        <v>1105</v>
      </c>
      <c r="AU380" s="4" t="s">
        <v>818</v>
      </c>
      <c r="AV380" s="4" t="s">
        <v>1084</v>
      </c>
      <c r="AW380" s="4" t="s">
        <v>1084</v>
      </c>
      <c r="AX380" s="4" t="s">
        <v>1084</v>
      </c>
      <c r="AY380" s="4" t="s">
        <v>1106</v>
      </c>
      <c r="AZ380" s="8" t="s">
        <v>67</v>
      </c>
      <c r="BA380" t="s">
        <v>1107</v>
      </c>
      <c r="BB380" t="s">
        <v>1242</v>
      </c>
      <c r="BC380" t="s">
        <v>1131</v>
      </c>
      <c r="BD380" t="s">
        <v>1132</v>
      </c>
      <c r="BE380" t="s">
        <v>1133</v>
      </c>
      <c r="BF380" t="s">
        <v>1112</v>
      </c>
      <c r="BG380" t="s">
        <v>1131</v>
      </c>
      <c r="BH380" t="s">
        <v>1242</v>
      </c>
      <c r="BI380" t="s">
        <v>1208</v>
      </c>
      <c r="BJ380">
        <v>0</v>
      </c>
      <c r="BK380" t="s">
        <v>1115</v>
      </c>
      <c r="BM380" s="47"/>
    </row>
    <row r="381" spans="1:65" x14ac:dyDescent="0.35">
      <c r="A381" s="5">
        <v>687</v>
      </c>
      <c r="B381" s="4">
        <v>687</v>
      </c>
      <c r="C381" s="4" t="s">
        <v>820</v>
      </c>
      <c r="D381" s="4" t="s">
        <v>822</v>
      </c>
      <c r="E381" s="4" t="s">
        <v>1084</v>
      </c>
      <c r="F381" s="4" t="s">
        <v>3093</v>
      </c>
      <c r="G381" s="4">
        <v>2008</v>
      </c>
      <c r="H381" s="4" t="s">
        <v>1086</v>
      </c>
      <c r="I381" s="4" t="s">
        <v>1087</v>
      </c>
      <c r="J381" s="4" t="s">
        <v>1088</v>
      </c>
      <c r="K381" s="4" t="s">
        <v>67</v>
      </c>
      <c r="L381" s="4" t="s">
        <v>3083</v>
      </c>
      <c r="M381" s="4" t="s">
        <v>3094</v>
      </c>
      <c r="N381" s="4" t="s">
        <v>1084</v>
      </c>
      <c r="O381" s="4" t="s">
        <v>1084</v>
      </c>
      <c r="P381" s="4" t="s">
        <v>1084</v>
      </c>
      <c r="Q381" s="4" t="s">
        <v>1084</v>
      </c>
      <c r="R381" s="4" t="s">
        <v>3095</v>
      </c>
      <c r="S381" s="4">
        <v>2008</v>
      </c>
      <c r="T381" s="4" t="s">
        <v>1040</v>
      </c>
      <c r="U381" s="4" t="s">
        <v>1041</v>
      </c>
      <c r="V381" s="4" t="s">
        <v>1042</v>
      </c>
      <c r="W381" s="4" t="s">
        <v>1084</v>
      </c>
      <c r="X381" s="4" t="s">
        <v>1093</v>
      </c>
      <c r="Y381" s="4" t="s">
        <v>1084</v>
      </c>
      <c r="Z381" s="4" t="s">
        <v>1094</v>
      </c>
      <c r="AA381" s="4" t="s">
        <v>1084</v>
      </c>
      <c r="AB381" s="4" t="s">
        <v>1084</v>
      </c>
      <c r="AC381" s="4" t="s">
        <v>1084</v>
      </c>
      <c r="AD381" s="4" t="s">
        <v>1084</v>
      </c>
      <c r="AE381" s="4" t="s">
        <v>3096</v>
      </c>
      <c r="AF381" s="4" t="s">
        <v>1140</v>
      </c>
      <c r="AG381" s="4" t="s">
        <v>1156</v>
      </c>
      <c r="AH381" s="4" t="s">
        <v>78</v>
      </c>
      <c r="AI381" s="4">
        <v>39722</v>
      </c>
      <c r="AJ381" s="4" t="s">
        <v>1165</v>
      </c>
      <c r="AK381" s="4">
        <v>39813</v>
      </c>
      <c r="AL381" s="4" t="s">
        <v>1152</v>
      </c>
      <c r="AM381" s="4">
        <v>39768</v>
      </c>
      <c r="AN381" s="4" t="s">
        <v>1181</v>
      </c>
      <c r="AO381" s="4">
        <v>2008.8743169398899</v>
      </c>
      <c r="AP381" s="4" t="s">
        <v>3097</v>
      </c>
      <c r="AQ381" s="4" t="s">
        <v>1178</v>
      </c>
      <c r="AR381" s="4" t="s">
        <v>1178</v>
      </c>
      <c r="AS381" s="4" t="s">
        <v>67</v>
      </c>
      <c r="AT381" s="4" t="s">
        <v>1105</v>
      </c>
      <c r="AU381" s="4" t="s">
        <v>818</v>
      </c>
      <c r="AV381" s="4" t="s">
        <v>1084</v>
      </c>
      <c r="AW381" s="4" t="s">
        <v>1084</v>
      </c>
      <c r="AX381" s="4" t="s">
        <v>1084</v>
      </c>
      <c r="AY381" s="4" t="s">
        <v>1106</v>
      </c>
      <c r="AZ381" s="8" t="s">
        <v>67</v>
      </c>
      <c r="BA381" t="s">
        <v>1107</v>
      </c>
      <c r="BB381" t="s">
        <v>1242</v>
      </c>
      <c r="BC381" t="s">
        <v>1131</v>
      </c>
      <c r="BD381" t="s">
        <v>1132</v>
      </c>
      <c r="BE381" t="s">
        <v>1133</v>
      </c>
      <c r="BF381" t="s">
        <v>1112</v>
      </c>
      <c r="BG381" t="s">
        <v>1131</v>
      </c>
      <c r="BH381" t="s">
        <v>1242</v>
      </c>
      <c r="BI381" t="s">
        <v>1208</v>
      </c>
      <c r="BJ381">
        <v>0</v>
      </c>
      <c r="BK381" t="s">
        <v>1115</v>
      </c>
      <c r="BM381" s="47"/>
    </row>
    <row r="382" spans="1:65" x14ac:dyDescent="0.35">
      <c r="A382" s="5">
        <v>688</v>
      </c>
      <c r="B382" s="4">
        <v>688</v>
      </c>
      <c r="C382" s="4" t="s">
        <v>820</v>
      </c>
      <c r="D382" s="4" t="s">
        <v>823</v>
      </c>
      <c r="E382" s="4" t="s">
        <v>1084</v>
      </c>
      <c r="F382" s="4" t="s">
        <v>3098</v>
      </c>
      <c r="G382" s="4" t="s">
        <v>270</v>
      </c>
      <c r="H382" s="4" t="s">
        <v>1086</v>
      </c>
      <c r="I382" s="4" t="s">
        <v>1087</v>
      </c>
      <c r="J382" s="4" t="s">
        <v>1088</v>
      </c>
      <c r="K382" s="4" t="s">
        <v>67</v>
      </c>
      <c r="L382" s="4" t="s">
        <v>3083</v>
      </c>
      <c r="M382" s="4" t="s">
        <v>3099</v>
      </c>
      <c r="N382" s="4" t="s">
        <v>1084</v>
      </c>
      <c r="O382" s="4" t="s">
        <v>1084</v>
      </c>
      <c r="P382" s="4" t="s">
        <v>1084</v>
      </c>
      <c r="Q382" s="4" t="s">
        <v>1084</v>
      </c>
      <c r="R382" s="4" t="s">
        <v>3100</v>
      </c>
      <c r="S382" s="4">
        <v>2013</v>
      </c>
      <c r="T382" s="4" t="s">
        <v>1040</v>
      </c>
      <c r="U382" s="4" t="s">
        <v>1041</v>
      </c>
      <c r="V382" s="4" t="s">
        <v>1042</v>
      </c>
      <c r="W382" s="4" t="s">
        <v>1084</v>
      </c>
      <c r="X382" s="4" t="s">
        <v>1093</v>
      </c>
      <c r="Y382" s="4" t="s">
        <v>1084</v>
      </c>
      <c r="Z382" s="4" t="s">
        <v>1094</v>
      </c>
      <c r="AA382" s="4" t="s">
        <v>1084</v>
      </c>
      <c r="AB382" s="4" t="s">
        <v>1084</v>
      </c>
      <c r="AC382" s="4" t="s">
        <v>1084</v>
      </c>
      <c r="AD382" s="4" t="s">
        <v>1084</v>
      </c>
      <c r="AE382" s="4" t="s">
        <v>3101</v>
      </c>
      <c r="AF382" s="4" t="s">
        <v>1119</v>
      </c>
      <c r="AG382" s="4" t="s">
        <v>1297</v>
      </c>
      <c r="AH382" s="4" t="s">
        <v>78</v>
      </c>
      <c r="AI382" s="4">
        <v>41532</v>
      </c>
      <c r="AJ382" s="4" t="s">
        <v>1192</v>
      </c>
      <c r="AK382" s="4">
        <v>41670</v>
      </c>
      <c r="AL382" s="4" t="s">
        <v>1303</v>
      </c>
      <c r="AM382" s="4">
        <v>41601.5</v>
      </c>
      <c r="AN382" s="4" t="s">
        <v>1287</v>
      </c>
      <c r="AO382" s="4">
        <v>2013.8920765027301</v>
      </c>
      <c r="AP382" s="4" t="s">
        <v>3102</v>
      </c>
      <c r="AQ382" s="4" t="s">
        <v>1203</v>
      </c>
      <c r="AR382" s="4" t="s">
        <v>1370</v>
      </c>
      <c r="AS382" s="4" t="s">
        <v>67</v>
      </c>
      <c r="AT382" s="4" t="s">
        <v>1105</v>
      </c>
      <c r="AU382" s="4" t="s">
        <v>818</v>
      </c>
      <c r="AV382" s="4" t="s">
        <v>1084</v>
      </c>
      <c r="AW382" s="4" t="s">
        <v>1084</v>
      </c>
      <c r="AX382" s="4" t="s">
        <v>1084</v>
      </c>
      <c r="AY382" s="4" t="s">
        <v>1106</v>
      </c>
      <c r="AZ382" s="8" t="s">
        <v>67</v>
      </c>
      <c r="BA382" t="s">
        <v>1107</v>
      </c>
      <c r="BB382" t="s">
        <v>1242</v>
      </c>
      <c r="BC382" t="s">
        <v>1131</v>
      </c>
      <c r="BD382" t="s">
        <v>1132</v>
      </c>
      <c r="BE382" t="s">
        <v>1133</v>
      </c>
      <c r="BF382" t="s">
        <v>1112</v>
      </c>
      <c r="BG382" t="s">
        <v>1131</v>
      </c>
      <c r="BH382" t="s">
        <v>1242</v>
      </c>
      <c r="BI382" t="s">
        <v>1208</v>
      </c>
      <c r="BJ382">
        <v>0</v>
      </c>
      <c r="BK382" t="s">
        <v>1115</v>
      </c>
      <c r="BM382" s="47"/>
    </row>
    <row r="383" spans="1:65" x14ac:dyDescent="0.35">
      <c r="A383" s="5">
        <v>3744</v>
      </c>
      <c r="B383" s="4">
        <v>3744</v>
      </c>
      <c r="C383" s="4" t="s">
        <v>820</v>
      </c>
      <c r="D383" s="4" t="s">
        <v>824</v>
      </c>
      <c r="E383" s="4" t="s">
        <v>1084</v>
      </c>
      <c r="F383" s="4" t="s">
        <v>3103</v>
      </c>
      <c r="G383" s="4" t="s">
        <v>103</v>
      </c>
      <c r="H383" s="4" t="s">
        <v>1086</v>
      </c>
      <c r="I383" s="4" t="s">
        <v>1087</v>
      </c>
      <c r="J383" s="4" t="s">
        <v>1088</v>
      </c>
      <c r="K383" s="4" t="s">
        <v>1421</v>
      </c>
      <c r="L383" s="4" t="s">
        <v>3083</v>
      </c>
      <c r="M383" s="4" t="s">
        <v>3104</v>
      </c>
      <c r="N383" s="4" t="s">
        <v>1084</v>
      </c>
      <c r="O383" s="4" t="s">
        <v>1084</v>
      </c>
      <c r="P383" s="4" t="s">
        <v>1084</v>
      </c>
      <c r="Q383" s="4" t="s">
        <v>1084</v>
      </c>
      <c r="R383" s="4" t="s">
        <v>1084</v>
      </c>
      <c r="S383" s="4">
        <v>0</v>
      </c>
      <c r="T383" s="4" t="s">
        <v>1040</v>
      </c>
      <c r="U383" s="4" t="s">
        <v>1041</v>
      </c>
      <c r="V383" s="4" t="s">
        <v>1042</v>
      </c>
      <c r="W383" s="4" t="s">
        <v>1084</v>
      </c>
      <c r="X383" s="4" t="s">
        <v>1284</v>
      </c>
      <c r="Y383" s="4" t="s">
        <v>1094</v>
      </c>
      <c r="Z383" s="4" t="s">
        <v>1084</v>
      </c>
      <c r="AA383" s="4" t="s">
        <v>1084</v>
      </c>
      <c r="AB383" s="4" t="s">
        <v>1084</v>
      </c>
      <c r="AC383" s="4" t="s">
        <v>1188</v>
      </c>
      <c r="AD383" s="4" t="s">
        <v>1084</v>
      </c>
      <c r="AE383" s="4" t="s">
        <v>3105</v>
      </c>
      <c r="AF383" s="4" t="s">
        <v>1119</v>
      </c>
      <c r="AG383" s="4" t="s">
        <v>2366</v>
      </c>
      <c r="AH383" s="4" t="s">
        <v>78</v>
      </c>
      <c r="AI383" s="4">
        <v>43383</v>
      </c>
      <c r="AJ383" s="4" t="s">
        <v>1165</v>
      </c>
      <c r="AK383" s="4">
        <v>43506</v>
      </c>
      <c r="AL383" s="4" t="s">
        <v>1101</v>
      </c>
      <c r="AM383" s="4">
        <v>43445</v>
      </c>
      <c r="AN383" s="4" t="s">
        <v>1376</v>
      </c>
      <c r="AO383" s="4">
        <v>2018.93989071038</v>
      </c>
      <c r="AP383" s="4" t="s">
        <v>1084</v>
      </c>
      <c r="AQ383" s="4" t="s">
        <v>1195</v>
      </c>
      <c r="AR383" s="4" t="s">
        <v>1216</v>
      </c>
      <c r="AS383" s="4" t="s">
        <v>164</v>
      </c>
      <c r="AT383" s="4" t="s">
        <v>1105</v>
      </c>
      <c r="AU383" s="4" t="s">
        <v>818</v>
      </c>
      <c r="AV383" s="4" t="s">
        <v>1084</v>
      </c>
      <c r="AW383" s="4" t="s">
        <v>1084</v>
      </c>
      <c r="AX383" s="4" t="s">
        <v>1084</v>
      </c>
      <c r="AY383" s="4" t="s">
        <v>164</v>
      </c>
      <c r="AZ383" s="8" t="s">
        <v>1428</v>
      </c>
      <c r="BA383" t="s">
        <v>1107</v>
      </c>
      <c r="BB383" t="s">
        <v>1242</v>
      </c>
      <c r="BC383" t="s">
        <v>1131</v>
      </c>
      <c r="BD383" t="s">
        <v>1132</v>
      </c>
      <c r="BE383" t="s">
        <v>1133</v>
      </c>
      <c r="BF383" t="s">
        <v>1112</v>
      </c>
      <c r="BG383" t="s">
        <v>1131</v>
      </c>
      <c r="BH383" t="s">
        <v>1242</v>
      </c>
      <c r="BI383" t="s">
        <v>1208</v>
      </c>
      <c r="BJ383">
        <v>0</v>
      </c>
      <c r="BK383" t="s">
        <v>1115</v>
      </c>
      <c r="BM383" s="47"/>
    </row>
    <row r="384" spans="1:65" x14ac:dyDescent="0.35">
      <c r="A384" s="5">
        <v>690</v>
      </c>
      <c r="B384" s="4">
        <v>690</v>
      </c>
      <c r="C384" s="4" t="s">
        <v>827</v>
      </c>
      <c r="D384" s="4" t="s">
        <v>826</v>
      </c>
      <c r="E384" s="4" t="s">
        <v>1084</v>
      </c>
      <c r="F384" s="4" t="s">
        <v>3106</v>
      </c>
      <c r="G384" s="4">
        <v>2006</v>
      </c>
      <c r="H384" s="4" t="s">
        <v>1086</v>
      </c>
      <c r="I384" s="4" t="s">
        <v>1087</v>
      </c>
      <c r="J384" s="4" t="s">
        <v>1088</v>
      </c>
      <c r="K384" s="4" t="s">
        <v>76</v>
      </c>
      <c r="L384" s="4" t="s">
        <v>3107</v>
      </c>
      <c r="M384" s="4" t="s">
        <v>3108</v>
      </c>
      <c r="N384" s="4" t="s">
        <v>1084</v>
      </c>
      <c r="O384" s="4" t="s">
        <v>1084</v>
      </c>
      <c r="P384" s="4" t="s">
        <v>1084</v>
      </c>
      <c r="Q384" s="4" t="s">
        <v>1084</v>
      </c>
      <c r="R384" s="4" t="s">
        <v>1084</v>
      </c>
      <c r="S384" s="4">
        <v>2006</v>
      </c>
      <c r="T384" s="4" t="s">
        <v>1040</v>
      </c>
      <c r="U384" s="4" t="s">
        <v>1041</v>
      </c>
      <c r="V384" s="4" t="s">
        <v>1042</v>
      </c>
      <c r="W384" s="4" t="s">
        <v>1084</v>
      </c>
      <c r="X384" s="4" t="s">
        <v>1093</v>
      </c>
      <c r="Y384" s="4" t="s">
        <v>1094</v>
      </c>
      <c r="Z384" s="4" t="s">
        <v>1084</v>
      </c>
      <c r="AA384" s="4" t="s">
        <v>1084</v>
      </c>
      <c r="AB384" s="4" t="s">
        <v>1084</v>
      </c>
      <c r="AC384" s="4" t="s">
        <v>1084</v>
      </c>
      <c r="AD384" s="4" t="s">
        <v>1084</v>
      </c>
      <c r="AE384" s="4" t="s">
        <v>3109</v>
      </c>
      <c r="AF384" s="4" t="s">
        <v>1163</v>
      </c>
      <c r="AG384" s="4" t="s">
        <v>1164</v>
      </c>
      <c r="AH384" s="4" t="s">
        <v>78</v>
      </c>
      <c r="AI384" s="4">
        <v>38869</v>
      </c>
      <c r="AJ384" s="4" t="s">
        <v>1100</v>
      </c>
      <c r="AK384" s="4">
        <v>38929</v>
      </c>
      <c r="AL384" s="4" t="s">
        <v>1125</v>
      </c>
      <c r="AM384" s="4">
        <v>38899.5</v>
      </c>
      <c r="AN384" s="4" t="s">
        <v>1279</v>
      </c>
      <c r="AO384" s="4">
        <v>2006.49590163934</v>
      </c>
      <c r="AP384" s="4" t="s">
        <v>3110</v>
      </c>
      <c r="AQ384" s="4" t="s">
        <v>1280</v>
      </c>
      <c r="AR384" s="4" t="s">
        <v>1280</v>
      </c>
      <c r="AS384" s="4" t="s">
        <v>76</v>
      </c>
      <c r="AT384" s="4" t="s">
        <v>1105</v>
      </c>
      <c r="AU384" s="4" t="s">
        <v>825</v>
      </c>
      <c r="AV384" s="4" t="s">
        <v>1084</v>
      </c>
      <c r="AW384" s="4" t="s">
        <v>1084</v>
      </c>
      <c r="AX384" s="4" t="s">
        <v>1084</v>
      </c>
      <c r="AY384" s="4" t="s">
        <v>1128</v>
      </c>
      <c r="AZ384" s="8" t="s">
        <v>76</v>
      </c>
      <c r="BA384" t="s">
        <v>1107</v>
      </c>
      <c r="BB384" t="s">
        <v>2185</v>
      </c>
      <c r="BC384" t="s">
        <v>1131</v>
      </c>
      <c r="BD384" t="s">
        <v>1132</v>
      </c>
      <c r="BE384" t="s">
        <v>1133</v>
      </c>
      <c r="BF384" t="s">
        <v>1112</v>
      </c>
      <c r="BG384" t="s">
        <v>1131</v>
      </c>
      <c r="BH384" t="s">
        <v>1243</v>
      </c>
      <c r="BI384" t="s">
        <v>1113</v>
      </c>
      <c r="BJ384">
        <v>0</v>
      </c>
      <c r="BK384" t="s">
        <v>1115</v>
      </c>
      <c r="BM384" s="47" t="s">
        <v>1167</v>
      </c>
    </row>
    <row r="385" spans="1:65" x14ac:dyDescent="0.35">
      <c r="A385" s="5">
        <v>820</v>
      </c>
      <c r="B385" s="4">
        <v>820</v>
      </c>
      <c r="C385" s="4" t="s">
        <v>827</v>
      </c>
      <c r="D385" s="4" t="s">
        <v>828</v>
      </c>
      <c r="E385" s="4" t="s">
        <v>1084</v>
      </c>
      <c r="F385" s="4" t="s">
        <v>3111</v>
      </c>
      <c r="G385" s="4" t="s">
        <v>68</v>
      </c>
      <c r="H385" s="4" t="s">
        <v>1086</v>
      </c>
      <c r="I385" s="4" t="s">
        <v>1087</v>
      </c>
      <c r="J385" s="4" t="s">
        <v>1088</v>
      </c>
      <c r="K385" s="4" t="s">
        <v>76</v>
      </c>
      <c r="L385" s="4" t="s">
        <v>3107</v>
      </c>
      <c r="M385" s="4" t="s">
        <v>3112</v>
      </c>
      <c r="N385" s="4" t="s">
        <v>1084</v>
      </c>
      <c r="O385" s="4" t="s">
        <v>1084</v>
      </c>
      <c r="P385" s="4" t="s">
        <v>1084</v>
      </c>
      <c r="Q385" s="4" t="s">
        <v>1084</v>
      </c>
      <c r="R385" s="4" t="s">
        <v>1084</v>
      </c>
      <c r="S385" s="4">
        <v>0</v>
      </c>
      <c r="T385" s="4" t="s">
        <v>1040</v>
      </c>
      <c r="U385" s="4" t="s">
        <v>1041</v>
      </c>
      <c r="V385" s="4" t="s">
        <v>1042</v>
      </c>
      <c r="W385" s="4" t="s">
        <v>1084</v>
      </c>
      <c r="X385" s="4" t="s">
        <v>1093</v>
      </c>
      <c r="Y385" s="4" t="s">
        <v>1094</v>
      </c>
      <c r="Z385" s="4" t="s">
        <v>1084</v>
      </c>
      <c r="AA385" s="4" t="s">
        <v>1084</v>
      </c>
      <c r="AB385" s="4" t="s">
        <v>1084</v>
      </c>
      <c r="AC385" s="4" t="s">
        <v>1084</v>
      </c>
      <c r="AD385" s="4" t="s">
        <v>1084</v>
      </c>
      <c r="AE385" s="4" t="s">
        <v>1345</v>
      </c>
      <c r="AF385" s="4" t="s">
        <v>1140</v>
      </c>
      <c r="AG385" s="4" t="s">
        <v>3113</v>
      </c>
      <c r="AH385" s="4" t="s">
        <v>78</v>
      </c>
      <c r="AI385" s="4">
        <v>42274</v>
      </c>
      <c r="AJ385" s="4" t="s">
        <v>1192</v>
      </c>
      <c r="AK385" s="4">
        <v>42387</v>
      </c>
      <c r="AL385" s="4" t="s">
        <v>1303</v>
      </c>
      <c r="AM385" s="4">
        <v>42331</v>
      </c>
      <c r="AN385" s="4" t="s">
        <v>1102</v>
      </c>
      <c r="AO385" s="4">
        <v>2015.89071038251</v>
      </c>
      <c r="AP385" s="4" t="s">
        <v>1084</v>
      </c>
      <c r="AQ385" s="4" t="s">
        <v>1103</v>
      </c>
      <c r="AR385" s="4" t="s">
        <v>1104</v>
      </c>
      <c r="AS385" s="4" t="s">
        <v>76</v>
      </c>
      <c r="AT385" s="4" t="s">
        <v>1105</v>
      </c>
      <c r="AU385" s="4" t="s">
        <v>825</v>
      </c>
      <c r="AV385" s="4" t="s">
        <v>1084</v>
      </c>
      <c r="AW385" s="4" t="s">
        <v>1084</v>
      </c>
      <c r="AX385" s="4" t="s">
        <v>1084</v>
      </c>
      <c r="AY385" s="4" t="s">
        <v>1128</v>
      </c>
      <c r="AZ385" s="8" t="s">
        <v>76</v>
      </c>
      <c r="BA385" t="s">
        <v>1107</v>
      </c>
      <c r="BB385" t="s">
        <v>2185</v>
      </c>
      <c r="BC385" t="s">
        <v>1131</v>
      </c>
      <c r="BD385" t="s">
        <v>1132</v>
      </c>
      <c r="BE385" t="s">
        <v>1133</v>
      </c>
      <c r="BF385" t="s">
        <v>1112</v>
      </c>
      <c r="BG385" t="s">
        <v>1131</v>
      </c>
      <c r="BH385" t="s">
        <v>1243</v>
      </c>
      <c r="BI385" t="s">
        <v>1113</v>
      </c>
      <c r="BJ385">
        <v>0</v>
      </c>
      <c r="BK385" t="s">
        <v>1115</v>
      </c>
      <c r="BM385" s="47" t="s">
        <v>1298</v>
      </c>
    </row>
    <row r="386" spans="1:65" x14ac:dyDescent="0.35">
      <c r="A386" s="5">
        <v>2611</v>
      </c>
      <c r="B386" s="4">
        <v>2611</v>
      </c>
      <c r="C386" s="4" t="s">
        <v>827</v>
      </c>
      <c r="D386" s="4" t="s">
        <v>829</v>
      </c>
      <c r="E386" s="4" t="s">
        <v>1084</v>
      </c>
      <c r="F386" s="4" t="s">
        <v>3114</v>
      </c>
      <c r="G386" s="4">
        <v>2019</v>
      </c>
      <c r="H386" s="4" t="s">
        <v>1086</v>
      </c>
      <c r="I386" s="4" t="s">
        <v>1087</v>
      </c>
      <c r="J386" s="4" t="s">
        <v>1088</v>
      </c>
      <c r="K386" s="4" t="s">
        <v>76</v>
      </c>
      <c r="L386" s="4" t="s">
        <v>3107</v>
      </c>
      <c r="M386" s="4" t="s">
        <v>3115</v>
      </c>
      <c r="N386" s="4" t="s">
        <v>1084</v>
      </c>
      <c r="O386" s="4" t="s">
        <v>1084</v>
      </c>
      <c r="P386" s="4" t="s">
        <v>1084</v>
      </c>
      <c r="Q386" s="4" t="s">
        <v>1084</v>
      </c>
      <c r="R386" s="4" t="s">
        <v>1084</v>
      </c>
      <c r="S386" s="4">
        <v>0</v>
      </c>
      <c r="T386" s="4" t="s">
        <v>1040</v>
      </c>
      <c r="U386" s="4" t="s">
        <v>1041</v>
      </c>
      <c r="V386" s="4" t="s">
        <v>1042</v>
      </c>
      <c r="W386" s="4" t="s">
        <v>1084</v>
      </c>
      <c r="X386" s="4" t="s">
        <v>1093</v>
      </c>
      <c r="Y386" s="4" t="s">
        <v>1094</v>
      </c>
      <c r="Z386" s="4" t="s">
        <v>1084</v>
      </c>
      <c r="AA386" s="4" t="s">
        <v>1084</v>
      </c>
      <c r="AB386" s="4" t="s">
        <v>1084</v>
      </c>
      <c r="AC386" s="4" t="s">
        <v>1188</v>
      </c>
      <c r="AD386" s="4" t="s">
        <v>1084</v>
      </c>
      <c r="AE386" s="4" t="s">
        <v>2910</v>
      </c>
      <c r="AF386" s="4" t="s">
        <v>1140</v>
      </c>
      <c r="AG386" s="4" t="s">
        <v>3116</v>
      </c>
      <c r="AH386" s="4" t="s">
        <v>78</v>
      </c>
      <c r="AI386" s="4">
        <v>43587</v>
      </c>
      <c r="AJ386" s="4" t="s">
        <v>1157</v>
      </c>
      <c r="AK386" s="4">
        <v>43679</v>
      </c>
      <c r="AL386" s="4" t="s">
        <v>1151</v>
      </c>
      <c r="AM386" s="4">
        <v>43633.5</v>
      </c>
      <c r="AN386" s="4" t="s">
        <v>1214</v>
      </c>
      <c r="AO386" s="4">
        <v>2019.45765027322</v>
      </c>
      <c r="AP386" s="4" t="s">
        <v>1304</v>
      </c>
      <c r="AQ386" s="4" t="s">
        <v>1216</v>
      </c>
      <c r="AR386" s="4" t="s">
        <v>1216</v>
      </c>
      <c r="AS386" s="4" t="s">
        <v>76</v>
      </c>
      <c r="AT386" s="4" t="s">
        <v>1105</v>
      </c>
      <c r="AU386" s="4" t="s">
        <v>825</v>
      </c>
      <c r="AV386" s="4" t="s">
        <v>1084</v>
      </c>
      <c r="AW386" s="4" t="s">
        <v>1084</v>
      </c>
      <c r="AX386" s="4" t="s">
        <v>1084</v>
      </c>
      <c r="AY386" s="4" t="s">
        <v>1128</v>
      </c>
      <c r="AZ386" s="8" t="s">
        <v>76</v>
      </c>
      <c r="BA386" t="s">
        <v>1107</v>
      </c>
      <c r="BB386" t="s">
        <v>2185</v>
      </c>
      <c r="BC386" t="s">
        <v>1131</v>
      </c>
      <c r="BD386" t="s">
        <v>1132</v>
      </c>
      <c r="BE386" t="s">
        <v>1133</v>
      </c>
      <c r="BF386" t="s">
        <v>1112</v>
      </c>
      <c r="BG386" t="s">
        <v>1131</v>
      </c>
      <c r="BH386" t="s">
        <v>1243</v>
      </c>
      <c r="BI386" t="s">
        <v>1113</v>
      </c>
      <c r="BJ386">
        <v>0</v>
      </c>
      <c r="BK386" t="s">
        <v>1115</v>
      </c>
      <c r="BM386" s="47" t="s">
        <v>329</v>
      </c>
    </row>
    <row r="387" spans="1:65" x14ac:dyDescent="0.35">
      <c r="A387" s="5">
        <v>696</v>
      </c>
      <c r="B387" s="4">
        <v>696</v>
      </c>
      <c r="C387" s="4" t="s">
        <v>836</v>
      </c>
      <c r="D387" s="4" t="s">
        <v>838</v>
      </c>
      <c r="E387" s="4" t="s">
        <v>1084</v>
      </c>
      <c r="F387" s="4" t="s">
        <v>3117</v>
      </c>
      <c r="G387" s="4">
        <v>2011</v>
      </c>
      <c r="H387" s="4" t="s">
        <v>1086</v>
      </c>
      <c r="I387" s="4" t="s">
        <v>1087</v>
      </c>
      <c r="J387" s="4" t="s">
        <v>1088</v>
      </c>
      <c r="K387" s="4" t="s">
        <v>67</v>
      </c>
      <c r="L387" s="4" t="s">
        <v>3118</v>
      </c>
      <c r="M387" s="4" t="s">
        <v>3119</v>
      </c>
      <c r="N387" s="4" t="s">
        <v>1084</v>
      </c>
      <c r="O387" s="4" t="s">
        <v>1084</v>
      </c>
      <c r="P387" s="4" t="s">
        <v>1084</v>
      </c>
      <c r="Q387" s="4" t="s">
        <v>1084</v>
      </c>
      <c r="R387" s="4" t="s">
        <v>3120</v>
      </c>
      <c r="S387" s="4">
        <v>2011</v>
      </c>
      <c r="T387" s="4" t="s">
        <v>1040</v>
      </c>
      <c r="U387" s="4" t="s">
        <v>1041</v>
      </c>
      <c r="V387" s="4" t="s">
        <v>1042</v>
      </c>
      <c r="W387" s="4" t="s">
        <v>1084</v>
      </c>
      <c r="X387" s="4" t="s">
        <v>1093</v>
      </c>
      <c r="Y387" s="4" t="s">
        <v>1084</v>
      </c>
      <c r="Z387" s="4" t="s">
        <v>1094</v>
      </c>
      <c r="AA387" s="4" t="s">
        <v>1094</v>
      </c>
      <c r="AB387" s="4" t="s">
        <v>1084</v>
      </c>
      <c r="AC387" s="4" t="s">
        <v>1084</v>
      </c>
      <c r="AD387" s="4" t="s">
        <v>1084</v>
      </c>
      <c r="AE387" s="4" t="s">
        <v>3121</v>
      </c>
      <c r="AF387" s="4" t="s">
        <v>1414</v>
      </c>
      <c r="AG387" s="4" t="s">
        <v>3122</v>
      </c>
      <c r="AH387" s="4" t="s">
        <v>78</v>
      </c>
      <c r="AI387" s="4">
        <v>40695</v>
      </c>
      <c r="AJ387" s="4" t="s">
        <v>1100</v>
      </c>
      <c r="AK387" s="4">
        <v>40908</v>
      </c>
      <c r="AL387" s="4" t="s">
        <v>1152</v>
      </c>
      <c r="AM387" s="4">
        <v>40802</v>
      </c>
      <c r="AN387" s="4" t="s">
        <v>1341</v>
      </c>
      <c r="AO387" s="4">
        <v>2011.7049180327899</v>
      </c>
      <c r="AP387" s="4" t="s">
        <v>3123</v>
      </c>
      <c r="AQ387" s="4" t="s">
        <v>1342</v>
      </c>
      <c r="AR387" s="4" t="s">
        <v>1342</v>
      </c>
      <c r="AS387" s="4" t="s">
        <v>67</v>
      </c>
      <c r="AT387" s="4" t="s">
        <v>1105</v>
      </c>
      <c r="AU387" s="4" t="s">
        <v>834</v>
      </c>
      <c r="AV387" s="4" t="s">
        <v>1084</v>
      </c>
      <c r="AW387" s="4" t="s">
        <v>1084</v>
      </c>
      <c r="AX387" s="4" t="s">
        <v>1084</v>
      </c>
      <c r="AY387" s="4" t="s">
        <v>1106</v>
      </c>
      <c r="AZ387" s="8" t="s">
        <v>67</v>
      </c>
      <c r="BA387" t="s">
        <v>1204</v>
      </c>
      <c r="BB387" t="s">
        <v>1492</v>
      </c>
      <c r="BC387" t="s">
        <v>1227</v>
      </c>
      <c r="BD387" t="s">
        <v>1207</v>
      </c>
      <c r="BE387" t="s">
        <v>1111</v>
      </c>
      <c r="BF387" t="s">
        <v>1112</v>
      </c>
      <c r="BG387" t="s">
        <v>1228</v>
      </c>
      <c r="BH387" t="s">
        <v>1228</v>
      </c>
      <c r="BI387" t="s">
        <v>1228</v>
      </c>
      <c r="BJ387" t="s">
        <v>1114</v>
      </c>
      <c r="BK387" t="s">
        <v>1115</v>
      </c>
      <c r="BM387" s="47"/>
    </row>
    <row r="388" spans="1:65" x14ac:dyDescent="0.35">
      <c r="A388" s="5">
        <v>694</v>
      </c>
      <c r="B388" s="4">
        <v>694</v>
      </c>
      <c r="C388" s="4" t="s">
        <v>836</v>
      </c>
      <c r="D388" s="4" t="s">
        <v>835</v>
      </c>
      <c r="E388" s="4" t="s">
        <v>1084</v>
      </c>
      <c r="F388" s="4" t="s">
        <v>3124</v>
      </c>
      <c r="G388" s="4" t="s">
        <v>333</v>
      </c>
      <c r="H388" s="4" t="s">
        <v>1086</v>
      </c>
      <c r="I388" s="4" t="s">
        <v>1087</v>
      </c>
      <c r="J388" s="4" t="s">
        <v>1088</v>
      </c>
      <c r="K388" s="4" t="s">
        <v>67</v>
      </c>
      <c r="L388" s="4" t="s">
        <v>3118</v>
      </c>
      <c r="M388" s="4" t="s">
        <v>3125</v>
      </c>
      <c r="N388" s="4" t="s">
        <v>1084</v>
      </c>
      <c r="O388" s="4" t="s">
        <v>1084</v>
      </c>
      <c r="P388" s="4" t="s">
        <v>1084</v>
      </c>
      <c r="Q388" s="4" t="s">
        <v>1084</v>
      </c>
      <c r="R388" s="4" t="s">
        <v>3126</v>
      </c>
      <c r="S388" s="4">
        <v>2000</v>
      </c>
      <c r="T388" s="4" t="s">
        <v>1040</v>
      </c>
      <c r="U388" s="4" t="s">
        <v>1041</v>
      </c>
      <c r="V388" s="4" t="s">
        <v>1042</v>
      </c>
      <c r="W388" s="4" t="s">
        <v>1084</v>
      </c>
      <c r="X388" s="4" t="s">
        <v>1093</v>
      </c>
      <c r="Y388" s="4" t="s">
        <v>1084</v>
      </c>
      <c r="Z388" s="4" t="s">
        <v>1094</v>
      </c>
      <c r="AA388" s="4" t="s">
        <v>1084</v>
      </c>
      <c r="AB388" s="4" t="s">
        <v>1084</v>
      </c>
      <c r="AC388" s="4" t="s">
        <v>1084</v>
      </c>
      <c r="AD388" s="4" t="s">
        <v>1084</v>
      </c>
      <c r="AE388" s="4" t="s">
        <v>3127</v>
      </c>
      <c r="AF388" s="4" t="s">
        <v>1175</v>
      </c>
      <c r="AG388" s="4" t="s">
        <v>3128</v>
      </c>
      <c r="AH388" s="4" t="s">
        <v>78</v>
      </c>
      <c r="AI388" s="4">
        <v>36767</v>
      </c>
      <c r="AJ388" s="4" t="s">
        <v>1151</v>
      </c>
      <c r="AK388" s="4">
        <v>36956</v>
      </c>
      <c r="AL388" s="4" t="s">
        <v>1201</v>
      </c>
      <c r="AM388" s="4">
        <v>36862</v>
      </c>
      <c r="AN388" s="4" t="s">
        <v>1126</v>
      </c>
      <c r="AO388" s="4">
        <v>2000.9180327868901</v>
      </c>
      <c r="AP388" s="4" t="s">
        <v>1084</v>
      </c>
      <c r="AQ388" s="4" t="s">
        <v>1127</v>
      </c>
      <c r="AR388" s="4" t="s">
        <v>1225</v>
      </c>
      <c r="AS388" s="4" t="s">
        <v>67</v>
      </c>
      <c r="AT388" s="4" t="s">
        <v>1105</v>
      </c>
      <c r="AU388" s="4" t="s">
        <v>834</v>
      </c>
      <c r="AV388" s="4" t="s">
        <v>1084</v>
      </c>
      <c r="AW388" s="4" t="s">
        <v>1084</v>
      </c>
      <c r="AX388" s="4" t="s">
        <v>1084</v>
      </c>
      <c r="AY388" s="4" t="s">
        <v>1106</v>
      </c>
      <c r="AZ388" s="8" t="s">
        <v>67</v>
      </c>
      <c r="BA388" t="s">
        <v>1204</v>
      </c>
      <c r="BB388" t="s">
        <v>1492</v>
      </c>
      <c r="BC388" t="s">
        <v>1227</v>
      </c>
      <c r="BD388" t="s">
        <v>1207</v>
      </c>
      <c r="BE388" t="s">
        <v>1111</v>
      </c>
      <c r="BF388" t="s">
        <v>1112</v>
      </c>
      <c r="BG388" t="s">
        <v>1228</v>
      </c>
      <c r="BH388" t="s">
        <v>1228</v>
      </c>
      <c r="BI388" t="s">
        <v>1228</v>
      </c>
      <c r="BJ388" t="s">
        <v>1114</v>
      </c>
      <c r="BK388" t="s">
        <v>1115</v>
      </c>
      <c r="BM388" s="47"/>
    </row>
    <row r="389" spans="1:65" x14ac:dyDescent="0.35">
      <c r="A389" s="5">
        <v>695</v>
      </c>
      <c r="B389" s="4">
        <v>695</v>
      </c>
      <c r="C389" s="4" t="s">
        <v>836</v>
      </c>
      <c r="D389" s="4" t="s">
        <v>837</v>
      </c>
      <c r="E389" s="4" t="s">
        <v>1084</v>
      </c>
      <c r="F389" s="4" t="s">
        <v>3129</v>
      </c>
      <c r="G389" s="4">
        <v>2006</v>
      </c>
      <c r="H389" s="4" t="s">
        <v>1086</v>
      </c>
      <c r="I389" s="4" t="s">
        <v>1087</v>
      </c>
      <c r="J389" s="4" t="s">
        <v>1088</v>
      </c>
      <c r="K389" s="4" t="s">
        <v>67</v>
      </c>
      <c r="L389" s="4" t="s">
        <v>3118</v>
      </c>
      <c r="M389" s="4" t="s">
        <v>3130</v>
      </c>
      <c r="N389" s="4" t="s">
        <v>1084</v>
      </c>
      <c r="O389" s="4" t="s">
        <v>1084</v>
      </c>
      <c r="P389" s="4" t="s">
        <v>1084</v>
      </c>
      <c r="Q389" s="4" t="s">
        <v>1084</v>
      </c>
      <c r="R389" s="4" t="s">
        <v>3131</v>
      </c>
      <c r="S389" s="4">
        <v>2006</v>
      </c>
      <c r="T389" s="4" t="s">
        <v>1040</v>
      </c>
      <c r="U389" s="4" t="s">
        <v>1041</v>
      </c>
      <c r="V389" s="4" t="s">
        <v>1042</v>
      </c>
      <c r="W389" s="4" t="s">
        <v>1084</v>
      </c>
      <c r="X389" s="4" t="s">
        <v>1093</v>
      </c>
      <c r="Y389" s="4" t="s">
        <v>1084</v>
      </c>
      <c r="Z389" s="4" t="s">
        <v>1094</v>
      </c>
      <c r="AA389" s="4" t="s">
        <v>1084</v>
      </c>
      <c r="AB389" s="4" t="s">
        <v>1084</v>
      </c>
      <c r="AC389" s="4" t="s">
        <v>1084</v>
      </c>
      <c r="AD389" s="4" t="s">
        <v>1084</v>
      </c>
      <c r="AE389" s="4" t="s">
        <v>3132</v>
      </c>
      <c r="AF389" s="4" t="s">
        <v>1175</v>
      </c>
      <c r="AG389" s="4" t="s">
        <v>1703</v>
      </c>
      <c r="AH389" s="4" t="s">
        <v>78</v>
      </c>
      <c r="AI389" s="4">
        <v>38838</v>
      </c>
      <c r="AJ389" s="4" t="s">
        <v>1157</v>
      </c>
      <c r="AK389" s="4">
        <v>39021</v>
      </c>
      <c r="AL389" s="4" t="s">
        <v>1165</v>
      </c>
      <c r="AM389" s="4">
        <v>38930</v>
      </c>
      <c r="AN389" s="4" t="s">
        <v>1279</v>
      </c>
      <c r="AO389" s="4">
        <v>2006.5792349726801</v>
      </c>
      <c r="AP389" s="4" t="s">
        <v>3133</v>
      </c>
      <c r="AQ389" s="4" t="s">
        <v>1280</v>
      </c>
      <c r="AR389" s="4" t="s">
        <v>1280</v>
      </c>
      <c r="AS389" s="4" t="s">
        <v>67</v>
      </c>
      <c r="AT389" s="4" t="s">
        <v>1105</v>
      </c>
      <c r="AU389" s="4" t="s">
        <v>834</v>
      </c>
      <c r="AV389" s="4" t="s">
        <v>1084</v>
      </c>
      <c r="AW389" s="4" t="s">
        <v>1084</v>
      </c>
      <c r="AX389" s="4" t="s">
        <v>1084</v>
      </c>
      <c r="AY389" s="4" t="s">
        <v>1106</v>
      </c>
      <c r="AZ389" s="8" t="s">
        <v>67</v>
      </c>
      <c r="BA389" t="s">
        <v>1204</v>
      </c>
      <c r="BB389" t="s">
        <v>1492</v>
      </c>
      <c r="BC389" t="s">
        <v>1227</v>
      </c>
      <c r="BD389" t="s">
        <v>1207</v>
      </c>
      <c r="BE389" t="s">
        <v>1111</v>
      </c>
      <c r="BF389" t="s">
        <v>1112</v>
      </c>
      <c r="BG389" t="s">
        <v>1228</v>
      </c>
      <c r="BH389" t="s">
        <v>1228</v>
      </c>
      <c r="BI389" t="s">
        <v>1228</v>
      </c>
      <c r="BJ389" t="s">
        <v>1114</v>
      </c>
      <c r="BK389" t="s">
        <v>1115</v>
      </c>
      <c r="BM389" s="47"/>
    </row>
    <row r="390" spans="1:65" x14ac:dyDescent="0.35">
      <c r="A390" s="5">
        <v>1389</v>
      </c>
      <c r="B390" s="4">
        <v>1389</v>
      </c>
      <c r="C390" s="4" t="s">
        <v>836</v>
      </c>
      <c r="D390" s="4" t="s">
        <v>840</v>
      </c>
      <c r="E390" s="4" t="s">
        <v>1084</v>
      </c>
      <c r="F390" s="4" t="s">
        <v>3134</v>
      </c>
      <c r="G390" s="4">
        <v>2016</v>
      </c>
      <c r="H390" s="4" t="s">
        <v>1086</v>
      </c>
      <c r="I390" s="4" t="s">
        <v>1087</v>
      </c>
      <c r="J390" s="4" t="s">
        <v>1088</v>
      </c>
      <c r="K390" s="4" t="s">
        <v>67</v>
      </c>
      <c r="L390" s="4" t="s">
        <v>3118</v>
      </c>
      <c r="M390" s="4" t="s">
        <v>3135</v>
      </c>
      <c r="N390" s="4" t="s">
        <v>1084</v>
      </c>
      <c r="O390" s="4" t="s">
        <v>1084</v>
      </c>
      <c r="P390" s="4" t="s">
        <v>1084</v>
      </c>
      <c r="Q390" s="4" t="s">
        <v>1084</v>
      </c>
      <c r="R390" s="4" t="s">
        <v>3136</v>
      </c>
      <c r="S390" s="4">
        <v>2016</v>
      </c>
      <c r="T390" s="4" t="s">
        <v>1040</v>
      </c>
      <c r="U390" s="4" t="s">
        <v>1041</v>
      </c>
      <c r="V390" s="4" t="s">
        <v>2130</v>
      </c>
      <c r="W390" s="4" t="s">
        <v>1084</v>
      </c>
      <c r="X390" s="4" t="s">
        <v>1093</v>
      </c>
      <c r="Y390" s="4" t="s">
        <v>1084</v>
      </c>
      <c r="Z390" s="4" t="s">
        <v>1094</v>
      </c>
      <c r="AA390" s="4" t="s">
        <v>1094</v>
      </c>
      <c r="AB390" s="4" t="s">
        <v>1084</v>
      </c>
      <c r="AC390" s="4" t="s">
        <v>1084</v>
      </c>
      <c r="AD390" s="4" t="s">
        <v>1084</v>
      </c>
      <c r="AE390" s="4" t="s">
        <v>3137</v>
      </c>
      <c r="AF390" s="4" t="s">
        <v>1414</v>
      </c>
      <c r="AG390" s="4" t="s">
        <v>3122</v>
      </c>
      <c r="AH390" s="4" t="s">
        <v>78</v>
      </c>
      <c r="AI390" s="4">
        <v>42522</v>
      </c>
      <c r="AJ390" s="4" t="s">
        <v>1100</v>
      </c>
      <c r="AK390" s="4">
        <v>42735</v>
      </c>
      <c r="AL390" s="4" t="s">
        <v>1152</v>
      </c>
      <c r="AM390" s="4">
        <v>42629</v>
      </c>
      <c r="AN390" s="4" t="s">
        <v>1264</v>
      </c>
      <c r="AO390" s="4">
        <v>2016.70765027322</v>
      </c>
      <c r="AP390" s="4" t="s">
        <v>3138</v>
      </c>
      <c r="AQ390" s="4" t="s">
        <v>1104</v>
      </c>
      <c r="AR390" s="4" t="s">
        <v>1104</v>
      </c>
      <c r="AS390" s="4" t="s">
        <v>67</v>
      </c>
      <c r="AT390" s="4" t="s">
        <v>1105</v>
      </c>
      <c r="AU390" s="4" t="s">
        <v>834</v>
      </c>
      <c r="AV390" s="4" t="s">
        <v>1084</v>
      </c>
      <c r="AW390" s="4" t="s">
        <v>1084</v>
      </c>
      <c r="AX390" s="4" t="s">
        <v>1084</v>
      </c>
      <c r="AY390" s="4" t="s">
        <v>1106</v>
      </c>
      <c r="AZ390" s="8" t="s">
        <v>67</v>
      </c>
      <c r="BA390" t="s">
        <v>1204</v>
      </c>
      <c r="BB390" t="s">
        <v>1492</v>
      </c>
      <c r="BC390" t="s">
        <v>1227</v>
      </c>
      <c r="BD390" t="s">
        <v>1207</v>
      </c>
      <c r="BE390" t="s">
        <v>1111</v>
      </c>
      <c r="BF390" t="s">
        <v>1112</v>
      </c>
      <c r="BG390" t="s">
        <v>1228</v>
      </c>
      <c r="BH390" t="s">
        <v>1228</v>
      </c>
      <c r="BI390" t="s">
        <v>1228</v>
      </c>
      <c r="BJ390" t="s">
        <v>1114</v>
      </c>
      <c r="BK390" t="s">
        <v>1115</v>
      </c>
      <c r="BM390" s="47"/>
    </row>
    <row r="391" spans="1:65" x14ac:dyDescent="0.35">
      <c r="A391" s="5">
        <v>384</v>
      </c>
      <c r="B391" s="4">
        <v>384</v>
      </c>
      <c r="C391" s="4" t="s">
        <v>845</v>
      </c>
      <c r="D391" s="4" t="s">
        <v>844</v>
      </c>
      <c r="E391" s="4" t="s">
        <v>1084</v>
      </c>
      <c r="F391" s="4" t="s">
        <v>3139</v>
      </c>
      <c r="G391" s="4">
        <v>2007</v>
      </c>
      <c r="H391" s="4" t="s">
        <v>1086</v>
      </c>
      <c r="I391" s="4" t="s">
        <v>1087</v>
      </c>
      <c r="J391" s="4" t="s">
        <v>1088</v>
      </c>
      <c r="K391" s="4" t="s">
        <v>67</v>
      </c>
      <c r="L391" s="4" t="s">
        <v>3140</v>
      </c>
      <c r="M391" s="4" t="s">
        <v>1084</v>
      </c>
      <c r="N391" s="4" t="s">
        <v>1084</v>
      </c>
      <c r="O391" s="4" t="s">
        <v>1084</v>
      </c>
      <c r="P391" s="4" t="s">
        <v>1084</v>
      </c>
      <c r="Q391" s="4" t="s">
        <v>1084</v>
      </c>
      <c r="R391" s="4" t="s">
        <v>3141</v>
      </c>
      <c r="S391" s="4">
        <v>2007</v>
      </c>
      <c r="T391" s="4" t="s">
        <v>1040</v>
      </c>
      <c r="U391" s="4" t="s">
        <v>1041</v>
      </c>
      <c r="V391" s="4" t="s">
        <v>1042</v>
      </c>
      <c r="W391" s="4" t="s">
        <v>1084</v>
      </c>
      <c r="X391" s="4" t="s">
        <v>1093</v>
      </c>
      <c r="Y391" s="4" t="s">
        <v>1084</v>
      </c>
      <c r="Z391" s="4" t="s">
        <v>1094</v>
      </c>
      <c r="AA391" s="4" t="s">
        <v>1084</v>
      </c>
      <c r="AB391" s="4" t="s">
        <v>1084</v>
      </c>
      <c r="AC391" s="4" t="s">
        <v>1084</v>
      </c>
      <c r="AD391" s="4" t="s">
        <v>1084</v>
      </c>
      <c r="AE391" s="4" t="s">
        <v>3142</v>
      </c>
      <c r="AF391" s="4" t="s">
        <v>1119</v>
      </c>
      <c r="AG391" s="4" t="s">
        <v>1425</v>
      </c>
      <c r="AH391" s="4" t="s">
        <v>78</v>
      </c>
      <c r="AI391" s="4">
        <v>39266</v>
      </c>
      <c r="AJ391" s="4" t="s">
        <v>1125</v>
      </c>
      <c r="AK391" s="4">
        <v>39414</v>
      </c>
      <c r="AL391" s="4" t="s">
        <v>1166</v>
      </c>
      <c r="AM391" s="4">
        <v>39340.5</v>
      </c>
      <c r="AN391" s="4" t="s">
        <v>1443</v>
      </c>
      <c r="AO391" s="4">
        <v>2007.70355191257</v>
      </c>
      <c r="AP391" s="4" t="s">
        <v>1304</v>
      </c>
      <c r="AQ391" s="4" t="s">
        <v>1444</v>
      </c>
      <c r="AR391" s="4" t="s">
        <v>1444</v>
      </c>
      <c r="AS391" s="4" t="s">
        <v>67</v>
      </c>
      <c r="AT391" s="4" t="s">
        <v>1105</v>
      </c>
      <c r="AU391" s="4" t="s">
        <v>843</v>
      </c>
      <c r="AV391" s="4" t="s">
        <v>1084</v>
      </c>
      <c r="AW391" s="4" t="s">
        <v>1084</v>
      </c>
      <c r="AX391" s="4" t="s">
        <v>1084</v>
      </c>
      <c r="AY391" s="4" t="s">
        <v>1106</v>
      </c>
      <c r="AZ391" s="8" t="s">
        <v>67</v>
      </c>
      <c r="BA391" t="s">
        <v>1129</v>
      </c>
      <c r="BB391" t="s">
        <v>1324</v>
      </c>
      <c r="BC391" t="s">
        <v>1131</v>
      </c>
      <c r="BD391" t="s">
        <v>1132</v>
      </c>
      <c r="BE391" t="s">
        <v>1133</v>
      </c>
      <c r="BF391" t="s">
        <v>1112</v>
      </c>
      <c r="BG391" t="s">
        <v>1131</v>
      </c>
      <c r="BH391" t="s">
        <v>1134</v>
      </c>
      <c r="BI391" t="s">
        <v>1135</v>
      </c>
      <c r="BJ391">
        <v>0</v>
      </c>
      <c r="BK391" t="s">
        <v>1134</v>
      </c>
      <c r="BM391" s="47"/>
    </row>
    <row r="392" spans="1:65" x14ac:dyDescent="0.35">
      <c r="A392" s="5">
        <v>862</v>
      </c>
      <c r="B392" s="4">
        <v>862</v>
      </c>
      <c r="C392" s="4" t="s">
        <v>845</v>
      </c>
      <c r="D392" s="4" t="s">
        <v>847</v>
      </c>
      <c r="E392" s="4" t="s">
        <v>1084</v>
      </c>
      <c r="F392" s="4" t="s">
        <v>3143</v>
      </c>
      <c r="G392" s="4">
        <v>2005</v>
      </c>
      <c r="H392" s="4" t="s">
        <v>1086</v>
      </c>
      <c r="I392" s="4" t="s">
        <v>1087</v>
      </c>
      <c r="J392" s="4" t="s">
        <v>1088</v>
      </c>
      <c r="K392" s="4" t="s">
        <v>76</v>
      </c>
      <c r="L392" s="4" t="s">
        <v>3144</v>
      </c>
      <c r="M392" s="4" t="s">
        <v>1084</v>
      </c>
      <c r="N392" s="4" t="s">
        <v>1084</v>
      </c>
      <c r="O392" s="4" t="s">
        <v>1084</v>
      </c>
      <c r="P392" s="4" t="s">
        <v>1084</v>
      </c>
      <c r="Q392" s="4" t="s">
        <v>1084</v>
      </c>
      <c r="R392" s="4" t="s">
        <v>1084</v>
      </c>
      <c r="S392" s="4">
        <v>2005</v>
      </c>
      <c r="T392" s="4" t="s">
        <v>1040</v>
      </c>
      <c r="U392" s="4" t="s">
        <v>1120</v>
      </c>
      <c r="V392" s="4" t="s">
        <v>1042</v>
      </c>
      <c r="W392" s="4" t="s">
        <v>1084</v>
      </c>
      <c r="X392" s="4" t="s">
        <v>1093</v>
      </c>
      <c r="Y392" s="4" t="s">
        <v>1094</v>
      </c>
      <c r="Z392" s="4" t="s">
        <v>1084</v>
      </c>
      <c r="AA392" s="4" t="s">
        <v>1084</v>
      </c>
      <c r="AB392" s="4" t="s">
        <v>1084</v>
      </c>
      <c r="AC392" s="4" t="s">
        <v>1084</v>
      </c>
      <c r="AD392" s="4" t="s">
        <v>1084</v>
      </c>
      <c r="AE392" s="4" t="s">
        <v>1322</v>
      </c>
      <c r="AF392" s="4" t="s">
        <v>1123</v>
      </c>
      <c r="AG392" s="4" t="s">
        <v>3145</v>
      </c>
      <c r="AH392" s="4" t="s">
        <v>78</v>
      </c>
      <c r="AI392" s="4">
        <v>38658</v>
      </c>
      <c r="AJ392" s="4" t="s">
        <v>1166</v>
      </c>
      <c r="AK392" s="4">
        <v>38713</v>
      </c>
      <c r="AL392" s="4" t="s">
        <v>1152</v>
      </c>
      <c r="AM392" s="4">
        <v>38686</v>
      </c>
      <c r="AN392" s="4" t="s">
        <v>1158</v>
      </c>
      <c r="AO392" s="4">
        <v>2005.9098360655701</v>
      </c>
      <c r="AP392" s="4" t="s">
        <v>1084</v>
      </c>
      <c r="AQ392" s="4" t="s">
        <v>1159</v>
      </c>
      <c r="AR392" s="4" t="s">
        <v>1159</v>
      </c>
      <c r="AS392" s="4" t="s">
        <v>76</v>
      </c>
      <c r="AT392" s="4" t="s">
        <v>1105</v>
      </c>
      <c r="AU392" s="4" t="s">
        <v>843</v>
      </c>
      <c r="AV392" s="4" t="s">
        <v>1084</v>
      </c>
      <c r="AW392" s="4" t="s">
        <v>1084</v>
      </c>
      <c r="AX392" s="4" t="s">
        <v>1084</v>
      </c>
      <c r="AY392" s="4" t="s">
        <v>1128</v>
      </c>
      <c r="AZ392" s="8" t="s">
        <v>76</v>
      </c>
      <c r="BA392" t="s">
        <v>1129</v>
      </c>
      <c r="BB392" t="s">
        <v>1324</v>
      </c>
      <c r="BC392" t="s">
        <v>1131</v>
      </c>
      <c r="BD392" t="s">
        <v>1132</v>
      </c>
      <c r="BE392" t="s">
        <v>1133</v>
      </c>
      <c r="BF392" t="s">
        <v>1112</v>
      </c>
      <c r="BG392" t="s">
        <v>1131</v>
      </c>
      <c r="BH392" t="s">
        <v>1134</v>
      </c>
      <c r="BI392" t="s">
        <v>1135</v>
      </c>
      <c r="BJ392">
        <v>0</v>
      </c>
      <c r="BK392" t="s">
        <v>1134</v>
      </c>
      <c r="BM392" s="47" t="s">
        <v>1167</v>
      </c>
    </row>
    <row r="393" spans="1:65" x14ac:dyDescent="0.35">
      <c r="A393" s="5">
        <v>861</v>
      </c>
      <c r="B393" s="4">
        <v>861</v>
      </c>
      <c r="C393" s="4" t="s">
        <v>845</v>
      </c>
      <c r="D393" s="4" t="s">
        <v>846</v>
      </c>
      <c r="E393" s="4" t="s">
        <v>1084</v>
      </c>
      <c r="F393" s="4" t="s">
        <v>3146</v>
      </c>
      <c r="G393" s="4">
        <v>2012</v>
      </c>
      <c r="H393" s="4" t="s">
        <v>1086</v>
      </c>
      <c r="I393" s="4" t="s">
        <v>1087</v>
      </c>
      <c r="J393" s="4" t="s">
        <v>1088</v>
      </c>
      <c r="K393" s="4" t="s">
        <v>76</v>
      </c>
      <c r="L393" s="4" t="s">
        <v>3144</v>
      </c>
      <c r="M393" s="4" t="s">
        <v>1084</v>
      </c>
      <c r="N393" s="4" t="s">
        <v>1084</v>
      </c>
      <c r="O393" s="4" t="s">
        <v>1084</v>
      </c>
      <c r="P393" s="4" t="s">
        <v>1084</v>
      </c>
      <c r="Q393" s="4" t="s">
        <v>1084</v>
      </c>
      <c r="R393" s="4" t="s">
        <v>1084</v>
      </c>
      <c r="S393" s="4">
        <v>2012</v>
      </c>
      <c r="T393" s="4" t="s">
        <v>1040</v>
      </c>
      <c r="U393" s="4" t="s">
        <v>1041</v>
      </c>
      <c r="V393" s="4" t="s">
        <v>1042</v>
      </c>
      <c r="W393" s="4" t="s">
        <v>1084</v>
      </c>
      <c r="X393" s="4" t="s">
        <v>1093</v>
      </c>
      <c r="Y393" s="4" t="s">
        <v>1094</v>
      </c>
      <c r="Z393" s="4" t="s">
        <v>1084</v>
      </c>
      <c r="AA393" s="4" t="s">
        <v>1084</v>
      </c>
      <c r="AB393" s="4" t="s">
        <v>1084</v>
      </c>
      <c r="AC393" s="4" t="s">
        <v>1084</v>
      </c>
      <c r="AD393" s="4" t="s">
        <v>1084</v>
      </c>
      <c r="AE393" s="4" t="s">
        <v>2173</v>
      </c>
      <c r="AF393" s="4" t="s">
        <v>1140</v>
      </c>
      <c r="AG393" s="4" t="s">
        <v>3116</v>
      </c>
      <c r="AH393" s="4" t="s">
        <v>78</v>
      </c>
      <c r="AI393" s="4">
        <v>41181</v>
      </c>
      <c r="AJ393" s="4" t="s">
        <v>1192</v>
      </c>
      <c r="AK393" s="4">
        <v>41273</v>
      </c>
      <c r="AL393" s="4" t="s">
        <v>1152</v>
      </c>
      <c r="AM393" s="4">
        <v>41227.5</v>
      </c>
      <c r="AN393" s="4" t="s">
        <v>1202</v>
      </c>
      <c r="AO393" s="4">
        <v>2012.8702185792299</v>
      </c>
      <c r="AP393" s="4" t="s">
        <v>1084</v>
      </c>
      <c r="AQ393" s="4" t="s">
        <v>1184</v>
      </c>
      <c r="AR393" s="4" t="s">
        <v>1184</v>
      </c>
      <c r="AS393" s="4" t="s">
        <v>76</v>
      </c>
      <c r="AT393" s="4" t="s">
        <v>1105</v>
      </c>
      <c r="AU393" s="4" t="s">
        <v>843</v>
      </c>
      <c r="AV393" s="4" t="s">
        <v>1084</v>
      </c>
      <c r="AW393" s="4" t="s">
        <v>1084</v>
      </c>
      <c r="AX393" s="4" t="s">
        <v>1084</v>
      </c>
      <c r="AY393" s="4" t="s">
        <v>1128</v>
      </c>
      <c r="AZ393" s="8" t="s">
        <v>76</v>
      </c>
      <c r="BA393" t="s">
        <v>1129</v>
      </c>
      <c r="BB393" t="s">
        <v>1324</v>
      </c>
      <c r="BC393" t="s">
        <v>1131</v>
      </c>
      <c r="BD393" t="s">
        <v>1132</v>
      </c>
      <c r="BE393" t="s">
        <v>1133</v>
      </c>
      <c r="BF393" t="s">
        <v>1112</v>
      </c>
      <c r="BG393" t="s">
        <v>1131</v>
      </c>
      <c r="BH393" t="s">
        <v>1134</v>
      </c>
      <c r="BI393" t="s">
        <v>1135</v>
      </c>
      <c r="BJ393">
        <v>0</v>
      </c>
      <c r="BK393" t="s">
        <v>1134</v>
      </c>
      <c r="BM393" s="47" t="s">
        <v>1209</v>
      </c>
    </row>
    <row r="394" spans="1:65" x14ac:dyDescent="0.35">
      <c r="A394" s="5">
        <v>702</v>
      </c>
      <c r="B394" s="4">
        <v>702</v>
      </c>
      <c r="C394" s="4" t="s">
        <v>850</v>
      </c>
      <c r="D394" s="4" t="s">
        <v>849</v>
      </c>
      <c r="E394" s="4" t="s">
        <v>1084</v>
      </c>
      <c r="F394" s="4" t="s">
        <v>3147</v>
      </c>
      <c r="G394" s="4">
        <v>1999</v>
      </c>
      <c r="H394" s="4" t="s">
        <v>1086</v>
      </c>
      <c r="I394" s="4" t="s">
        <v>1087</v>
      </c>
      <c r="J394" s="4" t="s">
        <v>1088</v>
      </c>
      <c r="K394" s="4" t="s">
        <v>67</v>
      </c>
      <c r="L394" s="4" t="s">
        <v>3148</v>
      </c>
      <c r="M394" s="4" t="s">
        <v>3149</v>
      </c>
      <c r="N394" s="4" t="s">
        <v>1084</v>
      </c>
      <c r="O394" s="4" t="s">
        <v>1084</v>
      </c>
      <c r="P394" s="4" t="s">
        <v>1084</v>
      </c>
      <c r="Q394" s="4" t="s">
        <v>1084</v>
      </c>
      <c r="R394" s="4" t="s">
        <v>3150</v>
      </c>
      <c r="S394" s="4">
        <v>1999</v>
      </c>
      <c r="T394" s="4" t="s">
        <v>1040</v>
      </c>
      <c r="U394" s="4" t="s">
        <v>1041</v>
      </c>
      <c r="V394" s="4" t="s">
        <v>1042</v>
      </c>
      <c r="W394" s="4" t="s">
        <v>1084</v>
      </c>
      <c r="X394" s="4" t="s">
        <v>1093</v>
      </c>
      <c r="Y394" s="4" t="s">
        <v>1084</v>
      </c>
      <c r="Z394" s="4" t="s">
        <v>1094</v>
      </c>
      <c r="AA394" s="4" t="s">
        <v>1084</v>
      </c>
      <c r="AB394" s="4" t="s">
        <v>1084</v>
      </c>
      <c r="AC394" s="4" t="s">
        <v>1084</v>
      </c>
      <c r="AD394" s="4" t="s">
        <v>1084</v>
      </c>
      <c r="AE394" s="4" t="s">
        <v>3151</v>
      </c>
      <c r="AF394" s="4" t="s">
        <v>1140</v>
      </c>
      <c r="AG394" s="4" t="s">
        <v>1381</v>
      </c>
      <c r="AH394" s="4" t="s">
        <v>78</v>
      </c>
      <c r="AI394" s="4">
        <v>36404</v>
      </c>
      <c r="AJ394" s="4" t="s">
        <v>1192</v>
      </c>
      <c r="AK394" s="4">
        <v>36494</v>
      </c>
      <c r="AL394" s="4" t="s">
        <v>1166</v>
      </c>
      <c r="AM394" s="4">
        <v>36449.5</v>
      </c>
      <c r="AN394" s="4" t="s">
        <v>1461</v>
      </c>
      <c r="AO394" s="4">
        <v>1999.78825136612</v>
      </c>
      <c r="AP394" s="4" t="s">
        <v>3152</v>
      </c>
      <c r="AQ394" s="4" t="s">
        <v>1462</v>
      </c>
      <c r="AR394" s="4" t="s">
        <v>1462</v>
      </c>
      <c r="AS394" s="4" t="s">
        <v>67</v>
      </c>
      <c r="AT394" s="4" t="s">
        <v>1105</v>
      </c>
      <c r="AU394" s="4" t="s">
        <v>848</v>
      </c>
      <c r="AV394" s="4" t="s">
        <v>1084</v>
      </c>
      <c r="AW394" s="4" t="s">
        <v>1084</v>
      </c>
      <c r="AX394" s="4" t="s">
        <v>1084</v>
      </c>
      <c r="AY394" s="4" t="s">
        <v>1106</v>
      </c>
      <c r="AZ394" s="8" t="s">
        <v>67</v>
      </c>
      <c r="BA394" t="s">
        <v>1204</v>
      </c>
      <c r="BB394" t="s">
        <v>1492</v>
      </c>
      <c r="BC394" t="s">
        <v>1227</v>
      </c>
      <c r="BD394" t="s">
        <v>1207</v>
      </c>
      <c r="BE394" t="s">
        <v>1111</v>
      </c>
      <c r="BF394" t="s">
        <v>1112</v>
      </c>
      <c r="BG394" t="s">
        <v>1228</v>
      </c>
      <c r="BH394" t="s">
        <v>1228</v>
      </c>
      <c r="BI394" t="s">
        <v>1228</v>
      </c>
      <c r="BJ394" t="s">
        <v>1114</v>
      </c>
      <c r="BK394" t="s">
        <v>1115</v>
      </c>
      <c r="BM394" s="47"/>
    </row>
    <row r="395" spans="1:65" x14ac:dyDescent="0.35">
      <c r="A395" s="5">
        <v>703</v>
      </c>
      <c r="B395" s="4">
        <v>703</v>
      </c>
      <c r="C395" s="4" t="s">
        <v>850</v>
      </c>
      <c r="D395" s="4" t="s">
        <v>851</v>
      </c>
      <c r="E395" s="4" t="s">
        <v>1084</v>
      </c>
      <c r="F395" s="4" t="s">
        <v>3147</v>
      </c>
      <c r="G395" s="4" t="s">
        <v>234</v>
      </c>
      <c r="H395" s="4" t="s">
        <v>1086</v>
      </c>
      <c r="I395" s="4" t="s">
        <v>1087</v>
      </c>
      <c r="J395" s="4" t="s">
        <v>1088</v>
      </c>
      <c r="K395" s="4" t="s">
        <v>67</v>
      </c>
      <c r="L395" s="4" t="s">
        <v>3148</v>
      </c>
      <c r="M395" s="4" t="s">
        <v>3153</v>
      </c>
      <c r="N395" s="4" t="s">
        <v>1084</v>
      </c>
      <c r="O395" s="4" t="s">
        <v>1084</v>
      </c>
      <c r="P395" s="4" t="s">
        <v>1084</v>
      </c>
      <c r="Q395" s="4" t="s">
        <v>1084</v>
      </c>
      <c r="R395" s="4" t="s">
        <v>3154</v>
      </c>
      <c r="S395" s="4">
        <v>2004</v>
      </c>
      <c r="T395" s="4" t="s">
        <v>1040</v>
      </c>
      <c r="U395" s="4" t="s">
        <v>1041</v>
      </c>
      <c r="V395" s="4" t="s">
        <v>1042</v>
      </c>
      <c r="W395" s="4" t="s">
        <v>1084</v>
      </c>
      <c r="X395" s="4" t="s">
        <v>1093</v>
      </c>
      <c r="Y395" s="4" t="s">
        <v>1084</v>
      </c>
      <c r="Z395" s="4" t="s">
        <v>1094</v>
      </c>
      <c r="AA395" s="4" t="s">
        <v>1084</v>
      </c>
      <c r="AB395" s="4" t="s">
        <v>1084</v>
      </c>
      <c r="AC395" s="4" t="s">
        <v>1084</v>
      </c>
      <c r="AD395" s="4" t="s">
        <v>1084</v>
      </c>
      <c r="AE395" s="4" t="s">
        <v>3155</v>
      </c>
      <c r="AF395" s="4" t="s">
        <v>1119</v>
      </c>
      <c r="AG395" s="4" t="s">
        <v>3156</v>
      </c>
      <c r="AH395" s="4" t="s">
        <v>78</v>
      </c>
      <c r="AI395" s="4">
        <v>38261</v>
      </c>
      <c r="AJ395" s="4" t="s">
        <v>1165</v>
      </c>
      <c r="AK395" s="4">
        <v>38397</v>
      </c>
      <c r="AL395" s="4" t="s">
        <v>1101</v>
      </c>
      <c r="AM395" s="4">
        <v>38329.5</v>
      </c>
      <c r="AN395" s="4" t="s">
        <v>1551</v>
      </c>
      <c r="AO395" s="4">
        <v>2004.93579234973</v>
      </c>
      <c r="AP395" s="4" t="s">
        <v>1084</v>
      </c>
      <c r="AQ395" s="4" t="s">
        <v>1404</v>
      </c>
      <c r="AR395" s="4" t="s">
        <v>1159</v>
      </c>
      <c r="AS395" s="4" t="s">
        <v>67</v>
      </c>
      <c r="AT395" s="4" t="s">
        <v>1105</v>
      </c>
      <c r="AU395" s="4" t="s">
        <v>848</v>
      </c>
      <c r="AV395" s="4" t="s">
        <v>1084</v>
      </c>
      <c r="AW395" s="4" t="s">
        <v>1084</v>
      </c>
      <c r="AX395" s="4" t="s">
        <v>1084</v>
      </c>
      <c r="AY395" s="4" t="s">
        <v>1106</v>
      </c>
      <c r="AZ395" s="8" t="s">
        <v>67</v>
      </c>
      <c r="BA395" t="s">
        <v>1204</v>
      </c>
      <c r="BB395" t="s">
        <v>1492</v>
      </c>
      <c r="BC395" t="s">
        <v>1227</v>
      </c>
      <c r="BD395" t="s">
        <v>1207</v>
      </c>
      <c r="BE395" t="s">
        <v>1111</v>
      </c>
      <c r="BF395" t="s">
        <v>1112</v>
      </c>
      <c r="BG395" t="s">
        <v>1228</v>
      </c>
      <c r="BH395" t="s">
        <v>1228</v>
      </c>
      <c r="BI395" t="s">
        <v>1228</v>
      </c>
      <c r="BJ395" t="s">
        <v>1114</v>
      </c>
      <c r="BK395" t="s">
        <v>1115</v>
      </c>
      <c r="BM395" s="47"/>
    </row>
    <row r="396" spans="1:65" x14ac:dyDescent="0.35">
      <c r="A396" s="5">
        <v>705</v>
      </c>
      <c r="B396" s="4">
        <v>705</v>
      </c>
      <c r="C396" s="4" t="s">
        <v>850</v>
      </c>
      <c r="D396" s="4" t="s">
        <v>852</v>
      </c>
      <c r="E396" s="4" t="s">
        <v>1084</v>
      </c>
      <c r="F396" s="4" t="s">
        <v>3157</v>
      </c>
      <c r="G396" s="4" t="s">
        <v>236</v>
      </c>
      <c r="H396" s="4" t="s">
        <v>1086</v>
      </c>
      <c r="I396" s="4" t="s">
        <v>1087</v>
      </c>
      <c r="J396" s="4" t="s">
        <v>1088</v>
      </c>
      <c r="K396" s="4" t="s">
        <v>67</v>
      </c>
      <c r="L396" s="4" t="s">
        <v>3148</v>
      </c>
      <c r="M396" s="4" t="s">
        <v>3158</v>
      </c>
      <c r="N396" s="4" t="s">
        <v>1084</v>
      </c>
      <c r="O396" s="4" t="s">
        <v>1084</v>
      </c>
      <c r="P396" s="4" t="s">
        <v>1084</v>
      </c>
      <c r="Q396" s="4" t="s">
        <v>1084</v>
      </c>
      <c r="R396" s="4" t="s">
        <v>3159</v>
      </c>
      <c r="S396" s="4">
        <v>2010</v>
      </c>
      <c r="T396" s="4" t="s">
        <v>1040</v>
      </c>
      <c r="U396" s="4" t="s">
        <v>1041</v>
      </c>
      <c r="V396" s="4" t="s">
        <v>1042</v>
      </c>
      <c r="W396" s="4" t="s">
        <v>1084</v>
      </c>
      <c r="X396" s="4" t="s">
        <v>1093</v>
      </c>
      <c r="Y396" s="4" t="s">
        <v>1084</v>
      </c>
      <c r="Z396" s="4" t="s">
        <v>1094</v>
      </c>
      <c r="AA396" s="4" t="s">
        <v>1094</v>
      </c>
      <c r="AB396" s="4" t="s">
        <v>1084</v>
      </c>
      <c r="AC396" s="4" t="s">
        <v>1084</v>
      </c>
      <c r="AD396" s="4" t="s">
        <v>1084</v>
      </c>
      <c r="AE396" s="4" t="s">
        <v>3160</v>
      </c>
      <c r="AF396" s="4" t="s">
        <v>1190</v>
      </c>
      <c r="AG396" s="4" t="s">
        <v>3161</v>
      </c>
      <c r="AH396" s="4" t="s">
        <v>78</v>
      </c>
      <c r="AI396" s="4">
        <v>40148</v>
      </c>
      <c r="AJ396" s="4" t="s">
        <v>1152</v>
      </c>
      <c r="AK396" s="4">
        <v>40320</v>
      </c>
      <c r="AL396" s="4" t="s">
        <v>1157</v>
      </c>
      <c r="AM396" s="4">
        <v>40234.5</v>
      </c>
      <c r="AN396" s="4" t="s">
        <v>1255</v>
      </c>
      <c r="AO396" s="4">
        <v>2010.15163934426</v>
      </c>
      <c r="AP396" s="4" t="s">
        <v>1084</v>
      </c>
      <c r="AQ396" s="4" t="s">
        <v>1179</v>
      </c>
      <c r="AR396" s="4" t="s">
        <v>1256</v>
      </c>
      <c r="AS396" s="4" t="s">
        <v>67</v>
      </c>
      <c r="AT396" s="4" t="s">
        <v>1105</v>
      </c>
      <c r="AU396" s="4" t="s">
        <v>848</v>
      </c>
      <c r="AV396" s="4" t="s">
        <v>1084</v>
      </c>
      <c r="AW396" s="4" t="s">
        <v>1084</v>
      </c>
      <c r="AX396" s="4" t="s">
        <v>1084</v>
      </c>
      <c r="AY396" s="4" t="s">
        <v>1106</v>
      </c>
      <c r="AZ396" s="8" t="s">
        <v>67</v>
      </c>
      <c r="BA396" t="s">
        <v>1204</v>
      </c>
      <c r="BB396" t="s">
        <v>1492</v>
      </c>
      <c r="BC396" t="s">
        <v>1227</v>
      </c>
      <c r="BD396" t="s">
        <v>1207</v>
      </c>
      <c r="BE396" t="s">
        <v>1111</v>
      </c>
      <c r="BF396" t="s">
        <v>1112</v>
      </c>
      <c r="BG396" t="s">
        <v>1228</v>
      </c>
      <c r="BH396" t="s">
        <v>1228</v>
      </c>
      <c r="BI396" t="s">
        <v>1228</v>
      </c>
      <c r="BJ396" t="s">
        <v>1114</v>
      </c>
      <c r="BK396" t="s">
        <v>1115</v>
      </c>
      <c r="BM396" s="47"/>
    </row>
    <row r="397" spans="1:65" x14ac:dyDescent="0.35">
      <c r="A397" s="5">
        <v>709</v>
      </c>
      <c r="B397" s="4">
        <v>709</v>
      </c>
      <c r="C397" s="4" t="s">
        <v>850</v>
      </c>
      <c r="D397" s="4" t="s">
        <v>853</v>
      </c>
      <c r="E397" s="4" t="s">
        <v>3162</v>
      </c>
      <c r="F397" s="4" t="s">
        <v>3163</v>
      </c>
      <c r="G397" s="4" t="s">
        <v>68</v>
      </c>
      <c r="H397" s="4" t="s">
        <v>1086</v>
      </c>
      <c r="I397" s="4" t="s">
        <v>1087</v>
      </c>
      <c r="J397" s="4" t="s">
        <v>1088</v>
      </c>
      <c r="K397" s="4" t="s">
        <v>67</v>
      </c>
      <c r="L397" s="4" t="s">
        <v>3148</v>
      </c>
      <c r="M397" s="4" t="s">
        <v>3164</v>
      </c>
      <c r="N397" s="4" t="s">
        <v>1084</v>
      </c>
      <c r="O397" s="4" t="s">
        <v>1084</v>
      </c>
      <c r="P397" s="4" t="s">
        <v>1084</v>
      </c>
      <c r="Q397" s="4" t="s">
        <v>1084</v>
      </c>
      <c r="R397" s="4" t="s">
        <v>3165</v>
      </c>
      <c r="S397" s="4">
        <v>2015</v>
      </c>
      <c r="T397" s="4" t="s">
        <v>1040</v>
      </c>
      <c r="U397" s="4" t="s">
        <v>1041</v>
      </c>
      <c r="V397" s="4" t="s">
        <v>1042</v>
      </c>
      <c r="W397" s="4" t="s">
        <v>1084</v>
      </c>
      <c r="X397" s="4" t="s">
        <v>1093</v>
      </c>
      <c r="Y397" s="4" t="s">
        <v>1084</v>
      </c>
      <c r="Z397" s="4" t="s">
        <v>1094</v>
      </c>
      <c r="AA397" s="4" t="s">
        <v>1094</v>
      </c>
      <c r="AB397" s="4" t="s">
        <v>1084</v>
      </c>
      <c r="AC397" s="4" t="s">
        <v>1084</v>
      </c>
      <c r="AD397" s="4" t="s">
        <v>3166</v>
      </c>
      <c r="AE397" s="4" t="s">
        <v>3167</v>
      </c>
      <c r="AF397" s="4" t="s">
        <v>1190</v>
      </c>
      <c r="AG397" s="4" t="s">
        <v>1401</v>
      </c>
      <c r="AH397" s="4" t="s">
        <v>78</v>
      </c>
      <c r="AI397" s="4">
        <v>42237</v>
      </c>
      <c r="AJ397" s="4" t="s">
        <v>1151</v>
      </c>
      <c r="AK397" s="4">
        <v>42413</v>
      </c>
      <c r="AL397" s="4" t="s">
        <v>1101</v>
      </c>
      <c r="AM397" s="4">
        <v>42325.5</v>
      </c>
      <c r="AN397" s="4" t="s">
        <v>1102</v>
      </c>
      <c r="AO397" s="4">
        <v>2015.8756830601101</v>
      </c>
      <c r="AP397" s="4" t="s">
        <v>1084</v>
      </c>
      <c r="AQ397" s="4" t="s">
        <v>1103</v>
      </c>
      <c r="AR397" s="4" t="s">
        <v>1104</v>
      </c>
      <c r="AS397" s="4" t="s">
        <v>67</v>
      </c>
      <c r="AT397" s="4" t="s">
        <v>1105</v>
      </c>
      <c r="AU397" s="4" t="s">
        <v>848</v>
      </c>
      <c r="AV397" s="4" t="s">
        <v>1084</v>
      </c>
      <c r="AW397" s="4" t="s">
        <v>1084</v>
      </c>
      <c r="AX397" s="4" t="s">
        <v>1084</v>
      </c>
      <c r="AY397" s="4" t="s">
        <v>1106</v>
      </c>
      <c r="AZ397" s="8" t="s">
        <v>67</v>
      </c>
      <c r="BA397" t="s">
        <v>1204</v>
      </c>
      <c r="BB397" t="s">
        <v>1492</v>
      </c>
      <c r="BC397" t="s">
        <v>1227</v>
      </c>
      <c r="BD397" t="s">
        <v>1207</v>
      </c>
      <c r="BE397" t="s">
        <v>1111</v>
      </c>
      <c r="BF397" t="s">
        <v>1112</v>
      </c>
      <c r="BG397" t="s">
        <v>1228</v>
      </c>
      <c r="BH397" t="s">
        <v>1228</v>
      </c>
      <c r="BI397" t="s">
        <v>1228</v>
      </c>
      <c r="BJ397" t="s">
        <v>1114</v>
      </c>
      <c r="BK397" t="s">
        <v>1115</v>
      </c>
      <c r="BM397" s="47"/>
    </row>
    <row r="398" spans="1:65" x14ac:dyDescent="0.35">
      <c r="A398" s="5">
        <v>1011</v>
      </c>
      <c r="B398" s="4">
        <v>1011</v>
      </c>
      <c r="C398" s="4" t="s">
        <v>856</v>
      </c>
      <c r="D398" s="4" t="s">
        <v>855</v>
      </c>
      <c r="E398" s="4" t="s">
        <v>1084</v>
      </c>
      <c r="F398" s="4" t="s">
        <v>3168</v>
      </c>
      <c r="G398" s="4" t="s">
        <v>101</v>
      </c>
      <c r="H398" s="4" t="s">
        <v>1086</v>
      </c>
      <c r="I398" s="4" t="s">
        <v>1087</v>
      </c>
      <c r="J398" s="4" t="s">
        <v>1088</v>
      </c>
      <c r="K398" s="4" t="s">
        <v>76</v>
      </c>
      <c r="L398" s="4" t="s">
        <v>3169</v>
      </c>
      <c r="M398" s="4" t="s">
        <v>1084</v>
      </c>
      <c r="N398" s="4" t="s">
        <v>1084</v>
      </c>
      <c r="O398" s="4" t="s">
        <v>1084</v>
      </c>
      <c r="P398" s="4" t="s">
        <v>1084</v>
      </c>
      <c r="Q398" s="4" t="s">
        <v>1084</v>
      </c>
      <c r="R398" s="4" t="s">
        <v>1084</v>
      </c>
      <c r="S398" s="4">
        <v>0</v>
      </c>
      <c r="T398" s="4" t="s">
        <v>1040</v>
      </c>
      <c r="U398" s="4" t="s">
        <v>1041</v>
      </c>
      <c r="V398" s="4" t="s">
        <v>1042</v>
      </c>
      <c r="W398" s="4" t="s">
        <v>1084</v>
      </c>
      <c r="X398" s="4" t="s">
        <v>1093</v>
      </c>
      <c r="Y398" s="4" t="s">
        <v>1094</v>
      </c>
      <c r="Z398" s="4" t="s">
        <v>1084</v>
      </c>
      <c r="AA398" s="4" t="s">
        <v>1084</v>
      </c>
      <c r="AB398" s="4" t="s">
        <v>1084</v>
      </c>
      <c r="AC398" s="4" t="s">
        <v>1084</v>
      </c>
      <c r="AD398" s="4" t="s">
        <v>1084</v>
      </c>
      <c r="AE398" s="4" t="s">
        <v>3170</v>
      </c>
      <c r="AF398" s="4" t="s">
        <v>3171</v>
      </c>
      <c r="AG398" s="4" t="s">
        <v>3172</v>
      </c>
      <c r="AH398" s="4" t="s">
        <v>78</v>
      </c>
      <c r="AI398" s="4">
        <v>41214</v>
      </c>
      <c r="AJ398" s="4" t="s">
        <v>1166</v>
      </c>
      <c r="AK398" s="4">
        <v>41608</v>
      </c>
      <c r="AL398" s="4" t="s">
        <v>1166</v>
      </c>
      <c r="AM398" s="4">
        <v>41411.5</v>
      </c>
      <c r="AN398" s="4" t="s">
        <v>1287</v>
      </c>
      <c r="AO398" s="4">
        <v>2013.37295081967</v>
      </c>
      <c r="AP398" s="4" t="s">
        <v>1084</v>
      </c>
      <c r="AQ398" s="4" t="s">
        <v>1184</v>
      </c>
      <c r="AR398" s="4" t="s">
        <v>1203</v>
      </c>
      <c r="AS398" s="4" t="s">
        <v>76</v>
      </c>
      <c r="AT398" s="4" t="s">
        <v>1105</v>
      </c>
      <c r="AU398" s="4" t="s">
        <v>854</v>
      </c>
      <c r="AV398" s="4" t="s">
        <v>1084</v>
      </c>
      <c r="AW398" s="4" t="s">
        <v>1084</v>
      </c>
      <c r="AX398" s="4" t="s">
        <v>3173</v>
      </c>
      <c r="AY398" s="4" t="s">
        <v>1128</v>
      </c>
      <c r="AZ398" s="8" t="s">
        <v>76</v>
      </c>
      <c r="BA398" t="s">
        <v>1313</v>
      </c>
      <c r="BB398" t="s">
        <v>1393</v>
      </c>
      <c r="BC398" t="s">
        <v>1315</v>
      </c>
      <c r="BD398" t="s">
        <v>1316</v>
      </c>
      <c r="BE398" t="s">
        <v>1317</v>
      </c>
      <c r="BF398" t="s">
        <v>1317</v>
      </c>
      <c r="BG398" t="s">
        <v>1315</v>
      </c>
      <c r="BH398" t="s">
        <v>1318</v>
      </c>
      <c r="BI398" t="s">
        <v>1313</v>
      </c>
      <c r="BJ398">
        <v>0</v>
      </c>
      <c r="BK398" t="s">
        <v>1115</v>
      </c>
      <c r="BM398" s="47" t="s">
        <v>1209</v>
      </c>
    </row>
    <row r="399" spans="1:65" x14ac:dyDescent="0.35">
      <c r="A399" s="5">
        <v>1010</v>
      </c>
      <c r="B399" s="4">
        <v>1010</v>
      </c>
      <c r="C399" s="4" t="s">
        <v>860</v>
      </c>
      <c r="D399" s="4" t="s">
        <v>861</v>
      </c>
      <c r="E399" s="4" t="s">
        <v>1084</v>
      </c>
      <c r="F399" s="4" t="s">
        <v>3174</v>
      </c>
      <c r="G399" s="4">
        <v>2000</v>
      </c>
      <c r="H399" s="4" t="s">
        <v>1086</v>
      </c>
      <c r="I399" s="4" t="s">
        <v>1087</v>
      </c>
      <c r="J399" s="4" t="s">
        <v>1088</v>
      </c>
      <c r="K399" s="4" t="s">
        <v>76</v>
      </c>
      <c r="L399" s="4" t="s">
        <v>3175</v>
      </c>
      <c r="M399" s="4" t="s">
        <v>1084</v>
      </c>
      <c r="N399" s="4" t="s">
        <v>1084</v>
      </c>
      <c r="O399" s="4" t="s">
        <v>1084</v>
      </c>
      <c r="P399" s="4" t="s">
        <v>1084</v>
      </c>
      <c r="Q399" s="4" t="s">
        <v>1084</v>
      </c>
      <c r="R399" s="4" t="s">
        <v>1084</v>
      </c>
      <c r="S399" s="4">
        <v>2000</v>
      </c>
      <c r="T399" s="4" t="s">
        <v>1040</v>
      </c>
      <c r="U399" s="4" t="s">
        <v>1041</v>
      </c>
      <c r="V399" s="4" t="s">
        <v>1042</v>
      </c>
      <c r="W399" s="4" t="s">
        <v>1084</v>
      </c>
      <c r="X399" s="4" t="s">
        <v>1093</v>
      </c>
      <c r="Y399" s="4" t="s">
        <v>1094</v>
      </c>
      <c r="Z399" s="4" t="s">
        <v>1094</v>
      </c>
      <c r="AA399" s="4" t="s">
        <v>1084</v>
      </c>
      <c r="AB399" s="4" t="s">
        <v>1084</v>
      </c>
      <c r="AC399" s="4" t="s">
        <v>1173</v>
      </c>
      <c r="AD399" s="4" t="s">
        <v>1084</v>
      </c>
      <c r="AE399" s="4" t="s">
        <v>1183</v>
      </c>
      <c r="AF399" s="4" t="s">
        <v>1084</v>
      </c>
      <c r="AG399" s="4" t="s">
        <v>1084</v>
      </c>
      <c r="AH399" s="4" t="s">
        <v>70</v>
      </c>
      <c r="AI399" s="4">
        <v>0</v>
      </c>
      <c r="AJ399" s="4" t="s">
        <v>1084</v>
      </c>
      <c r="AK399" s="4">
        <v>0</v>
      </c>
      <c r="AL399" s="4" t="s">
        <v>1084</v>
      </c>
      <c r="AM399" s="4">
        <v>0</v>
      </c>
      <c r="AN399" s="4" t="s">
        <v>1084</v>
      </c>
      <c r="AO399" s="4">
        <v>0</v>
      </c>
      <c r="AP399" s="4" t="s">
        <v>1084</v>
      </c>
      <c r="AQ399" s="4" t="s">
        <v>1127</v>
      </c>
      <c r="AR399" s="4" t="s">
        <v>1127</v>
      </c>
      <c r="AS399" s="4" t="s">
        <v>76</v>
      </c>
      <c r="AT399" s="4" t="s">
        <v>1105</v>
      </c>
      <c r="AU399" s="4" t="s">
        <v>858</v>
      </c>
      <c r="AV399" s="4" t="s">
        <v>1084</v>
      </c>
      <c r="AW399" s="4" t="s">
        <v>1084</v>
      </c>
      <c r="AX399" s="4" t="s">
        <v>1084</v>
      </c>
      <c r="AY399" s="4" t="s">
        <v>1128</v>
      </c>
      <c r="AZ399" s="8" t="s">
        <v>76</v>
      </c>
      <c r="BA399" t="s">
        <v>1107</v>
      </c>
      <c r="BB399" t="s">
        <v>2185</v>
      </c>
      <c r="BC399" t="s">
        <v>1131</v>
      </c>
      <c r="BD399" t="s">
        <v>1132</v>
      </c>
      <c r="BE399" t="s">
        <v>1133</v>
      </c>
      <c r="BF399" t="s">
        <v>1112</v>
      </c>
      <c r="BG399" t="s">
        <v>1131</v>
      </c>
      <c r="BH399" t="s">
        <v>1243</v>
      </c>
      <c r="BI399" t="s">
        <v>1113</v>
      </c>
      <c r="BJ399">
        <v>0</v>
      </c>
      <c r="BK399" t="s">
        <v>1115</v>
      </c>
      <c r="BM399" s="47" t="s">
        <v>1136</v>
      </c>
    </row>
    <row r="400" spans="1:65" x14ac:dyDescent="0.35">
      <c r="A400" s="5">
        <v>724</v>
      </c>
      <c r="B400" s="4">
        <v>724</v>
      </c>
      <c r="C400" s="4" t="s">
        <v>860</v>
      </c>
      <c r="D400" s="4" t="s">
        <v>859</v>
      </c>
      <c r="E400" s="4" t="s">
        <v>1084</v>
      </c>
      <c r="F400" s="4" t="s">
        <v>3176</v>
      </c>
      <c r="G400" s="4">
        <v>2006</v>
      </c>
      <c r="H400" s="4" t="s">
        <v>1086</v>
      </c>
      <c r="I400" s="4" t="s">
        <v>1087</v>
      </c>
      <c r="J400" s="4" t="s">
        <v>1088</v>
      </c>
      <c r="K400" s="4" t="s">
        <v>76</v>
      </c>
      <c r="L400" s="4" t="s">
        <v>3175</v>
      </c>
      <c r="M400" s="4" t="s">
        <v>3177</v>
      </c>
      <c r="N400" s="4" t="s">
        <v>1084</v>
      </c>
      <c r="O400" s="4" t="s">
        <v>1084</v>
      </c>
      <c r="P400" s="4" t="s">
        <v>1084</v>
      </c>
      <c r="Q400" s="4" t="s">
        <v>1084</v>
      </c>
      <c r="R400" s="4" t="s">
        <v>1084</v>
      </c>
      <c r="S400" s="4">
        <v>2006</v>
      </c>
      <c r="T400" s="4" t="s">
        <v>1040</v>
      </c>
      <c r="U400" s="4" t="s">
        <v>1041</v>
      </c>
      <c r="V400" s="4" t="s">
        <v>1042</v>
      </c>
      <c r="W400" s="4" t="s">
        <v>1084</v>
      </c>
      <c r="X400" s="4" t="s">
        <v>1093</v>
      </c>
      <c r="Y400" s="4" t="s">
        <v>1094</v>
      </c>
      <c r="Z400" s="4" t="s">
        <v>1084</v>
      </c>
      <c r="AA400" s="4" t="s">
        <v>1084</v>
      </c>
      <c r="AB400" s="4" t="s">
        <v>1084</v>
      </c>
      <c r="AC400" s="4" t="s">
        <v>1084</v>
      </c>
      <c r="AD400" s="4" t="s">
        <v>1084</v>
      </c>
      <c r="AE400" s="4" t="s">
        <v>3178</v>
      </c>
      <c r="AF400" s="4" t="s">
        <v>1140</v>
      </c>
      <c r="AG400" s="4" t="s">
        <v>1156</v>
      </c>
      <c r="AH400" s="4" t="s">
        <v>78</v>
      </c>
      <c r="AI400" s="4">
        <v>38777</v>
      </c>
      <c r="AJ400" s="4" t="s">
        <v>1201</v>
      </c>
      <c r="AK400" s="4">
        <v>38868</v>
      </c>
      <c r="AL400" s="4" t="s">
        <v>1157</v>
      </c>
      <c r="AM400" s="4">
        <v>38823</v>
      </c>
      <c r="AN400" s="4" t="s">
        <v>1279</v>
      </c>
      <c r="AO400" s="4">
        <v>2006.2868852459001</v>
      </c>
      <c r="AP400" s="4" t="s">
        <v>3179</v>
      </c>
      <c r="AQ400" s="4" t="s">
        <v>1280</v>
      </c>
      <c r="AR400" s="4" t="s">
        <v>1280</v>
      </c>
      <c r="AS400" s="4" t="s">
        <v>76</v>
      </c>
      <c r="AT400" s="4" t="s">
        <v>1105</v>
      </c>
      <c r="AU400" s="4" t="s">
        <v>858</v>
      </c>
      <c r="AV400" s="4" t="s">
        <v>1084</v>
      </c>
      <c r="AW400" s="4" t="s">
        <v>1084</v>
      </c>
      <c r="AX400" s="4" t="s">
        <v>1084</v>
      </c>
      <c r="AY400" s="4" t="s">
        <v>1128</v>
      </c>
      <c r="AZ400" s="8" t="s">
        <v>76</v>
      </c>
      <c r="BA400" t="s">
        <v>1107</v>
      </c>
      <c r="BB400" t="s">
        <v>2185</v>
      </c>
      <c r="BC400" t="s">
        <v>1131</v>
      </c>
      <c r="BD400" t="s">
        <v>1132</v>
      </c>
      <c r="BE400" t="s">
        <v>1133</v>
      </c>
      <c r="BF400" t="s">
        <v>1112</v>
      </c>
      <c r="BG400" t="s">
        <v>1131</v>
      </c>
      <c r="BH400" t="s">
        <v>1243</v>
      </c>
      <c r="BI400" t="s">
        <v>1113</v>
      </c>
      <c r="BJ400">
        <v>0</v>
      </c>
      <c r="BK400" t="s">
        <v>1115</v>
      </c>
      <c r="BM400" s="47" t="s">
        <v>1167</v>
      </c>
    </row>
    <row r="401" spans="1:65" x14ac:dyDescent="0.35">
      <c r="A401" s="5">
        <v>2271</v>
      </c>
      <c r="B401" s="4">
        <v>2271</v>
      </c>
      <c r="C401" s="4" t="s">
        <v>860</v>
      </c>
      <c r="D401" s="4" t="s">
        <v>862</v>
      </c>
      <c r="E401" s="4" t="s">
        <v>1084</v>
      </c>
      <c r="F401" s="4" t="s">
        <v>3180</v>
      </c>
      <c r="G401" s="4">
        <v>2017</v>
      </c>
      <c r="H401" s="4" t="s">
        <v>1086</v>
      </c>
      <c r="I401" s="4" t="s">
        <v>1087</v>
      </c>
      <c r="J401" s="4" t="s">
        <v>1088</v>
      </c>
      <c r="K401" s="4" t="s">
        <v>121</v>
      </c>
      <c r="L401" s="4" t="s">
        <v>3181</v>
      </c>
      <c r="M401" s="4" t="s">
        <v>3182</v>
      </c>
      <c r="N401" s="4" t="s">
        <v>1084</v>
      </c>
      <c r="O401" s="4" t="s">
        <v>1084</v>
      </c>
      <c r="P401" s="4" t="s">
        <v>1084</v>
      </c>
      <c r="Q401" s="4" t="s">
        <v>1084</v>
      </c>
      <c r="R401" s="4" t="s">
        <v>1084</v>
      </c>
      <c r="S401" s="4">
        <v>0</v>
      </c>
      <c r="T401" s="4" t="s">
        <v>1040</v>
      </c>
      <c r="U401" s="4" t="s">
        <v>1041</v>
      </c>
      <c r="V401" s="4" t="s">
        <v>1042</v>
      </c>
      <c r="W401" s="4" t="s">
        <v>1084</v>
      </c>
      <c r="X401" s="4" t="s">
        <v>1284</v>
      </c>
      <c r="Y401" s="4" t="s">
        <v>1094</v>
      </c>
      <c r="Z401" s="4" t="s">
        <v>1084</v>
      </c>
      <c r="AA401" s="4" t="s">
        <v>1084</v>
      </c>
      <c r="AB401" s="4" t="s">
        <v>1084</v>
      </c>
      <c r="AC401" s="4" t="s">
        <v>1095</v>
      </c>
      <c r="AD401" s="4" t="s">
        <v>3183</v>
      </c>
      <c r="AE401" s="4" t="s">
        <v>3184</v>
      </c>
      <c r="AF401" s="4" t="s">
        <v>1123</v>
      </c>
      <c r="AG401" s="4" t="s">
        <v>1336</v>
      </c>
      <c r="AH401" s="4" t="s">
        <v>78</v>
      </c>
      <c r="AI401" s="4">
        <v>43010</v>
      </c>
      <c r="AJ401" s="4" t="s">
        <v>1165</v>
      </c>
      <c r="AK401" s="4">
        <v>43044</v>
      </c>
      <c r="AL401" s="4" t="s">
        <v>1166</v>
      </c>
      <c r="AM401" s="4">
        <v>43027.5</v>
      </c>
      <c r="AN401" s="4" t="s">
        <v>1193</v>
      </c>
      <c r="AO401" s="4">
        <v>2017.79644808743</v>
      </c>
      <c r="AP401" s="4" t="s">
        <v>1084</v>
      </c>
      <c r="AQ401" s="4" t="s">
        <v>1194</v>
      </c>
      <c r="AR401" s="4" t="s">
        <v>1194</v>
      </c>
      <c r="AS401" s="4" t="s">
        <v>121</v>
      </c>
      <c r="AT401" s="4" t="s">
        <v>1105</v>
      </c>
      <c r="AU401" s="4" t="s">
        <v>858</v>
      </c>
      <c r="AV401" s="4" t="s">
        <v>1084</v>
      </c>
      <c r="AW401" s="4" t="s">
        <v>3185</v>
      </c>
      <c r="AX401" s="4" t="s">
        <v>1084</v>
      </c>
      <c r="AY401" s="4" t="s">
        <v>1289</v>
      </c>
      <c r="AZ401" s="8" t="s">
        <v>121</v>
      </c>
      <c r="BA401" t="s">
        <v>1107</v>
      </c>
      <c r="BB401" t="s">
        <v>2185</v>
      </c>
      <c r="BC401" t="s">
        <v>1131</v>
      </c>
      <c r="BD401" t="s">
        <v>1132</v>
      </c>
      <c r="BE401" t="s">
        <v>1133</v>
      </c>
      <c r="BF401" t="s">
        <v>1112</v>
      </c>
      <c r="BG401" t="s">
        <v>1131</v>
      </c>
      <c r="BH401" t="s">
        <v>1243</v>
      </c>
      <c r="BI401" t="s">
        <v>1113</v>
      </c>
      <c r="BJ401">
        <v>0</v>
      </c>
      <c r="BK401" t="s">
        <v>1115</v>
      </c>
      <c r="BM401" s="47"/>
    </row>
    <row r="402" spans="1:65" x14ac:dyDescent="0.35">
      <c r="A402" s="5">
        <v>726</v>
      </c>
      <c r="B402" s="4">
        <v>726</v>
      </c>
      <c r="C402" s="4" t="s">
        <v>865</v>
      </c>
      <c r="D402" s="4" t="s">
        <v>864</v>
      </c>
      <c r="E402" s="4" t="s">
        <v>3186</v>
      </c>
      <c r="F402" s="4" t="s">
        <v>3187</v>
      </c>
      <c r="G402" s="4" t="s">
        <v>175</v>
      </c>
      <c r="H402" s="4" t="s">
        <v>1086</v>
      </c>
      <c r="I402" s="4" t="s">
        <v>1087</v>
      </c>
      <c r="J402" s="4" t="s">
        <v>1088</v>
      </c>
      <c r="K402" s="4" t="s">
        <v>76</v>
      </c>
      <c r="L402" s="4" t="s">
        <v>3188</v>
      </c>
      <c r="M402" s="4" t="s">
        <v>3189</v>
      </c>
      <c r="N402" s="4" t="s">
        <v>1084</v>
      </c>
      <c r="O402" s="4" t="s">
        <v>1084</v>
      </c>
      <c r="P402" s="4" t="s">
        <v>1084</v>
      </c>
      <c r="Q402" s="4" t="s">
        <v>1084</v>
      </c>
      <c r="R402" s="4" t="s">
        <v>1084</v>
      </c>
      <c r="S402" s="4">
        <v>2007</v>
      </c>
      <c r="T402" s="4" t="s">
        <v>1040</v>
      </c>
      <c r="U402" s="4" t="s">
        <v>3190</v>
      </c>
      <c r="V402" s="4" t="s">
        <v>1042</v>
      </c>
      <c r="W402" s="4" t="s">
        <v>1084</v>
      </c>
      <c r="X402" s="4" t="s">
        <v>1093</v>
      </c>
      <c r="Y402" s="4" t="s">
        <v>1094</v>
      </c>
      <c r="Z402" s="4" t="s">
        <v>1084</v>
      </c>
      <c r="AA402" s="4" t="s">
        <v>1084</v>
      </c>
      <c r="AB402" s="4" t="s">
        <v>1084</v>
      </c>
      <c r="AC402" s="4" t="s">
        <v>1084</v>
      </c>
      <c r="AD402" s="4" t="s">
        <v>1084</v>
      </c>
      <c r="AE402" s="4" t="s">
        <v>3191</v>
      </c>
      <c r="AF402" s="4" t="s">
        <v>1190</v>
      </c>
      <c r="AG402" s="4" t="s">
        <v>3192</v>
      </c>
      <c r="AH402" s="4" t="s">
        <v>78</v>
      </c>
      <c r="AI402" s="4">
        <v>39382</v>
      </c>
      <c r="AJ402" s="4" t="s">
        <v>1165</v>
      </c>
      <c r="AK402" s="4">
        <v>39548</v>
      </c>
      <c r="AL402" s="4" t="s">
        <v>1142</v>
      </c>
      <c r="AM402" s="4">
        <v>39465.5</v>
      </c>
      <c r="AN402" s="4" t="s">
        <v>1181</v>
      </c>
      <c r="AO402" s="4">
        <v>2008.0478142076499</v>
      </c>
      <c r="AP402" s="4" t="s">
        <v>1327</v>
      </c>
      <c r="AQ402" s="4" t="s">
        <v>1444</v>
      </c>
      <c r="AR402" s="4" t="s">
        <v>1178</v>
      </c>
      <c r="AS402" s="4" t="s">
        <v>76</v>
      </c>
      <c r="AT402" s="4" t="s">
        <v>1105</v>
      </c>
      <c r="AU402" s="4" t="s">
        <v>863</v>
      </c>
      <c r="AV402" s="4" t="s">
        <v>1084</v>
      </c>
      <c r="AW402" s="4" t="s">
        <v>1084</v>
      </c>
      <c r="AX402" s="4" t="s">
        <v>1084</v>
      </c>
      <c r="AY402" s="4" t="s">
        <v>1128</v>
      </c>
      <c r="AZ402" s="8" t="s">
        <v>76</v>
      </c>
      <c r="BA402" t="s">
        <v>2234</v>
      </c>
      <c r="BB402" t="s">
        <v>2669</v>
      </c>
      <c r="BC402" t="s">
        <v>1514</v>
      </c>
      <c r="BD402" t="s">
        <v>1515</v>
      </c>
      <c r="BE402" t="s">
        <v>1133</v>
      </c>
      <c r="BF402" t="s">
        <v>1112</v>
      </c>
      <c r="BG402" t="s">
        <v>1514</v>
      </c>
      <c r="BH402" t="s">
        <v>2234</v>
      </c>
      <c r="BI402" t="s">
        <v>2236</v>
      </c>
      <c r="BJ402" t="s">
        <v>1114</v>
      </c>
      <c r="BK402" t="s">
        <v>1115</v>
      </c>
      <c r="BM402" s="47" t="s">
        <v>1167</v>
      </c>
    </row>
    <row r="403" spans="1:65" x14ac:dyDescent="0.35">
      <c r="A403" s="5">
        <v>727</v>
      </c>
      <c r="B403" s="4">
        <v>727</v>
      </c>
      <c r="C403" s="4" t="s">
        <v>865</v>
      </c>
      <c r="D403" s="4" t="s">
        <v>866</v>
      </c>
      <c r="E403" s="4" t="s">
        <v>1084</v>
      </c>
      <c r="F403" s="4" t="s">
        <v>3193</v>
      </c>
      <c r="G403" s="4">
        <v>2013</v>
      </c>
      <c r="H403" s="4" t="s">
        <v>1086</v>
      </c>
      <c r="I403" s="4" t="s">
        <v>1087</v>
      </c>
      <c r="J403" s="4" t="s">
        <v>1088</v>
      </c>
      <c r="K403" s="4" t="s">
        <v>1421</v>
      </c>
      <c r="L403" s="4" t="s">
        <v>3194</v>
      </c>
      <c r="M403" s="4" t="s">
        <v>3195</v>
      </c>
      <c r="N403" s="4" t="s">
        <v>1084</v>
      </c>
      <c r="O403" s="4" t="s">
        <v>1084</v>
      </c>
      <c r="P403" s="4" t="s">
        <v>1084</v>
      </c>
      <c r="Q403" s="4" t="s">
        <v>1084</v>
      </c>
      <c r="R403" s="4" t="s">
        <v>1084</v>
      </c>
      <c r="S403" s="4">
        <v>2013</v>
      </c>
      <c r="T403" s="4" t="s">
        <v>1040</v>
      </c>
      <c r="U403" s="4" t="s">
        <v>1041</v>
      </c>
      <c r="V403" s="4" t="s">
        <v>1042</v>
      </c>
      <c r="W403" s="4" t="s">
        <v>1084</v>
      </c>
      <c r="X403" s="4" t="s">
        <v>1284</v>
      </c>
      <c r="Y403" s="4" t="s">
        <v>1094</v>
      </c>
      <c r="Z403" s="4" t="s">
        <v>1094</v>
      </c>
      <c r="AA403" s="4" t="s">
        <v>1084</v>
      </c>
      <c r="AB403" s="4" t="s">
        <v>1084</v>
      </c>
      <c r="AC403" s="4" t="s">
        <v>2458</v>
      </c>
      <c r="AD403" s="4" t="s">
        <v>3196</v>
      </c>
      <c r="AE403" s="4" t="s">
        <v>2468</v>
      </c>
      <c r="AF403" s="4" t="s">
        <v>1119</v>
      </c>
      <c r="AG403" s="4" t="s">
        <v>1248</v>
      </c>
      <c r="AH403" s="4" t="s">
        <v>78</v>
      </c>
      <c r="AI403" s="4">
        <v>41518</v>
      </c>
      <c r="AJ403" s="4" t="s">
        <v>1192</v>
      </c>
      <c r="AK403" s="4">
        <v>41639</v>
      </c>
      <c r="AL403" s="4" t="s">
        <v>1152</v>
      </c>
      <c r="AM403" s="4">
        <v>41579</v>
      </c>
      <c r="AN403" s="4" t="s">
        <v>1287</v>
      </c>
      <c r="AO403" s="4">
        <v>2013.8306010929</v>
      </c>
      <c r="AP403" s="4" t="s">
        <v>3197</v>
      </c>
      <c r="AQ403" s="4" t="s">
        <v>1203</v>
      </c>
      <c r="AR403" s="4" t="s">
        <v>1203</v>
      </c>
      <c r="AS403" s="4" t="s">
        <v>164</v>
      </c>
      <c r="AT403" s="4" t="s">
        <v>1105</v>
      </c>
      <c r="AU403" s="4" t="s">
        <v>863</v>
      </c>
      <c r="AV403" s="4" t="s">
        <v>1084</v>
      </c>
      <c r="AW403" s="4" t="s">
        <v>1084</v>
      </c>
      <c r="AX403" s="4" t="s">
        <v>1084</v>
      </c>
      <c r="AY403" s="4" t="s">
        <v>164</v>
      </c>
      <c r="AZ403" s="8" t="s">
        <v>1428</v>
      </c>
      <c r="BA403" t="s">
        <v>2234</v>
      </c>
      <c r="BB403" t="s">
        <v>2669</v>
      </c>
      <c r="BC403" t="s">
        <v>1514</v>
      </c>
      <c r="BD403" t="s">
        <v>1515</v>
      </c>
      <c r="BE403" t="s">
        <v>1133</v>
      </c>
      <c r="BF403" t="s">
        <v>1112</v>
      </c>
      <c r="BG403" t="s">
        <v>1514</v>
      </c>
      <c r="BH403" t="s">
        <v>2234</v>
      </c>
      <c r="BI403" t="s">
        <v>2236</v>
      </c>
      <c r="BJ403" t="s">
        <v>1114</v>
      </c>
      <c r="BK403" t="s">
        <v>1115</v>
      </c>
      <c r="BM403" s="47"/>
    </row>
    <row r="404" spans="1:65" x14ac:dyDescent="0.35">
      <c r="A404" s="5">
        <v>1009</v>
      </c>
      <c r="B404" s="4">
        <v>1009</v>
      </c>
      <c r="C404" s="4" t="s">
        <v>869</v>
      </c>
      <c r="D404" s="4" t="s">
        <v>868</v>
      </c>
      <c r="E404" s="4" t="s">
        <v>1084</v>
      </c>
      <c r="F404" s="4" t="s">
        <v>3198</v>
      </c>
      <c r="G404" s="4">
        <v>2000</v>
      </c>
      <c r="H404" s="4" t="s">
        <v>1086</v>
      </c>
      <c r="I404" s="4" t="s">
        <v>1087</v>
      </c>
      <c r="J404" s="4" t="s">
        <v>1088</v>
      </c>
      <c r="K404" s="4" t="s">
        <v>76</v>
      </c>
      <c r="L404" s="4" t="s">
        <v>3199</v>
      </c>
      <c r="M404" s="4" t="s">
        <v>1084</v>
      </c>
      <c r="N404" s="4" t="s">
        <v>1084</v>
      </c>
      <c r="O404" s="4" t="s">
        <v>1084</v>
      </c>
      <c r="P404" s="4" t="s">
        <v>1084</v>
      </c>
      <c r="Q404" s="4" t="s">
        <v>1084</v>
      </c>
      <c r="R404" s="4" t="s">
        <v>1084</v>
      </c>
      <c r="S404" s="4">
        <v>2000</v>
      </c>
      <c r="T404" s="4" t="s">
        <v>1040</v>
      </c>
      <c r="U404" s="4" t="s">
        <v>1120</v>
      </c>
      <c r="V404" s="4" t="s">
        <v>1042</v>
      </c>
      <c r="W404" s="4" t="s">
        <v>1084</v>
      </c>
      <c r="X404" s="4" t="s">
        <v>1093</v>
      </c>
      <c r="Y404" s="4" t="s">
        <v>1094</v>
      </c>
      <c r="Z404" s="4" t="s">
        <v>1084</v>
      </c>
      <c r="AA404" s="4" t="s">
        <v>1084</v>
      </c>
      <c r="AB404" s="4" t="s">
        <v>1084</v>
      </c>
      <c r="AC404" s="4" t="s">
        <v>1084</v>
      </c>
      <c r="AD404" s="4" t="s">
        <v>1084</v>
      </c>
      <c r="AE404" s="4" t="s">
        <v>1183</v>
      </c>
      <c r="AF404" s="4" t="s">
        <v>1084</v>
      </c>
      <c r="AG404" s="4" t="s">
        <v>1084</v>
      </c>
      <c r="AH404" s="4" t="s">
        <v>70</v>
      </c>
      <c r="AI404" s="4">
        <v>0</v>
      </c>
      <c r="AJ404" s="4" t="s">
        <v>1084</v>
      </c>
      <c r="AK404" s="4">
        <v>0</v>
      </c>
      <c r="AL404" s="4" t="s">
        <v>1084</v>
      </c>
      <c r="AM404" s="4">
        <v>0</v>
      </c>
      <c r="AN404" s="4" t="s">
        <v>1084</v>
      </c>
      <c r="AO404" s="4">
        <v>0</v>
      </c>
      <c r="AP404" s="4" t="s">
        <v>1084</v>
      </c>
      <c r="AQ404" s="4" t="s">
        <v>1127</v>
      </c>
      <c r="AR404" s="4" t="s">
        <v>1127</v>
      </c>
      <c r="AS404" s="4" t="s">
        <v>76</v>
      </c>
      <c r="AT404" s="4" t="s">
        <v>1105</v>
      </c>
      <c r="AU404" s="4" t="s">
        <v>867</v>
      </c>
      <c r="AV404" s="4" t="s">
        <v>1084</v>
      </c>
      <c r="AW404" s="4" t="s">
        <v>1084</v>
      </c>
      <c r="AX404" s="4" t="s">
        <v>3200</v>
      </c>
      <c r="AY404" s="4" t="s">
        <v>1128</v>
      </c>
      <c r="AZ404" s="8" t="s">
        <v>76</v>
      </c>
      <c r="BA404" t="s">
        <v>1313</v>
      </c>
      <c r="BB404" t="s">
        <v>1393</v>
      </c>
      <c r="BC404" t="s">
        <v>1315</v>
      </c>
      <c r="BD404" t="s">
        <v>1316</v>
      </c>
      <c r="BE404" t="s">
        <v>1133</v>
      </c>
      <c r="BF404" t="s">
        <v>1112</v>
      </c>
      <c r="BG404" t="s">
        <v>1315</v>
      </c>
      <c r="BH404" t="s">
        <v>1318</v>
      </c>
      <c r="BI404" t="s">
        <v>1313</v>
      </c>
      <c r="BJ404">
        <v>0</v>
      </c>
      <c r="BK404" t="s">
        <v>1115</v>
      </c>
      <c r="BM404" s="47" t="s">
        <v>1136</v>
      </c>
    </row>
    <row r="405" spans="1:65" x14ac:dyDescent="0.35">
      <c r="A405" s="5">
        <v>1001</v>
      </c>
      <c r="B405" s="4">
        <v>1001</v>
      </c>
      <c r="C405" s="4" t="s">
        <v>872</v>
      </c>
      <c r="D405" s="4" t="s">
        <v>877</v>
      </c>
      <c r="E405" s="4" t="s">
        <v>1084</v>
      </c>
      <c r="F405" s="4" t="s">
        <v>3201</v>
      </c>
      <c r="G405" s="4">
        <v>1997</v>
      </c>
      <c r="H405" s="4" t="s">
        <v>1086</v>
      </c>
      <c r="I405" s="4" t="s">
        <v>1087</v>
      </c>
      <c r="J405" s="4" t="s">
        <v>1088</v>
      </c>
      <c r="K405" s="4" t="s">
        <v>67</v>
      </c>
      <c r="L405" s="4" t="s">
        <v>3202</v>
      </c>
      <c r="M405" s="4" t="s">
        <v>1084</v>
      </c>
      <c r="N405" s="4" t="s">
        <v>1084</v>
      </c>
      <c r="O405" s="4" t="s">
        <v>1084</v>
      </c>
      <c r="P405" s="4" t="s">
        <v>1084</v>
      </c>
      <c r="Q405" s="4" t="s">
        <v>1084</v>
      </c>
      <c r="R405" s="4" t="s">
        <v>3203</v>
      </c>
      <c r="S405" s="4">
        <v>1997</v>
      </c>
      <c r="T405" s="4" t="s">
        <v>1040</v>
      </c>
      <c r="U405" s="4" t="s">
        <v>1041</v>
      </c>
      <c r="V405" s="4" t="s">
        <v>1042</v>
      </c>
      <c r="W405" s="4" t="s">
        <v>1084</v>
      </c>
      <c r="X405" s="4" t="s">
        <v>1093</v>
      </c>
      <c r="Y405" s="4" t="s">
        <v>1084</v>
      </c>
      <c r="Z405" s="4" t="s">
        <v>1094</v>
      </c>
      <c r="AA405" s="4" t="s">
        <v>1084</v>
      </c>
      <c r="AB405" s="4" t="s">
        <v>1084</v>
      </c>
      <c r="AC405" s="4" t="s">
        <v>1084</v>
      </c>
      <c r="AD405" s="4" t="s">
        <v>1084</v>
      </c>
      <c r="AE405" s="4" t="s">
        <v>3204</v>
      </c>
      <c r="AF405" s="4" t="s">
        <v>1163</v>
      </c>
      <c r="AG405" s="4" t="s">
        <v>3205</v>
      </c>
      <c r="AH405" s="4" t="s">
        <v>78</v>
      </c>
      <c r="AI405" s="4">
        <v>35614</v>
      </c>
      <c r="AJ405" s="4" t="s">
        <v>1125</v>
      </c>
      <c r="AK405" s="4">
        <v>35696</v>
      </c>
      <c r="AL405" s="4" t="s">
        <v>1192</v>
      </c>
      <c r="AM405" s="4">
        <v>35655.5</v>
      </c>
      <c r="AN405" s="4" t="s">
        <v>1599</v>
      </c>
      <c r="AO405" s="4">
        <v>1997.6133879781401</v>
      </c>
      <c r="AP405" s="4" t="s">
        <v>1304</v>
      </c>
      <c r="AQ405" s="4" t="s">
        <v>1601</v>
      </c>
      <c r="AR405" s="4" t="s">
        <v>1601</v>
      </c>
      <c r="AS405" s="4" t="s">
        <v>67</v>
      </c>
      <c r="AT405" s="4" t="s">
        <v>1105</v>
      </c>
      <c r="AU405" s="4" t="s">
        <v>870</v>
      </c>
      <c r="AV405" s="4" t="s">
        <v>1084</v>
      </c>
      <c r="AW405" s="4" t="s">
        <v>1084</v>
      </c>
      <c r="AX405" s="4" t="s">
        <v>1084</v>
      </c>
      <c r="AY405" s="4" t="s">
        <v>1106</v>
      </c>
      <c r="AZ405" s="8" t="s">
        <v>67</v>
      </c>
      <c r="BA405" t="s">
        <v>1107</v>
      </c>
      <c r="BB405" t="s">
        <v>1513</v>
      </c>
      <c r="BC405" t="s">
        <v>1514</v>
      </c>
      <c r="BD405" t="s">
        <v>1515</v>
      </c>
      <c r="BE405" t="s">
        <v>1133</v>
      </c>
      <c r="BF405" t="s">
        <v>1112</v>
      </c>
      <c r="BG405" t="s">
        <v>1514</v>
      </c>
      <c r="BH405" t="s">
        <v>1513</v>
      </c>
      <c r="BI405" t="s">
        <v>1516</v>
      </c>
      <c r="BJ405">
        <v>0</v>
      </c>
      <c r="BK405" t="s">
        <v>1115</v>
      </c>
      <c r="BM405" s="47"/>
    </row>
    <row r="406" spans="1:65" x14ac:dyDescent="0.35">
      <c r="A406" s="5">
        <v>754</v>
      </c>
      <c r="B406" s="4">
        <v>754</v>
      </c>
      <c r="C406" s="4" t="s">
        <v>872</v>
      </c>
      <c r="D406" s="4" t="s">
        <v>871</v>
      </c>
      <c r="E406" s="4" t="s">
        <v>1084</v>
      </c>
      <c r="F406" s="4" t="s">
        <v>3206</v>
      </c>
      <c r="G406" s="4">
        <v>2000</v>
      </c>
      <c r="H406" s="4" t="s">
        <v>1086</v>
      </c>
      <c r="I406" s="4" t="s">
        <v>1087</v>
      </c>
      <c r="J406" s="4" t="s">
        <v>1088</v>
      </c>
      <c r="K406" s="4" t="s">
        <v>76</v>
      </c>
      <c r="L406" s="4" t="s">
        <v>3207</v>
      </c>
      <c r="M406" s="4" t="s">
        <v>3208</v>
      </c>
      <c r="N406" s="4" t="s">
        <v>1084</v>
      </c>
      <c r="O406" s="4" t="s">
        <v>1084</v>
      </c>
      <c r="P406" s="4" t="s">
        <v>1084</v>
      </c>
      <c r="Q406" s="4" t="s">
        <v>1084</v>
      </c>
      <c r="R406" s="4" t="s">
        <v>1084</v>
      </c>
      <c r="S406" s="4">
        <v>2000</v>
      </c>
      <c r="T406" s="4" t="s">
        <v>1040</v>
      </c>
      <c r="U406" s="4" t="s">
        <v>1041</v>
      </c>
      <c r="V406" s="4" t="s">
        <v>1042</v>
      </c>
      <c r="W406" s="4" t="s">
        <v>1084</v>
      </c>
      <c r="X406" s="4" t="s">
        <v>1093</v>
      </c>
      <c r="Y406" s="4" t="s">
        <v>1094</v>
      </c>
      <c r="Z406" s="4" t="s">
        <v>1084</v>
      </c>
      <c r="AA406" s="4" t="s">
        <v>1084</v>
      </c>
      <c r="AB406" s="4" t="s">
        <v>1084</v>
      </c>
      <c r="AC406" s="4" t="s">
        <v>1084</v>
      </c>
      <c r="AD406" s="4" t="s">
        <v>1084</v>
      </c>
      <c r="AE406" s="4" t="s">
        <v>3209</v>
      </c>
      <c r="AF406" s="4" t="s">
        <v>1163</v>
      </c>
      <c r="AG406" s="4" t="s">
        <v>1164</v>
      </c>
      <c r="AH406" s="4" t="s">
        <v>78</v>
      </c>
      <c r="AI406" s="4">
        <v>36647</v>
      </c>
      <c r="AJ406" s="4" t="s">
        <v>1157</v>
      </c>
      <c r="AK406" s="4">
        <v>36707</v>
      </c>
      <c r="AL406" s="4" t="s">
        <v>1100</v>
      </c>
      <c r="AM406" s="4">
        <v>36677.5</v>
      </c>
      <c r="AN406" s="4" t="s">
        <v>1126</v>
      </c>
      <c r="AO406" s="4">
        <v>2000.4139344262301</v>
      </c>
      <c r="AP406" s="4" t="s">
        <v>3210</v>
      </c>
      <c r="AQ406" s="4" t="s">
        <v>1127</v>
      </c>
      <c r="AR406" s="4" t="s">
        <v>1127</v>
      </c>
      <c r="AS406" s="4" t="s">
        <v>76</v>
      </c>
      <c r="AT406" s="4" t="s">
        <v>1105</v>
      </c>
      <c r="AU406" s="4" t="s">
        <v>870</v>
      </c>
      <c r="AV406" s="4" t="s">
        <v>1084</v>
      </c>
      <c r="AW406" s="4" t="s">
        <v>1084</v>
      </c>
      <c r="AX406" s="4" t="s">
        <v>1084</v>
      </c>
      <c r="AY406" s="4" t="s">
        <v>1128</v>
      </c>
      <c r="AZ406" s="8" t="s">
        <v>76</v>
      </c>
      <c r="BA406" t="s">
        <v>1107</v>
      </c>
      <c r="BB406" t="s">
        <v>1513</v>
      </c>
      <c r="BC406" t="s">
        <v>1514</v>
      </c>
      <c r="BD406" t="s">
        <v>1515</v>
      </c>
      <c r="BE406" t="s">
        <v>1133</v>
      </c>
      <c r="BF406" t="s">
        <v>1112</v>
      </c>
      <c r="BG406" t="s">
        <v>1514</v>
      </c>
      <c r="BH406" t="s">
        <v>1513</v>
      </c>
      <c r="BI406" t="s">
        <v>1516</v>
      </c>
      <c r="BJ406">
        <v>0</v>
      </c>
      <c r="BK406" t="s">
        <v>1115</v>
      </c>
      <c r="BM406" s="47" t="s">
        <v>1136</v>
      </c>
    </row>
    <row r="407" spans="1:65" x14ac:dyDescent="0.35">
      <c r="A407" s="5">
        <v>1000</v>
      </c>
      <c r="B407" s="4">
        <v>1000</v>
      </c>
      <c r="C407" s="4" t="s">
        <v>872</v>
      </c>
      <c r="D407" s="4" t="s">
        <v>876</v>
      </c>
      <c r="E407" s="4" t="s">
        <v>1084</v>
      </c>
      <c r="F407" s="4" t="s">
        <v>3211</v>
      </c>
      <c r="G407" s="4">
        <v>2002</v>
      </c>
      <c r="H407" s="4" t="s">
        <v>1086</v>
      </c>
      <c r="I407" s="4" t="s">
        <v>1087</v>
      </c>
      <c r="J407" s="4" t="s">
        <v>1088</v>
      </c>
      <c r="K407" s="4" t="s">
        <v>67</v>
      </c>
      <c r="L407" s="4" t="s">
        <v>3202</v>
      </c>
      <c r="M407" s="4" t="s">
        <v>1084</v>
      </c>
      <c r="N407" s="4" t="s">
        <v>1084</v>
      </c>
      <c r="O407" s="4" t="s">
        <v>1084</v>
      </c>
      <c r="P407" s="4" t="s">
        <v>1084</v>
      </c>
      <c r="Q407" s="4" t="s">
        <v>1084</v>
      </c>
      <c r="R407" s="4" t="s">
        <v>3212</v>
      </c>
      <c r="S407" s="4">
        <v>2002</v>
      </c>
      <c r="T407" s="4" t="s">
        <v>1040</v>
      </c>
      <c r="U407" s="4" t="s">
        <v>1041</v>
      </c>
      <c r="V407" s="4" t="s">
        <v>1042</v>
      </c>
      <c r="W407" s="4" t="s">
        <v>1084</v>
      </c>
      <c r="X407" s="4" t="s">
        <v>1093</v>
      </c>
      <c r="Y407" s="4" t="s">
        <v>1084</v>
      </c>
      <c r="Z407" s="4" t="s">
        <v>1094</v>
      </c>
      <c r="AA407" s="4" t="s">
        <v>1084</v>
      </c>
      <c r="AB407" s="4" t="s">
        <v>1084</v>
      </c>
      <c r="AC407" s="4" t="s">
        <v>1084</v>
      </c>
      <c r="AD407" s="4" t="s">
        <v>1084</v>
      </c>
      <c r="AE407" s="4" t="s">
        <v>3213</v>
      </c>
      <c r="AF407" s="4" t="s">
        <v>1163</v>
      </c>
      <c r="AG407" s="4" t="s">
        <v>3214</v>
      </c>
      <c r="AH407" s="4" t="s">
        <v>78</v>
      </c>
      <c r="AI407" s="4">
        <v>37529</v>
      </c>
      <c r="AJ407" s="4" t="s">
        <v>1192</v>
      </c>
      <c r="AK407" s="4">
        <v>37604</v>
      </c>
      <c r="AL407" s="4" t="s">
        <v>1152</v>
      </c>
      <c r="AM407" s="4">
        <v>37567</v>
      </c>
      <c r="AN407" s="4" t="s">
        <v>1143</v>
      </c>
      <c r="AO407" s="4">
        <v>2002.84699453552</v>
      </c>
      <c r="AP407" s="4" t="s">
        <v>3215</v>
      </c>
      <c r="AQ407" s="4" t="s">
        <v>1144</v>
      </c>
      <c r="AR407" s="4" t="s">
        <v>1144</v>
      </c>
      <c r="AS407" s="4" t="s">
        <v>67</v>
      </c>
      <c r="AT407" s="4" t="s">
        <v>1105</v>
      </c>
      <c r="AU407" s="4" t="s">
        <v>870</v>
      </c>
      <c r="AV407" s="4" t="s">
        <v>1084</v>
      </c>
      <c r="AW407" s="4" t="s">
        <v>1084</v>
      </c>
      <c r="AX407" s="4" t="s">
        <v>1084</v>
      </c>
      <c r="AY407" s="4" t="s">
        <v>1106</v>
      </c>
      <c r="AZ407" s="8" t="s">
        <v>67</v>
      </c>
      <c r="BA407" t="s">
        <v>1107</v>
      </c>
      <c r="BB407" t="s">
        <v>1513</v>
      </c>
      <c r="BC407" t="s">
        <v>1514</v>
      </c>
      <c r="BD407" t="s">
        <v>1515</v>
      </c>
      <c r="BE407" t="s">
        <v>1133</v>
      </c>
      <c r="BF407" t="s">
        <v>1112</v>
      </c>
      <c r="BG407" t="s">
        <v>1514</v>
      </c>
      <c r="BH407" t="s">
        <v>1513</v>
      </c>
      <c r="BI407" t="s">
        <v>1516</v>
      </c>
      <c r="BJ407">
        <v>0</v>
      </c>
      <c r="BK407" t="s">
        <v>1115</v>
      </c>
      <c r="BM407" s="47"/>
    </row>
    <row r="408" spans="1:65" x14ac:dyDescent="0.35">
      <c r="A408" s="5">
        <v>999</v>
      </c>
      <c r="B408" s="4">
        <v>999</v>
      </c>
      <c r="C408" s="4" t="s">
        <v>872</v>
      </c>
      <c r="D408" s="4" t="s">
        <v>875</v>
      </c>
      <c r="E408" s="4" t="s">
        <v>1084</v>
      </c>
      <c r="F408" s="4" t="s">
        <v>3216</v>
      </c>
      <c r="G408" s="4">
        <v>2006</v>
      </c>
      <c r="H408" s="4" t="s">
        <v>1086</v>
      </c>
      <c r="I408" s="4" t="s">
        <v>1087</v>
      </c>
      <c r="J408" s="4" t="s">
        <v>1088</v>
      </c>
      <c r="K408" s="4" t="s">
        <v>76</v>
      </c>
      <c r="L408" s="4" t="s">
        <v>3207</v>
      </c>
      <c r="M408" s="4" t="s">
        <v>1084</v>
      </c>
      <c r="N408" s="4" t="s">
        <v>1084</v>
      </c>
      <c r="O408" s="4" t="s">
        <v>1084</v>
      </c>
      <c r="P408" s="4" t="s">
        <v>1084</v>
      </c>
      <c r="Q408" s="4" t="s">
        <v>1084</v>
      </c>
      <c r="R408" s="4" t="s">
        <v>1084</v>
      </c>
      <c r="S408" s="4">
        <v>2006</v>
      </c>
      <c r="T408" s="4" t="s">
        <v>1040</v>
      </c>
      <c r="U408" s="4" t="s">
        <v>1041</v>
      </c>
      <c r="V408" s="4" t="s">
        <v>1042</v>
      </c>
      <c r="W408" s="4" t="s">
        <v>1084</v>
      </c>
      <c r="X408" s="4" t="s">
        <v>1093</v>
      </c>
      <c r="Y408" s="4" t="s">
        <v>1094</v>
      </c>
      <c r="Z408" s="4" t="s">
        <v>1084</v>
      </c>
      <c r="AA408" s="4" t="s">
        <v>1084</v>
      </c>
      <c r="AB408" s="4" t="s">
        <v>1084</v>
      </c>
      <c r="AC408" s="4" t="s">
        <v>1084</v>
      </c>
      <c r="AD408" s="4" t="s">
        <v>1084</v>
      </c>
      <c r="AE408" s="4" t="s">
        <v>1183</v>
      </c>
      <c r="AF408" s="4" t="s">
        <v>1084</v>
      </c>
      <c r="AG408" s="4" t="s">
        <v>1084</v>
      </c>
      <c r="AH408" s="4" t="s">
        <v>70</v>
      </c>
      <c r="AI408" s="4">
        <v>0</v>
      </c>
      <c r="AJ408" s="4" t="s">
        <v>1084</v>
      </c>
      <c r="AK408" s="4">
        <v>0</v>
      </c>
      <c r="AL408" s="4" t="s">
        <v>1084</v>
      </c>
      <c r="AM408" s="4">
        <v>0</v>
      </c>
      <c r="AN408" s="4" t="s">
        <v>1084</v>
      </c>
      <c r="AO408" s="4">
        <v>0</v>
      </c>
      <c r="AP408" s="4" t="s">
        <v>1084</v>
      </c>
      <c r="AQ408" s="4" t="s">
        <v>1280</v>
      </c>
      <c r="AR408" s="4" t="s">
        <v>1280</v>
      </c>
      <c r="AS408" s="4" t="s">
        <v>76</v>
      </c>
      <c r="AT408" s="4" t="s">
        <v>1105</v>
      </c>
      <c r="AU408" s="4" t="s">
        <v>870</v>
      </c>
      <c r="AV408" s="4" t="s">
        <v>1084</v>
      </c>
      <c r="AW408" s="4" t="s">
        <v>1084</v>
      </c>
      <c r="AX408" s="4" t="s">
        <v>1084</v>
      </c>
      <c r="AY408" s="4" t="s">
        <v>1128</v>
      </c>
      <c r="AZ408" s="8" t="s">
        <v>76</v>
      </c>
      <c r="BA408" t="s">
        <v>1107</v>
      </c>
      <c r="BB408" t="s">
        <v>1513</v>
      </c>
      <c r="BC408" t="s">
        <v>1514</v>
      </c>
      <c r="BD408" t="s">
        <v>1515</v>
      </c>
      <c r="BE408" t="s">
        <v>1133</v>
      </c>
      <c r="BF408" t="s">
        <v>1112</v>
      </c>
      <c r="BG408" t="s">
        <v>1514</v>
      </c>
      <c r="BH408" t="s">
        <v>1513</v>
      </c>
      <c r="BI408" t="s">
        <v>1516</v>
      </c>
      <c r="BJ408">
        <v>0</v>
      </c>
      <c r="BK408" t="s">
        <v>1115</v>
      </c>
      <c r="BM408" s="47" t="s">
        <v>1167</v>
      </c>
    </row>
    <row r="409" spans="1:65" x14ac:dyDescent="0.35">
      <c r="A409" s="5">
        <v>763</v>
      </c>
      <c r="B409" s="4">
        <v>763</v>
      </c>
      <c r="C409" s="4" t="s">
        <v>872</v>
      </c>
      <c r="D409" s="4" t="s">
        <v>873</v>
      </c>
      <c r="E409" s="4" t="s">
        <v>1084</v>
      </c>
      <c r="F409" s="4" t="s">
        <v>3217</v>
      </c>
      <c r="G409" s="4" t="s">
        <v>192</v>
      </c>
      <c r="H409" s="4" t="s">
        <v>1086</v>
      </c>
      <c r="I409" s="4" t="s">
        <v>1087</v>
      </c>
      <c r="J409" s="4" t="s">
        <v>1088</v>
      </c>
      <c r="K409" s="4" t="s">
        <v>76</v>
      </c>
      <c r="L409" s="4" t="s">
        <v>3207</v>
      </c>
      <c r="M409" s="4" t="s">
        <v>3218</v>
      </c>
      <c r="N409" s="4" t="s">
        <v>1084</v>
      </c>
      <c r="O409" s="4" t="s">
        <v>1084</v>
      </c>
      <c r="P409" s="4" t="s">
        <v>1084</v>
      </c>
      <c r="Q409" s="4" t="s">
        <v>1084</v>
      </c>
      <c r="R409" s="4" t="s">
        <v>1084</v>
      </c>
      <c r="S409" s="4">
        <v>2011</v>
      </c>
      <c r="T409" s="4" t="s">
        <v>1040</v>
      </c>
      <c r="U409" s="4" t="s">
        <v>1041</v>
      </c>
      <c r="V409" s="4" t="s">
        <v>1042</v>
      </c>
      <c r="W409" s="4" t="s">
        <v>1084</v>
      </c>
      <c r="X409" s="4" t="s">
        <v>1093</v>
      </c>
      <c r="Y409" s="4" t="s">
        <v>1094</v>
      </c>
      <c r="Z409" s="4" t="s">
        <v>1084</v>
      </c>
      <c r="AA409" s="4" t="s">
        <v>1084</v>
      </c>
      <c r="AB409" s="4" t="s">
        <v>1084</v>
      </c>
      <c r="AC409" s="4" t="s">
        <v>1084</v>
      </c>
      <c r="AD409" s="4" t="s">
        <v>1084</v>
      </c>
      <c r="AE409" s="4" t="s">
        <v>3219</v>
      </c>
      <c r="AF409" s="4" t="s">
        <v>1163</v>
      </c>
      <c r="AG409" s="4" t="s">
        <v>1164</v>
      </c>
      <c r="AH409" s="4" t="s">
        <v>78</v>
      </c>
      <c r="AI409" s="4">
        <v>40511</v>
      </c>
      <c r="AJ409" s="4" t="s">
        <v>1166</v>
      </c>
      <c r="AK409" s="4">
        <v>40571</v>
      </c>
      <c r="AL409" s="4" t="s">
        <v>1303</v>
      </c>
      <c r="AM409" s="4">
        <v>40541.5</v>
      </c>
      <c r="AN409" s="4" t="s">
        <v>1255</v>
      </c>
      <c r="AO409" s="4">
        <v>2010.9904371584701</v>
      </c>
      <c r="AP409" s="4" t="s">
        <v>1084</v>
      </c>
      <c r="AQ409" s="4" t="s">
        <v>1256</v>
      </c>
      <c r="AR409" s="4" t="s">
        <v>1342</v>
      </c>
      <c r="AS409" s="4" t="s">
        <v>76</v>
      </c>
      <c r="AT409" s="4" t="s">
        <v>1105</v>
      </c>
      <c r="AU409" s="4" t="s">
        <v>870</v>
      </c>
      <c r="AV409" s="4" t="s">
        <v>1084</v>
      </c>
      <c r="AW409" s="4" t="s">
        <v>1084</v>
      </c>
      <c r="AX409" s="4" t="s">
        <v>1084</v>
      </c>
      <c r="AY409" s="4" t="s">
        <v>1128</v>
      </c>
      <c r="AZ409" s="8" t="s">
        <v>76</v>
      </c>
      <c r="BA409" t="s">
        <v>1107</v>
      </c>
      <c r="BB409" t="s">
        <v>1513</v>
      </c>
      <c r="BC409" t="s">
        <v>1514</v>
      </c>
      <c r="BD409" t="s">
        <v>1515</v>
      </c>
      <c r="BE409" t="s">
        <v>1133</v>
      </c>
      <c r="BF409" t="s">
        <v>1112</v>
      </c>
      <c r="BG409" t="s">
        <v>1514</v>
      </c>
      <c r="BH409" t="s">
        <v>1513</v>
      </c>
      <c r="BI409" t="s">
        <v>1516</v>
      </c>
      <c r="BJ409">
        <v>0</v>
      </c>
      <c r="BK409" t="s">
        <v>1115</v>
      </c>
      <c r="BM409" s="47" t="s">
        <v>1209</v>
      </c>
    </row>
    <row r="410" spans="1:65" x14ac:dyDescent="0.35">
      <c r="A410" s="5">
        <v>997</v>
      </c>
      <c r="B410" s="4">
        <v>997</v>
      </c>
      <c r="C410" s="4" t="s">
        <v>872</v>
      </c>
      <c r="D410" s="4" t="s">
        <v>874</v>
      </c>
      <c r="E410" s="4" t="s">
        <v>1084</v>
      </c>
      <c r="F410" s="4" t="s">
        <v>3220</v>
      </c>
      <c r="G410" s="4" t="s">
        <v>270</v>
      </c>
      <c r="H410" s="4" t="s">
        <v>1086</v>
      </c>
      <c r="I410" s="4" t="s">
        <v>1087</v>
      </c>
      <c r="J410" s="4" t="s">
        <v>1088</v>
      </c>
      <c r="K410" s="4" t="s">
        <v>76</v>
      </c>
      <c r="L410" s="4" t="s">
        <v>3207</v>
      </c>
      <c r="M410" s="4" t="s">
        <v>1084</v>
      </c>
      <c r="N410" s="4" t="s">
        <v>1084</v>
      </c>
      <c r="O410" s="4" t="s">
        <v>1084</v>
      </c>
      <c r="P410" s="4" t="s">
        <v>1084</v>
      </c>
      <c r="Q410" s="4" t="s">
        <v>1084</v>
      </c>
      <c r="R410" s="4" t="s">
        <v>1084</v>
      </c>
      <c r="S410" s="4">
        <v>2014</v>
      </c>
      <c r="T410" s="4" t="s">
        <v>1040</v>
      </c>
      <c r="U410" s="4" t="s">
        <v>1041</v>
      </c>
      <c r="V410" s="4" t="s">
        <v>1042</v>
      </c>
      <c r="W410" s="4" t="s">
        <v>1084</v>
      </c>
      <c r="X410" s="4" t="s">
        <v>1093</v>
      </c>
      <c r="Y410" s="4" t="s">
        <v>1094</v>
      </c>
      <c r="Z410" s="4" t="s">
        <v>1084</v>
      </c>
      <c r="AA410" s="4" t="s">
        <v>1084</v>
      </c>
      <c r="AB410" s="4" t="s">
        <v>1084</v>
      </c>
      <c r="AC410" s="4" t="s">
        <v>1084</v>
      </c>
      <c r="AD410" s="4" t="s">
        <v>1084</v>
      </c>
      <c r="AE410" s="4" t="s">
        <v>3221</v>
      </c>
      <c r="AF410" s="4" t="s">
        <v>1140</v>
      </c>
      <c r="AG410" s="4" t="s">
        <v>2195</v>
      </c>
      <c r="AH410" s="4" t="s">
        <v>78</v>
      </c>
      <c r="AI410" s="4">
        <v>41624</v>
      </c>
      <c r="AJ410" s="4" t="s">
        <v>1152</v>
      </c>
      <c r="AK410" s="4">
        <v>41734</v>
      </c>
      <c r="AL410" s="4" t="s">
        <v>1142</v>
      </c>
      <c r="AM410" s="4">
        <v>41679.5</v>
      </c>
      <c r="AN410" s="4" t="s">
        <v>1369</v>
      </c>
      <c r="AO410" s="4">
        <v>2014.1079234972699</v>
      </c>
      <c r="AP410" s="4" t="s">
        <v>1084</v>
      </c>
      <c r="AQ410" s="4" t="s">
        <v>1203</v>
      </c>
      <c r="AR410" s="4" t="s">
        <v>1370</v>
      </c>
      <c r="AS410" s="4" t="s">
        <v>76</v>
      </c>
      <c r="AT410" s="4" t="s">
        <v>1105</v>
      </c>
      <c r="AU410" s="4" t="s">
        <v>870</v>
      </c>
      <c r="AV410" s="4" t="s">
        <v>1084</v>
      </c>
      <c r="AW410" s="4" t="s">
        <v>1084</v>
      </c>
      <c r="AX410" s="4" t="s">
        <v>1084</v>
      </c>
      <c r="AY410" s="4" t="s">
        <v>1128</v>
      </c>
      <c r="AZ410" s="8" t="s">
        <v>76</v>
      </c>
      <c r="BA410" t="s">
        <v>1107</v>
      </c>
      <c r="BB410" t="s">
        <v>1513</v>
      </c>
      <c r="BC410" t="s">
        <v>1514</v>
      </c>
      <c r="BD410" t="s">
        <v>1515</v>
      </c>
      <c r="BE410" t="s">
        <v>1133</v>
      </c>
      <c r="BF410" t="s">
        <v>1112</v>
      </c>
      <c r="BG410" t="s">
        <v>1514</v>
      </c>
      <c r="BH410" t="s">
        <v>1513</v>
      </c>
      <c r="BI410" t="s">
        <v>1516</v>
      </c>
      <c r="BJ410">
        <v>0</v>
      </c>
      <c r="BK410" t="s">
        <v>1115</v>
      </c>
      <c r="BM410" s="47" t="s">
        <v>1298</v>
      </c>
    </row>
    <row r="411" spans="1:65" x14ac:dyDescent="0.35">
      <c r="A411" s="5">
        <v>773</v>
      </c>
      <c r="B411" s="4">
        <v>773</v>
      </c>
      <c r="C411" s="4" t="s">
        <v>882</v>
      </c>
      <c r="D411" s="4" t="s">
        <v>881</v>
      </c>
      <c r="E411" s="4" t="s">
        <v>1084</v>
      </c>
      <c r="F411" s="4" t="s">
        <v>3222</v>
      </c>
      <c r="G411" s="4">
        <v>1997</v>
      </c>
      <c r="H411" s="4" t="s">
        <v>1086</v>
      </c>
      <c r="I411" s="4" t="s">
        <v>1087</v>
      </c>
      <c r="J411" s="4" t="s">
        <v>1088</v>
      </c>
      <c r="K411" s="4" t="s">
        <v>67</v>
      </c>
      <c r="L411" s="4" t="s">
        <v>3223</v>
      </c>
      <c r="M411" s="4" t="s">
        <v>3224</v>
      </c>
      <c r="N411" s="4" t="s">
        <v>1084</v>
      </c>
      <c r="O411" s="4" t="s">
        <v>1084</v>
      </c>
      <c r="P411" s="4" t="s">
        <v>1084</v>
      </c>
      <c r="Q411" s="4" t="s">
        <v>1084</v>
      </c>
      <c r="R411" s="4" t="s">
        <v>3225</v>
      </c>
      <c r="S411" s="4">
        <v>1997</v>
      </c>
      <c r="T411" s="4" t="s">
        <v>1040</v>
      </c>
      <c r="U411" s="4" t="s">
        <v>1041</v>
      </c>
      <c r="V411" s="4" t="s">
        <v>1042</v>
      </c>
      <c r="W411" s="4" t="s">
        <v>1084</v>
      </c>
      <c r="X411" s="4" t="s">
        <v>1284</v>
      </c>
      <c r="Y411" s="4" t="s">
        <v>1084</v>
      </c>
      <c r="Z411" s="4" t="s">
        <v>1094</v>
      </c>
      <c r="AA411" s="4" t="s">
        <v>1084</v>
      </c>
      <c r="AB411" s="4" t="s">
        <v>1084</v>
      </c>
      <c r="AC411" s="4" t="s">
        <v>2458</v>
      </c>
      <c r="AD411" s="4" t="s">
        <v>3226</v>
      </c>
      <c r="AE411" s="4" t="s">
        <v>3227</v>
      </c>
      <c r="AF411" s="4" t="s">
        <v>1140</v>
      </c>
      <c r="AG411" s="4" t="s">
        <v>1156</v>
      </c>
      <c r="AH411" s="4" t="s">
        <v>78</v>
      </c>
      <c r="AI411" s="4">
        <v>35704</v>
      </c>
      <c r="AJ411" s="4" t="s">
        <v>1165</v>
      </c>
      <c r="AK411" s="4">
        <v>35795</v>
      </c>
      <c r="AL411" s="4" t="s">
        <v>1152</v>
      </c>
      <c r="AM411" s="4">
        <v>35750</v>
      </c>
      <c r="AN411" s="4" t="s">
        <v>1599</v>
      </c>
      <c r="AO411" s="4">
        <v>1997.8715846994501</v>
      </c>
      <c r="AP411" s="4" t="s">
        <v>3228</v>
      </c>
      <c r="AQ411" s="4" t="s">
        <v>1601</v>
      </c>
      <c r="AR411" s="4" t="s">
        <v>1601</v>
      </c>
      <c r="AS411" s="4" t="s">
        <v>67</v>
      </c>
      <c r="AT411" s="4" t="s">
        <v>1105</v>
      </c>
      <c r="AU411" s="4" t="s">
        <v>880</v>
      </c>
      <c r="AV411" s="4" t="s">
        <v>1084</v>
      </c>
      <c r="AW411" s="4" t="s">
        <v>1084</v>
      </c>
      <c r="AX411" s="4" t="s">
        <v>1084</v>
      </c>
      <c r="AY411" s="4" t="s">
        <v>1106</v>
      </c>
      <c r="AZ411" s="8" t="s">
        <v>67</v>
      </c>
      <c r="BA411" t="s">
        <v>1107</v>
      </c>
      <c r="BB411" t="s">
        <v>1242</v>
      </c>
      <c r="BC411" t="s">
        <v>1206</v>
      </c>
      <c r="BD411" t="s">
        <v>1110</v>
      </c>
      <c r="BE411" t="s">
        <v>1133</v>
      </c>
      <c r="BF411" t="s">
        <v>1112</v>
      </c>
      <c r="BG411" t="s">
        <v>1206</v>
      </c>
      <c r="BH411" t="s">
        <v>1242</v>
      </c>
      <c r="BI411" t="s">
        <v>1208</v>
      </c>
      <c r="BJ411" t="s">
        <v>1114</v>
      </c>
      <c r="BK411" t="s">
        <v>1115</v>
      </c>
      <c r="BM411" s="47"/>
    </row>
    <row r="412" spans="1:65" x14ac:dyDescent="0.35">
      <c r="A412" s="5">
        <v>996</v>
      </c>
      <c r="B412" s="4">
        <v>996</v>
      </c>
      <c r="C412" s="4" t="s">
        <v>882</v>
      </c>
      <c r="D412" s="4" t="s">
        <v>884</v>
      </c>
      <c r="E412" s="4" t="s">
        <v>1084</v>
      </c>
      <c r="F412" s="4" t="s">
        <v>3229</v>
      </c>
      <c r="G412" s="4">
        <v>2006</v>
      </c>
      <c r="H412" s="4" t="s">
        <v>1086</v>
      </c>
      <c r="I412" s="4" t="s">
        <v>1087</v>
      </c>
      <c r="J412" s="4" t="s">
        <v>1088</v>
      </c>
      <c r="K412" s="4" t="s">
        <v>76</v>
      </c>
      <c r="L412" s="4" t="s">
        <v>3230</v>
      </c>
      <c r="M412" s="4" t="s">
        <v>1084</v>
      </c>
      <c r="N412" s="4" t="s">
        <v>1084</v>
      </c>
      <c r="O412" s="4" t="s">
        <v>1084</v>
      </c>
      <c r="P412" s="4" t="s">
        <v>1084</v>
      </c>
      <c r="Q412" s="4" t="s">
        <v>1084</v>
      </c>
      <c r="R412" s="4" t="s">
        <v>1084</v>
      </c>
      <c r="S412" s="4">
        <v>2006</v>
      </c>
      <c r="T412" s="4" t="s">
        <v>1040</v>
      </c>
      <c r="U412" s="4" t="s">
        <v>1041</v>
      </c>
      <c r="V412" s="4" t="s">
        <v>1042</v>
      </c>
      <c r="W412" s="4" t="s">
        <v>1084</v>
      </c>
      <c r="X412" s="4" t="s">
        <v>1093</v>
      </c>
      <c r="Y412" s="4" t="s">
        <v>1094</v>
      </c>
      <c r="Z412" s="4" t="s">
        <v>1084</v>
      </c>
      <c r="AA412" s="4" t="s">
        <v>1084</v>
      </c>
      <c r="AB412" s="4" t="s">
        <v>1084</v>
      </c>
      <c r="AC412" s="4" t="s">
        <v>1084</v>
      </c>
      <c r="AD412" s="4" t="s">
        <v>1084</v>
      </c>
      <c r="AE412" s="4" t="s">
        <v>2918</v>
      </c>
      <c r="AF412" s="4" t="s">
        <v>1163</v>
      </c>
      <c r="AG412" s="4" t="s">
        <v>1164</v>
      </c>
      <c r="AH412" s="4" t="s">
        <v>78</v>
      </c>
      <c r="AI412" s="4">
        <v>38930</v>
      </c>
      <c r="AJ412" s="4" t="s">
        <v>1151</v>
      </c>
      <c r="AK412" s="4">
        <v>38990</v>
      </c>
      <c r="AL412" s="4" t="s">
        <v>1192</v>
      </c>
      <c r="AM412" s="4">
        <v>38960.5</v>
      </c>
      <c r="AN412" s="4" t="s">
        <v>1279</v>
      </c>
      <c r="AO412" s="4">
        <v>2006.6625683060099</v>
      </c>
      <c r="AP412" s="4" t="s">
        <v>1304</v>
      </c>
      <c r="AQ412" s="4" t="s">
        <v>1280</v>
      </c>
      <c r="AR412" s="4" t="s">
        <v>1280</v>
      </c>
      <c r="AS412" s="4" t="s">
        <v>76</v>
      </c>
      <c r="AT412" s="4" t="s">
        <v>1105</v>
      </c>
      <c r="AU412" s="4" t="s">
        <v>880</v>
      </c>
      <c r="AV412" s="4" t="s">
        <v>1084</v>
      </c>
      <c r="AW412" s="4" t="s">
        <v>1084</v>
      </c>
      <c r="AX412" s="4" t="s">
        <v>1084</v>
      </c>
      <c r="AY412" s="4" t="s">
        <v>1128</v>
      </c>
      <c r="AZ412" s="8" t="s">
        <v>76</v>
      </c>
      <c r="BA412" t="s">
        <v>1107</v>
      </c>
      <c r="BB412" t="s">
        <v>1242</v>
      </c>
      <c r="BC412" t="s">
        <v>1206</v>
      </c>
      <c r="BD412" t="s">
        <v>1110</v>
      </c>
      <c r="BE412" t="s">
        <v>1133</v>
      </c>
      <c r="BF412" t="s">
        <v>1112</v>
      </c>
      <c r="BG412" t="s">
        <v>1206</v>
      </c>
      <c r="BH412" t="s">
        <v>1242</v>
      </c>
      <c r="BI412" t="s">
        <v>1208</v>
      </c>
      <c r="BJ412" t="s">
        <v>1114</v>
      </c>
      <c r="BK412" t="s">
        <v>1115</v>
      </c>
      <c r="BM412" s="47" t="s">
        <v>1167</v>
      </c>
    </row>
    <row r="413" spans="1:65" x14ac:dyDescent="0.35">
      <c r="A413" s="5">
        <v>776</v>
      </c>
      <c r="B413" s="4">
        <v>776</v>
      </c>
      <c r="C413" s="4" t="s">
        <v>882</v>
      </c>
      <c r="D413" s="4" t="s">
        <v>883</v>
      </c>
      <c r="E413" s="4" t="s">
        <v>1084</v>
      </c>
      <c r="F413" s="4" t="s">
        <v>3231</v>
      </c>
      <c r="G413" s="4">
        <v>2013</v>
      </c>
      <c r="H413" s="4" t="s">
        <v>1086</v>
      </c>
      <c r="I413" s="4" t="s">
        <v>1087</v>
      </c>
      <c r="J413" s="4" t="s">
        <v>1088</v>
      </c>
      <c r="K413" s="4" t="s">
        <v>67</v>
      </c>
      <c r="L413" s="4" t="s">
        <v>3223</v>
      </c>
      <c r="M413" s="4" t="s">
        <v>3232</v>
      </c>
      <c r="N413" s="4" t="s">
        <v>1084</v>
      </c>
      <c r="O413" s="4" t="s">
        <v>1084</v>
      </c>
      <c r="P413" s="4" t="s">
        <v>1084</v>
      </c>
      <c r="Q413" s="4" t="s">
        <v>1084</v>
      </c>
      <c r="R413" s="4" t="s">
        <v>3233</v>
      </c>
      <c r="S413" s="4">
        <v>2013</v>
      </c>
      <c r="T413" s="4" t="s">
        <v>1040</v>
      </c>
      <c r="U413" s="4" t="s">
        <v>1041</v>
      </c>
      <c r="V413" s="4" t="s">
        <v>1042</v>
      </c>
      <c r="W413" s="4" t="s">
        <v>1084</v>
      </c>
      <c r="X413" s="4" t="s">
        <v>1093</v>
      </c>
      <c r="Y413" s="4" t="s">
        <v>1084</v>
      </c>
      <c r="Z413" s="4" t="s">
        <v>1094</v>
      </c>
      <c r="AA413" s="4" t="s">
        <v>1084</v>
      </c>
      <c r="AB413" s="4" t="s">
        <v>1084</v>
      </c>
      <c r="AC413" s="4" t="s">
        <v>1084</v>
      </c>
      <c r="AD413" s="4" t="s">
        <v>1084</v>
      </c>
      <c r="AE413" s="4" t="s">
        <v>3234</v>
      </c>
      <c r="AF413" s="4" t="s">
        <v>1140</v>
      </c>
      <c r="AG413" s="4" t="s">
        <v>1381</v>
      </c>
      <c r="AH413" s="4" t="s">
        <v>78</v>
      </c>
      <c r="AI413" s="4">
        <v>41518</v>
      </c>
      <c r="AJ413" s="4" t="s">
        <v>1192</v>
      </c>
      <c r="AK413" s="4">
        <v>41608</v>
      </c>
      <c r="AL413" s="4" t="s">
        <v>1166</v>
      </c>
      <c r="AM413" s="4">
        <v>41563.5</v>
      </c>
      <c r="AN413" s="4" t="s">
        <v>1287</v>
      </c>
      <c r="AO413" s="4">
        <v>2013.78825136612</v>
      </c>
      <c r="AP413" s="4" t="s">
        <v>1084</v>
      </c>
      <c r="AQ413" s="4" t="s">
        <v>1203</v>
      </c>
      <c r="AR413" s="4" t="s">
        <v>1203</v>
      </c>
      <c r="AS413" s="4" t="s">
        <v>67</v>
      </c>
      <c r="AT413" s="4" t="s">
        <v>1105</v>
      </c>
      <c r="AU413" s="4" t="s">
        <v>880</v>
      </c>
      <c r="AV413" s="4" t="s">
        <v>1084</v>
      </c>
      <c r="AW413" s="4" t="s">
        <v>1084</v>
      </c>
      <c r="AX413" s="4" t="s">
        <v>1084</v>
      </c>
      <c r="AY413" s="4" t="s">
        <v>1106</v>
      </c>
      <c r="AZ413" s="8" t="s">
        <v>67</v>
      </c>
      <c r="BA413" t="s">
        <v>1107</v>
      </c>
      <c r="BB413" t="s">
        <v>1242</v>
      </c>
      <c r="BC413" t="s">
        <v>1206</v>
      </c>
      <c r="BD413" t="s">
        <v>1110</v>
      </c>
      <c r="BE413" t="s">
        <v>1133</v>
      </c>
      <c r="BF413" t="s">
        <v>1112</v>
      </c>
      <c r="BG413" t="s">
        <v>1206</v>
      </c>
      <c r="BH413" t="s">
        <v>1242</v>
      </c>
      <c r="BI413" t="s">
        <v>1208</v>
      </c>
      <c r="BJ413" t="s">
        <v>1114</v>
      </c>
      <c r="BK413" t="s">
        <v>1115</v>
      </c>
      <c r="BM413" s="47"/>
    </row>
    <row r="414" spans="1:65" x14ac:dyDescent="0.35">
      <c r="A414" s="5">
        <v>780</v>
      </c>
      <c r="B414" s="4">
        <v>780</v>
      </c>
      <c r="C414" s="4" t="s">
        <v>887</v>
      </c>
      <c r="D414" s="4" t="s">
        <v>886</v>
      </c>
      <c r="E414" s="4" t="s">
        <v>1084</v>
      </c>
      <c r="F414" s="4" t="s">
        <v>3235</v>
      </c>
      <c r="G414" s="4">
        <v>1999</v>
      </c>
      <c r="H414" s="4" t="s">
        <v>1086</v>
      </c>
      <c r="I414" s="4" t="s">
        <v>1087</v>
      </c>
      <c r="J414" s="4" t="s">
        <v>1088</v>
      </c>
      <c r="K414" s="4" t="s">
        <v>76</v>
      </c>
      <c r="L414" s="4" t="s">
        <v>3236</v>
      </c>
      <c r="M414" s="4" t="s">
        <v>3237</v>
      </c>
      <c r="N414" s="4" t="s">
        <v>1084</v>
      </c>
      <c r="O414" s="4" t="s">
        <v>1084</v>
      </c>
      <c r="P414" s="4" t="s">
        <v>1084</v>
      </c>
      <c r="Q414" s="4" t="s">
        <v>1084</v>
      </c>
      <c r="R414" s="4" t="s">
        <v>1084</v>
      </c>
      <c r="S414" s="4">
        <v>1999</v>
      </c>
      <c r="T414" s="4" t="s">
        <v>1040</v>
      </c>
      <c r="U414" s="4" t="s">
        <v>1120</v>
      </c>
      <c r="V414" s="4" t="s">
        <v>1042</v>
      </c>
      <c r="W414" s="4" t="s">
        <v>1084</v>
      </c>
      <c r="X414" s="4" t="s">
        <v>1093</v>
      </c>
      <c r="Y414" s="4" t="s">
        <v>1084</v>
      </c>
      <c r="Z414" s="4" t="s">
        <v>1094</v>
      </c>
      <c r="AA414" s="4" t="s">
        <v>1084</v>
      </c>
      <c r="AB414" s="4" t="s">
        <v>1084</v>
      </c>
      <c r="AC414" s="4" t="s">
        <v>1084</v>
      </c>
      <c r="AD414" s="4" t="s">
        <v>1084</v>
      </c>
      <c r="AE414" s="4" t="s">
        <v>3238</v>
      </c>
      <c r="AF414" s="4" t="s">
        <v>1123</v>
      </c>
      <c r="AG414" s="4" t="s">
        <v>3239</v>
      </c>
      <c r="AH414" s="4" t="s">
        <v>78</v>
      </c>
      <c r="AI414" s="4">
        <v>36434</v>
      </c>
      <c r="AJ414" s="4" t="s">
        <v>1165</v>
      </c>
      <c r="AK414" s="4">
        <v>36464</v>
      </c>
      <c r="AL414" s="4" t="s">
        <v>1165</v>
      </c>
      <c r="AM414" s="4">
        <v>36449.5</v>
      </c>
      <c r="AN414" s="4" t="s">
        <v>1461</v>
      </c>
      <c r="AO414" s="4">
        <v>1999.78825136612</v>
      </c>
      <c r="AP414" s="4" t="s">
        <v>3240</v>
      </c>
      <c r="AQ414" s="4" t="s">
        <v>1462</v>
      </c>
      <c r="AR414" s="4" t="s">
        <v>1462</v>
      </c>
      <c r="AS414" s="4" t="s">
        <v>76</v>
      </c>
      <c r="AT414" s="4" t="s">
        <v>1105</v>
      </c>
      <c r="AU414" s="4" t="s">
        <v>885</v>
      </c>
      <c r="AV414" s="4" t="s">
        <v>1084</v>
      </c>
      <c r="AW414" s="4" t="s">
        <v>1084</v>
      </c>
      <c r="AX414" s="4" t="s">
        <v>1084</v>
      </c>
      <c r="AY414" s="4" t="s">
        <v>1128</v>
      </c>
      <c r="AZ414" s="8" t="s">
        <v>76</v>
      </c>
      <c r="BA414" t="s">
        <v>1204</v>
      </c>
      <c r="BB414" t="s">
        <v>1492</v>
      </c>
      <c r="BC414" t="s">
        <v>1227</v>
      </c>
      <c r="BD414" t="s">
        <v>1207</v>
      </c>
      <c r="BE414" t="s">
        <v>1133</v>
      </c>
      <c r="BF414" t="s">
        <v>1112</v>
      </c>
      <c r="BG414" t="s">
        <v>1228</v>
      </c>
      <c r="BH414" t="s">
        <v>1228</v>
      </c>
      <c r="BI414" t="s">
        <v>1228</v>
      </c>
      <c r="BJ414" t="s">
        <v>1114</v>
      </c>
      <c r="BK414" t="s">
        <v>1115</v>
      </c>
      <c r="BM414" s="47" t="s">
        <v>1136</v>
      </c>
    </row>
    <row r="415" spans="1:65" x14ac:dyDescent="0.35">
      <c r="A415" s="5">
        <v>781</v>
      </c>
      <c r="B415" s="4">
        <v>781</v>
      </c>
      <c r="C415" s="4" t="s">
        <v>887</v>
      </c>
      <c r="D415" s="4" t="s">
        <v>888</v>
      </c>
      <c r="E415" s="4" t="s">
        <v>1084</v>
      </c>
      <c r="F415" s="4" t="s">
        <v>3241</v>
      </c>
      <c r="G415" s="4" t="s">
        <v>889</v>
      </c>
      <c r="H415" s="4" t="s">
        <v>1086</v>
      </c>
      <c r="I415" s="4" t="s">
        <v>1087</v>
      </c>
      <c r="J415" s="4" t="s">
        <v>1088</v>
      </c>
      <c r="K415" s="4" t="s">
        <v>67</v>
      </c>
      <c r="L415" s="4" t="s">
        <v>3242</v>
      </c>
      <c r="M415" s="4" t="s">
        <v>3243</v>
      </c>
      <c r="N415" s="4" t="s">
        <v>1084</v>
      </c>
      <c r="O415" s="4" t="s">
        <v>1084</v>
      </c>
      <c r="P415" s="4" t="s">
        <v>1084</v>
      </c>
      <c r="Q415" s="4" t="s">
        <v>1084</v>
      </c>
      <c r="R415" s="4" t="s">
        <v>3244</v>
      </c>
      <c r="S415" s="4">
        <v>2002</v>
      </c>
      <c r="T415" s="4" t="s">
        <v>1040</v>
      </c>
      <c r="U415" s="4" t="s">
        <v>1041</v>
      </c>
      <c r="V415" s="4" t="s">
        <v>1042</v>
      </c>
      <c r="W415" s="4" t="s">
        <v>1084</v>
      </c>
      <c r="X415" s="4" t="s">
        <v>1093</v>
      </c>
      <c r="Y415" s="4" t="s">
        <v>1084</v>
      </c>
      <c r="Z415" s="4" t="s">
        <v>1094</v>
      </c>
      <c r="AA415" s="4" t="s">
        <v>1084</v>
      </c>
      <c r="AB415" s="4" t="s">
        <v>1084</v>
      </c>
      <c r="AC415" s="4" t="s">
        <v>1095</v>
      </c>
      <c r="AD415" s="4" t="s">
        <v>3245</v>
      </c>
      <c r="AE415" s="4" t="s">
        <v>3246</v>
      </c>
      <c r="AF415" s="4" t="s">
        <v>1175</v>
      </c>
      <c r="AG415" s="4" t="s">
        <v>3247</v>
      </c>
      <c r="AH415" s="4" t="s">
        <v>78</v>
      </c>
      <c r="AI415" s="4">
        <v>37203</v>
      </c>
      <c r="AJ415" s="4" t="s">
        <v>1166</v>
      </c>
      <c r="AK415" s="4">
        <v>37410</v>
      </c>
      <c r="AL415" s="4" t="s">
        <v>1100</v>
      </c>
      <c r="AM415" s="4">
        <v>37307</v>
      </c>
      <c r="AN415" s="4" t="s">
        <v>1143</v>
      </c>
      <c r="AO415" s="4">
        <v>2002.1366120218599</v>
      </c>
      <c r="AP415" s="4" t="s">
        <v>1084</v>
      </c>
      <c r="AQ415" s="4" t="s">
        <v>1225</v>
      </c>
      <c r="AR415" s="4" t="s">
        <v>1144</v>
      </c>
      <c r="AS415" s="4" t="s">
        <v>67</v>
      </c>
      <c r="AT415" s="4" t="s">
        <v>1105</v>
      </c>
      <c r="AU415" s="4" t="s">
        <v>885</v>
      </c>
      <c r="AV415" s="4" t="s">
        <v>1084</v>
      </c>
      <c r="AW415" s="4" t="s">
        <v>3248</v>
      </c>
      <c r="AX415" s="4" t="s">
        <v>1084</v>
      </c>
      <c r="AY415" s="4" t="s">
        <v>1106</v>
      </c>
      <c r="AZ415" s="8" t="s">
        <v>67</v>
      </c>
      <c r="BA415" t="s">
        <v>1204</v>
      </c>
      <c r="BB415" t="s">
        <v>1492</v>
      </c>
      <c r="BC415" t="s">
        <v>1227</v>
      </c>
      <c r="BD415" t="s">
        <v>1207</v>
      </c>
      <c r="BE415" t="s">
        <v>1133</v>
      </c>
      <c r="BF415" t="s">
        <v>1112</v>
      </c>
      <c r="BG415" t="s">
        <v>1228</v>
      </c>
      <c r="BH415" t="s">
        <v>1228</v>
      </c>
      <c r="BI415" t="s">
        <v>1228</v>
      </c>
      <c r="BJ415" t="s">
        <v>1114</v>
      </c>
      <c r="BK415" t="s">
        <v>1115</v>
      </c>
      <c r="BM415" s="47"/>
    </row>
    <row r="416" spans="1:65" x14ac:dyDescent="0.35">
      <c r="A416" s="5">
        <v>782</v>
      </c>
      <c r="B416" s="4">
        <v>782</v>
      </c>
      <c r="C416" s="4" t="s">
        <v>887</v>
      </c>
      <c r="D416" s="4" t="s">
        <v>890</v>
      </c>
      <c r="E416" s="4" t="s">
        <v>1084</v>
      </c>
      <c r="F416" s="4" t="s">
        <v>3249</v>
      </c>
      <c r="G416" s="4">
        <v>2007</v>
      </c>
      <c r="H416" s="4" t="s">
        <v>1086</v>
      </c>
      <c r="I416" s="4" t="s">
        <v>1087</v>
      </c>
      <c r="J416" s="4" t="s">
        <v>1088</v>
      </c>
      <c r="K416" s="4" t="s">
        <v>67</v>
      </c>
      <c r="L416" s="4" t="s">
        <v>3242</v>
      </c>
      <c r="M416" s="4" t="s">
        <v>3250</v>
      </c>
      <c r="N416" s="4" t="s">
        <v>1084</v>
      </c>
      <c r="O416" s="4" t="s">
        <v>1084</v>
      </c>
      <c r="P416" s="4" t="s">
        <v>1084</v>
      </c>
      <c r="Q416" s="4" t="s">
        <v>1084</v>
      </c>
      <c r="R416" s="4" t="s">
        <v>3251</v>
      </c>
      <c r="S416" s="4">
        <v>2007</v>
      </c>
      <c r="T416" s="4" t="s">
        <v>1040</v>
      </c>
      <c r="U416" s="4" t="s">
        <v>1041</v>
      </c>
      <c r="V416" s="4" t="s">
        <v>1042</v>
      </c>
      <c r="W416" s="4" t="s">
        <v>1084</v>
      </c>
      <c r="X416" s="4" t="s">
        <v>1093</v>
      </c>
      <c r="Y416" s="4" t="s">
        <v>1084</v>
      </c>
      <c r="Z416" s="4" t="s">
        <v>1094</v>
      </c>
      <c r="AA416" s="4" t="s">
        <v>1094</v>
      </c>
      <c r="AB416" s="4" t="s">
        <v>1084</v>
      </c>
      <c r="AC416" s="4" t="s">
        <v>1084</v>
      </c>
      <c r="AD416" s="4" t="s">
        <v>1084</v>
      </c>
      <c r="AE416" s="4" t="s">
        <v>3252</v>
      </c>
      <c r="AF416" s="4" t="s">
        <v>1414</v>
      </c>
      <c r="AG416" s="4" t="s">
        <v>3122</v>
      </c>
      <c r="AH416" s="4" t="s">
        <v>78</v>
      </c>
      <c r="AI416" s="4">
        <v>39173</v>
      </c>
      <c r="AJ416" s="4" t="s">
        <v>1142</v>
      </c>
      <c r="AK416" s="4">
        <v>39386</v>
      </c>
      <c r="AL416" s="4" t="s">
        <v>1165</v>
      </c>
      <c r="AM416" s="4">
        <v>39280</v>
      </c>
      <c r="AN416" s="4" t="s">
        <v>1443</v>
      </c>
      <c r="AO416" s="4">
        <v>2007.53825136612</v>
      </c>
      <c r="AP416" s="4" t="s">
        <v>3253</v>
      </c>
      <c r="AQ416" s="4" t="s">
        <v>1444</v>
      </c>
      <c r="AR416" s="4" t="s">
        <v>1444</v>
      </c>
      <c r="AS416" s="4" t="s">
        <v>67</v>
      </c>
      <c r="AT416" s="4" t="s">
        <v>1105</v>
      </c>
      <c r="AU416" s="4" t="s">
        <v>885</v>
      </c>
      <c r="AV416" s="4" t="s">
        <v>1084</v>
      </c>
      <c r="AW416" s="4" t="s">
        <v>3248</v>
      </c>
      <c r="AX416" s="4" t="s">
        <v>1084</v>
      </c>
      <c r="AY416" s="4" t="s">
        <v>1106</v>
      </c>
      <c r="AZ416" s="8" t="s">
        <v>67</v>
      </c>
      <c r="BA416" t="s">
        <v>1204</v>
      </c>
      <c r="BB416" t="s">
        <v>1492</v>
      </c>
      <c r="BC416" t="s">
        <v>1227</v>
      </c>
      <c r="BD416" t="s">
        <v>1207</v>
      </c>
      <c r="BE416" t="s">
        <v>1133</v>
      </c>
      <c r="BF416" t="s">
        <v>1112</v>
      </c>
      <c r="BG416" t="s">
        <v>1228</v>
      </c>
      <c r="BH416" t="s">
        <v>1228</v>
      </c>
      <c r="BI416" t="s">
        <v>1228</v>
      </c>
      <c r="BJ416" t="s">
        <v>1114</v>
      </c>
      <c r="BK416" t="s">
        <v>1115</v>
      </c>
      <c r="BM416" s="47"/>
    </row>
    <row r="417" spans="1:65" x14ac:dyDescent="0.35">
      <c r="A417" s="5">
        <v>783</v>
      </c>
      <c r="B417" s="4">
        <v>783</v>
      </c>
      <c r="C417" s="4" t="s">
        <v>887</v>
      </c>
      <c r="D417" s="4" t="s">
        <v>891</v>
      </c>
      <c r="E417" s="4" t="s">
        <v>1084</v>
      </c>
      <c r="F417" s="4" t="s">
        <v>3254</v>
      </c>
      <c r="G417" s="4" t="s">
        <v>270</v>
      </c>
      <c r="H417" s="4" t="s">
        <v>1086</v>
      </c>
      <c r="I417" s="4" t="s">
        <v>1087</v>
      </c>
      <c r="J417" s="4" t="s">
        <v>1088</v>
      </c>
      <c r="K417" s="4" t="s">
        <v>67</v>
      </c>
      <c r="L417" s="4" t="s">
        <v>3242</v>
      </c>
      <c r="M417" s="4" t="s">
        <v>3255</v>
      </c>
      <c r="N417" s="4" t="s">
        <v>1084</v>
      </c>
      <c r="O417" s="4" t="s">
        <v>1084</v>
      </c>
      <c r="P417" s="4" t="s">
        <v>1084</v>
      </c>
      <c r="Q417" s="4" t="s">
        <v>1084</v>
      </c>
      <c r="R417" s="4" t="s">
        <v>3256</v>
      </c>
      <c r="S417" s="4">
        <v>2013</v>
      </c>
      <c r="T417" s="4" t="s">
        <v>1040</v>
      </c>
      <c r="U417" s="4" t="s">
        <v>1041</v>
      </c>
      <c r="V417" s="4" t="s">
        <v>1042</v>
      </c>
      <c r="W417" s="4" t="s">
        <v>1084</v>
      </c>
      <c r="X417" s="4" t="s">
        <v>1093</v>
      </c>
      <c r="Y417" s="4" t="s">
        <v>1084</v>
      </c>
      <c r="Z417" s="4" t="s">
        <v>1094</v>
      </c>
      <c r="AA417" s="4" t="s">
        <v>1094</v>
      </c>
      <c r="AB417" s="4" t="s">
        <v>1084</v>
      </c>
      <c r="AC417" s="4" t="s">
        <v>1084</v>
      </c>
      <c r="AD417" s="4" t="s">
        <v>1084</v>
      </c>
      <c r="AE417" s="4" t="s">
        <v>3257</v>
      </c>
      <c r="AF417" s="4" t="s">
        <v>1098</v>
      </c>
      <c r="AG417" s="4" t="s">
        <v>1099</v>
      </c>
      <c r="AH417" s="4" t="s">
        <v>78</v>
      </c>
      <c r="AI417" s="4">
        <v>41492</v>
      </c>
      <c r="AJ417" s="4" t="s">
        <v>1151</v>
      </c>
      <c r="AK417" s="4">
        <v>41745</v>
      </c>
      <c r="AL417" s="4" t="s">
        <v>1142</v>
      </c>
      <c r="AM417" s="4">
        <v>41619</v>
      </c>
      <c r="AN417" s="4" t="s">
        <v>1287</v>
      </c>
      <c r="AO417" s="4">
        <v>2013.93989071038</v>
      </c>
      <c r="AP417" s="4" t="s">
        <v>1084</v>
      </c>
      <c r="AQ417" s="4" t="s">
        <v>1203</v>
      </c>
      <c r="AR417" s="4" t="s">
        <v>1370</v>
      </c>
      <c r="AS417" s="4" t="s">
        <v>67</v>
      </c>
      <c r="AT417" s="4" t="s">
        <v>1105</v>
      </c>
      <c r="AU417" s="4" t="s">
        <v>885</v>
      </c>
      <c r="AV417" s="4" t="s">
        <v>1084</v>
      </c>
      <c r="AW417" s="4" t="s">
        <v>3248</v>
      </c>
      <c r="AX417" s="4" t="s">
        <v>1084</v>
      </c>
      <c r="AY417" s="4" t="s">
        <v>1106</v>
      </c>
      <c r="AZ417" s="8" t="s">
        <v>67</v>
      </c>
      <c r="BA417" t="s">
        <v>1204</v>
      </c>
      <c r="BB417" t="s">
        <v>1492</v>
      </c>
      <c r="BC417" t="s">
        <v>1227</v>
      </c>
      <c r="BD417" t="s">
        <v>1207</v>
      </c>
      <c r="BE417" t="s">
        <v>1133</v>
      </c>
      <c r="BF417" t="s">
        <v>1112</v>
      </c>
      <c r="BG417" t="s">
        <v>1228</v>
      </c>
      <c r="BH417" t="s">
        <v>1228</v>
      </c>
      <c r="BI417" t="s">
        <v>1228</v>
      </c>
      <c r="BJ417" t="s">
        <v>1114</v>
      </c>
      <c r="BK417" t="s">
        <v>1115</v>
      </c>
      <c r="BM417" s="47"/>
    </row>
    <row r="418" spans="1:65" x14ac:dyDescent="0.35">
      <c r="A418" s="5">
        <v>3300</v>
      </c>
      <c r="B418" s="4">
        <v>3300</v>
      </c>
      <c r="C418" s="4" t="s">
        <v>887</v>
      </c>
      <c r="D418" s="4" t="s">
        <v>892</v>
      </c>
      <c r="E418" s="4" t="s">
        <v>1084</v>
      </c>
      <c r="F418" s="4" t="s">
        <v>3258</v>
      </c>
      <c r="G418" s="4" t="s">
        <v>103</v>
      </c>
      <c r="H418" s="4" t="s">
        <v>1086</v>
      </c>
      <c r="I418" s="4" t="s">
        <v>1087</v>
      </c>
      <c r="J418" s="4" t="s">
        <v>1088</v>
      </c>
      <c r="K418" s="4" t="s">
        <v>67</v>
      </c>
      <c r="L418" s="4" t="s">
        <v>3242</v>
      </c>
      <c r="M418" s="4" t="s">
        <v>3259</v>
      </c>
      <c r="N418" s="4" t="s">
        <v>1084</v>
      </c>
      <c r="O418" s="4" t="s">
        <v>1084</v>
      </c>
      <c r="P418" s="4" t="s">
        <v>1084</v>
      </c>
      <c r="Q418" s="4" t="s">
        <v>1084</v>
      </c>
      <c r="R418" s="4" t="s">
        <v>3260</v>
      </c>
      <c r="S418" s="4">
        <v>0</v>
      </c>
      <c r="T418" s="4" t="s">
        <v>1040</v>
      </c>
      <c r="U418" s="4" t="s">
        <v>1041</v>
      </c>
      <c r="V418" s="4" t="s">
        <v>1042</v>
      </c>
      <c r="W418" s="4" t="s">
        <v>1084</v>
      </c>
      <c r="X418" s="4" t="s">
        <v>1093</v>
      </c>
      <c r="Y418" s="4" t="s">
        <v>1084</v>
      </c>
      <c r="Z418" s="4" t="s">
        <v>1094</v>
      </c>
      <c r="AA418" s="4" t="s">
        <v>1094</v>
      </c>
      <c r="AB418" s="4" t="s">
        <v>1084</v>
      </c>
      <c r="AC418" s="4" t="s">
        <v>1173</v>
      </c>
      <c r="AD418" s="4" t="s">
        <v>1084</v>
      </c>
      <c r="AE418" s="4" t="s">
        <v>3261</v>
      </c>
      <c r="AF418" s="4" t="s">
        <v>1175</v>
      </c>
      <c r="AG418" s="4" t="s">
        <v>3262</v>
      </c>
      <c r="AH418" s="4" t="s">
        <v>78</v>
      </c>
      <c r="AI418" s="4">
        <v>43299</v>
      </c>
      <c r="AJ418" s="4" t="s">
        <v>1125</v>
      </c>
      <c r="AK418" s="4">
        <v>43489</v>
      </c>
      <c r="AL418" s="4" t="s">
        <v>1303</v>
      </c>
      <c r="AM418" s="4">
        <v>43394.5</v>
      </c>
      <c r="AN418" s="4" t="s">
        <v>1376</v>
      </c>
      <c r="AO418" s="4">
        <v>2018.8019125683099</v>
      </c>
      <c r="AP418" s="4" t="s">
        <v>1084</v>
      </c>
      <c r="AQ418" s="4" t="s">
        <v>1195</v>
      </c>
      <c r="AR418" s="4" t="s">
        <v>1216</v>
      </c>
      <c r="AS418" s="4" t="s">
        <v>67</v>
      </c>
      <c r="AT418" s="4" t="s">
        <v>1105</v>
      </c>
      <c r="AU418" s="4" t="s">
        <v>885</v>
      </c>
      <c r="AV418" s="4" t="s">
        <v>1084</v>
      </c>
      <c r="AW418" s="4" t="s">
        <v>3248</v>
      </c>
      <c r="AX418" s="4" t="s">
        <v>1084</v>
      </c>
      <c r="AY418" s="4" t="s">
        <v>1106</v>
      </c>
      <c r="AZ418" s="8" t="s">
        <v>67</v>
      </c>
      <c r="BA418" t="s">
        <v>1204</v>
      </c>
      <c r="BB418" t="s">
        <v>1492</v>
      </c>
      <c r="BC418" t="s">
        <v>1227</v>
      </c>
      <c r="BD418" t="s">
        <v>1207</v>
      </c>
      <c r="BE418" t="s">
        <v>1133</v>
      </c>
      <c r="BF418" t="s">
        <v>1112</v>
      </c>
      <c r="BG418" t="s">
        <v>1228</v>
      </c>
      <c r="BH418" t="s">
        <v>1228</v>
      </c>
      <c r="BI418" t="s">
        <v>1228</v>
      </c>
      <c r="BJ418" t="s">
        <v>1114</v>
      </c>
      <c r="BK418" t="s">
        <v>1115</v>
      </c>
      <c r="BM418" s="47"/>
    </row>
    <row r="419" spans="1:65" x14ac:dyDescent="0.35">
      <c r="A419" s="5">
        <v>787</v>
      </c>
      <c r="B419" s="4">
        <v>787</v>
      </c>
      <c r="C419" s="4" t="s">
        <v>895</v>
      </c>
      <c r="D419" s="4" t="s">
        <v>894</v>
      </c>
      <c r="E419" s="4" t="s">
        <v>1084</v>
      </c>
      <c r="F419" s="4" t="s">
        <v>3263</v>
      </c>
      <c r="G419" s="4">
        <v>1999</v>
      </c>
      <c r="H419" s="4" t="s">
        <v>1086</v>
      </c>
      <c r="I419" s="4" t="s">
        <v>1087</v>
      </c>
      <c r="J419" s="4" t="s">
        <v>1088</v>
      </c>
      <c r="K419" s="4" t="s">
        <v>67</v>
      </c>
      <c r="L419" s="4" t="s">
        <v>3264</v>
      </c>
      <c r="M419" s="4" t="s">
        <v>3265</v>
      </c>
      <c r="N419" s="4" t="s">
        <v>1084</v>
      </c>
      <c r="O419" s="4" t="s">
        <v>1084</v>
      </c>
      <c r="P419" s="4" t="s">
        <v>1084</v>
      </c>
      <c r="Q419" s="4" t="s">
        <v>1084</v>
      </c>
      <c r="R419" s="4" t="s">
        <v>3266</v>
      </c>
      <c r="S419" s="4">
        <v>1999</v>
      </c>
      <c r="T419" s="4" t="s">
        <v>1040</v>
      </c>
      <c r="U419" s="4" t="s">
        <v>1041</v>
      </c>
      <c r="V419" s="4" t="s">
        <v>1042</v>
      </c>
      <c r="W419" s="4" t="s">
        <v>1084</v>
      </c>
      <c r="X419" s="4" t="s">
        <v>1093</v>
      </c>
      <c r="Y419" s="4" t="s">
        <v>1084</v>
      </c>
      <c r="Z419" s="4" t="s">
        <v>1094</v>
      </c>
      <c r="AA419" s="4" t="s">
        <v>1084</v>
      </c>
      <c r="AB419" s="4" t="s">
        <v>1084</v>
      </c>
      <c r="AC419" s="4" t="s">
        <v>1084</v>
      </c>
      <c r="AD419" s="4" t="s">
        <v>1084</v>
      </c>
      <c r="AE419" s="4" t="s">
        <v>3267</v>
      </c>
      <c r="AF419" s="4" t="s">
        <v>1140</v>
      </c>
      <c r="AG419" s="4" t="s">
        <v>3268</v>
      </c>
      <c r="AH419" s="4" t="s">
        <v>78</v>
      </c>
      <c r="AI419" s="4">
        <v>36389</v>
      </c>
      <c r="AJ419" s="4" t="s">
        <v>1151</v>
      </c>
      <c r="AK419" s="4">
        <v>36498</v>
      </c>
      <c r="AL419" s="4" t="s">
        <v>1152</v>
      </c>
      <c r="AM419" s="4">
        <v>36444</v>
      </c>
      <c r="AN419" s="4" t="s">
        <v>1461</v>
      </c>
      <c r="AO419" s="4">
        <v>1999.7732240437199</v>
      </c>
      <c r="AP419" s="4" t="s">
        <v>1084</v>
      </c>
      <c r="AQ419" s="4" t="s">
        <v>1462</v>
      </c>
      <c r="AR419" s="4" t="s">
        <v>1462</v>
      </c>
      <c r="AS419" s="4" t="s">
        <v>67</v>
      </c>
      <c r="AT419" s="4" t="s">
        <v>1105</v>
      </c>
      <c r="AU419" s="4" t="s">
        <v>893</v>
      </c>
      <c r="AV419" s="4" t="s">
        <v>1084</v>
      </c>
      <c r="AW419" s="4" t="s">
        <v>3248</v>
      </c>
      <c r="AX419" s="4" t="s">
        <v>1084</v>
      </c>
      <c r="AY419" s="4" t="s">
        <v>1106</v>
      </c>
      <c r="AZ419" s="8" t="s">
        <v>67</v>
      </c>
      <c r="BA419" t="s">
        <v>1204</v>
      </c>
      <c r="BB419" t="s">
        <v>1492</v>
      </c>
      <c r="BC419" t="s">
        <v>1227</v>
      </c>
      <c r="BD419" t="s">
        <v>1207</v>
      </c>
      <c r="BE419" t="s">
        <v>1111</v>
      </c>
      <c r="BF419" t="s">
        <v>1112</v>
      </c>
      <c r="BG419" t="s">
        <v>1228</v>
      </c>
      <c r="BH419" t="s">
        <v>1228</v>
      </c>
      <c r="BI419" t="s">
        <v>1228</v>
      </c>
      <c r="BJ419">
        <v>0</v>
      </c>
      <c r="BK419" t="s">
        <v>1115</v>
      </c>
      <c r="BM419" s="47"/>
    </row>
    <row r="420" spans="1:65" x14ac:dyDescent="0.35">
      <c r="A420" s="5">
        <v>788</v>
      </c>
      <c r="B420" s="4">
        <v>788</v>
      </c>
      <c r="C420" s="4" t="s">
        <v>895</v>
      </c>
      <c r="D420" s="4" t="s">
        <v>896</v>
      </c>
      <c r="E420" s="4" t="s">
        <v>1084</v>
      </c>
      <c r="F420" s="4" t="s">
        <v>3269</v>
      </c>
      <c r="G420" s="4" t="s">
        <v>199</v>
      </c>
      <c r="H420" s="4" t="s">
        <v>1086</v>
      </c>
      <c r="I420" s="4" t="s">
        <v>1087</v>
      </c>
      <c r="J420" s="4" t="s">
        <v>1088</v>
      </c>
      <c r="K420" s="4" t="s">
        <v>67</v>
      </c>
      <c r="L420" s="4" t="s">
        <v>3264</v>
      </c>
      <c r="M420" s="4" t="s">
        <v>3270</v>
      </c>
      <c r="N420" s="4" t="s">
        <v>1084</v>
      </c>
      <c r="O420" s="4" t="s">
        <v>1084</v>
      </c>
      <c r="P420" s="4" t="s">
        <v>1084</v>
      </c>
      <c r="Q420" s="4" t="s">
        <v>1084</v>
      </c>
      <c r="R420" s="4" t="s">
        <v>3271</v>
      </c>
      <c r="S420" s="4">
        <v>2005</v>
      </c>
      <c r="T420" s="4" t="s">
        <v>1040</v>
      </c>
      <c r="U420" s="4" t="s">
        <v>1041</v>
      </c>
      <c r="V420" s="4" t="s">
        <v>1042</v>
      </c>
      <c r="W420" s="4" t="s">
        <v>1084</v>
      </c>
      <c r="X420" s="4" t="s">
        <v>1093</v>
      </c>
      <c r="Y420" s="4" t="s">
        <v>1084</v>
      </c>
      <c r="Z420" s="4" t="s">
        <v>1094</v>
      </c>
      <c r="AA420" s="4" t="s">
        <v>1094</v>
      </c>
      <c r="AB420" s="4" t="s">
        <v>1084</v>
      </c>
      <c r="AC420" s="4" t="s">
        <v>1084</v>
      </c>
      <c r="AD420" s="4" t="s">
        <v>1084</v>
      </c>
      <c r="AE420" s="4" t="s">
        <v>3272</v>
      </c>
      <c r="AF420" s="4" t="s">
        <v>1175</v>
      </c>
      <c r="AG420" s="4" t="s">
        <v>1818</v>
      </c>
      <c r="AH420" s="4" t="s">
        <v>78</v>
      </c>
      <c r="AI420" s="4">
        <v>38565</v>
      </c>
      <c r="AJ420" s="4" t="s">
        <v>1151</v>
      </c>
      <c r="AK420" s="4">
        <v>38749</v>
      </c>
      <c r="AL420" s="4" t="s">
        <v>1101</v>
      </c>
      <c r="AM420" s="4">
        <v>38657.5</v>
      </c>
      <c r="AN420" s="4" t="s">
        <v>1158</v>
      </c>
      <c r="AO420" s="4">
        <v>2005.8319672131099</v>
      </c>
      <c r="AP420" s="4" t="s">
        <v>3273</v>
      </c>
      <c r="AQ420" s="4" t="s">
        <v>1159</v>
      </c>
      <c r="AR420" s="4" t="s">
        <v>1280</v>
      </c>
      <c r="AS420" s="4" t="s">
        <v>67</v>
      </c>
      <c r="AT420" s="4" t="s">
        <v>1105</v>
      </c>
      <c r="AU420" s="4" t="s">
        <v>893</v>
      </c>
      <c r="AV420" s="4" t="s">
        <v>1084</v>
      </c>
      <c r="AW420" s="4" t="s">
        <v>3248</v>
      </c>
      <c r="AX420" s="4" t="s">
        <v>1084</v>
      </c>
      <c r="AY420" s="4" t="s">
        <v>1106</v>
      </c>
      <c r="AZ420" s="8" t="s">
        <v>67</v>
      </c>
      <c r="BA420" t="s">
        <v>1204</v>
      </c>
      <c r="BB420" t="s">
        <v>1492</v>
      </c>
      <c r="BC420" t="s">
        <v>1227</v>
      </c>
      <c r="BD420" t="s">
        <v>1207</v>
      </c>
      <c r="BE420" t="s">
        <v>1111</v>
      </c>
      <c r="BF420" t="s">
        <v>1112</v>
      </c>
      <c r="BG420" t="s">
        <v>1228</v>
      </c>
      <c r="BH420" t="s">
        <v>1228</v>
      </c>
      <c r="BI420" t="s">
        <v>1228</v>
      </c>
      <c r="BJ420">
        <v>0</v>
      </c>
      <c r="BK420" t="s">
        <v>1115</v>
      </c>
      <c r="BM420" s="47"/>
    </row>
    <row r="421" spans="1:65" x14ac:dyDescent="0.35">
      <c r="A421" s="5">
        <v>789</v>
      </c>
      <c r="B421" s="4">
        <v>789</v>
      </c>
      <c r="C421" s="4" t="s">
        <v>895</v>
      </c>
      <c r="D421" s="4" t="s">
        <v>897</v>
      </c>
      <c r="E421" s="4" t="s">
        <v>1084</v>
      </c>
      <c r="F421" s="4" t="s">
        <v>3274</v>
      </c>
      <c r="G421" s="4">
        <v>2009</v>
      </c>
      <c r="H421" s="4" t="s">
        <v>1086</v>
      </c>
      <c r="I421" s="4" t="s">
        <v>1087</v>
      </c>
      <c r="J421" s="4" t="s">
        <v>1088</v>
      </c>
      <c r="K421" s="4" t="s">
        <v>76</v>
      </c>
      <c r="L421" s="4" t="s">
        <v>3275</v>
      </c>
      <c r="M421" s="4" t="s">
        <v>3276</v>
      </c>
      <c r="N421" s="4" t="s">
        <v>1084</v>
      </c>
      <c r="O421" s="4" t="s">
        <v>1084</v>
      </c>
      <c r="P421" s="4" t="s">
        <v>1084</v>
      </c>
      <c r="Q421" s="4" t="s">
        <v>1084</v>
      </c>
      <c r="R421" s="4" t="s">
        <v>1084</v>
      </c>
      <c r="S421" s="4">
        <v>2009</v>
      </c>
      <c r="T421" s="4" t="s">
        <v>1040</v>
      </c>
      <c r="U421" s="4" t="s">
        <v>1041</v>
      </c>
      <c r="V421" s="4" t="s">
        <v>1042</v>
      </c>
      <c r="W421" s="4" t="s">
        <v>1084</v>
      </c>
      <c r="X421" s="4" t="s">
        <v>1093</v>
      </c>
      <c r="Y421" s="4" t="s">
        <v>1094</v>
      </c>
      <c r="Z421" s="4" t="s">
        <v>1084</v>
      </c>
      <c r="AA421" s="4" t="s">
        <v>1084</v>
      </c>
      <c r="AB421" s="4" t="s">
        <v>1084</v>
      </c>
      <c r="AC421" s="4" t="s">
        <v>1084</v>
      </c>
      <c r="AD421" s="4" t="s">
        <v>1084</v>
      </c>
      <c r="AE421" s="4" t="s">
        <v>3277</v>
      </c>
      <c r="AF421" s="4" t="s">
        <v>1123</v>
      </c>
      <c r="AG421" s="4" t="s">
        <v>3278</v>
      </c>
      <c r="AH421" s="4" t="s">
        <v>78</v>
      </c>
      <c r="AI421" s="4">
        <v>39922</v>
      </c>
      <c r="AJ421" s="4" t="s">
        <v>1142</v>
      </c>
      <c r="AK421" s="4">
        <v>39964</v>
      </c>
      <c r="AL421" s="4" t="s">
        <v>1157</v>
      </c>
      <c r="AM421" s="4">
        <v>39943.5</v>
      </c>
      <c r="AN421" s="4" t="s">
        <v>1177</v>
      </c>
      <c r="AO421" s="4">
        <v>2009.3538251366101</v>
      </c>
      <c r="AP421" s="4" t="s">
        <v>1084</v>
      </c>
      <c r="AQ421" s="4" t="s">
        <v>1179</v>
      </c>
      <c r="AR421" s="4" t="s">
        <v>1179</v>
      </c>
      <c r="AS421" s="4" t="s">
        <v>76</v>
      </c>
      <c r="AT421" s="4" t="s">
        <v>1105</v>
      </c>
      <c r="AU421" s="4" t="s">
        <v>893</v>
      </c>
      <c r="AV421" s="4" t="s">
        <v>1084</v>
      </c>
      <c r="AW421" s="4" t="s">
        <v>1084</v>
      </c>
      <c r="AX421" s="4" t="s">
        <v>1084</v>
      </c>
      <c r="AY421" s="4" t="s">
        <v>1128</v>
      </c>
      <c r="AZ421" s="8" t="s">
        <v>76</v>
      </c>
      <c r="BA421" t="s">
        <v>1204</v>
      </c>
      <c r="BB421" t="s">
        <v>1492</v>
      </c>
      <c r="BC421" t="s">
        <v>1227</v>
      </c>
      <c r="BD421" t="s">
        <v>1207</v>
      </c>
      <c r="BE421" t="s">
        <v>1111</v>
      </c>
      <c r="BF421" t="s">
        <v>1112</v>
      </c>
      <c r="BG421" t="s">
        <v>1228</v>
      </c>
      <c r="BH421" t="s">
        <v>1228</v>
      </c>
      <c r="BI421" t="s">
        <v>1228</v>
      </c>
      <c r="BJ421">
        <v>0</v>
      </c>
      <c r="BK421" t="s">
        <v>1115</v>
      </c>
      <c r="BM421" s="47" t="s">
        <v>1167</v>
      </c>
    </row>
    <row r="422" spans="1:65" x14ac:dyDescent="0.35">
      <c r="A422" s="5">
        <v>790</v>
      </c>
      <c r="B422" s="4">
        <v>790</v>
      </c>
      <c r="C422" s="4" t="s">
        <v>895</v>
      </c>
      <c r="D422" s="4" t="s">
        <v>898</v>
      </c>
      <c r="E422" s="4" t="s">
        <v>1084</v>
      </c>
      <c r="F422" s="4" t="s">
        <v>3279</v>
      </c>
      <c r="G422" s="4" t="s">
        <v>192</v>
      </c>
      <c r="H422" s="4" t="s">
        <v>1086</v>
      </c>
      <c r="I422" s="4" t="s">
        <v>1087</v>
      </c>
      <c r="J422" s="4" t="s">
        <v>1088</v>
      </c>
      <c r="K422" s="4" t="s">
        <v>67</v>
      </c>
      <c r="L422" s="4" t="s">
        <v>3264</v>
      </c>
      <c r="M422" s="4" t="s">
        <v>3280</v>
      </c>
      <c r="N422" s="4" t="s">
        <v>1084</v>
      </c>
      <c r="O422" s="4" t="s">
        <v>1084</v>
      </c>
      <c r="P422" s="4" t="s">
        <v>1084</v>
      </c>
      <c r="Q422" s="4" t="s">
        <v>1084</v>
      </c>
      <c r="R422" s="4" t="s">
        <v>3281</v>
      </c>
      <c r="S422" s="4">
        <v>2010</v>
      </c>
      <c r="T422" s="4" t="s">
        <v>1040</v>
      </c>
      <c r="U422" s="4" t="s">
        <v>1041</v>
      </c>
      <c r="V422" s="4" t="s">
        <v>1042</v>
      </c>
      <c r="W422" s="4" t="s">
        <v>1084</v>
      </c>
      <c r="X422" s="4" t="s">
        <v>1093</v>
      </c>
      <c r="Y422" s="4" t="s">
        <v>1084</v>
      </c>
      <c r="Z422" s="4" t="s">
        <v>1094</v>
      </c>
      <c r="AA422" s="4" t="s">
        <v>1094</v>
      </c>
      <c r="AB422" s="4" t="s">
        <v>1084</v>
      </c>
      <c r="AC422" s="4" t="s">
        <v>1084</v>
      </c>
      <c r="AD422" s="4" t="s">
        <v>1084</v>
      </c>
      <c r="AE422" s="4" t="s">
        <v>2789</v>
      </c>
      <c r="AF422" s="4" t="s">
        <v>1190</v>
      </c>
      <c r="AG422" s="4" t="s">
        <v>3192</v>
      </c>
      <c r="AH422" s="4" t="s">
        <v>78</v>
      </c>
      <c r="AI422" s="4">
        <v>40450</v>
      </c>
      <c r="AJ422" s="4" t="s">
        <v>1192</v>
      </c>
      <c r="AK422" s="4">
        <v>40616</v>
      </c>
      <c r="AL422" s="4" t="s">
        <v>1201</v>
      </c>
      <c r="AM422" s="4">
        <v>40533.5</v>
      </c>
      <c r="AN422" s="4" t="s">
        <v>1255</v>
      </c>
      <c r="AO422" s="4">
        <v>2010.9685792349701</v>
      </c>
      <c r="AP422" s="4" t="s">
        <v>1084</v>
      </c>
      <c r="AQ422" s="4" t="s">
        <v>1256</v>
      </c>
      <c r="AR422" s="4" t="s">
        <v>1342</v>
      </c>
      <c r="AS422" s="4" t="s">
        <v>67</v>
      </c>
      <c r="AT422" s="4" t="s">
        <v>1105</v>
      </c>
      <c r="AU422" s="4" t="s">
        <v>893</v>
      </c>
      <c r="AV422" s="4" t="s">
        <v>1084</v>
      </c>
      <c r="AW422" s="4" t="s">
        <v>3248</v>
      </c>
      <c r="AX422" s="4" t="s">
        <v>1084</v>
      </c>
      <c r="AY422" s="4" t="s">
        <v>1106</v>
      </c>
      <c r="AZ422" s="8" t="s">
        <v>67</v>
      </c>
      <c r="BA422" t="s">
        <v>1204</v>
      </c>
      <c r="BB422" t="s">
        <v>1492</v>
      </c>
      <c r="BC422" t="s">
        <v>1227</v>
      </c>
      <c r="BD422" t="s">
        <v>1207</v>
      </c>
      <c r="BE422" t="s">
        <v>1111</v>
      </c>
      <c r="BF422" t="s">
        <v>1112</v>
      </c>
      <c r="BG422" t="s">
        <v>1228</v>
      </c>
      <c r="BH422" t="s">
        <v>1228</v>
      </c>
      <c r="BI422" t="s">
        <v>1228</v>
      </c>
      <c r="BJ422">
        <v>0</v>
      </c>
      <c r="BK422" t="s">
        <v>1115</v>
      </c>
      <c r="BM422" s="47"/>
    </row>
    <row r="423" spans="1:65" x14ac:dyDescent="0.35">
      <c r="A423" s="5">
        <v>822</v>
      </c>
      <c r="B423" s="4">
        <v>822</v>
      </c>
      <c r="C423" s="4" t="s">
        <v>895</v>
      </c>
      <c r="D423" s="4" t="s">
        <v>900</v>
      </c>
      <c r="E423" s="4" t="s">
        <v>1084</v>
      </c>
      <c r="F423" s="4" t="s">
        <v>3282</v>
      </c>
      <c r="G423" s="4">
        <v>2015</v>
      </c>
      <c r="H423" s="4" t="s">
        <v>1086</v>
      </c>
      <c r="I423" s="4" t="s">
        <v>1087</v>
      </c>
      <c r="J423" s="4" t="s">
        <v>1088</v>
      </c>
      <c r="K423" s="4" t="s">
        <v>67</v>
      </c>
      <c r="L423" s="4" t="s">
        <v>3264</v>
      </c>
      <c r="M423" s="4" t="s">
        <v>3283</v>
      </c>
      <c r="N423" s="4" t="s">
        <v>1084</v>
      </c>
      <c r="O423" s="4" t="s">
        <v>1084</v>
      </c>
      <c r="P423" s="4" t="s">
        <v>1084</v>
      </c>
      <c r="Q423" s="4" t="s">
        <v>1084</v>
      </c>
      <c r="R423" s="4" t="s">
        <v>3284</v>
      </c>
      <c r="S423" s="4">
        <v>2015</v>
      </c>
      <c r="T423" s="4" t="s">
        <v>1040</v>
      </c>
      <c r="U423" s="4" t="s">
        <v>1041</v>
      </c>
      <c r="V423" s="4" t="s">
        <v>1042</v>
      </c>
      <c r="W423" s="4" t="s">
        <v>1084</v>
      </c>
      <c r="X423" s="4" t="s">
        <v>1093</v>
      </c>
      <c r="Y423" s="4" t="s">
        <v>1084</v>
      </c>
      <c r="Z423" s="4" t="s">
        <v>1094</v>
      </c>
      <c r="AA423" s="4" t="s">
        <v>1094</v>
      </c>
      <c r="AB423" s="4" t="s">
        <v>1084</v>
      </c>
      <c r="AC423" s="4" t="s">
        <v>1084</v>
      </c>
      <c r="AD423" s="4" t="s">
        <v>1084</v>
      </c>
      <c r="AE423" s="4" t="s">
        <v>3285</v>
      </c>
      <c r="AF423" s="4" t="s">
        <v>1190</v>
      </c>
      <c r="AG423" s="4" t="s">
        <v>1326</v>
      </c>
      <c r="AH423" s="4" t="s">
        <v>78</v>
      </c>
      <c r="AI423" s="4">
        <v>42190</v>
      </c>
      <c r="AJ423" s="4" t="s">
        <v>1125</v>
      </c>
      <c r="AK423" s="4">
        <v>42357</v>
      </c>
      <c r="AL423" s="4" t="s">
        <v>1152</v>
      </c>
      <c r="AM423" s="4">
        <v>42274</v>
      </c>
      <c r="AN423" s="4" t="s">
        <v>1102</v>
      </c>
      <c r="AO423" s="4">
        <v>2015.7349726775999</v>
      </c>
      <c r="AP423" s="4" t="s">
        <v>1084</v>
      </c>
      <c r="AQ423" s="4" t="s">
        <v>1103</v>
      </c>
      <c r="AR423" s="4" t="s">
        <v>1103</v>
      </c>
      <c r="AS423" s="4" t="s">
        <v>67</v>
      </c>
      <c r="AT423" s="4" t="s">
        <v>1105</v>
      </c>
      <c r="AU423" s="4" t="s">
        <v>893</v>
      </c>
      <c r="AV423" s="4" t="s">
        <v>1084</v>
      </c>
      <c r="AW423" s="4" t="s">
        <v>3248</v>
      </c>
      <c r="AX423" s="4" t="s">
        <v>1084</v>
      </c>
      <c r="AY423" s="4" t="s">
        <v>1106</v>
      </c>
      <c r="AZ423" s="8" t="s">
        <v>67</v>
      </c>
      <c r="BA423" t="s">
        <v>1204</v>
      </c>
      <c r="BB423" t="s">
        <v>1492</v>
      </c>
      <c r="BC423" t="s">
        <v>1227</v>
      </c>
      <c r="BD423" t="s">
        <v>1207</v>
      </c>
      <c r="BE423" t="s">
        <v>1111</v>
      </c>
      <c r="BF423" t="s">
        <v>1112</v>
      </c>
      <c r="BG423" t="s">
        <v>1228</v>
      </c>
      <c r="BH423" t="s">
        <v>1228</v>
      </c>
      <c r="BI423" t="s">
        <v>1228</v>
      </c>
      <c r="BJ423">
        <v>0</v>
      </c>
      <c r="BK423" t="s">
        <v>1115</v>
      </c>
      <c r="BM423" s="47"/>
    </row>
    <row r="424" spans="1:65" x14ac:dyDescent="0.35">
      <c r="A424" s="5">
        <v>791</v>
      </c>
      <c r="B424" s="4">
        <v>791</v>
      </c>
      <c r="C424" s="4" t="s">
        <v>895</v>
      </c>
      <c r="D424" s="4" t="s">
        <v>899</v>
      </c>
      <c r="E424" s="4" t="s">
        <v>1084</v>
      </c>
      <c r="F424" s="4" t="s">
        <v>3274</v>
      </c>
      <c r="G424" s="4">
        <v>2014</v>
      </c>
      <c r="H424" s="4" t="s">
        <v>1086</v>
      </c>
      <c r="I424" s="4" t="s">
        <v>1087</v>
      </c>
      <c r="J424" s="4" t="s">
        <v>1088</v>
      </c>
      <c r="K424" s="4" t="s">
        <v>76</v>
      </c>
      <c r="L424" s="4" t="s">
        <v>3275</v>
      </c>
      <c r="M424" s="4" t="s">
        <v>3286</v>
      </c>
      <c r="N424" s="4" t="s">
        <v>1084</v>
      </c>
      <c r="O424" s="4" t="s">
        <v>1084</v>
      </c>
      <c r="P424" s="4" t="s">
        <v>1084</v>
      </c>
      <c r="Q424" s="4" t="s">
        <v>1084</v>
      </c>
      <c r="R424" s="4" t="s">
        <v>1084</v>
      </c>
      <c r="S424" s="4">
        <v>2014</v>
      </c>
      <c r="T424" s="4" t="s">
        <v>1040</v>
      </c>
      <c r="U424" s="4" t="s">
        <v>1041</v>
      </c>
      <c r="V424" s="4" t="s">
        <v>1042</v>
      </c>
      <c r="W424" s="4" t="s">
        <v>1084</v>
      </c>
      <c r="X424" s="4" t="s">
        <v>1093</v>
      </c>
      <c r="Y424" s="4" t="s">
        <v>1094</v>
      </c>
      <c r="Z424" s="4" t="s">
        <v>1084</v>
      </c>
      <c r="AA424" s="4" t="s">
        <v>1084</v>
      </c>
      <c r="AB424" s="4" t="s">
        <v>1084</v>
      </c>
      <c r="AC424" s="4" t="s">
        <v>1084</v>
      </c>
      <c r="AD424" s="4" t="s">
        <v>1084</v>
      </c>
      <c r="AE424" s="4" t="s">
        <v>2882</v>
      </c>
      <c r="AF424" s="4" t="s">
        <v>1163</v>
      </c>
      <c r="AG424" s="4" t="s">
        <v>1340</v>
      </c>
      <c r="AH424" s="4" t="s">
        <v>78</v>
      </c>
      <c r="AI424" s="4">
        <v>41694</v>
      </c>
      <c r="AJ424" s="4" t="s">
        <v>1101</v>
      </c>
      <c r="AK424" s="4">
        <v>41758</v>
      </c>
      <c r="AL424" s="4" t="s">
        <v>1142</v>
      </c>
      <c r="AM424" s="4">
        <v>41726.5</v>
      </c>
      <c r="AN424" s="4" t="s">
        <v>1369</v>
      </c>
      <c r="AO424" s="4">
        <v>2014.23633879781</v>
      </c>
      <c r="AP424" s="4" t="s">
        <v>1084</v>
      </c>
      <c r="AQ424" s="4" t="s">
        <v>1370</v>
      </c>
      <c r="AR424" s="4" t="s">
        <v>1370</v>
      </c>
      <c r="AS424" s="4" t="s">
        <v>76</v>
      </c>
      <c r="AT424" s="4" t="s">
        <v>1105</v>
      </c>
      <c r="AU424" s="4" t="s">
        <v>893</v>
      </c>
      <c r="AV424" s="4" t="s">
        <v>1084</v>
      </c>
      <c r="AW424" s="4" t="s">
        <v>1084</v>
      </c>
      <c r="AX424" s="4" t="s">
        <v>1084</v>
      </c>
      <c r="AY424" s="4" t="s">
        <v>1128</v>
      </c>
      <c r="AZ424" s="8" t="s">
        <v>76</v>
      </c>
      <c r="BA424" t="s">
        <v>1204</v>
      </c>
      <c r="BB424" t="s">
        <v>1492</v>
      </c>
      <c r="BC424" t="s">
        <v>1227</v>
      </c>
      <c r="BD424" t="s">
        <v>1207</v>
      </c>
      <c r="BE424" t="s">
        <v>1111</v>
      </c>
      <c r="BF424" t="s">
        <v>1112</v>
      </c>
      <c r="BG424" t="s">
        <v>1228</v>
      </c>
      <c r="BH424" t="s">
        <v>1228</v>
      </c>
      <c r="BI424" t="s">
        <v>1228</v>
      </c>
      <c r="BJ424">
        <v>0</v>
      </c>
      <c r="BK424" t="s">
        <v>1115</v>
      </c>
      <c r="BM424" s="47" t="s">
        <v>1298</v>
      </c>
    </row>
    <row r="425" spans="1:65" x14ac:dyDescent="0.35">
      <c r="A425" s="5">
        <v>2445</v>
      </c>
      <c r="B425" s="4">
        <v>2445</v>
      </c>
      <c r="C425" s="4" t="s">
        <v>895</v>
      </c>
      <c r="D425" s="4" t="s">
        <v>901</v>
      </c>
      <c r="E425" s="4" t="s">
        <v>1084</v>
      </c>
      <c r="F425" s="4" t="s">
        <v>3287</v>
      </c>
      <c r="G425" s="4">
        <v>2019</v>
      </c>
      <c r="H425" s="4" t="s">
        <v>1086</v>
      </c>
      <c r="I425" s="4" t="s">
        <v>1087</v>
      </c>
      <c r="J425" s="4" t="s">
        <v>1088</v>
      </c>
      <c r="K425" s="4" t="s">
        <v>76</v>
      </c>
      <c r="L425" s="4" t="s">
        <v>3275</v>
      </c>
      <c r="M425" s="4" t="s">
        <v>3288</v>
      </c>
      <c r="N425" s="4" t="s">
        <v>1084</v>
      </c>
      <c r="O425" s="4" t="s">
        <v>1084</v>
      </c>
      <c r="P425" s="4" t="s">
        <v>1084</v>
      </c>
      <c r="Q425" s="4" t="s">
        <v>1084</v>
      </c>
      <c r="R425" s="4" t="s">
        <v>1084</v>
      </c>
      <c r="S425" s="4">
        <v>0</v>
      </c>
      <c r="T425" s="4" t="s">
        <v>1040</v>
      </c>
      <c r="U425" s="4" t="s">
        <v>1041</v>
      </c>
      <c r="V425" s="4" t="s">
        <v>1042</v>
      </c>
      <c r="W425" s="4" t="s">
        <v>1084</v>
      </c>
      <c r="X425" s="4" t="s">
        <v>1093</v>
      </c>
      <c r="Y425" s="4" t="s">
        <v>1094</v>
      </c>
      <c r="Z425" s="4" t="s">
        <v>1084</v>
      </c>
      <c r="AA425" s="4" t="s">
        <v>1084</v>
      </c>
      <c r="AB425" s="4" t="s">
        <v>1084</v>
      </c>
      <c r="AC425" s="4" t="s">
        <v>1188</v>
      </c>
      <c r="AD425" s="4" t="s">
        <v>1084</v>
      </c>
      <c r="AE425" s="4" t="s">
        <v>3289</v>
      </c>
      <c r="AF425" s="4" t="s">
        <v>1140</v>
      </c>
      <c r="AG425" s="4" t="s">
        <v>2876</v>
      </c>
      <c r="AH425" s="4" t="s">
        <v>78</v>
      </c>
      <c r="AI425" s="4">
        <v>43470</v>
      </c>
      <c r="AJ425" s="4" t="s">
        <v>1303</v>
      </c>
      <c r="AK425" s="4">
        <v>43571</v>
      </c>
      <c r="AL425" s="4" t="s">
        <v>1142</v>
      </c>
      <c r="AM425" s="4">
        <v>43521</v>
      </c>
      <c r="AN425" s="4" t="s">
        <v>1214</v>
      </c>
      <c r="AO425" s="4">
        <v>2019.1502732240399</v>
      </c>
      <c r="AP425" s="4" t="s">
        <v>1084</v>
      </c>
      <c r="AQ425" s="4" t="s">
        <v>1216</v>
      </c>
      <c r="AR425" s="4" t="s">
        <v>1216</v>
      </c>
      <c r="AS425" s="4" t="s">
        <v>76</v>
      </c>
      <c r="AT425" s="4" t="s">
        <v>1105</v>
      </c>
      <c r="AU425" s="4" t="s">
        <v>893</v>
      </c>
      <c r="AV425" s="4" t="s">
        <v>1084</v>
      </c>
      <c r="AW425" s="4" t="s">
        <v>1084</v>
      </c>
      <c r="AX425" s="4" t="s">
        <v>1084</v>
      </c>
      <c r="AY425" s="4" t="s">
        <v>1128</v>
      </c>
      <c r="AZ425" s="8" t="s">
        <v>76</v>
      </c>
      <c r="BA425" t="s">
        <v>1204</v>
      </c>
      <c r="BB425" t="s">
        <v>1492</v>
      </c>
      <c r="BC425" t="s">
        <v>1227</v>
      </c>
      <c r="BD425" t="s">
        <v>1207</v>
      </c>
      <c r="BE425" t="s">
        <v>1111</v>
      </c>
      <c r="BF425" t="s">
        <v>1112</v>
      </c>
      <c r="BG425" t="s">
        <v>1228</v>
      </c>
      <c r="BH425" t="s">
        <v>1228</v>
      </c>
      <c r="BI425" t="s">
        <v>1228</v>
      </c>
      <c r="BJ425">
        <v>0</v>
      </c>
      <c r="BK425" t="s">
        <v>1115</v>
      </c>
      <c r="BM425" s="47" t="s">
        <v>329</v>
      </c>
    </row>
    <row r="426" spans="1:65" x14ac:dyDescent="0.35">
      <c r="A426" s="5">
        <v>1713</v>
      </c>
      <c r="B426" s="4">
        <v>1713</v>
      </c>
      <c r="C426" s="4" t="s">
        <v>124</v>
      </c>
      <c r="D426" s="4" t="s">
        <v>127</v>
      </c>
      <c r="E426" s="4" t="s">
        <v>1084</v>
      </c>
      <c r="F426" s="4" t="s">
        <v>3290</v>
      </c>
      <c r="G426" s="4">
        <v>2015</v>
      </c>
      <c r="H426" s="4" t="s">
        <v>1086</v>
      </c>
      <c r="I426" s="4" t="s">
        <v>1087</v>
      </c>
      <c r="J426" s="4" t="s">
        <v>1088</v>
      </c>
      <c r="K426" s="4" t="s">
        <v>763</v>
      </c>
      <c r="L426" s="4" t="s">
        <v>3291</v>
      </c>
      <c r="M426" s="4" t="s">
        <v>1084</v>
      </c>
      <c r="N426" s="4" t="s">
        <v>1084</v>
      </c>
      <c r="O426" s="4" t="s">
        <v>1084</v>
      </c>
      <c r="P426" s="4" t="s">
        <v>1084</v>
      </c>
      <c r="Q426" s="4" t="s">
        <v>1084</v>
      </c>
      <c r="R426" s="4" t="s">
        <v>1084</v>
      </c>
      <c r="S426" s="4">
        <v>0</v>
      </c>
      <c r="T426" s="4" t="s">
        <v>1040</v>
      </c>
      <c r="U426" s="4" t="s">
        <v>1084</v>
      </c>
      <c r="V426" s="4" t="s">
        <v>1084</v>
      </c>
      <c r="W426" s="4" t="s">
        <v>1084</v>
      </c>
      <c r="X426" s="4" t="s">
        <v>1093</v>
      </c>
      <c r="Y426" s="4" t="s">
        <v>1084</v>
      </c>
      <c r="Z426" s="4" t="s">
        <v>1094</v>
      </c>
      <c r="AA426" s="4" t="s">
        <v>1084</v>
      </c>
      <c r="AB426" s="4" t="s">
        <v>1084</v>
      </c>
      <c r="AC426" s="4" t="s">
        <v>1188</v>
      </c>
      <c r="AD426" s="4" t="s">
        <v>1084</v>
      </c>
      <c r="AE426" s="4" t="s">
        <v>3292</v>
      </c>
      <c r="AF426" s="4" t="s">
        <v>1175</v>
      </c>
      <c r="AG426" s="4" t="s">
        <v>1521</v>
      </c>
      <c r="AH426" s="4" t="s">
        <v>78</v>
      </c>
      <c r="AI426" s="4">
        <v>42005</v>
      </c>
      <c r="AJ426" s="4" t="s">
        <v>1303</v>
      </c>
      <c r="AK426" s="4">
        <v>42185</v>
      </c>
      <c r="AL426" s="4" t="s">
        <v>1100</v>
      </c>
      <c r="AM426" s="4">
        <v>42095.5</v>
      </c>
      <c r="AN426" s="4" t="s">
        <v>1102</v>
      </c>
      <c r="AO426" s="4">
        <v>2015.2472677595599</v>
      </c>
      <c r="AP426" s="4" t="s">
        <v>3293</v>
      </c>
      <c r="AQ426" s="4" t="s">
        <v>1103</v>
      </c>
      <c r="AR426" s="4" t="s">
        <v>1103</v>
      </c>
      <c r="AS426" s="4" t="s">
        <v>128</v>
      </c>
      <c r="AT426" s="4" t="s">
        <v>1105</v>
      </c>
      <c r="AU426" s="4" t="s">
        <v>122</v>
      </c>
      <c r="AV426" s="4" t="s">
        <v>1084</v>
      </c>
      <c r="AW426" s="4" t="s">
        <v>3294</v>
      </c>
      <c r="AX426" s="4" t="s">
        <v>1084</v>
      </c>
      <c r="AY426" s="4" t="s">
        <v>1419</v>
      </c>
      <c r="AZ426" s="8" t="s">
        <v>128</v>
      </c>
      <c r="BA426" t="s">
        <v>1107</v>
      </c>
      <c r="BB426" t="s">
        <v>1108</v>
      </c>
      <c r="BC426" t="s">
        <v>1109</v>
      </c>
      <c r="BD426" t="s">
        <v>1293</v>
      </c>
      <c r="BE426" t="s">
        <v>1133</v>
      </c>
      <c r="BF426" t="s">
        <v>1112</v>
      </c>
      <c r="BG426" t="s">
        <v>1109</v>
      </c>
      <c r="BH426" t="s">
        <v>1108</v>
      </c>
      <c r="BI426" t="s">
        <v>1113</v>
      </c>
      <c r="BJ426" t="s">
        <v>1114</v>
      </c>
      <c r="BK426" t="s">
        <v>1115</v>
      </c>
      <c r="BM426" s="47"/>
    </row>
    <row r="427" spans="1:65" x14ac:dyDescent="0.35">
      <c r="A427" s="5">
        <v>4440</v>
      </c>
      <c r="B427" s="4">
        <v>4440</v>
      </c>
      <c r="C427" s="4" t="s">
        <v>124</v>
      </c>
      <c r="D427" s="4" t="s">
        <v>130</v>
      </c>
      <c r="E427" s="4" t="s">
        <v>1084</v>
      </c>
      <c r="F427" s="4" t="s">
        <v>3290</v>
      </c>
      <c r="G427" s="4" t="s">
        <v>103</v>
      </c>
      <c r="H427" s="4" t="s">
        <v>1086</v>
      </c>
      <c r="I427" s="4" t="s">
        <v>1087</v>
      </c>
      <c r="J427" s="4" t="s">
        <v>1088</v>
      </c>
      <c r="K427" s="4" t="s">
        <v>763</v>
      </c>
      <c r="L427" s="4" t="s">
        <v>3291</v>
      </c>
      <c r="M427" s="4" t="s">
        <v>1084</v>
      </c>
      <c r="N427" s="4" t="s">
        <v>1084</v>
      </c>
      <c r="O427" s="4" t="s">
        <v>1084</v>
      </c>
      <c r="P427" s="4" t="s">
        <v>1084</v>
      </c>
      <c r="Q427" s="4" t="s">
        <v>1084</v>
      </c>
      <c r="R427" s="4" t="s">
        <v>1084</v>
      </c>
      <c r="S427" s="4">
        <v>0</v>
      </c>
      <c r="T427" s="4" t="s">
        <v>1040</v>
      </c>
      <c r="U427" s="4" t="s">
        <v>1084</v>
      </c>
      <c r="V427" s="4" t="s">
        <v>1084</v>
      </c>
      <c r="W427" s="4" t="s">
        <v>1084</v>
      </c>
      <c r="X427" s="4" t="s">
        <v>1093</v>
      </c>
      <c r="Y427" s="4" t="s">
        <v>1084</v>
      </c>
      <c r="Z427" s="4" t="s">
        <v>1094</v>
      </c>
      <c r="AA427" s="4" t="s">
        <v>1084</v>
      </c>
      <c r="AB427" s="4" t="s">
        <v>1084</v>
      </c>
      <c r="AC427" s="4" t="s">
        <v>1188</v>
      </c>
      <c r="AD427" s="4" t="s">
        <v>1084</v>
      </c>
      <c r="AE427" s="4" t="s">
        <v>1183</v>
      </c>
      <c r="AF427" s="4" t="s">
        <v>1084</v>
      </c>
      <c r="AG427" s="4" t="s">
        <v>1084</v>
      </c>
      <c r="AH427" s="4" t="s">
        <v>70</v>
      </c>
      <c r="AI427" s="4">
        <v>0</v>
      </c>
      <c r="AJ427" s="4" t="s">
        <v>1084</v>
      </c>
      <c r="AK427" s="4">
        <v>0</v>
      </c>
      <c r="AL427" s="4" t="s">
        <v>1084</v>
      </c>
      <c r="AM427" s="4">
        <v>0</v>
      </c>
      <c r="AN427" s="4" t="s">
        <v>1084</v>
      </c>
      <c r="AO427" s="4">
        <v>0</v>
      </c>
      <c r="AP427" s="4" t="s">
        <v>1084</v>
      </c>
      <c r="AQ427" s="4" t="s">
        <v>1195</v>
      </c>
      <c r="AR427" s="4" t="s">
        <v>1216</v>
      </c>
      <c r="AS427" s="4" t="s">
        <v>128</v>
      </c>
      <c r="AT427" s="4" t="s">
        <v>1105</v>
      </c>
      <c r="AU427" s="4" t="s">
        <v>122</v>
      </c>
      <c r="AV427" s="4" t="s">
        <v>1084</v>
      </c>
      <c r="AW427" s="4" t="s">
        <v>3294</v>
      </c>
      <c r="AX427" s="4" t="s">
        <v>1084</v>
      </c>
      <c r="AY427" s="4" t="s">
        <v>1419</v>
      </c>
      <c r="AZ427" s="8" t="s">
        <v>128</v>
      </c>
      <c r="BA427" t="s">
        <v>1107</v>
      </c>
      <c r="BB427" t="s">
        <v>1108</v>
      </c>
      <c r="BC427" t="s">
        <v>1109</v>
      </c>
      <c r="BD427" t="s">
        <v>1293</v>
      </c>
      <c r="BE427" t="s">
        <v>1133</v>
      </c>
      <c r="BF427" t="s">
        <v>1112</v>
      </c>
      <c r="BG427" t="s">
        <v>1109</v>
      </c>
      <c r="BH427" t="s">
        <v>1108</v>
      </c>
      <c r="BI427" t="s">
        <v>1113</v>
      </c>
      <c r="BJ427" t="s">
        <v>1114</v>
      </c>
      <c r="BK427" t="s">
        <v>1115</v>
      </c>
      <c r="BM427" s="47"/>
    </row>
    <row r="428" spans="1:65" x14ac:dyDescent="0.35">
      <c r="A428" s="5">
        <v>849</v>
      </c>
      <c r="B428" s="4">
        <v>849</v>
      </c>
      <c r="C428" s="4" t="s">
        <v>153</v>
      </c>
      <c r="D428" s="4" t="s">
        <v>154</v>
      </c>
      <c r="E428" s="4" t="s">
        <v>1084</v>
      </c>
      <c r="F428" s="4" t="s">
        <v>3295</v>
      </c>
      <c r="G428" s="4">
        <v>2015</v>
      </c>
      <c r="H428" s="4" t="s">
        <v>1086</v>
      </c>
      <c r="I428" s="4" t="s">
        <v>1087</v>
      </c>
      <c r="J428" s="4" t="s">
        <v>1088</v>
      </c>
      <c r="K428" s="4" t="s">
        <v>121</v>
      </c>
      <c r="L428" s="4" t="s">
        <v>3296</v>
      </c>
      <c r="M428" s="4" t="s">
        <v>3297</v>
      </c>
      <c r="N428" s="4" t="s">
        <v>1084</v>
      </c>
      <c r="O428" s="4" t="s">
        <v>1084</v>
      </c>
      <c r="P428" s="4" t="s">
        <v>1084</v>
      </c>
      <c r="Q428" s="4" t="s">
        <v>1084</v>
      </c>
      <c r="R428" s="4" t="s">
        <v>1084</v>
      </c>
      <c r="S428" s="4">
        <v>2015</v>
      </c>
      <c r="T428" s="4" t="s">
        <v>1040</v>
      </c>
      <c r="U428" s="4" t="s">
        <v>1084</v>
      </c>
      <c r="V428" s="4" t="s">
        <v>1042</v>
      </c>
      <c r="W428" s="4" t="s">
        <v>1084</v>
      </c>
      <c r="X428" s="4" t="s">
        <v>1093</v>
      </c>
      <c r="Y428" s="4" t="s">
        <v>1084</v>
      </c>
      <c r="Z428" s="4" t="s">
        <v>1094</v>
      </c>
      <c r="AA428" s="4" t="s">
        <v>1084</v>
      </c>
      <c r="AB428" s="4" t="s">
        <v>1084</v>
      </c>
      <c r="AC428" s="4" t="s">
        <v>1095</v>
      </c>
      <c r="AD428" s="4" t="s">
        <v>3298</v>
      </c>
      <c r="AE428" s="4" t="s">
        <v>3299</v>
      </c>
      <c r="AF428" s="4" t="s">
        <v>1123</v>
      </c>
      <c r="AG428" s="4" t="s">
        <v>2008</v>
      </c>
      <c r="AH428" s="4" t="s">
        <v>78</v>
      </c>
      <c r="AI428" s="4">
        <v>42085</v>
      </c>
      <c r="AJ428" s="4" t="s">
        <v>1201</v>
      </c>
      <c r="AK428" s="4">
        <v>42130</v>
      </c>
      <c r="AL428" s="4" t="s">
        <v>1157</v>
      </c>
      <c r="AM428" s="4">
        <v>42108</v>
      </c>
      <c r="AN428" s="4" t="s">
        <v>1102</v>
      </c>
      <c r="AO428" s="4">
        <v>2015.2814207650299</v>
      </c>
      <c r="AP428" s="4" t="s">
        <v>1304</v>
      </c>
      <c r="AQ428" s="4" t="s">
        <v>1103</v>
      </c>
      <c r="AR428" s="4" t="s">
        <v>1103</v>
      </c>
      <c r="AS428" s="4" t="s">
        <v>121</v>
      </c>
      <c r="AT428" s="4" t="s">
        <v>1105</v>
      </c>
      <c r="AU428" s="4" t="s">
        <v>151</v>
      </c>
      <c r="AV428" s="4" t="s">
        <v>1084</v>
      </c>
      <c r="AW428" s="4" t="s">
        <v>1084</v>
      </c>
      <c r="AX428" s="4" t="s">
        <v>1084</v>
      </c>
      <c r="AY428" s="4" t="s">
        <v>1289</v>
      </c>
      <c r="AZ428" s="8" t="s">
        <v>121</v>
      </c>
      <c r="BA428" t="s">
        <v>1107</v>
      </c>
      <c r="BB428" t="s">
        <v>1108</v>
      </c>
      <c r="BC428" t="s">
        <v>1109</v>
      </c>
      <c r="BD428" t="s">
        <v>1293</v>
      </c>
      <c r="BE428" t="s">
        <v>1133</v>
      </c>
      <c r="BF428" t="s">
        <v>1112</v>
      </c>
      <c r="BG428" t="s">
        <v>1109</v>
      </c>
      <c r="BH428" t="s">
        <v>1108</v>
      </c>
      <c r="BI428" t="s">
        <v>1113</v>
      </c>
      <c r="BJ428" t="s">
        <v>1114</v>
      </c>
      <c r="BK428" t="s">
        <v>1115</v>
      </c>
      <c r="BM428" s="47"/>
    </row>
    <row r="429" spans="1:65" x14ac:dyDescent="0.35">
      <c r="A429" s="5">
        <v>2155</v>
      </c>
      <c r="B429" s="4">
        <v>2155</v>
      </c>
      <c r="C429" s="4" t="s">
        <v>231</v>
      </c>
      <c r="D429" s="4" t="s">
        <v>238</v>
      </c>
      <c r="E429" s="4" t="s">
        <v>3300</v>
      </c>
      <c r="F429" s="4" t="s">
        <v>3301</v>
      </c>
      <c r="G429" s="4" t="s">
        <v>68</v>
      </c>
      <c r="H429" s="4" t="s">
        <v>1086</v>
      </c>
      <c r="I429" s="4" t="s">
        <v>1087</v>
      </c>
      <c r="J429" s="4" t="s">
        <v>1088</v>
      </c>
      <c r="K429" s="4" t="s">
        <v>121</v>
      </c>
      <c r="L429" s="4" t="s">
        <v>3302</v>
      </c>
      <c r="M429" s="4" t="s">
        <v>3303</v>
      </c>
      <c r="N429" s="4" t="s">
        <v>1084</v>
      </c>
      <c r="O429" s="4" t="s">
        <v>1084</v>
      </c>
      <c r="P429" s="4" t="s">
        <v>1084</v>
      </c>
      <c r="Q429" s="4" t="s">
        <v>1084</v>
      </c>
      <c r="R429" s="4" t="s">
        <v>1084</v>
      </c>
      <c r="S429" s="4">
        <v>0</v>
      </c>
      <c r="T429" s="4" t="s">
        <v>1040</v>
      </c>
      <c r="U429" s="4" t="s">
        <v>1041</v>
      </c>
      <c r="V429" s="4" t="s">
        <v>1042</v>
      </c>
      <c r="W429" s="4" t="s">
        <v>1084</v>
      </c>
      <c r="X429" s="4" t="s">
        <v>1284</v>
      </c>
      <c r="Y429" s="4" t="s">
        <v>1084</v>
      </c>
      <c r="Z429" s="4" t="s">
        <v>1094</v>
      </c>
      <c r="AA429" s="4" t="s">
        <v>1084</v>
      </c>
      <c r="AB429" s="4" t="s">
        <v>3304</v>
      </c>
      <c r="AC429" s="4" t="s">
        <v>1188</v>
      </c>
      <c r="AD429" s="4" t="s">
        <v>1084</v>
      </c>
      <c r="AE429" s="4" t="s">
        <v>3305</v>
      </c>
      <c r="AF429" s="4" t="s">
        <v>3171</v>
      </c>
      <c r="AG429" s="4" t="s">
        <v>3306</v>
      </c>
      <c r="AH429" s="4" t="s">
        <v>78</v>
      </c>
      <c r="AI429" s="4">
        <v>42334</v>
      </c>
      <c r="AJ429" s="4" t="s">
        <v>1166</v>
      </c>
      <c r="AK429" s="4">
        <v>42731</v>
      </c>
      <c r="AL429" s="4" t="s">
        <v>1152</v>
      </c>
      <c r="AM429" s="4">
        <v>42533</v>
      </c>
      <c r="AN429" s="4" t="s">
        <v>1264</v>
      </c>
      <c r="AO429" s="4">
        <v>2016.44535519126</v>
      </c>
      <c r="AP429" s="4" t="s">
        <v>1304</v>
      </c>
      <c r="AQ429" s="4" t="s">
        <v>1103</v>
      </c>
      <c r="AR429" s="4" t="s">
        <v>1104</v>
      </c>
      <c r="AS429" s="4" t="s">
        <v>121</v>
      </c>
      <c r="AT429" s="4" t="s">
        <v>1105</v>
      </c>
      <c r="AU429" s="4" t="s">
        <v>229</v>
      </c>
      <c r="AV429" s="4" t="s">
        <v>1084</v>
      </c>
      <c r="AW429" s="4" t="s">
        <v>3307</v>
      </c>
      <c r="AX429" s="4" t="s">
        <v>3308</v>
      </c>
      <c r="AY429" s="4" t="s">
        <v>1289</v>
      </c>
      <c r="AZ429" s="8" t="s">
        <v>121</v>
      </c>
      <c r="BA429" t="s">
        <v>1313</v>
      </c>
      <c r="BB429" t="s">
        <v>1393</v>
      </c>
      <c r="BC429" t="s">
        <v>1315</v>
      </c>
      <c r="BD429" t="s">
        <v>1316</v>
      </c>
      <c r="BE429" t="s">
        <v>1133</v>
      </c>
      <c r="BF429" t="s">
        <v>1112</v>
      </c>
      <c r="BG429" t="s">
        <v>1315</v>
      </c>
      <c r="BH429" t="s">
        <v>1318</v>
      </c>
      <c r="BI429" t="s">
        <v>1313</v>
      </c>
      <c r="BJ429">
        <v>0</v>
      </c>
      <c r="BK429" t="s">
        <v>1115</v>
      </c>
      <c r="BM429" s="47"/>
    </row>
    <row r="430" spans="1:65" x14ac:dyDescent="0.35">
      <c r="A430" s="5">
        <v>209</v>
      </c>
      <c r="B430" s="4">
        <v>209</v>
      </c>
      <c r="C430" s="4" t="s">
        <v>291</v>
      </c>
      <c r="D430" s="4" t="s">
        <v>290</v>
      </c>
      <c r="E430" s="4" t="s">
        <v>1084</v>
      </c>
      <c r="F430" s="4" t="s">
        <v>3309</v>
      </c>
      <c r="G430" s="4" t="s">
        <v>184</v>
      </c>
      <c r="H430" s="4" t="s">
        <v>1086</v>
      </c>
      <c r="I430" s="4" t="s">
        <v>1087</v>
      </c>
      <c r="J430" s="4" t="s">
        <v>1088</v>
      </c>
      <c r="K430" s="4" t="s">
        <v>90</v>
      </c>
      <c r="L430" s="4" t="s">
        <v>3310</v>
      </c>
      <c r="M430" s="4" t="s">
        <v>3311</v>
      </c>
      <c r="N430" s="4" t="s">
        <v>1084</v>
      </c>
      <c r="O430" s="4" t="s">
        <v>1084</v>
      </c>
      <c r="P430" s="4" t="s">
        <v>1084</v>
      </c>
      <c r="Q430" s="4" t="s">
        <v>1084</v>
      </c>
      <c r="R430" s="4" t="s">
        <v>1084</v>
      </c>
      <c r="S430" s="4">
        <v>1998</v>
      </c>
      <c r="T430" s="4" t="s">
        <v>1040</v>
      </c>
      <c r="U430" s="4" t="s">
        <v>1041</v>
      </c>
      <c r="V430" s="4" t="s">
        <v>3312</v>
      </c>
      <c r="W430" s="4" t="s">
        <v>1084</v>
      </c>
      <c r="X430" s="4" t="s">
        <v>1093</v>
      </c>
      <c r="Y430" s="4" t="s">
        <v>1094</v>
      </c>
      <c r="Z430" s="4" t="s">
        <v>1084</v>
      </c>
      <c r="AA430" s="4" t="s">
        <v>1084</v>
      </c>
      <c r="AB430" s="4" t="s">
        <v>1084</v>
      </c>
      <c r="AC430" s="4" t="s">
        <v>1084</v>
      </c>
      <c r="AD430" s="4" t="s">
        <v>1084</v>
      </c>
      <c r="AE430" s="4" t="s">
        <v>3313</v>
      </c>
      <c r="AF430" s="4" t="s">
        <v>2746</v>
      </c>
      <c r="AG430" s="4" t="s">
        <v>3314</v>
      </c>
      <c r="AH430" s="4" t="s">
        <v>78</v>
      </c>
      <c r="AI430" s="4">
        <v>36069</v>
      </c>
      <c r="AJ430" s="4" t="s">
        <v>1165</v>
      </c>
      <c r="AK430" s="4">
        <v>36433</v>
      </c>
      <c r="AL430" s="4" t="s">
        <v>1192</v>
      </c>
      <c r="AM430" s="4">
        <v>36251.5</v>
      </c>
      <c r="AN430" s="4" t="s">
        <v>1461</v>
      </c>
      <c r="AO430" s="4">
        <v>1999.2472677595599</v>
      </c>
      <c r="AP430" s="4" t="s">
        <v>1084</v>
      </c>
      <c r="AQ430" s="4" t="s">
        <v>1390</v>
      </c>
      <c r="AR430" s="4" t="s">
        <v>1462</v>
      </c>
      <c r="AS430" s="4" t="s">
        <v>90</v>
      </c>
      <c r="AT430" s="4" t="s">
        <v>1105</v>
      </c>
      <c r="AU430" s="4" t="s">
        <v>289</v>
      </c>
      <c r="AV430" s="4" t="s">
        <v>1084</v>
      </c>
      <c r="AW430" s="4" t="s">
        <v>3315</v>
      </c>
      <c r="AX430" s="4" t="s">
        <v>3316</v>
      </c>
      <c r="AY430" s="4" t="s">
        <v>1145</v>
      </c>
      <c r="AZ430" s="8" t="s">
        <v>90</v>
      </c>
      <c r="BA430" t="s">
        <v>1313</v>
      </c>
      <c r="BB430" t="s">
        <v>1393</v>
      </c>
      <c r="BC430" t="s">
        <v>1315</v>
      </c>
      <c r="BD430" t="s">
        <v>1316</v>
      </c>
      <c r="BE430" t="s">
        <v>1133</v>
      </c>
      <c r="BF430" t="s">
        <v>1112</v>
      </c>
      <c r="BG430" t="s">
        <v>1315</v>
      </c>
      <c r="BH430" t="s">
        <v>1318</v>
      </c>
      <c r="BI430" t="s">
        <v>1313</v>
      </c>
      <c r="BJ430">
        <v>0</v>
      </c>
      <c r="BK430" t="s">
        <v>1115</v>
      </c>
      <c r="BM430" s="47"/>
    </row>
    <row r="431" spans="1:65" x14ac:dyDescent="0.35">
      <c r="A431" s="5">
        <v>211</v>
      </c>
      <c r="B431" s="4">
        <v>211</v>
      </c>
      <c r="C431" s="4" t="s">
        <v>291</v>
      </c>
      <c r="D431" s="4" t="s">
        <v>293</v>
      </c>
      <c r="E431" s="4" t="s">
        <v>1084</v>
      </c>
      <c r="F431" s="4" t="s">
        <v>3317</v>
      </c>
      <c r="G431" s="4" t="s">
        <v>199</v>
      </c>
      <c r="H431" s="4" t="s">
        <v>1086</v>
      </c>
      <c r="I431" s="4" t="s">
        <v>1087</v>
      </c>
      <c r="J431" s="4" t="s">
        <v>1088</v>
      </c>
      <c r="K431" s="4" t="s">
        <v>763</v>
      </c>
      <c r="L431" s="4" t="s">
        <v>3310</v>
      </c>
      <c r="M431" s="4" t="s">
        <v>3318</v>
      </c>
      <c r="N431" s="4" t="s">
        <v>1084</v>
      </c>
      <c r="O431" s="4" t="s">
        <v>1084</v>
      </c>
      <c r="P431" s="4" t="s">
        <v>1084</v>
      </c>
      <c r="Q431" s="4" t="s">
        <v>1084</v>
      </c>
      <c r="R431" s="4" t="s">
        <v>1084</v>
      </c>
      <c r="S431" s="4">
        <v>0</v>
      </c>
      <c r="T431" s="4" t="s">
        <v>1040</v>
      </c>
      <c r="U431" s="4" t="s">
        <v>1120</v>
      </c>
      <c r="V431" s="4" t="s">
        <v>1042</v>
      </c>
      <c r="W431" s="4" t="s">
        <v>1084</v>
      </c>
      <c r="X431" s="4" t="s">
        <v>1093</v>
      </c>
      <c r="Y431" s="4" t="s">
        <v>1094</v>
      </c>
      <c r="Z431" s="4" t="s">
        <v>1084</v>
      </c>
      <c r="AA431" s="4" t="s">
        <v>1084</v>
      </c>
      <c r="AB431" s="4" t="s">
        <v>1084</v>
      </c>
      <c r="AC431" s="4" t="s">
        <v>1084</v>
      </c>
      <c r="AD431" s="4" t="s">
        <v>1084</v>
      </c>
      <c r="AE431" s="4" t="s">
        <v>3319</v>
      </c>
      <c r="AF431" s="4" t="s">
        <v>3320</v>
      </c>
      <c r="AG431" s="4" t="s">
        <v>3321</v>
      </c>
      <c r="AH431" s="4" t="s">
        <v>78</v>
      </c>
      <c r="AI431" s="4">
        <v>38443</v>
      </c>
      <c r="AJ431" s="4" t="s">
        <v>1142</v>
      </c>
      <c r="AK431" s="4">
        <v>39019</v>
      </c>
      <c r="AL431" s="4" t="s">
        <v>1165</v>
      </c>
      <c r="AM431" s="4">
        <v>38731.5</v>
      </c>
      <c r="AN431" s="4" t="s">
        <v>1279</v>
      </c>
      <c r="AO431" s="4">
        <v>2006.0368852459001</v>
      </c>
      <c r="AP431" s="4" t="s">
        <v>2474</v>
      </c>
      <c r="AQ431" s="4" t="s">
        <v>1159</v>
      </c>
      <c r="AR431" s="4" t="s">
        <v>1280</v>
      </c>
      <c r="AS431" s="4" t="s">
        <v>128</v>
      </c>
      <c r="AT431" s="4" t="s">
        <v>1105</v>
      </c>
      <c r="AU431" s="4" t="s">
        <v>289</v>
      </c>
      <c r="AV431" s="4" t="s">
        <v>1084</v>
      </c>
      <c r="AW431" s="4" t="s">
        <v>3315</v>
      </c>
      <c r="AX431" s="4" t="s">
        <v>3316</v>
      </c>
      <c r="AY431" s="4" t="s">
        <v>1419</v>
      </c>
      <c r="AZ431" s="8" t="s">
        <v>128</v>
      </c>
      <c r="BA431" t="s">
        <v>1313</v>
      </c>
      <c r="BB431" t="s">
        <v>1393</v>
      </c>
      <c r="BC431" t="s">
        <v>1315</v>
      </c>
      <c r="BD431" t="s">
        <v>1316</v>
      </c>
      <c r="BE431" t="s">
        <v>1133</v>
      </c>
      <c r="BF431" t="s">
        <v>1112</v>
      </c>
      <c r="BG431" t="s">
        <v>1315</v>
      </c>
      <c r="BH431" t="s">
        <v>1318</v>
      </c>
      <c r="BI431" t="s">
        <v>1313</v>
      </c>
      <c r="BJ431">
        <v>0</v>
      </c>
      <c r="BK431" t="s">
        <v>1115</v>
      </c>
      <c r="BM431" s="47"/>
    </row>
    <row r="432" spans="1:65" x14ac:dyDescent="0.35">
      <c r="A432" s="5">
        <v>1298</v>
      </c>
      <c r="B432" s="4">
        <v>1298</v>
      </c>
      <c r="C432" s="4" t="s">
        <v>291</v>
      </c>
      <c r="D432" s="4" t="s">
        <v>295</v>
      </c>
      <c r="E432" s="4" t="s">
        <v>1084</v>
      </c>
      <c r="F432" s="4" t="s">
        <v>3322</v>
      </c>
      <c r="G432" s="4">
        <v>2012</v>
      </c>
      <c r="H432" s="4" t="s">
        <v>1086</v>
      </c>
      <c r="I432" s="4" t="s">
        <v>1087</v>
      </c>
      <c r="J432" s="4" t="s">
        <v>1088</v>
      </c>
      <c r="K432" s="4" t="s">
        <v>763</v>
      </c>
      <c r="L432" s="4" t="s">
        <v>3323</v>
      </c>
      <c r="M432" s="4" t="s">
        <v>3324</v>
      </c>
      <c r="N432" s="4" t="s">
        <v>1084</v>
      </c>
      <c r="O432" s="4" t="s">
        <v>1084</v>
      </c>
      <c r="P432" s="4" t="s">
        <v>1084</v>
      </c>
      <c r="Q432" s="4" t="s">
        <v>1084</v>
      </c>
      <c r="R432" s="4" t="s">
        <v>1084</v>
      </c>
      <c r="S432" s="4">
        <v>0</v>
      </c>
      <c r="T432" s="4" t="s">
        <v>1040</v>
      </c>
      <c r="U432" s="4" t="s">
        <v>1041</v>
      </c>
      <c r="V432" s="4" t="s">
        <v>1042</v>
      </c>
      <c r="W432" s="4" t="s">
        <v>1084</v>
      </c>
      <c r="X432" s="4" t="s">
        <v>1093</v>
      </c>
      <c r="Y432" s="4" t="s">
        <v>1084</v>
      </c>
      <c r="Z432" s="4" t="s">
        <v>1094</v>
      </c>
      <c r="AA432" s="4" t="s">
        <v>1084</v>
      </c>
      <c r="AB432" s="4" t="s">
        <v>1084</v>
      </c>
      <c r="AC432" s="4" t="s">
        <v>1084</v>
      </c>
      <c r="AD432" s="4" t="s">
        <v>1084</v>
      </c>
      <c r="AE432" s="4" t="s">
        <v>3325</v>
      </c>
      <c r="AF432" s="4" t="s">
        <v>1190</v>
      </c>
      <c r="AG432" s="4" t="s">
        <v>1960</v>
      </c>
      <c r="AH432" s="4" t="s">
        <v>78</v>
      </c>
      <c r="AI432" s="4">
        <v>41092</v>
      </c>
      <c r="AJ432" s="4" t="s">
        <v>1125</v>
      </c>
      <c r="AK432" s="4">
        <v>41271</v>
      </c>
      <c r="AL432" s="4" t="s">
        <v>1152</v>
      </c>
      <c r="AM432" s="4">
        <v>41182</v>
      </c>
      <c r="AN432" s="4" t="s">
        <v>1202</v>
      </c>
      <c r="AO432" s="4">
        <v>2012.74590163934</v>
      </c>
      <c r="AP432" s="4" t="s">
        <v>1304</v>
      </c>
      <c r="AQ432" s="4" t="s">
        <v>1184</v>
      </c>
      <c r="AR432" s="4" t="s">
        <v>1184</v>
      </c>
      <c r="AS432" s="4" t="s">
        <v>128</v>
      </c>
      <c r="AT432" s="4" t="s">
        <v>1105</v>
      </c>
      <c r="AU432" s="4" t="s">
        <v>289</v>
      </c>
      <c r="AV432" s="4" t="s">
        <v>1084</v>
      </c>
      <c r="AW432" s="4" t="s">
        <v>3326</v>
      </c>
      <c r="AX432" s="4" t="s">
        <v>3327</v>
      </c>
      <c r="AY432" s="4" t="s">
        <v>1419</v>
      </c>
      <c r="AZ432" s="8" t="s">
        <v>128</v>
      </c>
      <c r="BA432" t="s">
        <v>1313</v>
      </c>
      <c r="BB432" t="s">
        <v>1393</v>
      </c>
      <c r="BC432" t="s">
        <v>1315</v>
      </c>
      <c r="BD432" t="s">
        <v>1316</v>
      </c>
      <c r="BE432" t="s">
        <v>1133</v>
      </c>
      <c r="BF432" t="s">
        <v>1112</v>
      </c>
      <c r="BG432" t="s">
        <v>1315</v>
      </c>
      <c r="BH432" t="s">
        <v>1318</v>
      </c>
      <c r="BI432" t="s">
        <v>1313</v>
      </c>
      <c r="BJ432">
        <v>0</v>
      </c>
      <c r="BK432" t="s">
        <v>1115</v>
      </c>
      <c r="BM432" s="47"/>
    </row>
    <row r="433" spans="1:65" x14ac:dyDescent="0.35">
      <c r="A433" s="5">
        <v>801</v>
      </c>
      <c r="B433" s="4">
        <v>801</v>
      </c>
      <c r="C433" s="4" t="s">
        <v>291</v>
      </c>
      <c r="D433" s="4" t="s">
        <v>294</v>
      </c>
      <c r="E433" s="4" t="s">
        <v>1084</v>
      </c>
      <c r="F433" s="4" t="s">
        <v>3328</v>
      </c>
      <c r="G433" s="4" t="s">
        <v>270</v>
      </c>
      <c r="H433" s="4" t="s">
        <v>1086</v>
      </c>
      <c r="I433" s="4" t="s">
        <v>1087</v>
      </c>
      <c r="J433" s="4" t="s">
        <v>1088</v>
      </c>
      <c r="K433" s="4" t="s">
        <v>90</v>
      </c>
      <c r="L433" s="4" t="s">
        <v>3310</v>
      </c>
      <c r="M433" s="4" t="s">
        <v>3329</v>
      </c>
      <c r="N433" s="4" t="s">
        <v>1084</v>
      </c>
      <c r="O433" s="4" t="s">
        <v>1084</v>
      </c>
      <c r="P433" s="4" t="s">
        <v>1084</v>
      </c>
      <c r="Q433" s="4" t="s">
        <v>1084</v>
      </c>
      <c r="R433" s="4" t="s">
        <v>1084</v>
      </c>
      <c r="S433" s="4">
        <v>2014</v>
      </c>
      <c r="T433" s="4" t="s">
        <v>1040</v>
      </c>
      <c r="U433" s="4" t="s">
        <v>1041</v>
      </c>
      <c r="V433" s="4" t="s">
        <v>1042</v>
      </c>
      <c r="W433" s="4" t="s">
        <v>1084</v>
      </c>
      <c r="X433" s="4" t="s">
        <v>1093</v>
      </c>
      <c r="Y433" s="4" t="s">
        <v>1094</v>
      </c>
      <c r="Z433" s="4" t="s">
        <v>1084</v>
      </c>
      <c r="AA433" s="4" t="s">
        <v>1084</v>
      </c>
      <c r="AB433" s="4" t="s">
        <v>1084</v>
      </c>
      <c r="AC433" s="4" t="s">
        <v>1084</v>
      </c>
      <c r="AD433" s="4" t="s">
        <v>1084</v>
      </c>
      <c r="AE433" s="4" t="s">
        <v>3330</v>
      </c>
      <c r="AF433" s="4" t="s">
        <v>2746</v>
      </c>
      <c r="AG433" s="4" t="s">
        <v>3314</v>
      </c>
      <c r="AH433" s="4" t="s">
        <v>78</v>
      </c>
      <c r="AI433" s="4">
        <v>41579</v>
      </c>
      <c r="AJ433" s="4" t="s">
        <v>1166</v>
      </c>
      <c r="AK433" s="4">
        <v>41943</v>
      </c>
      <c r="AL433" s="4" t="s">
        <v>1165</v>
      </c>
      <c r="AM433" s="4">
        <v>41761.5</v>
      </c>
      <c r="AN433" s="4" t="s">
        <v>1369</v>
      </c>
      <c r="AO433" s="4">
        <v>2014.3319672131099</v>
      </c>
      <c r="AP433" s="4" t="s">
        <v>3331</v>
      </c>
      <c r="AQ433" s="4" t="s">
        <v>1203</v>
      </c>
      <c r="AR433" s="4" t="s">
        <v>1370</v>
      </c>
      <c r="AS433" s="4" t="s">
        <v>90</v>
      </c>
      <c r="AT433" s="4" t="s">
        <v>1105</v>
      </c>
      <c r="AU433" s="4" t="s">
        <v>289</v>
      </c>
      <c r="AV433" s="4" t="s">
        <v>1084</v>
      </c>
      <c r="AW433" s="4" t="s">
        <v>3315</v>
      </c>
      <c r="AX433" s="4" t="s">
        <v>3316</v>
      </c>
      <c r="AY433" s="4" t="s">
        <v>1145</v>
      </c>
      <c r="AZ433" s="8" t="s">
        <v>90</v>
      </c>
      <c r="BA433" t="s">
        <v>1313</v>
      </c>
      <c r="BB433" t="s">
        <v>1393</v>
      </c>
      <c r="BC433" t="s">
        <v>1315</v>
      </c>
      <c r="BD433" t="s">
        <v>1316</v>
      </c>
      <c r="BE433" t="s">
        <v>1133</v>
      </c>
      <c r="BF433" t="s">
        <v>1112</v>
      </c>
      <c r="BG433" t="s">
        <v>1315</v>
      </c>
      <c r="BH433" t="s">
        <v>1318</v>
      </c>
      <c r="BI433" t="s">
        <v>1313</v>
      </c>
      <c r="BJ433">
        <v>0</v>
      </c>
      <c r="BK433" t="s">
        <v>1115</v>
      </c>
      <c r="BM433" s="47"/>
    </row>
    <row r="434" spans="1:65" x14ac:dyDescent="0.35">
      <c r="A434" s="5">
        <v>3983</v>
      </c>
      <c r="B434" s="4">
        <v>3983</v>
      </c>
      <c r="C434" s="4" t="s">
        <v>291</v>
      </c>
      <c r="D434" s="4" t="s">
        <v>296</v>
      </c>
      <c r="E434" s="4" t="s">
        <v>1084</v>
      </c>
      <c r="F434" s="4" t="s">
        <v>3322</v>
      </c>
      <c r="G434" s="4" t="s">
        <v>103</v>
      </c>
      <c r="H434" s="4" t="s">
        <v>1086</v>
      </c>
      <c r="I434" s="4" t="s">
        <v>1087</v>
      </c>
      <c r="J434" s="4" t="s">
        <v>1088</v>
      </c>
      <c r="K434" s="4" t="s">
        <v>763</v>
      </c>
      <c r="L434" s="4" t="s">
        <v>3323</v>
      </c>
      <c r="M434" s="4" t="s">
        <v>3332</v>
      </c>
      <c r="N434" s="4" t="s">
        <v>1084</v>
      </c>
      <c r="O434" s="4" t="s">
        <v>1084</v>
      </c>
      <c r="P434" s="4" t="s">
        <v>1084</v>
      </c>
      <c r="Q434" s="4" t="s">
        <v>1084</v>
      </c>
      <c r="R434" s="4" t="s">
        <v>1084</v>
      </c>
      <c r="S434" s="4">
        <v>0</v>
      </c>
      <c r="T434" s="4" t="s">
        <v>1040</v>
      </c>
      <c r="U434" s="4" t="s">
        <v>1041</v>
      </c>
      <c r="V434" s="4" t="s">
        <v>2659</v>
      </c>
      <c r="W434" s="4" t="s">
        <v>1084</v>
      </c>
      <c r="X434" s="4" t="s">
        <v>1093</v>
      </c>
      <c r="Y434" s="4" t="s">
        <v>1084</v>
      </c>
      <c r="Z434" s="4" t="s">
        <v>1094</v>
      </c>
      <c r="AA434" s="4" t="s">
        <v>1084</v>
      </c>
      <c r="AB434" s="4" t="s">
        <v>1756</v>
      </c>
      <c r="AC434" s="4" t="s">
        <v>1188</v>
      </c>
      <c r="AD434" s="4" t="s">
        <v>1084</v>
      </c>
      <c r="AE434" s="4" t="s">
        <v>3333</v>
      </c>
      <c r="AF434" s="4" t="s">
        <v>1098</v>
      </c>
      <c r="AG434" s="4" t="s">
        <v>2688</v>
      </c>
      <c r="AH434" s="4" t="s">
        <v>78</v>
      </c>
      <c r="AI434" s="4">
        <v>43414</v>
      </c>
      <c r="AJ434" s="4" t="s">
        <v>1166</v>
      </c>
      <c r="AK434" s="4">
        <v>43665</v>
      </c>
      <c r="AL434" s="4" t="s">
        <v>1125</v>
      </c>
      <c r="AM434" s="4">
        <v>43540</v>
      </c>
      <c r="AN434" s="4" t="s">
        <v>1214</v>
      </c>
      <c r="AO434" s="4">
        <v>2019.2021857923501</v>
      </c>
      <c r="AP434" s="4" t="s">
        <v>1084</v>
      </c>
      <c r="AQ434" s="4" t="s">
        <v>1195</v>
      </c>
      <c r="AR434" s="4" t="s">
        <v>1216</v>
      </c>
      <c r="AS434" s="4" t="s">
        <v>128</v>
      </c>
      <c r="AT434" s="4" t="s">
        <v>1105</v>
      </c>
      <c r="AU434" s="4" t="s">
        <v>289</v>
      </c>
      <c r="AV434" s="4" t="s">
        <v>1084</v>
      </c>
      <c r="AW434" s="4" t="s">
        <v>3326</v>
      </c>
      <c r="AX434" s="4" t="s">
        <v>3327</v>
      </c>
      <c r="AY434" s="4" t="s">
        <v>1419</v>
      </c>
      <c r="AZ434" s="8" t="s">
        <v>128</v>
      </c>
      <c r="BA434" t="s">
        <v>1313</v>
      </c>
      <c r="BB434" t="s">
        <v>1393</v>
      </c>
      <c r="BC434" t="s">
        <v>1315</v>
      </c>
      <c r="BD434" t="s">
        <v>1316</v>
      </c>
      <c r="BE434" t="s">
        <v>1133</v>
      </c>
      <c r="BF434" t="s">
        <v>1112</v>
      </c>
      <c r="BG434" t="s">
        <v>1315</v>
      </c>
      <c r="BH434" t="s">
        <v>1318</v>
      </c>
      <c r="BI434" t="s">
        <v>1313</v>
      </c>
      <c r="BJ434">
        <v>0</v>
      </c>
      <c r="BK434" t="s">
        <v>1115</v>
      </c>
      <c r="BM434" s="47"/>
    </row>
    <row r="435" spans="1:65" x14ac:dyDescent="0.35">
      <c r="A435" s="5">
        <v>1755</v>
      </c>
      <c r="B435" s="4">
        <v>1755</v>
      </c>
      <c r="C435" s="4" t="s">
        <v>354</v>
      </c>
      <c r="D435" s="4" t="s">
        <v>360</v>
      </c>
      <c r="E435" s="4" t="s">
        <v>1084</v>
      </c>
      <c r="F435" s="4" t="s">
        <v>3334</v>
      </c>
      <c r="G435" s="4">
        <v>2017</v>
      </c>
      <c r="H435" s="4" t="s">
        <v>1086</v>
      </c>
      <c r="I435" s="4" t="s">
        <v>1087</v>
      </c>
      <c r="J435" s="4" t="s">
        <v>1088</v>
      </c>
      <c r="K435" s="4" t="s">
        <v>763</v>
      </c>
      <c r="L435" s="4" t="s">
        <v>3335</v>
      </c>
      <c r="M435" s="4" t="s">
        <v>3336</v>
      </c>
      <c r="N435" s="4" t="s">
        <v>1084</v>
      </c>
      <c r="O435" s="4" t="s">
        <v>1084</v>
      </c>
      <c r="P435" s="4" t="s">
        <v>1084</v>
      </c>
      <c r="Q435" s="4" t="s">
        <v>1084</v>
      </c>
      <c r="R435" s="4" t="s">
        <v>1084</v>
      </c>
      <c r="S435" s="4">
        <v>0</v>
      </c>
      <c r="T435" s="4" t="s">
        <v>1040</v>
      </c>
      <c r="U435" s="4" t="s">
        <v>1041</v>
      </c>
      <c r="V435" s="4" t="s">
        <v>1042</v>
      </c>
      <c r="W435" s="4" t="s">
        <v>1084</v>
      </c>
      <c r="X435" s="4" t="s">
        <v>1284</v>
      </c>
      <c r="Y435" s="4" t="s">
        <v>1084</v>
      </c>
      <c r="Z435" s="4" t="s">
        <v>1094</v>
      </c>
      <c r="AA435" s="4" t="s">
        <v>1084</v>
      </c>
      <c r="AB435" s="4" t="s">
        <v>1084</v>
      </c>
      <c r="AC435" s="4" t="s">
        <v>1188</v>
      </c>
      <c r="AD435" s="4" t="s">
        <v>1084</v>
      </c>
      <c r="AE435" s="4" t="s">
        <v>3337</v>
      </c>
      <c r="AF435" s="4" t="s">
        <v>1140</v>
      </c>
      <c r="AG435" s="4" t="s">
        <v>1952</v>
      </c>
      <c r="AH435" s="4" t="s">
        <v>78</v>
      </c>
      <c r="AI435" s="4">
        <v>42800</v>
      </c>
      <c r="AJ435" s="4" t="s">
        <v>1201</v>
      </c>
      <c r="AK435" s="4">
        <v>42895</v>
      </c>
      <c r="AL435" s="4" t="s">
        <v>1100</v>
      </c>
      <c r="AM435" s="4">
        <v>42848</v>
      </c>
      <c r="AN435" s="4" t="s">
        <v>1193</v>
      </c>
      <c r="AO435" s="4">
        <v>2017.3060109289599</v>
      </c>
      <c r="AP435" s="4" t="s">
        <v>1084</v>
      </c>
      <c r="AQ435" s="4" t="s">
        <v>1194</v>
      </c>
      <c r="AR435" s="4" t="s">
        <v>1194</v>
      </c>
      <c r="AS435" s="4" t="s">
        <v>128</v>
      </c>
      <c r="AT435" s="4" t="s">
        <v>1105</v>
      </c>
      <c r="AU435" s="4" t="s">
        <v>352</v>
      </c>
      <c r="AV435" s="4" t="s">
        <v>1084</v>
      </c>
      <c r="AW435" s="4" t="s">
        <v>1084</v>
      </c>
      <c r="AX435" s="4" t="s">
        <v>1084</v>
      </c>
      <c r="AY435" s="4" t="s">
        <v>1419</v>
      </c>
      <c r="AZ435" s="8" t="s">
        <v>128</v>
      </c>
      <c r="BA435" t="s">
        <v>1204</v>
      </c>
      <c r="BB435" t="s">
        <v>1355</v>
      </c>
      <c r="BC435" t="s">
        <v>1356</v>
      </c>
      <c r="BD435" t="s">
        <v>1207</v>
      </c>
      <c r="BE435" t="s">
        <v>1133</v>
      </c>
      <c r="BF435" t="s">
        <v>1112</v>
      </c>
      <c r="BG435" t="s">
        <v>1228</v>
      </c>
      <c r="BH435" t="s">
        <v>1228</v>
      </c>
      <c r="BI435" t="s">
        <v>1228</v>
      </c>
      <c r="BJ435">
        <v>0</v>
      </c>
      <c r="BK435" t="s">
        <v>1115</v>
      </c>
      <c r="BM435" s="47"/>
    </row>
    <row r="436" spans="1:65" x14ac:dyDescent="0.35">
      <c r="A436" s="5">
        <v>3486</v>
      </c>
      <c r="B436" s="4">
        <v>3486</v>
      </c>
      <c r="C436" s="4" t="s">
        <v>404</v>
      </c>
      <c r="D436" s="4" t="s">
        <v>409</v>
      </c>
      <c r="E436" s="4" t="s">
        <v>3338</v>
      </c>
      <c r="F436" s="4" t="s">
        <v>3339</v>
      </c>
      <c r="G436" s="4" t="s">
        <v>410</v>
      </c>
      <c r="H436" s="4" t="s">
        <v>3340</v>
      </c>
      <c r="I436" s="4" t="s">
        <v>1087</v>
      </c>
      <c r="J436" s="4" t="s">
        <v>1088</v>
      </c>
      <c r="K436" s="4" t="s">
        <v>763</v>
      </c>
      <c r="L436" s="4" t="s">
        <v>3341</v>
      </c>
      <c r="M436" s="4" t="s">
        <v>1084</v>
      </c>
      <c r="N436" s="4" t="s">
        <v>1084</v>
      </c>
      <c r="O436" s="4" t="s">
        <v>1084</v>
      </c>
      <c r="P436" s="4" t="s">
        <v>1084</v>
      </c>
      <c r="Q436" s="4" t="s">
        <v>1084</v>
      </c>
      <c r="R436" s="4" t="s">
        <v>1084</v>
      </c>
      <c r="S436" s="4">
        <v>0</v>
      </c>
      <c r="T436" s="4" t="s">
        <v>1040</v>
      </c>
      <c r="U436" s="4" t="s">
        <v>1084</v>
      </c>
      <c r="V436" s="4" t="s">
        <v>3342</v>
      </c>
      <c r="W436" s="4" t="s">
        <v>1084</v>
      </c>
      <c r="X436" s="4" t="s">
        <v>1284</v>
      </c>
      <c r="Y436" s="4" t="s">
        <v>1084</v>
      </c>
      <c r="Z436" s="4" t="s">
        <v>1094</v>
      </c>
      <c r="AA436" s="4" t="s">
        <v>1084</v>
      </c>
      <c r="AB436" s="4" t="s">
        <v>1084</v>
      </c>
      <c r="AC436" s="4" t="s">
        <v>1188</v>
      </c>
      <c r="AD436" s="4" t="s">
        <v>1084</v>
      </c>
      <c r="AE436" s="4" t="s">
        <v>3343</v>
      </c>
      <c r="AF436" s="4" t="s">
        <v>2631</v>
      </c>
      <c r="AG436" s="4" t="s">
        <v>3344</v>
      </c>
      <c r="AH436" s="4" t="s">
        <v>78</v>
      </c>
      <c r="AI436" s="4">
        <v>41244</v>
      </c>
      <c r="AJ436" s="4" t="s">
        <v>1152</v>
      </c>
      <c r="AK436" s="4">
        <v>42004</v>
      </c>
      <c r="AL436" s="4" t="s">
        <v>1152</v>
      </c>
      <c r="AM436" s="4">
        <v>41624.5</v>
      </c>
      <c r="AN436" s="4" t="s">
        <v>1287</v>
      </c>
      <c r="AO436" s="4">
        <v>2013.9549180327899</v>
      </c>
      <c r="AP436" s="4" t="s">
        <v>1084</v>
      </c>
      <c r="AQ436" s="4" t="s">
        <v>1184</v>
      </c>
      <c r="AR436" s="4" t="s">
        <v>1370</v>
      </c>
      <c r="AS436" s="4" t="s">
        <v>128</v>
      </c>
      <c r="AT436" s="4" t="s">
        <v>3345</v>
      </c>
      <c r="AU436" s="4" t="s">
        <v>402</v>
      </c>
      <c r="AV436" s="4" t="s">
        <v>1084</v>
      </c>
      <c r="AW436" s="4" t="s">
        <v>3346</v>
      </c>
      <c r="AX436" s="4" t="s">
        <v>1084</v>
      </c>
      <c r="AY436" s="4" t="s">
        <v>1419</v>
      </c>
      <c r="AZ436" s="8" t="s">
        <v>128</v>
      </c>
      <c r="BA436" t="s">
        <v>1107</v>
      </c>
      <c r="BB436" t="s">
        <v>1108</v>
      </c>
      <c r="BC436" t="s">
        <v>1109</v>
      </c>
      <c r="BD436" t="s">
        <v>1293</v>
      </c>
      <c r="BE436" t="s">
        <v>1133</v>
      </c>
      <c r="BF436" t="s">
        <v>1112</v>
      </c>
      <c r="BG436" t="s">
        <v>1109</v>
      </c>
      <c r="BH436" t="s">
        <v>1108</v>
      </c>
      <c r="BI436" t="s">
        <v>1113</v>
      </c>
      <c r="BJ436">
        <v>0</v>
      </c>
      <c r="BK436" t="s">
        <v>1115</v>
      </c>
      <c r="BM436" s="47"/>
    </row>
    <row r="437" spans="1:65" x14ac:dyDescent="0.35">
      <c r="A437" s="5">
        <v>934</v>
      </c>
      <c r="B437" s="4">
        <v>934</v>
      </c>
      <c r="C437" s="4" t="s">
        <v>602</v>
      </c>
      <c r="D437" s="4" t="s">
        <v>607</v>
      </c>
      <c r="E437" s="4" t="s">
        <v>1084</v>
      </c>
      <c r="F437" s="4" t="s">
        <v>3347</v>
      </c>
      <c r="G437" s="4">
        <v>2011</v>
      </c>
      <c r="H437" s="4" t="s">
        <v>1086</v>
      </c>
      <c r="I437" s="4" t="s">
        <v>1087</v>
      </c>
      <c r="J437" s="4" t="s">
        <v>1088</v>
      </c>
      <c r="K437" s="4" t="s">
        <v>90</v>
      </c>
      <c r="L437" s="4" t="s">
        <v>3348</v>
      </c>
      <c r="M437" s="4" t="s">
        <v>3349</v>
      </c>
      <c r="N437" s="4" t="s">
        <v>1084</v>
      </c>
      <c r="O437" s="4" t="s">
        <v>1084</v>
      </c>
      <c r="P437" s="4" t="s">
        <v>1084</v>
      </c>
      <c r="Q437" s="4" t="s">
        <v>1084</v>
      </c>
      <c r="R437" s="4" t="s">
        <v>1084</v>
      </c>
      <c r="S437" s="4">
        <v>0</v>
      </c>
      <c r="T437" s="4" t="s">
        <v>1040</v>
      </c>
      <c r="U437" s="4" t="s">
        <v>1041</v>
      </c>
      <c r="V437" s="4" t="s">
        <v>1042</v>
      </c>
      <c r="W437" s="4" t="s">
        <v>1084</v>
      </c>
      <c r="X437" s="4" t="s">
        <v>1093</v>
      </c>
      <c r="Y437" s="4" t="s">
        <v>1084</v>
      </c>
      <c r="Z437" s="4" t="s">
        <v>1094</v>
      </c>
      <c r="AA437" s="4" t="s">
        <v>1084</v>
      </c>
      <c r="AB437" s="4" t="s">
        <v>1084</v>
      </c>
      <c r="AC437" s="4" t="s">
        <v>1095</v>
      </c>
      <c r="AD437" s="4" t="s">
        <v>3350</v>
      </c>
      <c r="AE437" s="4" t="s">
        <v>3351</v>
      </c>
      <c r="AF437" s="4" t="s">
        <v>1140</v>
      </c>
      <c r="AG437" s="4" t="s">
        <v>1888</v>
      </c>
      <c r="AH437" s="4" t="s">
        <v>78</v>
      </c>
      <c r="AI437" s="4">
        <v>40575</v>
      </c>
      <c r="AJ437" s="4" t="s">
        <v>1101</v>
      </c>
      <c r="AK437" s="4">
        <v>40663</v>
      </c>
      <c r="AL437" s="4" t="s">
        <v>1142</v>
      </c>
      <c r="AM437" s="4">
        <v>40619.5</v>
      </c>
      <c r="AN437" s="4" t="s">
        <v>1341</v>
      </c>
      <c r="AO437" s="4">
        <v>2011.2062841530101</v>
      </c>
      <c r="AP437" s="4" t="s">
        <v>3352</v>
      </c>
      <c r="AQ437" s="4" t="s">
        <v>1342</v>
      </c>
      <c r="AR437" s="4" t="s">
        <v>1342</v>
      </c>
      <c r="AS437" s="4" t="s">
        <v>90</v>
      </c>
      <c r="AT437" s="4" t="s">
        <v>1105</v>
      </c>
      <c r="AU437" s="4" t="s">
        <v>600</v>
      </c>
      <c r="AV437" s="4" t="s">
        <v>1084</v>
      </c>
      <c r="AW437" s="4" t="s">
        <v>1084</v>
      </c>
      <c r="AX437" s="4" t="s">
        <v>1084</v>
      </c>
      <c r="AY437" s="4" t="s">
        <v>1145</v>
      </c>
      <c r="AZ437" s="8" t="s">
        <v>90</v>
      </c>
      <c r="BA437" t="s">
        <v>1204</v>
      </c>
      <c r="BB437" t="s">
        <v>1355</v>
      </c>
      <c r="BC437" t="s">
        <v>1356</v>
      </c>
      <c r="BD437" t="s">
        <v>1207</v>
      </c>
      <c r="BE437" t="s">
        <v>1133</v>
      </c>
      <c r="BF437" t="s">
        <v>1112</v>
      </c>
      <c r="BG437" t="s">
        <v>1228</v>
      </c>
      <c r="BH437" t="s">
        <v>1228</v>
      </c>
      <c r="BI437" t="s">
        <v>1228</v>
      </c>
      <c r="BJ437">
        <v>0</v>
      </c>
      <c r="BK437" t="s">
        <v>1115</v>
      </c>
      <c r="BM437" s="47"/>
    </row>
    <row r="438" spans="1:65" x14ac:dyDescent="0.35">
      <c r="A438" s="5">
        <v>4335</v>
      </c>
      <c r="B438" s="4">
        <v>4335</v>
      </c>
      <c r="C438" s="4" t="s">
        <v>637</v>
      </c>
      <c r="D438" s="4" t="s">
        <v>654</v>
      </c>
      <c r="E438" s="4" t="s">
        <v>3353</v>
      </c>
      <c r="F438" s="4" t="s">
        <v>3354</v>
      </c>
      <c r="G438" s="4">
        <v>1998</v>
      </c>
      <c r="H438" s="4" t="s">
        <v>1086</v>
      </c>
      <c r="I438" s="4" t="s">
        <v>1087</v>
      </c>
      <c r="J438" s="4" t="s">
        <v>1088</v>
      </c>
      <c r="K438" s="4" t="s">
        <v>763</v>
      </c>
      <c r="L438" s="4" t="s">
        <v>3355</v>
      </c>
      <c r="M438" s="4" t="s">
        <v>1084</v>
      </c>
      <c r="N438" s="4" t="s">
        <v>1084</v>
      </c>
      <c r="O438" s="4" t="s">
        <v>1084</v>
      </c>
      <c r="P438" s="4" t="s">
        <v>1084</v>
      </c>
      <c r="Q438" s="4" t="s">
        <v>1084</v>
      </c>
      <c r="R438" s="4" t="s">
        <v>1084</v>
      </c>
      <c r="S438" s="4">
        <v>0</v>
      </c>
      <c r="T438" s="4" t="s">
        <v>1040</v>
      </c>
      <c r="U438" s="4" t="s">
        <v>1084</v>
      </c>
      <c r="V438" s="4" t="s">
        <v>1084</v>
      </c>
      <c r="W438" s="4" t="s">
        <v>1084</v>
      </c>
      <c r="X438" s="4" t="s">
        <v>1093</v>
      </c>
      <c r="Y438" s="4" t="s">
        <v>1094</v>
      </c>
      <c r="Z438" s="4" t="s">
        <v>1084</v>
      </c>
      <c r="AA438" s="4" t="s">
        <v>1084</v>
      </c>
      <c r="AB438" s="4" t="s">
        <v>1084</v>
      </c>
      <c r="AC438" s="4" t="s">
        <v>1188</v>
      </c>
      <c r="AD438" s="4" t="s">
        <v>1084</v>
      </c>
      <c r="AE438" s="4" t="s">
        <v>1183</v>
      </c>
      <c r="AF438" s="4" t="s">
        <v>1084</v>
      </c>
      <c r="AG438" s="4" t="s">
        <v>1084</v>
      </c>
      <c r="AH438" s="4" t="s">
        <v>70</v>
      </c>
      <c r="AI438" s="4">
        <v>0</v>
      </c>
      <c r="AJ438" s="4" t="s">
        <v>1084</v>
      </c>
      <c r="AK438" s="4">
        <v>0</v>
      </c>
      <c r="AL438" s="4" t="s">
        <v>1084</v>
      </c>
      <c r="AM438" s="4">
        <v>0</v>
      </c>
      <c r="AN438" s="4" t="s">
        <v>1084</v>
      </c>
      <c r="AO438" s="4">
        <v>0</v>
      </c>
      <c r="AP438" s="4" t="s">
        <v>1084</v>
      </c>
      <c r="AQ438" s="4" t="s">
        <v>1390</v>
      </c>
      <c r="AR438" s="4" t="s">
        <v>1390</v>
      </c>
      <c r="AS438" s="4" t="s">
        <v>128</v>
      </c>
      <c r="AT438" s="4" t="s">
        <v>1105</v>
      </c>
      <c r="AU438" s="4" t="s">
        <v>635</v>
      </c>
      <c r="AV438" s="4" t="s">
        <v>1084</v>
      </c>
      <c r="AW438" s="4" t="s">
        <v>3356</v>
      </c>
      <c r="AX438" s="4" t="s">
        <v>3357</v>
      </c>
      <c r="AY438" s="4" t="s">
        <v>1419</v>
      </c>
      <c r="AZ438" s="8" t="s">
        <v>128</v>
      </c>
      <c r="BA438" t="s">
        <v>1313</v>
      </c>
      <c r="BB438" t="s">
        <v>1393</v>
      </c>
      <c r="BC438" t="s">
        <v>1315</v>
      </c>
      <c r="BD438" t="s">
        <v>1316</v>
      </c>
      <c r="BE438" t="s">
        <v>1133</v>
      </c>
      <c r="BF438" t="s">
        <v>1112</v>
      </c>
      <c r="BG438" t="s">
        <v>1315</v>
      </c>
      <c r="BH438" t="s">
        <v>1318</v>
      </c>
      <c r="BI438" t="s">
        <v>1313</v>
      </c>
      <c r="BJ438">
        <v>0</v>
      </c>
      <c r="BK438" t="s">
        <v>1115</v>
      </c>
      <c r="BM438" s="47"/>
    </row>
    <row r="439" spans="1:65" x14ac:dyDescent="0.35">
      <c r="A439" s="5">
        <v>4336</v>
      </c>
      <c r="B439" s="4">
        <v>4336</v>
      </c>
      <c r="C439" s="4" t="s">
        <v>637</v>
      </c>
      <c r="D439" s="4" t="s">
        <v>655</v>
      </c>
      <c r="E439" s="4" t="s">
        <v>3358</v>
      </c>
      <c r="F439" s="4" t="s">
        <v>3354</v>
      </c>
      <c r="G439" s="4">
        <v>1999</v>
      </c>
      <c r="H439" s="4" t="s">
        <v>1086</v>
      </c>
      <c r="I439" s="4" t="s">
        <v>1087</v>
      </c>
      <c r="J439" s="4" t="s">
        <v>1088</v>
      </c>
      <c r="K439" s="4" t="s">
        <v>763</v>
      </c>
      <c r="L439" s="4" t="s">
        <v>3355</v>
      </c>
      <c r="M439" s="4" t="s">
        <v>1084</v>
      </c>
      <c r="N439" s="4" t="s">
        <v>1084</v>
      </c>
      <c r="O439" s="4" t="s">
        <v>1084</v>
      </c>
      <c r="P439" s="4" t="s">
        <v>1084</v>
      </c>
      <c r="Q439" s="4" t="s">
        <v>1084</v>
      </c>
      <c r="R439" s="4" t="s">
        <v>1084</v>
      </c>
      <c r="S439" s="4">
        <v>0</v>
      </c>
      <c r="T439" s="4" t="s">
        <v>1040</v>
      </c>
      <c r="U439" s="4" t="s">
        <v>1084</v>
      </c>
      <c r="V439" s="4" t="s">
        <v>1084</v>
      </c>
      <c r="W439" s="4" t="s">
        <v>1084</v>
      </c>
      <c r="X439" s="4" t="s">
        <v>1093</v>
      </c>
      <c r="Y439" s="4" t="s">
        <v>1094</v>
      </c>
      <c r="Z439" s="4" t="s">
        <v>1084</v>
      </c>
      <c r="AA439" s="4" t="s">
        <v>1084</v>
      </c>
      <c r="AB439" s="4" t="s">
        <v>1084</v>
      </c>
      <c r="AC439" s="4" t="s">
        <v>1188</v>
      </c>
      <c r="AD439" s="4" t="s">
        <v>1084</v>
      </c>
      <c r="AE439" s="4" t="s">
        <v>1183</v>
      </c>
      <c r="AF439" s="4" t="s">
        <v>1084</v>
      </c>
      <c r="AG439" s="4" t="s">
        <v>1084</v>
      </c>
      <c r="AH439" s="4" t="s">
        <v>70</v>
      </c>
      <c r="AI439" s="4">
        <v>0</v>
      </c>
      <c r="AJ439" s="4" t="s">
        <v>1084</v>
      </c>
      <c r="AK439" s="4">
        <v>0</v>
      </c>
      <c r="AL439" s="4" t="s">
        <v>1084</v>
      </c>
      <c r="AM439" s="4">
        <v>0</v>
      </c>
      <c r="AN439" s="4" t="s">
        <v>1084</v>
      </c>
      <c r="AO439" s="4">
        <v>0</v>
      </c>
      <c r="AP439" s="4" t="s">
        <v>1084</v>
      </c>
      <c r="AQ439" s="4" t="s">
        <v>1462</v>
      </c>
      <c r="AR439" s="4" t="s">
        <v>1462</v>
      </c>
      <c r="AS439" s="4" t="s">
        <v>128</v>
      </c>
      <c r="AT439" s="4" t="s">
        <v>1105</v>
      </c>
      <c r="AU439" s="4" t="s">
        <v>635</v>
      </c>
      <c r="AV439" s="4" t="s">
        <v>1084</v>
      </c>
      <c r="AW439" s="4" t="s">
        <v>3356</v>
      </c>
      <c r="AX439" s="4" t="s">
        <v>3357</v>
      </c>
      <c r="AY439" s="4" t="s">
        <v>1419</v>
      </c>
      <c r="AZ439" s="8" t="s">
        <v>128</v>
      </c>
      <c r="BA439" t="s">
        <v>1313</v>
      </c>
      <c r="BB439" t="s">
        <v>1393</v>
      </c>
      <c r="BC439" t="s">
        <v>1315</v>
      </c>
      <c r="BD439" t="s">
        <v>1316</v>
      </c>
      <c r="BE439" t="s">
        <v>1133</v>
      </c>
      <c r="BF439" t="s">
        <v>1112</v>
      </c>
      <c r="BG439" t="s">
        <v>1315</v>
      </c>
      <c r="BH439" t="s">
        <v>1318</v>
      </c>
      <c r="BI439" t="s">
        <v>1313</v>
      </c>
      <c r="BJ439">
        <v>0</v>
      </c>
      <c r="BK439" t="s">
        <v>1115</v>
      </c>
      <c r="BM439" s="47"/>
    </row>
    <row r="440" spans="1:65" x14ac:dyDescent="0.35">
      <c r="A440" s="5">
        <v>4337</v>
      </c>
      <c r="B440" s="4">
        <v>4337</v>
      </c>
      <c r="C440" s="4" t="s">
        <v>637</v>
      </c>
      <c r="D440" s="4" t="s">
        <v>656</v>
      </c>
      <c r="E440" s="4" t="s">
        <v>3359</v>
      </c>
      <c r="F440" s="4" t="s">
        <v>3354</v>
      </c>
      <c r="G440" s="4">
        <v>2000</v>
      </c>
      <c r="H440" s="4" t="s">
        <v>1086</v>
      </c>
      <c r="I440" s="4" t="s">
        <v>1087</v>
      </c>
      <c r="J440" s="4" t="s">
        <v>1088</v>
      </c>
      <c r="K440" s="4" t="s">
        <v>763</v>
      </c>
      <c r="L440" s="4" t="s">
        <v>3355</v>
      </c>
      <c r="M440" s="4" t="s">
        <v>1084</v>
      </c>
      <c r="N440" s="4" t="s">
        <v>1084</v>
      </c>
      <c r="O440" s="4" t="s">
        <v>1084</v>
      </c>
      <c r="P440" s="4" t="s">
        <v>1084</v>
      </c>
      <c r="Q440" s="4" t="s">
        <v>1084</v>
      </c>
      <c r="R440" s="4" t="s">
        <v>1084</v>
      </c>
      <c r="S440" s="4">
        <v>0</v>
      </c>
      <c r="T440" s="4" t="s">
        <v>1040</v>
      </c>
      <c r="U440" s="4" t="s">
        <v>1084</v>
      </c>
      <c r="V440" s="4" t="s">
        <v>1084</v>
      </c>
      <c r="W440" s="4" t="s">
        <v>1084</v>
      </c>
      <c r="X440" s="4" t="s">
        <v>1093</v>
      </c>
      <c r="Y440" s="4" t="s">
        <v>1094</v>
      </c>
      <c r="Z440" s="4" t="s">
        <v>1084</v>
      </c>
      <c r="AA440" s="4" t="s">
        <v>1084</v>
      </c>
      <c r="AB440" s="4" t="s">
        <v>1084</v>
      </c>
      <c r="AC440" s="4" t="s">
        <v>1188</v>
      </c>
      <c r="AD440" s="4" t="s">
        <v>1084</v>
      </c>
      <c r="AE440" s="4" t="s">
        <v>1183</v>
      </c>
      <c r="AF440" s="4" t="s">
        <v>1084</v>
      </c>
      <c r="AG440" s="4" t="s">
        <v>1084</v>
      </c>
      <c r="AH440" s="4" t="s">
        <v>70</v>
      </c>
      <c r="AI440" s="4">
        <v>0</v>
      </c>
      <c r="AJ440" s="4" t="s">
        <v>1084</v>
      </c>
      <c r="AK440" s="4">
        <v>0</v>
      </c>
      <c r="AL440" s="4" t="s">
        <v>1084</v>
      </c>
      <c r="AM440" s="4">
        <v>0</v>
      </c>
      <c r="AN440" s="4" t="s">
        <v>1084</v>
      </c>
      <c r="AO440" s="4">
        <v>0</v>
      </c>
      <c r="AP440" s="4" t="s">
        <v>1084</v>
      </c>
      <c r="AQ440" s="4" t="s">
        <v>1127</v>
      </c>
      <c r="AR440" s="4" t="s">
        <v>1127</v>
      </c>
      <c r="AS440" s="4" t="s">
        <v>128</v>
      </c>
      <c r="AT440" s="4" t="s">
        <v>1105</v>
      </c>
      <c r="AU440" s="4" t="s">
        <v>635</v>
      </c>
      <c r="AV440" s="4" t="s">
        <v>1084</v>
      </c>
      <c r="AW440" s="4" t="s">
        <v>3356</v>
      </c>
      <c r="AX440" s="4" t="s">
        <v>3357</v>
      </c>
      <c r="AY440" s="4" t="s">
        <v>1419</v>
      </c>
      <c r="AZ440" s="8" t="s">
        <v>128</v>
      </c>
      <c r="BA440" t="s">
        <v>1313</v>
      </c>
      <c r="BB440" t="s">
        <v>1393</v>
      </c>
      <c r="BC440" t="s">
        <v>1315</v>
      </c>
      <c r="BD440" t="s">
        <v>1316</v>
      </c>
      <c r="BE440" t="s">
        <v>1133</v>
      </c>
      <c r="BF440" t="s">
        <v>1112</v>
      </c>
      <c r="BG440" t="s">
        <v>1315</v>
      </c>
      <c r="BH440" t="s">
        <v>1318</v>
      </c>
      <c r="BI440" t="s">
        <v>1313</v>
      </c>
      <c r="BJ440">
        <v>0</v>
      </c>
      <c r="BK440" t="s">
        <v>1115</v>
      </c>
      <c r="BM440" s="47"/>
    </row>
    <row r="441" spans="1:65" x14ac:dyDescent="0.35">
      <c r="A441" s="5">
        <v>4338</v>
      </c>
      <c r="B441" s="4">
        <v>4338</v>
      </c>
      <c r="C441" s="4" t="s">
        <v>637</v>
      </c>
      <c r="D441" s="4" t="s">
        <v>657</v>
      </c>
      <c r="E441" s="4" t="s">
        <v>3360</v>
      </c>
      <c r="F441" s="4" t="s">
        <v>3354</v>
      </c>
      <c r="G441" s="4">
        <v>2001</v>
      </c>
      <c r="H441" s="4" t="s">
        <v>1086</v>
      </c>
      <c r="I441" s="4" t="s">
        <v>1087</v>
      </c>
      <c r="J441" s="4" t="s">
        <v>1088</v>
      </c>
      <c r="K441" s="4" t="s">
        <v>763</v>
      </c>
      <c r="L441" s="4" t="s">
        <v>3355</v>
      </c>
      <c r="M441" s="4" t="s">
        <v>1084</v>
      </c>
      <c r="N441" s="4" t="s">
        <v>1084</v>
      </c>
      <c r="O441" s="4" t="s">
        <v>1084</v>
      </c>
      <c r="P441" s="4" t="s">
        <v>1084</v>
      </c>
      <c r="Q441" s="4" t="s">
        <v>1084</v>
      </c>
      <c r="R441" s="4" t="s">
        <v>1084</v>
      </c>
      <c r="S441" s="4">
        <v>0</v>
      </c>
      <c r="T441" s="4" t="s">
        <v>1040</v>
      </c>
      <c r="U441" s="4" t="s">
        <v>1084</v>
      </c>
      <c r="V441" s="4" t="s">
        <v>1084</v>
      </c>
      <c r="W441" s="4" t="s">
        <v>1084</v>
      </c>
      <c r="X441" s="4" t="s">
        <v>1093</v>
      </c>
      <c r="Y441" s="4" t="s">
        <v>1094</v>
      </c>
      <c r="Z441" s="4" t="s">
        <v>1084</v>
      </c>
      <c r="AA441" s="4" t="s">
        <v>1084</v>
      </c>
      <c r="AB441" s="4" t="s">
        <v>1084</v>
      </c>
      <c r="AC441" s="4" t="s">
        <v>1188</v>
      </c>
      <c r="AD441" s="4" t="s">
        <v>1084</v>
      </c>
      <c r="AE441" s="4" t="s">
        <v>1183</v>
      </c>
      <c r="AF441" s="4" t="s">
        <v>1084</v>
      </c>
      <c r="AG441" s="4" t="s">
        <v>1084</v>
      </c>
      <c r="AH441" s="4" t="s">
        <v>70</v>
      </c>
      <c r="AI441" s="4">
        <v>0</v>
      </c>
      <c r="AJ441" s="4" t="s">
        <v>1084</v>
      </c>
      <c r="AK441" s="4">
        <v>0</v>
      </c>
      <c r="AL441" s="4" t="s">
        <v>1084</v>
      </c>
      <c r="AM441" s="4">
        <v>0</v>
      </c>
      <c r="AN441" s="4" t="s">
        <v>1084</v>
      </c>
      <c r="AO441" s="4">
        <v>0</v>
      </c>
      <c r="AP441" s="4" t="s">
        <v>1084</v>
      </c>
      <c r="AQ441" s="4" t="s">
        <v>1225</v>
      </c>
      <c r="AR441" s="4" t="s">
        <v>1225</v>
      </c>
      <c r="AS441" s="4" t="s">
        <v>128</v>
      </c>
      <c r="AT441" s="4" t="s">
        <v>1105</v>
      </c>
      <c r="AU441" s="4" t="s">
        <v>635</v>
      </c>
      <c r="AV441" s="4" t="s">
        <v>1084</v>
      </c>
      <c r="AW441" s="4" t="s">
        <v>3356</v>
      </c>
      <c r="AX441" s="4" t="s">
        <v>3357</v>
      </c>
      <c r="AY441" s="4" t="s">
        <v>1419</v>
      </c>
      <c r="AZ441" s="8" t="s">
        <v>128</v>
      </c>
      <c r="BA441" t="s">
        <v>1313</v>
      </c>
      <c r="BB441" t="s">
        <v>1393</v>
      </c>
      <c r="BC441" t="s">
        <v>1315</v>
      </c>
      <c r="BD441" t="s">
        <v>1316</v>
      </c>
      <c r="BE441" t="s">
        <v>1133</v>
      </c>
      <c r="BF441" t="s">
        <v>1112</v>
      </c>
      <c r="BG441" t="s">
        <v>1315</v>
      </c>
      <c r="BH441" t="s">
        <v>1318</v>
      </c>
      <c r="BI441" t="s">
        <v>1313</v>
      </c>
      <c r="BJ441">
        <v>0</v>
      </c>
      <c r="BK441" t="s">
        <v>1115</v>
      </c>
      <c r="BM441" s="47"/>
    </row>
    <row r="442" spans="1:65" x14ac:dyDescent="0.35">
      <c r="A442" s="5">
        <v>4339</v>
      </c>
      <c r="B442" s="4">
        <v>4339</v>
      </c>
      <c r="C442" s="4" t="s">
        <v>637</v>
      </c>
      <c r="D442" s="4" t="s">
        <v>658</v>
      </c>
      <c r="E442" s="4" t="s">
        <v>3361</v>
      </c>
      <c r="F442" s="4" t="s">
        <v>3354</v>
      </c>
      <c r="G442" s="4">
        <v>2002</v>
      </c>
      <c r="H442" s="4" t="s">
        <v>1086</v>
      </c>
      <c r="I442" s="4" t="s">
        <v>1087</v>
      </c>
      <c r="J442" s="4" t="s">
        <v>1088</v>
      </c>
      <c r="K442" s="4" t="s">
        <v>763</v>
      </c>
      <c r="L442" s="4" t="s">
        <v>3355</v>
      </c>
      <c r="M442" s="4" t="s">
        <v>1084</v>
      </c>
      <c r="N442" s="4" t="s">
        <v>1084</v>
      </c>
      <c r="O442" s="4" t="s">
        <v>1084</v>
      </c>
      <c r="P442" s="4" t="s">
        <v>1084</v>
      </c>
      <c r="Q442" s="4" t="s">
        <v>1084</v>
      </c>
      <c r="R442" s="4" t="s">
        <v>1084</v>
      </c>
      <c r="S442" s="4">
        <v>0</v>
      </c>
      <c r="T442" s="4" t="s">
        <v>1040</v>
      </c>
      <c r="U442" s="4" t="s">
        <v>1084</v>
      </c>
      <c r="V442" s="4" t="s">
        <v>1084</v>
      </c>
      <c r="W442" s="4" t="s">
        <v>1084</v>
      </c>
      <c r="X442" s="4" t="s">
        <v>1093</v>
      </c>
      <c r="Y442" s="4" t="s">
        <v>1094</v>
      </c>
      <c r="Z442" s="4" t="s">
        <v>1084</v>
      </c>
      <c r="AA442" s="4" t="s">
        <v>1084</v>
      </c>
      <c r="AB442" s="4" t="s">
        <v>1084</v>
      </c>
      <c r="AC442" s="4" t="s">
        <v>1188</v>
      </c>
      <c r="AD442" s="4" t="s">
        <v>1084</v>
      </c>
      <c r="AE442" s="4" t="s">
        <v>1183</v>
      </c>
      <c r="AF442" s="4" t="s">
        <v>1084</v>
      </c>
      <c r="AG442" s="4" t="s">
        <v>1084</v>
      </c>
      <c r="AH442" s="4" t="s">
        <v>70</v>
      </c>
      <c r="AI442" s="4">
        <v>0</v>
      </c>
      <c r="AJ442" s="4" t="s">
        <v>1084</v>
      </c>
      <c r="AK442" s="4">
        <v>0</v>
      </c>
      <c r="AL442" s="4" t="s">
        <v>1084</v>
      </c>
      <c r="AM442" s="4">
        <v>0</v>
      </c>
      <c r="AN442" s="4" t="s">
        <v>1084</v>
      </c>
      <c r="AO442" s="4">
        <v>0</v>
      </c>
      <c r="AP442" s="4" t="s">
        <v>1084</v>
      </c>
      <c r="AQ442" s="4" t="s">
        <v>1144</v>
      </c>
      <c r="AR442" s="4" t="s">
        <v>1144</v>
      </c>
      <c r="AS442" s="4" t="s">
        <v>128</v>
      </c>
      <c r="AT442" s="4" t="s">
        <v>1105</v>
      </c>
      <c r="AU442" s="4" t="s">
        <v>635</v>
      </c>
      <c r="AV442" s="4" t="s">
        <v>1084</v>
      </c>
      <c r="AW442" s="4" t="s">
        <v>3356</v>
      </c>
      <c r="AX442" s="4" t="s">
        <v>3357</v>
      </c>
      <c r="AY442" s="4" t="s">
        <v>1419</v>
      </c>
      <c r="AZ442" s="8" t="s">
        <v>128</v>
      </c>
      <c r="BA442" t="s">
        <v>1313</v>
      </c>
      <c r="BB442" t="s">
        <v>1393</v>
      </c>
      <c r="BC442" t="s">
        <v>1315</v>
      </c>
      <c r="BD442" t="s">
        <v>1316</v>
      </c>
      <c r="BE442" t="s">
        <v>1133</v>
      </c>
      <c r="BF442" t="s">
        <v>1112</v>
      </c>
      <c r="BG442" t="s">
        <v>1315</v>
      </c>
      <c r="BH442" t="s">
        <v>1318</v>
      </c>
      <c r="BI442" t="s">
        <v>1313</v>
      </c>
      <c r="BJ442">
        <v>0</v>
      </c>
      <c r="BK442" t="s">
        <v>1115</v>
      </c>
      <c r="BM442" s="47"/>
    </row>
    <row r="443" spans="1:65" x14ac:dyDescent="0.35">
      <c r="A443" s="5">
        <v>4340</v>
      </c>
      <c r="B443" s="4">
        <v>4340</v>
      </c>
      <c r="C443" s="4" t="s">
        <v>637</v>
      </c>
      <c r="D443" s="4" t="s">
        <v>659</v>
      </c>
      <c r="E443" s="4" t="s">
        <v>3358</v>
      </c>
      <c r="F443" s="4" t="s">
        <v>3354</v>
      </c>
      <c r="G443" s="4">
        <v>2003</v>
      </c>
      <c r="H443" s="4" t="s">
        <v>1086</v>
      </c>
      <c r="I443" s="4" t="s">
        <v>1087</v>
      </c>
      <c r="J443" s="4" t="s">
        <v>1088</v>
      </c>
      <c r="K443" s="4" t="s">
        <v>763</v>
      </c>
      <c r="L443" s="4" t="s">
        <v>3355</v>
      </c>
      <c r="M443" s="4" t="s">
        <v>1084</v>
      </c>
      <c r="N443" s="4" t="s">
        <v>1084</v>
      </c>
      <c r="O443" s="4" t="s">
        <v>1084</v>
      </c>
      <c r="P443" s="4" t="s">
        <v>1084</v>
      </c>
      <c r="Q443" s="4" t="s">
        <v>1084</v>
      </c>
      <c r="R443" s="4" t="s">
        <v>1084</v>
      </c>
      <c r="S443" s="4">
        <v>0</v>
      </c>
      <c r="T443" s="4" t="s">
        <v>1040</v>
      </c>
      <c r="U443" s="4" t="s">
        <v>1084</v>
      </c>
      <c r="V443" s="4" t="s">
        <v>1084</v>
      </c>
      <c r="W443" s="4" t="s">
        <v>1084</v>
      </c>
      <c r="X443" s="4" t="s">
        <v>1093</v>
      </c>
      <c r="Y443" s="4" t="s">
        <v>1094</v>
      </c>
      <c r="Z443" s="4" t="s">
        <v>1084</v>
      </c>
      <c r="AA443" s="4" t="s">
        <v>1084</v>
      </c>
      <c r="AB443" s="4" t="s">
        <v>1084</v>
      </c>
      <c r="AC443" s="4" t="s">
        <v>1188</v>
      </c>
      <c r="AD443" s="4" t="s">
        <v>1084</v>
      </c>
      <c r="AE443" s="4" t="s">
        <v>1183</v>
      </c>
      <c r="AF443" s="4" t="s">
        <v>1084</v>
      </c>
      <c r="AG443" s="4" t="s">
        <v>1084</v>
      </c>
      <c r="AH443" s="4" t="s">
        <v>70</v>
      </c>
      <c r="AI443" s="4">
        <v>0</v>
      </c>
      <c r="AJ443" s="4" t="s">
        <v>1084</v>
      </c>
      <c r="AK443" s="4">
        <v>0</v>
      </c>
      <c r="AL443" s="4" t="s">
        <v>1084</v>
      </c>
      <c r="AM443" s="4">
        <v>0</v>
      </c>
      <c r="AN443" s="4" t="s">
        <v>1084</v>
      </c>
      <c r="AO443" s="4">
        <v>0</v>
      </c>
      <c r="AP443" s="4" t="s">
        <v>1084</v>
      </c>
      <c r="AQ443" s="4" t="s">
        <v>1403</v>
      </c>
      <c r="AR443" s="4" t="s">
        <v>1403</v>
      </c>
      <c r="AS443" s="4" t="s">
        <v>128</v>
      </c>
      <c r="AT443" s="4" t="s">
        <v>1105</v>
      </c>
      <c r="AU443" s="4" t="s">
        <v>635</v>
      </c>
      <c r="AV443" s="4" t="s">
        <v>1084</v>
      </c>
      <c r="AW443" s="4" t="s">
        <v>3356</v>
      </c>
      <c r="AX443" s="4" t="s">
        <v>3357</v>
      </c>
      <c r="AY443" s="4" t="s">
        <v>1419</v>
      </c>
      <c r="AZ443" s="8" t="s">
        <v>128</v>
      </c>
      <c r="BA443" t="s">
        <v>1313</v>
      </c>
      <c r="BB443" t="s">
        <v>1393</v>
      </c>
      <c r="BC443" t="s">
        <v>1315</v>
      </c>
      <c r="BD443" t="s">
        <v>1316</v>
      </c>
      <c r="BE443" t="s">
        <v>1133</v>
      </c>
      <c r="BF443" t="s">
        <v>1112</v>
      </c>
      <c r="BG443" t="s">
        <v>1315</v>
      </c>
      <c r="BH443" t="s">
        <v>1318</v>
      </c>
      <c r="BI443" t="s">
        <v>1313</v>
      </c>
      <c r="BJ443">
        <v>0</v>
      </c>
      <c r="BK443" t="s">
        <v>1115</v>
      </c>
      <c r="BM443" s="47"/>
    </row>
    <row r="444" spans="1:65" x14ac:dyDescent="0.35">
      <c r="A444" s="5">
        <v>4341</v>
      </c>
      <c r="B444" s="4">
        <v>4341</v>
      </c>
      <c r="C444" s="4" t="s">
        <v>637</v>
      </c>
      <c r="D444" s="4" t="s">
        <v>660</v>
      </c>
      <c r="E444" s="4" t="s">
        <v>3362</v>
      </c>
      <c r="F444" s="4" t="s">
        <v>3354</v>
      </c>
      <c r="G444" s="4">
        <v>2004</v>
      </c>
      <c r="H444" s="4" t="s">
        <v>1086</v>
      </c>
      <c r="I444" s="4" t="s">
        <v>1087</v>
      </c>
      <c r="J444" s="4" t="s">
        <v>1088</v>
      </c>
      <c r="K444" s="4" t="s">
        <v>763</v>
      </c>
      <c r="L444" s="4" t="s">
        <v>3355</v>
      </c>
      <c r="M444" s="4" t="s">
        <v>1084</v>
      </c>
      <c r="N444" s="4" t="s">
        <v>1084</v>
      </c>
      <c r="O444" s="4" t="s">
        <v>1084</v>
      </c>
      <c r="P444" s="4" t="s">
        <v>1084</v>
      </c>
      <c r="Q444" s="4" t="s">
        <v>1084</v>
      </c>
      <c r="R444" s="4" t="s">
        <v>1084</v>
      </c>
      <c r="S444" s="4">
        <v>0</v>
      </c>
      <c r="T444" s="4" t="s">
        <v>1040</v>
      </c>
      <c r="U444" s="4" t="s">
        <v>1084</v>
      </c>
      <c r="V444" s="4" t="s">
        <v>1084</v>
      </c>
      <c r="W444" s="4" t="s">
        <v>1084</v>
      </c>
      <c r="X444" s="4" t="s">
        <v>1093</v>
      </c>
      <c r="Y444" s="4" t="s">
        <v>1094</v>
      </c>
      <c r="Z444" s="4" t="s">
        <v>1084</v>
      </c>
      <c r="AA444" s="4" t="s">
        <v>1084</v>
      </c>
      <c r="AB444" s="4" t="s">
        <v>1084</v>
      </c>
      <c r="AC444" s="4" t="s">
        <v>1188</v>
      </c>
      <c r="AD444" s="4" t="s">
        <v>1084</v>
      </c>
      <c r="AE444" s="4" t="s">
        <v>1183</v>
      </c>
      <c r="AF444" s="4" t="s">
        <v>1084</v>
      </c>
      <c r="AG444" s="4" t="s">
        <v>1084</v>
      </c>
      <c r="AH444" s="4" t="s">
        <v>70</v>
      </c>
      <c r="AI444" s="4">
        <v>0</v>
      </c>
      <c r="AJ444" s="4" t="s">
        <v>1084</v>
      </c>
      <c r="AK444" s="4">
        <v>0</v>
      </c>
      <c r="AL444" s="4" t="s">
        <v>1084</v>
      </c>
      <c r="AM444" s="4">
        <v>0</v>
      </c>
      <c r="AN444" s="4" t="s">
        <v>1084</v>
      </c>
      <c r="AO444" s="4">
        <v>0</v>
      </c>
      <c r="AP444" s="4" t="s">
        <v>1084</v>
      </c>
      <c r="AQ444" s="4" t="s">
        <v>1404</v>
      </c>
      <c r="AR444" s="4" t="s">
        <v>1404</v>
      </c>
      <c r="AS444" s="4" t="s">
        <v>128</v>
      </c>
      <c r="AT444" s="4" t="s">
        <v>1105</v>
      </c>
      <c r="AU444" s="4" t="s">
        <v>635</v>
      </c>
      <c r="AV444" s="4" t="s">
        <v>1084</v>
      </c>
      <c r="AW444" s="4" t="s">
        <v>3356</v>
      </c>
      <c r="AX444" s="4" t="s">
        <v>3357</v>
      </c>
      <c r="AY444" s="4" t="s">
        <v>1419</v>
      </c>
      <c r="AZ444" s="8" t="s">
        <v>128</v>
      </c>
      <c r="BA444" t="s">
        <v>1313</v>
      </c>
      <c r="BB444" t="s">
        <v>1393</v>
      </c>
      <c r="BC444" t="s">
        <v>1315</v>
      </c>
      <c r="BD444" t="s">
        <v>1316</v>
      </c>
      <c r="BE444" t="s">
        <v>1133</v>
      </c>
      <c r="BF444" t="s">
        <v>1112</v>
      </c>
      <c r="BG444" t="s">
        <v>1315</v>
      </c>
      <c r="BH444" t="s">
        <v>1318</v>
      </c>
      <c r="BI444" t="s">
        <v>1313</v>
      </c>
      <c r="BJ444">
        <v>0</v>
      </c>
      <c r="BK444" t="s">
        <v>1115</v>
      </c>
      <c r="BM444" s="47"/>
    </row>
    <row r="445" spans="1:65" x14ac:dyDescent="0.35">
      <c r="A445" s="5">
        <v>4342</v>
      </c>
      <c r="B445" s="4">
        <v>4342</v>
      </c>
      <c r="C445" s="4" t="s">
        <v>637</v>
      </c>
      <c r="D445" s="4" t="s">
        <v>661</v>
      </c>
      <c r="E445" s="4" t="s">
        <v>3363</v>
      </c>
      <c r="F445" s="4" t="s">
        <v>3354</v>
      </c>
      <c r="G445" s="4">
        <v>2006</v>
      </c>
      <c r="H445" s="4" t="s">
        <v>1086</v>
      </c>
      <c r="I445" s="4" t="s">
        <v>1087</v>
      </c>
      <c r="J445" s="4" t="s">
        <v>1088</v>
      </c>
      <c r="K445" s="4" t="s">
        <v>763</v>
      </c>
      <c r="L445" s="4" t="s">
        <v>3355</v>
      </c>
      <c r="M445" s="4" t="s">
        <v>1084</v>
      </c>
      <c r="N445" s="4" t="s">
        <v>1084</v>
      </c>
      <c r="O445" s="4" t="s">
        <v>1084</v>
      </c>
      <c r="P445" s="4" t="s">
        <v>1084</v>
      </c>
      <c r="Q445" s="4" t="s">
        <v>1084</v>
      </c>
      <c r="R445" s="4" t="s">
        <v>1084</v>
      </c>
      <c r="S445" s="4">
        <v>0</v>
      </c>
      <c r="T445" s="4" t="s">
        <v>1040</v>
      </c>
      <c r="U445" s="4" t="s">
        <v>1084</v>
      </c>
      <c r="V445" s="4" t="s">
        <v>1084</v>
      </c>
      <c r="W445" s="4" t="s">
        <v>1084</v>
      </c>
      <c r="X445" s="4" t="s">
        <v>1093</v>
      </c>
      <c r="Y445" s="4" t="s">
        <v>1094</v>
      </c>
      <c r="Z445" s="4" t="s">
        <v>1084</v>
      </c>
      <c r="AA445" s="4" t="s">
        <v>1084</v>
      </c>
      <c r="AB445" s="4" t="s">
        <v>1084</v>
      </c>
      <c r="AC445" s="4" t="s">
        <v>1188</v>
      </c>
      <c r="AD445" s="4" t="s">
        <v>1084</v>
      </c>
      <c r="AE445" s="4" t="s">
        <v>1183</v>
      </c>
      <c r="AF445" s="4" t="s">
        <v>1084</v>
      </c>
      <c r="AG445" s="4" t="s">
        <v>1084</v>
      </c>
      <c r="AH445" s="4" t="s">
        <v>70</v>
      </c>
      <c r="AI445" s="4">
        <v>0</v>
      </c>
      <c r="AJ445" s="4" t="s">
        <v>1084</v>
      </c>
      <c r="AK445" s="4">
        <v>0</v>
      </c>
      <c r="AL445" s="4" t="s">
        <v>1084</v>
      </c>
      <c r="AM445" s="4">
        <v>0</v>
      </c>
      <c r="AN445" s="4" t="s">
        <v>1084</v>
      </c>
      <c r="AO445" s="4">
        <v>0</v>
      </c>
      <c r="AP445" s="4" t="s">
        <v>1084</v>
      </c>
      <c r="AQ445" s="4" t="s">
        <v>1280</v>
      </c>
      <c r="AR445" s="4" t="s">
        <v>1280</v>
      </c>
      <c r="AS445" s="4" t="s">
        <v>128</v>
      </c>
      <c r="AT445" s="4" t="s">
        <v>1105</v>
      </c>
      <c r="AU445" s="4" t="s">
        <v>635</v>
      </c>
      <c r="AV445" s="4" t="s">
        <v>1084</v>
      </c>
      <c r="AW445" s="4" t="s">
        <v>3356</v>
      </c>
      <c r="AX445" s="4" t="s">
        <v>3357</v>
      </c>
      <c r="AY445" s="4" t="s">
        <v>1419</v>
      </c>
      <c r="AZ445" s="8" t="s">
        <v>128</v>
      </c>
      <c r="BA445" t="s">
        <v>1313</v>
      </c>
      <c r="BB445" t="s">
        <v>1393</v>
      </c>
      <c r="BC445" t="s">
        <v>1315</v>
      </c>
      <c r="BD445" t="s">
        <v>1316</v>
      </c>
      <c r="BE445" t="s">
        <v>1133</v>
      </c>
      <c r="BF445" t="s">
        <v>1112</v>
      </c>
      <c r="BG445" t="s">
        <v>1315</v>
      </c>
      <c r="BH445" t="s">
        <v>1318</v>
      </c>
      <c r="BI445" t="s">
        <v>1313</v>
      </c>
      <c r="BJ445">
        <v>0</v>
      </c>
      <c r="BK445" t="s">
        <v>1115</v>
      </c>
      <c r="BM445" s="47"/>
    </row>
    <row r="446" spans="1:65" x14ac:dyDescent="0.35">
      <c r="A446" s="5">
        <v>1119</v>
      </c>
      <c r="B446" s="4">
        <v>1119</v>
      </c>
      <c r="C446" s="4" t="s">
        <v>678</v>
      </c>
      <c r="D446" s="4" t="s">
        <v>683</v>
      </c>
      <c r="E446" s="4" t="s">
        <v>1084</v>
      </c>
      <c r="F446" s="4" t="s">
        <v>3364</v>
      </c>
      <c r="G446" s="4">
        <v>2015</v>
      </c>
      <c r="H446" s="4" t="s">
        <v>1086</v>
      </c>
      <c r="I446" s="4" t="s">
        <v>1087</v>
      </c>
      <c r="J446" s="4" t="s">
        <v>1088</v>
      </c>
      <c r="K446" s="4" t="s">
        <v>3365</v>
      </c>
      <c r="L446" s="4" t="s">
        <v>3366</v>
      </c>
      <c r="M446" s="4" t="s">
        <v>3367</v>
      </c>
      <c r="N446" s="4" t="s">
        <v>1084</v>
      </c>
      <c r="O446" s="4" t="s">
        <v>1084</v>
      </c>
      <c r="P446" s="4" t="s">
        <v>1084</v>
      </c>
      <c r="Q446" s="4" t="s">
        <v>1084</v>
      </c>
      <c r="R446" s="4" t="s">
        <v>1084</v>
      </c>
      <c r="S446" s="4">
        <v>2015</v>
      </c>
      <c r="T446" s="4" t="s">
        <v>1040</v>
      </c>
      <c r="U446" s="4" t="s">
        <v>1041</v>
      </c>
      <c r="V446" s="4" t="s">
        <v>1042</v>
      </c>
      <c r="W446" s="4" t="s">
        <v>1084</v>
      </c>
      <c r="X446" s="4" t="s">
        <v>1284</v>
      </c>
      <c r="Y446" s="4" t="s">
        <v>1094</v>
      </c>
      <c r="Z446" s="4" t="s">
        <v>1084</v>
      </c>
      <c r="AA446" s="4" t="s">
        <v>1084</v>
      </c>
      <c r="AB446" s="4" t="s">
        <v>1084</v>
      </c>
      <c r="AC446" s="4" t="s">
        <v>1084</v>
      </c>
      <c r="AD446" s="4" t="s">
        <v>1084</v>
      </c>
      <c r="AE446" s="4" t="s">
        <v>3368</v>
      </c>
      <c r="AF446" s="4" t="s">
        <v>1123</v>
      </c>
      <c r="AG446" s="4" t="s">
        <v>3369</v>
      </c>
      <c r="AH446" s="4" t="s">
        <v>78</v>
      </c>
      <c r="AI446" s="4">
        <v>42096</v>
      </c>
      <c r="AJ446" s="4" t="s">
        <v>1142</v>
      </c>
      <c r="AK446" s="4">
        <v>42143</v>
      </c>
      <c r="AL446" s="4" t="s">
        <v>1157</v>
      </c>
      <c r="AM446" s="4">
        <v>42120</v>
      </c>
      <c r="AN446" s="4" t="s">
        <v>1102</v>
      </c>
      <c r="AO446" s="4">
        <v>2015.31420765027</v>
      </c>
      <c r="AP446" s="4" t="s">
        <v>1084</v>
      </c>
      <c r="AQ446" s="4" t="s">
        <v>1103</v>
      </c>
      <c r="AR446" s="4" t="s">
        <v>1103</v>
      </c>
      <c r="AS446" s="4" t="s">
        <v>684</v>
      </c>
      <c r="AT446" s="4" t="s">
        <v>1105</v>
      </c>
      <c r="AU446" s="4" t="s">
        <v>676</v>
      </c>
      <c r="AV446" s="4" t="s">
        <v>1084</v>
      </c>
      <c r="AW446" s="4" t="s">
        <v>1084</v>
      </c>
      <c r="AX446" s="4" t="s">
        <v>1084</v>
      </c>
      <c r="AY446" s="4" t="s">
        <v>684</v>
      </c>
      <c r="AZ446" s="8" t="s">
        <v>3365</v>
      </c>
      <c r="BA446" t="s">
        <v>1204</v>
      </c>
      <c r="BB446" t="s">
        <v>1492</v>
      </c>
      <c r="BC446" t="s">
        <v>1227</v>
      </c>
      <c r="BD446" t="s">
        <v>1207</v>
      </c>
      <c r="BE446" t="s">
        <v>1111</v>
      </c>
      <c r="BF446" t="s">
        <v>1112</v>
      </c>
      <c r="BG446" t="s">
        <v>1228</v>
      </c>
      <c r="BH446" t="s">
        <v>1228</v>
      </c>
      <c r="BI446" t="s">
        <v>1228</v>
      </c>
      <c r="BJ446" t="s">
        <v>1114</v>
      </c>
      <c r="BK446" t="s">
        <v>1115</v>
      </c>
      <c r="BM446" s="47"/>
    </row>
    <row r="447" spans="1:65" x14ac:dyDescent="0.35">
      <c r="A447" s="5">
        <v>4251</v>
      </c>
      <c r="B447" s="4">
        <v>4251</v>
      </c>
      <c r="C447" s="4" t="s">
        <v>678</v>
      </c>
      <c r="D447" s="4" t="s">
        <v>685</v>
      </c>
      <c r="E447" s="4" t="s">
        <v>1084</v>
      </c>
      <c r="F447" s="4" t="s">
        <v>3370</v>
      </c>
      <c r="G447" s="4">
        <v>2018</v>
      </c>
      <c r="H447" s="4" t="s">
        <v>1086</v>
      </c>
      <c r="I447" s="4" t="s">
        <v>1087</v>
      </c>
      <c r="J447" s="4" t="s">
        <v>1088</v>
      </c>
      <c r="K447" s="4" t="s">
        <v>3365</v>
      </c>
      <c r="L447" s="4" t="s">
        <v>3366</v>
      </c>
      <c r="M447" s="4" t="s">
        <v>3371</v>
      </c>
      <c r="N447" s="4" t="s">
        <v>1084</v>
      </c>
      <c r="O447" s="4" t="s">
        <v>1084</v>
      </c>
      <c r="P447" s="4" t="s">
        <v>1084</v>
      </c>
      <c r="Q447" s="4" t="s">
        <v>1084</v>
      </c>
      <c r="R447" s="4" t="s">
        <v>1084</v>
      </c>
      <c r="S447" s="4">
        <v>0</v>
      </c>
      <c r="T447" s="4" t="s">
        <v>1040</v>
      </c>
      <c r="U447" s="4" t="s">
        <v>1120</v>
      </c>
      <c r="V447" s="4" t="s">
        <v>1042</v>
      </c>
      <c r="W447" s="4" t="s">
        <v>1084</v>
      </c>
      <c r="X447" s="4" t="s">
        <v>1284</v>
      </c>
      <c r="Y447" s="4" t="s">
        <v>1094</v>
      </c>
      <c r="Z447" s="4" t="s">
        <v>1094</v>
      </c>
      <c r="AA447" s="4" t="s">
        <v>1084</v>
      </c>
      <c r="AB447" s="4" t="s">
        <v>1084</v>
      </c>
      <c r="AC447" s="4" t="s">
        <v>1188</v>
      </c>
      <c r="AD447" s="4" t="s">
        <v>1084</v>
      </c>
      <c r="AE447" s="4" t="s">
        <v>3372</v>
      </c>
      <c r="AF447" s="4" t="s">
        <v>1123</v>
      </c>
      <c r="AG447" s="4" t="s">
        <v>3373</v>
      </c>
      <c r="AH447" s="4" t="s">
        <v>78</v>
      </c>
      <c r="AI447" s="4">
        <v>43160</v>
      </c>
      <c r="AJ447" s="4" t="s">
        <v>1201</v>
      </c>
      <c r="AK447" s="4">
        <v>43195</v>
      </c>
      <c r="AL447" s="4" t="s">
        <v>1142</v>
      </c>
      <c r="AM447" s="4">
        <v>43178</v>
      </c>
      <c r="AN447" s="4" t="s">
        <v>1376</v>
      </c>
      <c r="AO447" s="4">
        <v>2018.2103825136601</v>
      </c>
      <c r="AP447" s="4" t="s">
        <v>3374</v>
      </c>
      <c r="AQ447" s="4" t="s">
        <v>1195</v>
      </c>
      <c r="AR447" s="4" t="s">
        <v>1195</v>
      </c>
      <c r="AS447" s="4" t="s">
        <v>684</v>
      </c>
      <c r="AT447" s="4" t="s">
        <v>1105</v>
      </c>
      <c r="AU447" s="4" t="s">
        <v>676</v>
      </c>
      <c r="AV447" s="4" t="s">
        <v>1084</v>
      </c>
      <c r="AW447" s="4" t="s">
        <v>1084</v>
      </c>
      <c r="AX447" s="4" t="s">
        <v>1084</v>
      </c>
      <c r="AY447" s="4" t="s">
        <v>684</v>
      </c>
      <c r="AZ447" s="8" t="s">
        <v>3365</v>
      </c>
      <c r="BA447" t="s">
        <v>1204</v>
      </c>
      <c r="BB447" t="s">
        <v>1492</v>
      </c>
      <c r="BC447" t="s">
        <v>1227</v>
      </c>
      <c r="BD447" t="s">
        <v>1207</v>
      </c>
      <c r="BE447" t="s">
        <v>1111</v>
      </c>
      <c r="BF447" t="s">
        <v>1112</v>
      </c>
      <c r="BG447" t="s">
        <v>1228</v>
      </c>
      <c r="BH447" t="s">
        <v>1228</v>
      </c>
      <c r="BI447" t="s">
        <v>1228</v>
      </c>
      <c r="BJ447" t="s">
        <v>1114</v>
      </c>
      <c r="BK447" t="s">
        <v>1115</v>
      </c>
      <c r="BM447" s="47"/>
    </row>
    <row r="448" spans="1:65" x14ac:dyDescent="0.35">
      <c r="A448" s="5">
        <v>3525</v>
      </c>
      <c r="B448" s="4">
        <v>3525</v>
      </c>
      <c r="C448" s="4" t="s">
        <v>734</v>
      </c>
      <c r="D448" s="4" t="s">
        <v>735</v>
      </c>
      <c r="E448" s="4" t="s">
        <v>1084</v>
      </c>
      <c r="F448" s="4" t="s">
        <v>3375</v>
      </c>
      <c r="G448" s="4" t="s">
        <v>103</v>
      </c>
      <c r="H448" s="4" t="s">
        <v>1086</v>
      </c>
      <c r="I448" s="4" t="s">
        <v>1087</v>
      </c>
      <c r="J448" s="4" t="s">
        <v>1088</v>
      </c>
      <c r="K448" s="4" t="s">
        <v>763</v>
      </c>
      <c r="L448" s="4" t="s">
        <v>3376</v>
      </c>
      <c r="M448" s="4" t="s">
        <v>3377</v>
      </c>
      <c r="N448" s="4" t="s">
        <v>1084</v>
      </c>
      <c r="O448" s="4" t="s">
        <v>1084</v>
      </c>
      <c r="P448" s="4" t="s">
        <v>1084</v>
      </c>
      <c r="Q448" s="4" t="s">
        <v>1084</v>
      </c>
      <c r="R448" s="4" t="s">
        <v>1084</v>
      </c>
      <c r="S448" s="4">
        <v>0</v>
      </c>
      <c r="T448" s="4" t="s">
        <v>1040</v>
      </c>
      <c r="U448" s="4" t="s">
        <v>1041</v>
      </c>
      <c r="V448" s="4" t="s">
        <v>1042</v>
      </c>
      <c r="W448" s="4" t="s">
        <v>1084</v>
      </c>
      <c r="X448" s="4" t="s">
        <v>1284</v>
      </c>
      <c r="Y448" s="4" t="s">
        <v>1094</v>
      </c>
      <c r="Z448" s="4" t="s">
        <v>1094</v>
      </c>
      <c r="AA448" s="4" t="s">
        <v>1084</v>
      </c>
      <c r="AB448" s="4" t="s">
        <v>1084</v>
      </c>
      <c r="AC448" s="4" t="s">
        <v>1188</v>
      </c>
      <c r="AD448" s="4" t="s">
        <v>1084</v>
      </c>
      <c r="AE448" s="4" t="s">
        <v>3378</v>
      </c>
      <c r="AF448" s="4" t="s">
        <v>1098</v>
      </c>
      <c r="AG448" s="4" t="s">
        <v>3379</v>
      </c>
      <c r="AH448" s="4" t="s">
        <v>78</v>
      </c>
      <c r="AI448" s="4">
        <v>43458</v>
      </c>
      <c r="AJ448" s="4" t="s">
        <v>1152</v>
      </c>
      <c r="AK448" s="4">
        <v>43716</v>
      </c>
      <c r="AL448" s="4" t="s">
        <v>1192</v>
      </c>
      <c r="AM448" s="4">
        <v>43587.5</v>
      </c>
      <c r="AN448" s="4" t="s">
        <v>1214</v>
      </c>
      <c r="AO448" s="4">
        <v>2019.3319672131099</v>
      </c>
      <c r="AP448" s="4" t="s">
        <v>3380</v>
      </c>
      <c r="AQ448" s="4" t="s">
        <v>1195</v>
      </c>
      <c r="AR448" s="4" t="s">
        <v>1216</v>
      </c>
      <c r="AS448" s="4" t="s">
        <v>128</v>
      </c>
      <c r="AT448" s="4" t="s">
        <v>1105</v>
      </c>
      <c r="AU448" s="4" t="s">
        <v>732</v>
      </c>
      <c r="AV448" s="4" t="s">
        <v>1084</v>
      </c>
      <c r="AW448" s="4" t="s">
        <v>3381</v>
      </c>
      <c r="AX448" s="4" t="s">
        <v>1084</v>
      </c>
      <c r="AY448" s="4" t="s">
        <v>1419</v>
      </c>
      <c r="AZ448" s="8" t="s">
        <v>128</v>
      </c>
      <c r="BA448" t="s">
        <v>1204</v>
      </c>
      <c r="BB448" t="s">
        <v>1492</v>
      </c>
      <c r="BC448" t="s">
        <v>1227</v>
      </c>
      <c r="BD448" t="s">
        <v>1110</v>
      </c>
      <c r="BE448" t="s">
        <v>1111</v>
      </c>
      <c r="BF448" t="s">
        <v>1112</v>
      </c>
      <c r="BG448" t="s">
        <v>1228</v>
      </c>
      <c r="BH448" t="s">
        <v>1228</v>
      </c>
      <c r="BI448" t="s">
        <v>1228</v>
      </c>
      <c r="BJ448" t="s">
        <v>1114</v>
      </c>
      <c r="BK448" t="s">
        <v>1115</v>
      </c>
      <c r="BM448" s="47"/>
    </row>
    <row r="449" spans="1:65" x14ac:dyDescent="0.35">
      <c r="A449" s="5">
        <v>618</v>
      </c>
      <c r="B449" s="4">
        <v>618</v>
      </c>
      <c r="C449" s="4" t="s">
        <v>741</v>
      </c>
      <c r="D449" s="4" t="s">
        <v>742</v>
      </c>
      <c r="E449" s="4" t="s">
        <v>1084</v>
      </c>
      <c r="F449" s="4" t="s">
        <v>3382</v>
      </c>
      <c r="G449" s="4">
        <v>2008</v>
      </c>
      <c r="H449" s="4" t="s">
        <v>1086</v>
      </c>
      <c r="I449" s="4" t="s">
        <v>1087</v>
      </c>
      <c r="J449" s="4" t="s">
        <v>1088</v>
      </c>
      <c r="K449" s="4" t="s">
        <v>763</v>
      </c>
      <c r="L449" s="4" t="s">
        <v>3383</v>
      </c>
      <c r="M449" s="4" t="s">
        <v>3384</v>
      </c>
      <c r="N449" s="4" t="s">
        <v>1084</v>
      </c>
      <c r="O449" s="4" t="s">
        <v>1084</v>
      </c>
      <c r="P449" s="4" t="s">
        <v>1084</v>
      </c>
      <c r="Q449" s="4" t="s">
        <v>1084</v>
      </c>
      <c r="R449" s="4" t="s">
        <v>1084</v>
      </c>
      <c r="S449" s="4">
        <v>2008</v>
      </c>
      <c r="T449" s="4" t="s">
        <v>1040</v>
      </c>
      <c r="U449" s="4" t="s">
        <v>1041</v>
      </c>
      <c r="V449" s="4" t="s">
        <v>1084</v>
      </c>
      <c r="W449" s="4" t="s">
        <v>1084</v>
      </c>
      <c r="X449" s="4" t="s">
        <v>1093</v>
      </c>
      <c r="Y449" s="4" t="s">
        <v>1084</v>
      </c>
      <c r="Z449" s="4" t="s">
        <v>1094</v>
      </c>
      <c r="AA449" s="4" t="s">
        <v>1084</v>
      </c>
      <c r="AB449" s="4" t="s">
        <v>1084</v>
      </c>
      <c r="AC449" s="4" t="s">
        <v>1084</v>
      </c>
      <c r="AD449" s="4" t="s">
        <v>1084</v>
      </c>
      <c r="AE449" s="4" t="s">
        <v>3385</v>
      </c>
      <c r="AF449" s="4" t="s">
        <v>2028</v>
      </c>
      <c r="AG449" s="4" t="s">
        <v>3386</v>
      </c>
      <c r="AH449" s="4" t="s">
        <v>78</v>
      </c>
      <c r="AI449" s="4">
        <v>39448</v>
      </c>
      <c r="AJ449" s="4" t="s">
        <v>1303</v>
      </c>
      <c r="AK449" s="4">
        <v>39788</v>
      </c>
      <c r="AL449" s="4" t="s">
        <v>1152</v>
      </c>
      <c r="AM449" s="4">
        <v>39618.5</v>
      </c>
      <c r="AN449" s="4" t="s">
        <v>1181</v>
      </c>
      <c r="AO449" s="4">
        <v>2008.46584699454</v>
      </c>
      <c r="AP449" s="4" t="s">
        <v>1084</v>
      </c>
      <c r="AQ449" s="4" t="s">
        <v>1178</v>
      </c>
      <c r="AR449" s="4" t="s">
        <v>1178</v>
      </c>
      <c r="AS449" s="4" t="s">
        <v>128</v>
      </c>
      <c r="AT449" s="4" t="s">
        <v>1105</v>
      </c>
      <c r="AU449" s="4" t="s">
        <v>739</v>
      </c>
      <c r="AV449" s="4" t="s">
        <v>1084</v>
      </c>
      <c r="AW449" s="4" t="s">
        <v>3387</v>
      </c>
      <c r="AX449" s="4" t="s">
        <v>1084</v>
      </c>
      <c r="AY449" s="4" t="s">
        <v>1419</v>
      </c>
      <c r="AZ449" s="8" t="s">
        <v>128</v>
      </c>
      <c r="BA449" t="s">
        <v>1204</v>
      </c>
      <c r="BB449" t="s">
        <v>1445</v>
      </c>
      <c r="BC449" t="s">
        <v>1227</v>
      </c>
      <c r="BD449" t="s">
        <v>1207</v>
      </c>
      <c r="BE449" t="s">
        <v>1133</v>
      </c>
      <c r="BF449" t="s">
        <v>1112</v>
      </c>
      <c r="BG449" t="s">
        <v>1228</v>
      </c>
      <c r="BH449" t="s">
        <v>1228</v>
      </c>
      <c r="BI449" t="s">
        <v>1228</v>
      </c>
      <c r="BJ449">
        <v>0</v>
      </c>
      <c r="BK449" t="s">
        <v>1115</v>
      </c>
      <c r="BM449" s="47"/>
    </row>
    <row r="450" spans="1:65" x14ac:dyDescent="0.35">
      <c r="A450" s="5">
        <v>905</v>
      </c>
      <c r="B450" s="4">
        <v>905</v>
      </c>
      <c r="C450" s="4" t="s">
        <v>741</v>
      </c>
      <c r="D450" s="4" t="s">
        <v>744</v>
      </c>
      <c r="E450" s="4" t="s">
        <v>1084</v>
      </c>
      <c r="F450" s="4" t="s">
        <v>3388</v>
      </c>
      <c r="G450" s="4" t="s">
        <v>192</v>
      </c>
      <c r="H450" s="4" t="s">
        <v>1086</v>
      </c>
      <c r="I450" s="4" t="s">
        <v>1087</v>
      </c>
      <c r="J450" s="4" t="s">
        <v>1088</v>
      </c>
      <c r="K450" s="4" t="s">
        <v>763</v>
      </c>
      <c r="L450" s="4" t="s">
        <v>3383</v>
      </c>
      <c r="M450" s="4" t="s">
        <v>3389</v>
      </c>
      <c r="N450" s="4" t="s">
        <v>1084</v>
      </c>
      <c r="O450" s="4" t="s">
        <v>1084</v>
      </c>
      <c r="P450" s="4" t="s">
        <v>1084</v>
      </c>
      <c r="Q450" s="4" t="s">
        <v>1084</v>
      </c>
      <c r="R450" s="4" t="s">
        <v>1084</v>
      </c>
      <c r="S450" s="4">
        <v>0</v>
      </c>
      <c r="T450" s="4" t="s">
        <v>1040</v>
      </c>
      <c r="U450" s="4" t="s">
        <v>1084</v>
      </c>
      <c r="V450" s="4" t="s">
        <v>1084</v>
      </c>
      <c r="W450" s="4" t="s">
        <v>1084</v>
      </c>
      <c r="X450" s="4" t="s">
        <v>1093</v>
      </c>
      <c r="Y450" s="4" t="s">
        <v>1084</v>
      </c>
      <c r="Z450" s="4" t="s">
        <v>1094</v>
      </c>
      <c r="AA450" s="4" t="s">
        <v>1084</v>
      </c>
      <c r="AB450" s="4" t="s">
        <v>1084</v>
      </c>
      <c r="AC450" s="4" t="s">
        <v>1084</v>
      </c>
      <c r="AD450" s="4" t="s">
        <v>1084</v>
      </c>
      <c r="AE450" s="4" t="s">
        <v>3390</v>
      </c>
      <c r="AF450" s="4" t="s">
        <v>3391</v>
      </c>
      <c r="AG450" s="4" t="s">
        <v>3392</v>
      </c>
      <c r="AH450" s="4" t="s">
        <v>78</v>
      </c>
      <c r="AI450" s="4">
        <v>40310</v>
      </c>
      <c r="AJ450" s="4" t="s">
        <v>1157</v>
      </c>
      <c r="AK450" s="4">
        <v>40791</v>
      </c>
      <c r="AL450" s="4" t="s">
        <v>1192</v>
      </c>
      <c r="AM450" s="4">
        <v>40551</v>
      </c>
      <c r="AN450" s="4" t="s">
        <v>1341</v>
      </c>
      <c r="AO450" s="4">
        <v>2011.0191256830601</v>
      </c>
      <c r="AP450" s="4" t="s">
        <v>1084</v>
      </c>
      <c r="AQ450" s="4" t="s">
        <v>1256</v>
      </c>
      <c r="AR450" s="4" t="s">
        <v>1342</v>
      </c>
      <c r="AS450" s="4" t="s">
        <v>128</v>
      </c>
      <c r="AT450" s="4" t="s">
        <v>1105</v>
      </c>
      <c r="AU450" s="4" t="s">
        <v>739</v>
      </c>
      <c r="AV450" s="4" t="s">
        <v>1084</v>
      </c>
      <c r="AW450" s="4" t="s">
        <v>3387</v>
      </c>
      <c r="AX450" s="4" t="s">
        <v>1084</v>
      </c>
      <c r="AY450" s="4" t="s">
        <v>1419</v>
      </c>
      <c r="AZ450" s="8" t="s">
        <v>128</v>
      </c>
      <c r="BA450" t="s">
        <v>1204</v>
      </c>
      <c r="BB450" t="s">
        <v>1445</v>
      </c>
      <c r="BC450" t="s">
        <v>1227</v>
      </c>
      <c r="BD450" t="s">
        <v>1207</v>
      </c>
      <c r="BE450" t="s">
        <v>1133</v>
      </c>
      <c r="BF450" t="s">
        <v>1112</v>
      </c>
      <c r="BG450" t="s">
        <v>1228</v>
      </c>
      <c r="BH450" t="s">
        <v>1228</v>
      </c>
      <c r="BI450" t="s">
        <v>1228</v>
      </c>
      <c r="BJ450">
        <v>0</v>
      </c>
      <c r="BK450" t="s">
        <v>1115</v>
      </c>
      <c r="BM450" s="47"/>
    </row>
    <row r="451" spans="1:65" x14ac:dyDescent="0.35">
      <c r="A451" s="5">
        <v>902</v>
      </c>
      <c r="B451" s="4">
        <v>902</v>
      </c>
      <c r="C451" s="4" t="s">
        <v>741</v>
      </c>
      <c r="D451" s="4" t="s">
        <v>743</v>
      </c>
      <c r="E451" s="4" t="s">
        <v>1084</v>
      </c>
      <c r="F451" s="4" t="s">
        <v>3393</v>
      </c>
      <c r="G451" s="4">
        <v>2012</v>
      </c>
      <c r="H451" s="4" t="s">
        <v>1086</v>
      </c>
      <c r="I451" s="4" t="s">
        <v>1087</v>
      </c>
      <c r="J451" s="4" t="s">
        <v>1088</v>
      </c>
      <c r="K451" s="4" t="s">
        <v>763</v>
      </c>
      <c r="L451" s="4" t="s">
        <v>3383</v>
      </c>
      <c r="M451" s="4" t="s">
        <v>3394</v>
      </c>
      <c r="N451" s="4" t="s">
        <v>1084</v>
      </c>
      <c r="O451" s="4" t="s">
        <v>1084</v>
      </c>
      <c r="P451" s="4" t="s">
        <v>1084</v>
      </c>
      <c r="Q451" s="4" t="s">
        <v>1084</v>
      </c>
      <c r="R451" s="4" t="s">
        <v>1084</v>
      </c>
      <c r="S451" s="4">
        <v>0</v>
      </c>
      <c r="T451" s="4" t="s">
        <v>1040</v>
      </c>
      <c r="U451" s="4" t="s">
        <v>1084</v>
      </c>
      <c r="V451" s="4" t="s">
        <v>1084</v>
      </c>
      <c r="W451" s="4" t="s">
        <v>1084</v>
      </c>
      <c r="X451" s="4" t="s">
        <v>1093</v>
      </c>
      <c r="Y451" s="4" t="s">
        <v>1084</v>
      </c>
      <c r="Z451" s="4" t="s">
        <v>1094</v>
      </c>
      <c r="AA451" s="4" t="s">
        <v>1084</v>
      </c>
      <c r="AB451" s="4" t="s">
        <v>1084</v>
      </c>
      <c r="AC451" s="4" t="s">
        <v>1084</v>
      </c>
      <c r="AD451" s="4" t="s">
        <v>1084</v>
      </c>
      <c r="AE451" s="4" t="s">
        <v>3395</v>
      </c>
      <c r="AF451" s="4" t="s">
        <v>1414</v>
      </c>
      <c r="AG451" s="4" t="s">
        <v>2344</v>
      </c>
      <c r="AH451" s="4" t="s">
        <v>78</v>
      </c>
      <c r="AI451" s="4">
        <v>41021</v>
      </c>
      <c r="AJ451" s="4" t="s">
        <v>1142</v>
      </c>
      <c r="AK451" s="4">
        <v>41255</v>
      </c>
      <c r="AL451" s="4" t="s">
        <v>1152</v>
      </c>
      <c r="AM451" s="4">
        <v>41138.5</v>
      </c>
      <c r="AN451" s="4" t="s">
        <v>1202</v>
      </c>
      <c r="AO451" s="4">
        <v>2012.62704918033</v>
      </c>
      <c r="AP451" s="4" t="s">
        <v>1084</v>
      </c>
      <c r="AQ451" s="4" t="s">
        <v>1184</v>
      </c>
      <c r="AR451" s="4" t="s">
        <v>1184</v>
      </c>
      <c r="AS451" s="4" t="s">
        <v>128</v>
      </c>
      <c r="AT451" s="4" t="s">
        <v>1105</v>
      </c>
      <c r="AU451" s="4" t="s">
        <v>739</v>
      </c>
      <c r="AV451" s="4" t="s">
        <v>1084</v>
      </c>
      <c r="AW451" s="4" t="s">
        <v>3387</v>
      </c>
      <c r="AX451" s="4" t="s">
        <v>1084</v>
      </c>
      <c r="AY451" s="4" t="s">
        <v>1419</v>
      </c>
      <c r="AZ451" s="8" t="s">
        <v>128</v>
      </c>
      <c r="BA451" t="s">
        <v>1204</v>
      </c>
      <c r="BB451" t="s">
        <v>1445</v>
      </c>
      <c r="BC451" t="s">
        <v>1227</v>
      </c>
      <c r="BD451" t="s">
        <v>1207</v>
      </c>
      <c r="BE451" t="s">
        <v>1133</v>
      </c>
      <c r="BF451" t="s">
        <v>1112</v>
      </c>
      <c r="BG451" t="s">
        <v>1228</v>
      </c>
      <c r="BH451" t="s">
        <v>1228</v>
      </c>
      <c r="BI451" t="s">
        <v>1228</v>
      </c>
      <c r="BJ451">
        <v>0</v>
      </c>
      <c r="BK451" t="s">
        <v>1115</v>
      </c>
      <c r="BM451" s="47"/>
    </row>
    <row r="452" spans="1:65" x14ac:dyDescent="0.35">
      <c r="A452" s="5">
        <v>906</v>
      </c>
      <c r="B452" s="4">
        <v>906</v>
      </c>
      <c r="C452" s="4" t="s">
        <v>741</v>
      </c>
      <c r="D452" s="4" t="s">
        <v>745</v>
      </c>
      <c r="E452" s="4" t="s">
        <v>1084</v>
      </c>
      <c r="F452" s="4" t="s">
        <v>3382</v>
      </c>
      <c r="G452" s="4" t="s">
        <v>224</v>
      </c>
      <c r="H452" s="4" t="s">
        <v>1086</v>
      </c>
      <c r="I452" s="4" t="s">
        <v>1087</v>
      </c>
      <c r="J452" s="4" t="s">
        <v>1088</v>
      </c>
      <c r="K452" s="4" t="s">
        <v>763</v>
      </c>
      <c r="L452" s="4" t="s">
        <v>3383</v>
      </c>
      <c r="M452" s="4" t="s">
        <v>3396</v>
      </c>
      <c r="N452" s="4" t="s">
        <v>1084</v>
      </c>
      <c r="O452" s="4" t="s">
        <v>1084</v>
      </c>
      <c r="P452" s="4" t="s">
        <v>1084</v>
      </c>
      <c r="Q452" s="4" t="s">
        <v>1084</v>
      </c>
      <c r="R452" s="4" t="s">
        <v>1084</v>
      </c>
      <c r="S452" s="4">
        <v>0</v>
      </c>
      <c r="T452" s="4" t="s">
        <v>1040</v>
      </c>
      <c r="U452" s="4" t="s">
        <v>1084</v>
      </c>
      <c r="V452" s="4" t="s">
        <v>1084</v>
      </c>
      <c r="W452" s="4" t="s">
        <v>1084</v>
      </c>
      <c r="X452" s="4" t="s">
        <v>1093</v>
      </c>
      <c r="Y452" s="4" t="s">
        <v>1084</v>
      </c>
      <c r="Z452" s="4" t="s">
        <v>1094</v>
      </c>
      <c r="AA452" s="4" t="s">
        <v>1084</v>
      </c>
      <c r="AB452" s="4" t="s">
        <v>1084</v>
      </c>
      <c r="AC452" s="4" t="s">
        <v>1084</v>
      </c>
      <c r="AD452" s="4" t="s">
        <v>1084</v>
      </c>
      <c r="AE452" s="4" t="s">
        <v>3397</v>
      </c>
      <c r="AF452" s="4" t="s">
        <v>2746</v>
      </c>
      <c r="AG452" s="4" t="s">
        <v>3314</v>
      </c>
      <c r="AH452" s="4" t="s">
        <v>78</v>
      </c>
      <c r="AI452" s="4">
        <v>41883</v>
      </c>
      <c r="AJ452" s="4" t="s">
        <v>1192</v>
      </c>
      <c r="AK452" s="4">
        <v>42247</v>
      </c>
      <c r="AL452" s="4" t="s">
        <v>1151</v>
      </c>
      <c r="AM452" s="4">
        <v>42065.5</v>
      </c>
      <c r="AN452" s="4" t="s">
        <v>1102</v>
      </c>
      <c r="AO452" s="4">
        <v>2015.16530054645</v>
      </c>
      <c r="AP452" s="4" t="s">
        <v>1084</v>
      </c>
      <c r="AQ452" s="4" t="s">
        <v>1370</v>
      </c>
      <c r="AR452" s="4" t="s">
        <v>1103</v>
      </c>
      <c r="AS452" s="4" t="s">
        <v>128</v>
      </c>
      <c r="AT452" s="4" t="s">
        <v>1105</v>
      </c>
      <c r="AU452" s="4" t="s">
        <v>739</v>
      </c>
      <c r="AV452" s="4" t="s">
        <v>1084</v>
      </c>
      <c r="AW452" s="4" t="s">
        <v>3387</v>
      </c>
      <c r="AX452" s="4" t="s">
        <v>1084</v>
      </c>
      <c r="AY452" s="4" t="s">
        <v>1419</v>
      </c>
      <c r="AZ452" s="8" t="s">
        <v>128</v>
      </c>
      <c r="BA452" t="s">
        <v>1204</v>
      </c>
      <c r="BB452" t="s">
        <v>1445</v>
      </c>
      <c r="BC452" t="s">
        <v>1227</v>
      </c>
      <c r="BD452" t="s">
        <v>1207</v>
      </c>
      <c r="BE452" t="s">
        <v>1133</v>
      </c>
      <c r="BF452" t="s">
        <v>1112</v>
      </c>
      <c r="BG452" t="s">
        <v>1228</v>
      </c>
      <c r="BH452" t="s">
        <v>1228</v>
      </c>
      <c r="BI452" t="s">
        <v>1228</v>
      </c>
      <c r="BJ452">
        <v>0</v>
      </c>
      <c r="BK452" t="s">
        <v>1115</v>
      </c>
      <c r="BM452" s="47"/>
    </row>
    <row r="453" spans="1:65" x14ac:dyDescent="0.35">
      <c r="A453" s="5">
        <v>2529</v>
      </c>
      <c r="B453" s="4">
        <v>2529</v>
      </c>
      <c r="C453" s="4" t="s">
        <v>741</v>
      </c>
      <c r="D453" s="4" t="s">
        <v>748</v>
      </c>
      <c r="E453" s="4" t="s">
        <v>1084</v>
      </c>
      <c r="F453" s="4" t="s">
        <v>3382</v>
      </c>
      <c r="G453" s="4">
        <v>2017</v>
      </c>
      <c r="H453" s="4" t="s">
        <v>1086</v>
      </c>
      <c r="I453" s="4" t="s">
        <v>1087</v>
      </c>
      <c r="J453" s="4" t="s">
        <v>1088</v>
      </c>
      <c r="K453" s="4" t="s">
        <v>763</v>
      </c>
      <c r="L453" s="4" t="s">
        <v>3383</v>
      </c>
      <c r="M453" s="4" t="s">
        <v>3398</v>
      </c>
      <c r="N453" s="4" t="s">
        <v>1084</v>
      </c>
      <c r="O453" s="4" t="s">
        <v>1084</v>
      </c>
      <c r="P453" s="4" t="s">
        <v>1084</v>
      </c>
      <c r="Q453" s="4" t="s">
        <v>1084</v>
      </c>
      <c r="R453" s="4" t="s">
        <v>1084</v>
      </c>
      <c r="S453" s="4">
        <v>0</v>
      </c>
      <c r="T453" s="4" t="s">
        <v>1040</v>
      </c>
      <c r="U453" s="4" t="s">
        <v>1084</v>
      </c>
      <c r="V453" s="4" t="s">
        <v>1084</v>
      </c>
      <c r="W453" s="4" t="s">
        <v>1084</v>
      </c>
      <c r="X453" s="4" t="s">
        <v>1093</v>
      </c>
      <c r="Y453" s="4" t="s">
        <v>1084</v>
      </c>
      <c r="Z453" s="4" t="s">
        <v>1094</v>
      </c>
      <c r="AA453" s="4" t="s">
        <v>1084</v>
      </c>
      <c r="AB453" s="4" t="s">
        <v>1084</v>
      </c>
      <c r="AC453" s="4" t="s">
        <v>1188</v>
      </c>
      <c r="AD453" s="4" t="s">
        <v>1084</v>
      </c>
      <c r="AE453" s="4" t="s">
        <v>3399</v>
      </c>
      <c r="AF453" s="4" t="s">
        <v>2711</v>
      </c>
      <c r="AG453" s="4" t="s">
        <v>3400</v>
      </c>
      <c r="AH453" s="4" t="s">
        <v>78</v>
      </c>
      <c r="AI453" s="4">
        <v>42772</v>
      </c>
      <c r="AJ453" s="4" t="s">
        <v>1101</v>
      </c>
      <c r="AK453" s="4">
        <v>43100</v>
      </c>
      <c r="AL453" s="4" t="s">
        <v>1152</v>
      </c>
      <c r="AM453" s="4">
        <v>42936.5</v>
      </c>
      <c r="AN453" s="4" t="s">
        <v>1193</v>
      </c>
      <c r="AO453" s="4">
        <v>2017.5478142076499</v>
      </c>
      <c r="AP453" s="4" t="s">
        <v>3401</v>
      </c>
      <c r="AQ453" s="4" t="s">
        <v>1194</v>
      </c>
      <c r="AR453" s="4" t="s">
        <v>1194</v>
      </c>
      <c r="AS453" s="4" t="s">
        <v>128</v>
      </c>
      <c r="AT453" s="4" t="s">
        <v>1105</v>
      </c>
      <c r="AU453" s="4" t="s">
        <v>739</v>
      </c>
      <c r="AV453" s="4" t="s">
        <v>1084</v>
      </c>
      <c r="AW453" s="4" t="s">
        <v>3387</v>
      </c>
      <c r="AX453" s="4" t="s">
        <v>1084</v>
      </c>
      <c r="AY453" s="4" t="s">
        <v>1419</v>
      </c>
      <c r="AZ453" s="8" t="s">
        <v>128</v>
      </c>
      <c r="BA453" t="s">
        <v>1204</v>
      </c>
      <c r="BB453" t="s">
        <v>1445</v>
      </c>
      <c r="BC453" t="s">
        <v>1227</v>
      </c>
      <c r="BD453" t="s">
        <v>1207</v>
      </c>
      <c r="BE453" t="s">
        <v>1133</v>
      </c>
      <c r="BF453" t="s">
        <v>1112</v>
      </c>
      <c r="BG453" t="s">
        <v>1228</v>
      </c>
      <c r="BH453" t="s">
        <v>1228</v>
      </c>
      <c r="BI453" t="s">
        <v>1228</v>
      </c>
      <c r="BJ453">
        <v>0</v>
      </c>
      <c r="BK453" t="s">
        <v>1115</v>
      </c>
      <c r="BM453" s="47"/>
    </row>
    <row r="454" spans="1:65" x14ac:dyDescent="0.35">
      <c r="A454" s="5">
        <v>2546</v>
      </c>
      <c r="B454" s="4">
        <v>2546</v>
      </c>
      <c r="C454" s="4" t="s">
        <v>771</v>
      </c>
      <c r="D454" s="4" t="s">
        <v>775</v>
      </c>
      <c r="E454" s="4" t="s">
        <v>1084</v>
      </c>
      <c r="F454" s="4" t="s">
        <v>3402</v>
      </c>
      <c r="G454" s="4" t="s">
        <v>194</v>
      </c>
      <c r="H454" s="4" t="s">
        <v>1086</v>
      </c>
      <c r="I454" s="4" t="s">
        <v>1087</v>
      </c>
      <c r="J454" s="4" t="s">
        <v>1088</v>
      </c>
      <c r="K454" s="4" t="s">
        <v>763</v>
      </c>
      <c r="L454" s="4" t="s">
        <v>3403</v>
      </c>
      <c r="M454" s="4" t="s">
        <v>3404</v>
      </c>
      <c r="N454" s="4" t="s">
        <v>1084</v>
      </c>
      <c r="O454" s="4" t="s">
        <v>1084</v>
      </c>
      <c r="P454" s="4" t="s">
        <v>1084</v>
      </c>
      <c r="Q454" s="4" t="s">
        <v>1084</v>
      </c>
      <c r="R454" s="4" t="s">
        <v>1084</v>
      </c>
      <c r="S454" s="4">
        <v>0</v>
      </c>
      <c r="T454" s="4" t="s">
        <v>1040</v>
      </c>
      <c r="U454" s="4" t="s">
        <v>1084</v>
      </c>
      <c r="V454" s="4" t="s">
        <v>1042</v>
      </c>
      <c r="W454" s="4" t="s">
        <v>1084</v>
      </c>
      <c r="X454" s="4" t="s">
        <v>1284</v>
      </c>
      <c r="Y454" s="4" t="s">
        <v>1084</v>
      </c>
      <c r="Z454" s="4" t="s">
        <v>1094</v>
      </c>
      <c r="AA454" s="4" t="s">
        <v>1084</v>
      </c>
      <c r="AB454" s="4" t="s">
        <v>1084</v>
      </c>
      <c r="AC454" s="4" t="s">
        <v>1188</v>
      </c>
      <c r="AD454" s="4" t="s">
        <v>1084</v>
      </c>
      <c r="AE454" s="4" t="s">
        <v>3405</v>
      </c>
      <c r="AF454" s="4" t="s">
        <v>2028</v>
      </c>
      <c r="AG454" s="4" t="s">
        <v>3406</v>
      </c>
      <c r="AH454" s="4" t="s">
        <v>78</v>
      </c>
      <c r="AI454" s="4">
        <v>42686</v>
      </c>
      <c r="AJ454" s="4" t="s">
        <v>1166</v>
      </c>
      <c r="AK454" s="4">
        <v>43033</v>
      </c>
      <c r="AL454" s="4" t="s">
        <v>1165</v>
      </c>
      <c r="AM454" s="4">
        <v>42860</v>
      </c>
      <c r="AN454" s="4" t="s">
        <v>1193</v>
      </c>
      <c r="AO454" s="4">
        <v>2017.33879781421</v>
      </c>
      <c r="AP454" s="4" t="s">
        <v>1084</v>
      </c>
      <c r="AQ454" s="4" t="s">
        <v>1104</v>
      </c>
      <c r="AR454" s="4" t="s">
        <v>1194</v>
      </c>
      <c r="AS454" s="4" t="s">
        <v>128</v>
      </c>
      <c r="AT454" s="4" t="s">
        <v>1105</v>
      </c>
      <c r="AU454" s="4" t="s">
        <v>769</v>
      </c>
      <c r="AV454" s="4" t="s">
        <v>1084</v>
      </c>
      <c r="AW454" s="4" t="s">
        <v>1084</v>
      </c>
      <c r="AX454" s="4" t="s">
        <v>1084</v>
      </c>
      <c r="AY454" s="4" t="s">
        <v>1419</v>
      </c>
      <c r="AZ454" s="8" t="s">
        <v>128</v>
      </c>
      <c r="BA454" t="s">
        <v>1313</v>
      </c>
      <c r="BB454" t="s">
        <v>1393</v>
      </c>
      <c r="BC454" t="s">
        <v>1315</v>
      </c>
      <c r="BD454" t="s">
        <v>1316</v>
      </c>
      <c r="BE454" t="s">
        <v>1133</v>
      </c>
      <c r="BF454" t="s">
        <v>1112</v>
      </c>
      <c r="BG454" t="s">
        <v>1315</v>
      </c>
      <c r="BH454" t="s">
        <v>1318</v>
      </c>
      <c r="BI454" t="s">
        <v>1313</v>
      </c>
      <c r="BJ454">
        <v>0</v>
      </c>
      <c r="BK454" t="s">
        <v>1115</v>
      </c>
      <c r="BM454" s="47"/>
    </row>
    <row r="455" spans="1:65" x14ac:dyDescent="0.35">
      <c r="A455" s="5">
        <v>731</v>
      </c>
      <c r="B455" s="4">
        <v>731</v>
      </c>
      <c r="C455" s="4" t="s">
        <v>836</v>
      </c>
      <c r="D455" s="4" t="s">
        <v>839</v>
      </c>
      <c r="E455" s="4" t="s">
        <v>1084</v>
      </c>
      <c r="F455" s="4" t="s">
        <v>3407</v>
      </c>
      <c r="G455" s="4" t="s">
        <v>270</v>
      </c>
      <c r="H455" s="4" t="s">
        <v>1086</v>
      </c>
      <c r="I455" s="4" t="s">
        <v>1087</v>
      </c>
      <c r="J455" s="4" t="s">
        <v>1088</v>
      </c>
      <c r="K455" s="4" t="s">
        <v>90</v>
      </c>
      <c r="L455" s="4" t="s">
        <v>3408</v>
      </c>
      <c r="M455" s="4" t="s">
        <v>3409</v>
      </c>
      <c r="N455" s="4" t="s">
        <v>1084</v>
      </c>
      <c r="O455" s="4" t="s">
        <v>1084</v>
      </c>
      <c r="P455" s="4" t="s">
        <v>1084</v>
      </c>
      <c r="Q455" s="4" t="s">
        <v>1084</v>
      </c>
      <c r="R455" s="4" t="s">
        <v>1084</v>
      </c>
      <c r="S455" s="4">
        <v>0</v>
      </c>
      <c r="T455" s="4" t="s">
        <v>1040</v>
      </c>
      <c r="U455" s="4" t="s">
        <v>1041</v>
      </c>
      <c r="V455" s="4" t="s">
        <v>1042</v>
      </c>
      <c r="W455" s="4" t="s">
        <v>1084</v>
      </c>
      <c r="X455" s="4" t="s">
        <v>1093</v>
      </c>
      <c r="Y455" s="4" t="s">
        <v>1094</v>
      </c>
      <c r="Z455" s="4" t="s">
        <v>1094</v>
      </c>
      <c r="AA455" s="4" t="s">
        <v>1084</v>
      </c>
      <c r="AB455" s="4" t="s">
        <v>1084</v>
      </c>
      <c r="AC455" s="4" t="s">
        <v>1084</v>
      </c>
      <c r="AD455" s="4" t="s">
        <v>1084</v>
      </c>
      <c r="AE455" s="4" t="s">
        <v>3410</v>
      </c>
      <c r="AF455" s="4" t="s">
        <v>2746</v>
      </c>
      <c r="AG455" s="4" t="s">
        <v>3314</v>
      </c>
      <c r="AH455" s="4" t="s">
        <v>78</v>
      </c>
      <c r="AI455" s="4">
        <v>41518</v>
      </c>
      <c r="AJ455" s="4" t="s">
        <v>1192</v>
      </c>
      <c r="AK455" s="4">
        <v>41882</v>
      </c>
      <c r="AL455" s="4" t="s">
        <v>1151</v>
      </c>
      <c r="AM455" s="4">
        <v>41700.5</v>
      </c>
      <c r="AN455" s="4" t="s">
        <v>1369</v>
      </c>
      <c r="AO455" s="4">
        <v>2014.16530054645</v>
      </c>
      <c r="AP455" s="4" t="s">
        <v>3411</v>
      </c>
      <c r="AQ455" s="4" t="s">
        <v>1203</v>
      </c>
      <c r="AR455" s="4" t="s">
        <v>1370</v>
      </c>
      <c r="AS455" s="4" t="s">
        <v>90</v>
      </c>
      <c r="AT455" s="4" t="s">
        <v>1105</v>
      </c>
      <c r="AU455" s="4" t="s">
        <v>834</v>
      </c>
      <c r="AV455" s="4" t="s">
        <v>1084</v>
      </c>
      <c r="AW455" s="4" t="s">
        <v>3412</v>
      </c>
      <c r="AX455" s="4" t="s">
        <v>1084</v>
      </c>
      <c r="AY455" s="4" t="s">
        <v>1145</v>
      </c>
      <c r="AZ455" s="8" t="s">
        <v>90</v>
      </c>
      <c r="BA455" t="s">
        <v>1204</v>
      </c>
      <c r="BB455" t="s">
        <v>1492</v>
      </c>
      <c r="BC455" t="s">
        <v>1227</v>
      </c>
      <c r="BD455" t="s">
        <v>1207</v>
      </c>
      <c r="BE455" t="s">
        <v>1111</v>
      </c>
      <c r="BF455" t="s">
        <v>1112</v>
      </c>
      <c r="BG455" t="s">
        <v>1228</v>
      </c>
      <c r="BH455" t="s">
        <v>1228</v>
      </c>
      <c r="BI455" t="s">
        <v>1228</v>
      </c>
      <c r="BJ455" t="s">
        <v>1114</v>
      </c>
      <c r="BK455" t="s">
        <v>1115</v>
      </c>
      <c r="BM455" s="47"/>
    </row>
    <row r="456" spans="1:65" x14ac:dyDescent="0.35">
      <c r="A456" s="5">
        <v>624</v>
      </c>
      <c r="B456" s="4">
        <v>624</v>
      </c>
      <c r="C456" s="4" t="s">
        <v>751</v>
      </c>
      <c r="D456" s="4" t="s">
        <v>750</v>
      </c>
      <c r="E456" s="4" t="s">
        <v>1084</v>
      </c>
      <c r="F456" s="4" t="s">
        <v>3413</v>
      </c>
      <c r="G456" s="4">
        <v>2000</v>
      </c>
      <c r="H456" s="4" t="s">
        <v>1086</v>
      </c>
      <c r="I456" s="4" t="s">
        <v>1087</v>
      </c>
      <c r="J456" s="4" t="s">
        <v>1088</v>
      </c>
      <c r="K456" s="4" t="s">
        <v>1421</v>
      </c>
      <c r="L456" s="4" t="s">
        <v>2934</v>
      </c>
      <c r="M456" s="4" t="s">
        <v>3414</v>
      </c>
      <c r="N456" s="4" t="s">
        <v>1084</v>
      </c>
      <c r="O456" s="4" t="s">
        <v>1084</v>
      </c>
      <c r="P456" s="4" t="s">
        <v>1084</v>
      </c>
      <c r="Q456" s="4" t="s">
        <v>1084</v>
      </c>
      <c r="R456" s="4" t="s">
        <v>1084</v>
      </c>
      <c r="S456" s="4">
        <v>2000</v>
      </c>
      <c r="T456" s="4" t="s">
        <v>1040</v>
      </c>
      <c r="U456" s="4" t="s">
        <v>1120</v>
      </c>
      <c r="V456" s="4" t="s">
        <v>1042</v>
      </c>
      <c r="W456" s="4" t="s">
        <v>1084</v>
      </c>
      <c r="X456" s="4" t="s">
        <v>1284</v>
      </c>
      <c r="Y456" s="4" t="s">
        <v>1084</v>
      </c>
      <c r="Z456" s="4" t="s">
        <v>1084</v>
      </c>
      <c r="AA456" s="4" t="s">
        <v>1084</v>
      </c>
      <c r="AB456" s="4" t="s">
        <v>1756</v>
      </c>
      <c r="AC456" s="4" t="s">
        <v>1173</v>
      </c>
      <c r="AD456" s="4" t="s">
        <v>3415</v>
      </c>
      <c r="AE456" s="4" t="s">
        <v>2451</v>
      </c>
      <c r="AF456" s="4" t="s">
        <v>1119</v>
      </c>
      <c r="AG456" s="4" t="s">
        <v>1766</v>
      </c>
      <c r="AH456" s="4" t="s">
        <v>78</v>
      </c>
      <c r="AI456" s="4">
        <v>36647</v>
      </c>
      <c r="AJ456" s="4" t="s">
        <v>1157</v>
      </c>
      <c r="AK456" s="4">
        <v>36769</v>
      </c>
      <c r="AL456" s="4" t="s">
        <v>1151</v>
      </c>
      <c r="AM456" s="4">
        <v>36708.5</v>
      </c>
      <c r="AN456" s="4" t="s">
        <v>1126</v>
      </c>
      <c r="AO456" s="4">
        <v>2000.4986338797801</v>
      </c>
      <c r="AP456" s="4" t="s">
        <v>3416</v>
      </c>
      <c r="AQ456" s="4" t="s">
        <v>1127</v>
      </c>
      <c r="AR456" s="4" t="s">
        <v>1127</v>
      </c>
      <c r="AS456" s="4" t="s">
        <v>164</v>
      </c>
      <c r="AT456" s="4" t="s">
        <v>1105</v>
      </c>
      <c r="AU456" s="4" t="s">
        <v>749</v>
      </c>
      <c r="AV456" s="4" t="s">
        <v>1084</v>
      </c>
      <c r="AW456" s="4" t="s">
        <v>2896</v>
      </c>
      <c r="AX456" s="4" t="s">
        <v>1084</v>
      </c>
      <c r="AY456" s="4" t="s">
        <v>164</v>
      </c>
      <c r="AZ456" s="8" t="s">
        <v>1428</v>
      </c>
      <c r="BA456" t="s">
        <v>1107</v>
      </c>
      <c r="BB456" t="s">
        <v>1108</v>
      </c>
      <c r="BC456" t="s">
        <v>1109</v>
      </c>
      <c r="BD456" t="s">
        <v>1293</v>
      </c>
      <c r="BE456" t="s">
        <v>1133</v>
      </c>
      <c r="BF456" t="s">
        <v>1112</v>
      </c>
      <c r="BG456" t="s">
        <v>1109</v>
      </c>
      <c r="BH456" t="s">
        <v>1108</v>
      </c>
      <c r="BI456" t="s">
        <v>1113</v>
      </c>
      <c r="BJ456">
        <v>0</v>
      </c>
      <c r="BK456" t="s">
        <v>1115</v>
      </c>
      <c r="BM456" s="47"/>
    </row>
    <row r="457" spans="1:65" x14ac:dyDescent="0.35">
      <c r="A457" s="5">
        <v>340</v>
      </c>
      <c r="B457" s="4">
        <v>340</v>
      </c>
      <c r="C457" s="4" t="s">
        <v>429</v>
      </c>
      <c r="D457" s="4" t="s">
        <v>428</v>
      </c>
      <c r="E457" s="4" t="s">
        <v>1084</v>
      </c>
      <c r="F457" s="4" t="s">
        <v>2138</v>
      </c>
      <c r="G457" s="4">
        <v>1998</v>
      </c>
      <c r="H457" s="4" t="s">
        <v>1086</v>
      </c>
      <c r="I457" s="4" t="s">
        <v>1087</v>
      </c>
      <c r="J457" s="4" t="s">
        <v>1088</v>
      </c>
      <c r="K457" s="4" t="s">
        <v>90</v>
      </c>
      <c r="L457" s="4" t="s">
        <v>2139</v>
      </c>
      <c r="M457" s="4" t="s">
        <v>3417</v>
      </c>
      <c r="N457" s="4" t="s">
        <v>1084</v>
      </c>
      <c r="O457" s="4" t="s">
        <v>1084</v>
      </c>
      <c r="P457" s="4" t="s">
        <v>1084</v>
      </c>
      <c r="Q457" s="4" t="s">
        <v>1084</v>
      </c>
      <c r="R457" s="4" t="s">
        <v>1084</v>
      </c>
      <c r="S457" s="4">
        <v>1998</v>
      </c>
      <c r="T457" s="4" t="s">
        <v>1040</v>
      </c>
      <c r="U457" s="4" t="s">
        <v>1084</v>
      </c>
      <c r="V457" s="4" t="s">
        <v>1084</v>
      </c>
      <c r="W457" s="4" t="s">
        <v>1084</v>
      </c>
      <c r="X457" s="4" t="s">
        <v>1284</v>
      </c>
      <c r="Y457" s="4" t="s">
        <v>1084</v>
      </c>
      <c r="Z457" s="4" t="s">
        <v>1094</v>
      </c>
      <c r="AA457" s="4" t="s">
        <v>1084</v>
      </c>
      <c r="AB457" s="4" t="s">
        <v>1148</v>
      </c>
      <c r="AC457" s="4" t="s">
        <v>1188</v>
      </c>
      <c r="AD457" s="4" t="s">
        <v>1084</v>
      </c>
      <c r="AE457" s="4" t="s">
        <v>3418</v>
      </c>
      <c r="AF457" s="4" t="s">
        <v>1119</v>
      </c>
      <c r="AG457" s="4" t="s">
        <v>1766</v>
      </c>
      <c r="AH457" s="4" t="s">
        <v>78</v>
      </c>
      <c r="AI457" s="4">
        <v>35916</v>
      </c>
      <c r="AJ457" s="4" t="s">
        <v>1157</v>
      </c>
      <c r="AK457" s="4">
        <v>36038</v>
      </c>
      <c r="AL457" s="4" t="s">
        <v>1151</v>
      </c>
      <c r="AM457" s="4">
        <v>35977.5</v>
      </c>
      <c r="AN457" s="4" t="s">
        <v>1389</v>
      </c>
      <c r="AO457" s="4">
        <v>1998.49590163934</v>
      </c>
      <c r="AP457" s="4" t="s">
        <v>3419</v>
      </c>
      <c r="AQ457" s="4" t="s">
        <v>1390</v>
      </c>
      <c r="AR457" s="4" t="s">
        <v>1390</v>
      </c>
      <c r="AS457" s="4" t="s">
        <v>90</v>
      </c>
      <c r="AT457" s="4" t="s">
        <v>1105</v>
      </c>
      <c r="AU457" s="4" t="s">
        <v>427</v>
      </c>
      <c r="AV457" s="4" t="s">
        <v>1084</v>
      </c>
      <c r="AW457" s="4" t="s">
        <v>2143</v>
      </c>
      <c r="AX457" s="4" t="s">
        <v>1084</v>
      </c>
      <c r="AY457" s="4" t="s">
        <v>1145</v>
      </c>
      <c r="AZ457" s="8" t="s">
        <v>90</v>
      </c>
      <c r="BA457" t="s">
        <v>1313</v>
      </c>
      <c r="BB457" t="s">
        <v>1314</v>
      </c>
      <c r="BC457" t="s">
        <v>1315</v>
      </c>
      <c r="BD457" t="s">
        <v>1316</v>
      </c>
      <c r="BE457" t="s">
        <v>1133</v>
      </c>
      <c r="BF457" t="s">
        <v>1112</v>
      </c>
      <c r="BG457" t="s">
        <v>1315</v>
      </c>
      <c r="BH457" t="s">
        <v>1318</v>
      </c>
      <c r="BI457" t="s">
        <v>1313</v>
      </c>
      <c r="BJ457">
        <v>0</v>
      </c>
      <c r="BK457" t="s">
        <v>1115</v>
      </c>
      <c r="BM457" s="47"/>
    </row>
    <row r="458" spans="1:65" x14ac:dyDescent="0.35">
      <c r="A458" s="5">
        <v>341</v>
      </c>
      <c r="B458" s="4">
        <v>341</v>
      </c>
      <c r="C458" s="4" t="s">
        <v>429</v>
      </c>
      <c r="D458" s="4" t="s">
        <v>430</v>
      </c>
      <c r="E458" s="4" t="s">
        <v>1084</v>
      </c>
      <c r="F458" s="4" t="s">
        <v>2138</v>
      </c>
      <c r="G458" s="4">
        <v>1999</v>
      </c>
      <c r="H458" s="4" t="s">
        <v>1086</v>
      </c>
      <c r="I458" s="4" t="s">
        <v>1087</v>
      </c>
      <c r="J458" s="4" t="s">
        <v>1088</v>
      </c>
      <c r="K458" s="4" t="s">
        <v>90</v>
      </c>
      <c r="L458" s="4" t="s">
        <v>2139</v>
      </c>
      <c r="M458" s="4" t="s">
        <v>3420</v>
      </c>
      <c r="N458" s="4" t="s">
        <v>1084</v>
      </c>
      <c r="O458" s="4" t="s">
        <v>1084</v>
      </c>
      <c r="P458" s="4" t="s">
        <v>1084</v>
      </c>
      <c r="Q458" s="4" t="s">
        <v>1084</v>
      </c>
      <c r="R458" s="4" t="s">
        <v>1084</v>
      </c>
      <c r="S458" s="4">
        <v>1999</v>
      </c>
      <c r="T458" s="4" t="s">
        <v>1040</v>
      </c>
      <c r="U458" s="4" t="s">
        <v>1084</v>
      </c>
      <c r="V458" s="4" t="s">
        <v>1084</v>
      </c>
      <c r="W458" s="4" t="s">
        <v>1084</v>
      </c>
      <c r="X458" s="4" t="s">
        <v>1284</v>
      </c>
      <c r="Y458" s="4" t="s">
        <v>1084</v>
      </c>
      <c r="Z458" s="4" t="s">
        <v>1094</v>
      </c>
      <c r="AA458" s="4" t="s">
        <v>1084</v>
      </c>
      <c r="AB458" s="4" t="s">
        <v>1148</v>
      </c>
      <c r="AC458" s="4" t="s">
        <v>1188</v>
      </c>
      <c r="AD458" s="4" t="s">
        <v>1084</v>
      </c>
      <c r="AE458" s="4" t="s">
        <v>3421</v>
      </c>
      <c r="AF458" s="4" t="s">
        <v>1140</v>
      </c>
      <c r="AG458" s="4" t="s">
        <v>1156</v>
      </c>
      <c r="AH458" s="4" t="s">
        <v>78</v>
      </c>
      <c r="AI458" s="4">
        <v>36281</v>
      </c>
      <c r="AJ458" s="4" t="s">
        <v>1157</v>
      </c>
      <c r="AK458" s="4">
        <v>36372</v>
      </c>
      <c r="AL458" s="4" t="s">
        <v>1125</v>
      </c>
      <c r="AM458" s="4">
        <v>36327</v>
      </c>
      <c r="AN458" s="4" t="s">
        <v>1461</v>
      </c>
      <c r="AO458" s="4">
        <v>1999.45355191257</v>
      </c>
      <c r="AP458" s="4" t="s">
        <v>3419</v>
      </c>
      <c r="AQ458" s="4" t="s">
        <v>1462</v>
      </c>
      <c r="AR458" s="4" t="s">
        <v>1462</v>
      </c>
      <c r="AS458" s="4" t="s">
        <v>90</v>
      </c>
      <c r="AT458" s="4" t="s">
        <v>1105</v>
      </c>
      <c r="AU458" s="4" t="s">
        <v>427</v>
      </c>
      <c r="AV458" s="4" t="s">
        <v>1084</v>
      </c>
      <c r="AW458" s="4" t="s">
        <v>2143</v>
      </c>
      <c r="AX458" s="4" t="s">
        <v>1084</v>
      </c>
      <c r="AY458" s="4" t="s">
        <v>1145</v>
      </c>
      <c r="AZ458" s="8" t="s">
        <v>90</v>
      </c>
      <c r="BA458" t="s">
        <v>1313</v>
      </c>
      <c r="BB458" t="s">
        <v>1314</v>
      </c>
      <c r="BC458" t="s">
        <v>1315</v>
      </c>
      <c r="BD458" t="s">
        <v>1316</v>
      </c>
      <c r="BE458" t="s">
        <v>1133</v>
      </c>
      <c r="BF458" t="s">
        <v>1112</v>
      </c>
      <c r="BG458" t="s">
        <v>1315</v>
      </c>
      <c r="BH458" t="s">
        <v>1318</v>
      </c>
      <c r="BI458" t="s">
        <v>1313</v>
      </c>
      <c r="BJ458">
        <v>0</v>
      </c>
      <c r="BK458" t="s">
        <v>1115</v>
      </c>
      <c r="BM458" s="47"/>
    </row>
    <row r="459" spans="1:65" x14ac:dyDescent="0.35">
      <c r="A459" s="5">
        <v>342</v>
      </c>
      <c r="B459" s="4">
        <v>342</v>
      </c>
      <c r="C459" s="4" t="s">
        <v>429</v>
      </c>
      <c r="D459" s="4" t="s">
        <v>431</v>
      </c>
      <c r="E459" s="4" t="s">
        <v>1084</v>
      </c>
      <c r="F459" s="4" t="s">
        <v>2138</v>
      </c>
      <c r="G459" s="4">
        <v>2000</v>
      </c>
      <c r="H459" s="4" t="s">
        <v>1086</v>
      </c>
      <c r="I459" s="4" t="s">
        <v>1087</v>
      </c>
      <c r="J459" s="4" t="s">
        <v>1088</v>
      </c>
      <c r="K459" s="4" t="s">
        <v>90</v>
      </c>
      <c r="L459" s="4" t="s">
        <v>2139</v>
      </c>
      <c r="M459" s="4" t="s">
        <v>3422</v>
      </c>
      <c r="N459" s="4" t="s">
        <v>1084</v>
      </c>
      <c r="O459" s="4" t="s">
        <v>1084</v>
      </c>
      <c r="P459" s="4" t="s">
        <v>1084</v>
      </c>
      <c r="Q459" s="4" t="s">
        <v>1084</v>
      </c>
      <c r="R459" s="4" t="s">
        <v>1084</v>
      </c>
      <c r="S459" s="4">
        <v>2000</v>
      </c>
      <c r="T459" s="4" t="s">
        <v>1040</v>
      </c>
      <c r="U459" s="4" t="s">
        <v>1084</v>
      </c>
      <c r="V459" s="4" t="s">
        <v>1084</v>
      </c>
      <c r="W459" s="4" t="s">
        <v>1084</v>
      </c>
      <c r="X459" s="4" t="s">
        <v>1284</v>
      </c>
      <c r="Y459" s="4" t="s">
        <v>1084</v>
      </c>
      <c r="Z459" s="4" t="s">
        <v>1094</v>
      </c>
      <c r="AA459" s="4" t="s">
        <v>1084</v>
      </c>
      <c r="AB459" s="4" t="s">
        <v>3423</v>
      </c>
      <c r="AC459" s="4" t="s">
        <v>1188</v>
      </c>
      <c r="AD459" s="4" t="s">
        <v>1084</v>
      </c>
      <c r="AE459" s="4" t="s">
        <v>2821</v>
      </c>
      <c r="AF459" s="4" t="s">
        <v>1140</v>
      </c>
      <c r="AG459" s="4" t="s">
        <v>1156</v>
      </c>
      <c r="AH459" s="4" t="s">
        <v>78</v>
      </c>
      <c r="AI459" s="4">
        <v>36647</v>
      </c>
      <c r="AJ459" s="4" t="s">
        <v>1157</v>
      </c>
      <c r="AK459" s="4">
        <v>36738</v>
      </c>
      <c r="AL459" s="4" t="s">
        <v>1125</v>
      </c>
      <c r="AM459" s="4">
        <v>36693</v>
      </c>
      <c r="AN459" s="4" t="s">
        <v>1126</v>
      </c>
      <c r="AO459" s="4">
        <v>2000.4562841530101</v>
      </c>
      <c r="AP459" s="4" t="s">
        <v>3424</v>
      </c>
      <c r="AQ459" s="4" t="s">
        <v>1127</v>
      </c>
      <c r="AR459" s="4" t="s">
        <v>1127</v>
      </c>
      <c r="AS459" s="4" t="s">
        <v>90</v>
      </c>
      <c r="AT459" s="4" t="s">
        <v>1105</v>
      </c>
      <c r="AU459" s="4" t="s">
        <v>427</v>
      </c>
      <c r="AV459" s="4" t="s">
        <v>1084</v>
      </c>
      <c r="AW459" s="4" t="s">
        <v>2143</v>
      </c>
      <c r="AX459" s="4" t="s">
        <v>1084</v>
      </c>
      <c r="AY459" s="4" t="s">
        <v>1145</v>
      </c>
      <c r="AZ459" s="8" t="s">
        <v>90</v>
      </c>
      <c r="BA459" t="s">
        <v>1313</v>
      </c>
      <c r="BB459" t="s">
        <v>1314</v>
      </c>
      <c r="BC459" t="s">
        <v>1315</v>
      </c>
      <c r="BD459" t="s">
        <v>1316</v>
      </c>
      <c r="BE459" t="s">
        <v>1133</v>
      </c>
      <c r="BF459" t="s">
        <v>1112</v>
      </c>
      <c r="BG459" t="s">
        <v>1315</v>
      </c>
      <c r="BH459" t="s">
        <v>1318</v>
      </c>
      <c r="BI459" t="s">
        <v>1313</v>
      </c>
      <c r="BJ459">
        <v>0</v>
      </c>
      <c r="BK459" t="s">
        <v>1115</v>
      </c>
      <c r="BM459" s="47"/>
    </row>
    <row r="460" spans="1:65" x14ac:dyDescent="0.35">
      <c r="A460" s="5">
        <v>343</v>
      </c>
      <c r="B460" s="4">
        <v>343</v>
      </c>
      <c r="C460" s="4" t="s">
        <v>429</v>
      </c>
      <c r="D460" s="4" t="s">
        <v>432</v>
      </c>
      <c r="E460" s="4" t="s">
        <v>1084</v>
      </c>
      <c r="F460" s="4" t="s">
        <v>2138</v>
      </c>
      <c r="G460" s="4">
        <v>2001</v>
      </c>
      <c r="H460" s="4" t="s">
        <v>1086</v>
      </c>
      <c r="I460" s="4" t="s">
        <v>1087</v>
      </c>
      <c r="J460" s="4" t="s">
        <v>1088</v>
      </c>
      <c r="K460" s="4" t="s">
        <v>763</v>
      </c>
      <c r="L460" s="4" t="s">
        <v>2139</v>
      </c>
      <c r="M460" s="4" t="s">
        <v>3425</v>
      </c>
      <c r="N460" s="4" t="s">
        <v>1084</v>
      </c>
      <c r="O460" s="4" t="s">
        <v>3426</v>
      </c>
      <c r="P460" s="4" t="s">
        <v>1084</v>
      </c>
      <c r="Q460" s="4" t="s">
        <v>1084</v>
      </c>
      <c r="R460" s="4" t="s">
        <v>1084</v>
      </c>
      <c r="S460" s="4">
        <v>2001</v>
      </c>
      <c r="T460" s="4" t="s">
        <v>1040</v>
      </c>
      <c r="U460" s="4" t="s">
        <v>1084</v>
      </c>
      <c r="V460" s="4" t="s">
        <v>1084</v>
      </c>
      <c r="W460" s="4" t="s">
        <v>1043</v>
      </c>
      <c r="X460" s="4" t="s">
        <v>1284</v>
      </c>
      <c r="Y460" s="4" t="s">
        <v>1084</v>
      </c>
      <c r="Z460" s="4" t="s">
        <v>1094</v>
      </c>
      <c r="AA460" s="4" t="s">
        <v>1084</v>
      </c>
      <c r="AB460" s="4" t="s">
        <v>1148</v>
      </c>
      <c r="AC460" s="4" t="s">
        <v>1188</v>
      </c>
      <c r="AD460" s="4" t="s">
        <v>1084</v>
      </c>
      <c r="AE460" s="4" t="s">
        <v>3427</v>
      </c>
      <c r="AF460" s="4" t="s">
        <v>1140</v>
      </c>
      <c r="AG460" s="4" t="s">
        <v>1156</v>
      </c>
      <c r="AH460" s="4" t="s">
        <v>78</v>
      </c>
      <c r="AI460" s="4">
        <v>37012</v>
      </c>
      <c r="AJ460" s="4" t="s">
        <v>1157</v>
      </c>
      <c r="AK460" s="4">
        <v>37103</v>
      </c>
      <c r="AL460" s="4" t="s">
        <v>1125</v>
      </c>
      <c r="AM460" s="4">
        <v>37058</v>
      </c>
      <c r="AN460" s="4" t="s">
        <v>1223</v>
      </c>
      <c r="AO460" s="4">
        <v>2001.45355191257</v>
      </c>
      <c r="AP460" s="4" t="s">
        <v>3428</v>
      </c>
      <c r="AQ460" s="4" t="s">
        <v>1225</v>
      </c>
      <c r="AR460" s="4" t="s">
        <v>1225</v>
      </c>
      <c r="AS460" s="4" t="s">
        <v>128</v>
      </c>
      <c r="AT460" s="4" t="s">
        <v>1105</v>
      </c>
      <c r="AU460" s="4" t="s">
        <v>427</v>
      </c>
      <c r="AV460" s="4" t="s">
        <v>1084</v>
      </c>
      <c r="AW460" s="4" t="s">
        <v>2143</v>
      </c>
      <c r="AX460" s="4" t="s">
        <v>1084</v>
      </c>
      <c r="AY460" s="4" t="s">
        <v>1419</v>
      </c>
      <c r="AZ460" s="8" t="s">
        <v>128</v>
      </c>
      <c r="BA460" t="s">
        <v>1313</v>
      </c>
      <c r="BB460" t="s">
        <v>1314</v>
      </c>
      <c r="BC460" t="s">
        <v>1315</v>
      </c>
      <c r="BD460" t="s">
        <v>1316</v>
      </c>
      <c r="BE460" t="s">
        <v>1133</v>
      </c>
      <c r="BF460" t="s">
        <v>1112</v>
      </c>
      <c r="BG460" t="s">
        <v>1315</v>
      </c>
      <c r="BH460" t="s">
        <v>1318</v>
      </c>
      <c r="BI460" t="s">
        <v>1313</v>
      </c>
      <c r="BJ460">
        <v>0</v>
      </c>
      <c r="BK460" t="s">
        <v>1115</v>
      </c>
      <c r="BM460" s="47"/>
    </row>
    <row r="461" spans="1:65" x14ac:dyDescent="0.35">
      <c r="A461" s="5">
        <v>344</v>
      </c>
      <c r="B461" s="4">
        <v>344</v>
      </c>
      <c r="C461" s="4" t="s">
        <v>429</v>
      </c>
      <c r="D461" s="4" t="s">
        <v>433</v>
      </c>
      <c r="E461" s="4" t="s">
        <v>1084</v>
      </c>
      <c r="F461" s="4" t="s">
        <v>2138</v>
      </c>
      <c r="G461" s="4">
        <v>2002</v>
      </c>
      <c r="H461" s="4" t="s">
        <v>1086</v>
      </c>
      <c r="I461" s="4" t="s">
        <v>1087</v>
      </c>
      <c r="J461" s="4" t="s">
        <v>1088</v>
      </c>
      <c r="K461" s="4" t="s">
        <v>763</v>
      </c>
      <c r="L461" s="4" t="s">
        <v>2139</v>
      </c>
      <c r="M461" s="4" t="s">
        <v>3429</v>
      </c>
      <c r="N461" s="4" t="s">
        <v>1084</v>
      </c>
      <c r="O461" s="4" t="s">
        <v>3430</v>
      </c>
      <c r="P461" s="4" t="s">
        <v>1084</v>
      </c>
      <c r="Q461" s="4" t="s">
        <v>1084</v>
      </c>
      <c r="R461" s="4" t="s">
        <v>1084</v>
      </c>
      <c r="S461" s="4">
        <v>2002</v>
      </c>
      <c r="T461" s="4" t="s">
        <v>1040</v>
      </c>
      <c r="U461" s="4" t="s">
        <v>1084</v>
      </c>
      <c r="V461" s="4" t="s">
        <v>1084</v>
      </c>
      <c r="W461" s="4" t="s">
        <v>1043</v>
      </c>
      <c r="X461" s="4" t="s">
        <v>1284</v>
      </c>
      <c r="Y461" s="4" t="s">
        <v>1084</v>
      </c>
      <c r="Z461" s="4" t="s">
        <v>1094</v>
      </c>
      <c r="AA461" s="4" t="s">
        <v>1084</v>
      </c>
      <c r="AB461" s="4" t="s">
        <v>1148</v>
      </c>
      <c r="AC461" s="4" t="s">
        <v>1188</v>
      </c>
      <c r="AD461" s="4" t="s">
        <v>1084</v>
      </c>
      <c r="AE461" s="4" t="s">
        <v>3431</v>
      </c>
      <c r="AF461" s="4" t="s">
        <v>1140</v>
      </c>
      <c r="AG461" s="4" t="s">
        <v>1156</v>
      </c>
      <c r="AH461" s="4" t="s">
        <v>78</v>
      </c>
      <c r="AI461" s="4">
        <v>37377</v>
      </c>
      <c r="AJ461" s="4" t="s">
        <v>1157</v>
      </c>
      <c r="AK461" s="4">
        <v>37468</v>
      </c>
      <c r="AL461" s="4" t="s">
        <v>1125</v>
      </c>
      <c r="AM461" s="4">
        <v>37423</v>
      </c>
      <c r="AN461" s="4" t="s">
        <v>1143</v>
      </c>
      <c r="AO461" s="4">
        <v>2002.45355191257</v>
      </c>
      <c r="AP461" s="4" t="s">
        <v>3432</v>
      </c>
      <c r="AQ461" s="4" t="s">
        <v>1144</v>
      </c>
      <c r="AR461" s="4" t="s">
        <v>1144</v>
      </c>
      <c r="AS461" s="4" t="s">
        <v>128</v>
      </c>
      <c r="AT461" s="4" t="s">
        <v>1105</v>
      </c>
      <c r="AU461" s="4" t="s">
        <v>427</v>
      </c>
      <c r="AV461" s="4" t="s">
        <v>1084</v>
      </c>
      <c r="AW461" s="4" t="s">
        <v>2143</v>
      </c>
      <c r="AX461" s="4" t="s">
        <v>1084</v>
      </c>
      <c r="AY461" s="4" t="s">
        <v>1419</v>
      </c>
      <c r="AZ461" s="8" t="s">
        <v>128</v>
      </c>
      <c r="BA461" t="s">
        <v>1313</v>
      </c>
      <c r="BB461" t="s">
        <v>1314</v>
      </c>
      <c r="BC461" t="s">
        <v>1315</v>
      </c>
      <c r="BD461" t="s">
        <v>1316</v>
      </c>
      <c r="BE461" t="s">
        <v>1133</v>
      </c>
      <c r="BF461" t="s">
        <v>1112</v>
      </c>
      <c r="BG461" t="s">
        <v>1315</v>
      </c>
      <c r="BH461" t="s">
        <v>1318</v>
      </c>
      <c r="BI461" t="s">
        <v>1313</v>
      </c>
      <c r="BJ461">
        <v>0</v>
      </c>
      <c r="BK461" t="s">
        <v>1115</v>
      </c>
      <c r="BM461" s="47"/>
    </row>
    <row r="462" spans="1:65" x14ac:dyDescent="0.35">
      <c r="A462" s="5">
        <v>345</v>
      </c>
      <c r="B462" s="4">
        <v>345</v>
      </c>
      <c r="C462" s="4" t="s">
        <v>429</v>
      </c>
      <c r="D462" s="4" t="s">
        <v>434</v>
      </c>
      <c r="E462" s="4" t="s">
        <v>1084</v>
      </c>
      <c r="F462" s="4" t="s">
        <v>2138</v>
      </c>
      <c r="G462" s="4">
        <v>2004</v>
      </c>
      <c r="H462" s="4" t="s">
        <v>1086</v>
      </c>
      <c r="I462" s="4" t="s">
        <v>1087</v>
      </c>
      <c r="J462" s="4" t="s">
        <v>1088</v>
      </c>
      <c r="K462" s="4" t="s">
        <v>763</v>
      </c>
      <c r="L462" s="4" t="s">
        <v>2139</v>
      </c>
      <c r="M462" s="4" t="s">
        <v>3433</v>
      </c>
      <c r="N462" s="4" t="s">
        <v>1084</v>
      </c>
      <c r="O462" s="4" t="s">
        <v>3434</v>
      </c>
      <c r="P462" s="4" t="s">
        <v>1084</v>
      </c>
      <c r="Q462" s="4" t="s">
        <v>1084</v>
      </c>
      <c r="R462" s="4" t="s">
        <v>1084</v>
      </c>
      <c r="S462" s="4">
        <v>2004</v>
      </c>
      <c r="T462" s="4" t="s">
        <v>1040</v>
      </c>
      <c r="U462" s="4" t="s">
        <v>1084</v>
      </c>
      <c r="V462" s="4" t="s">
        <v>1084</v>
      </c>
      <c r="W462" s="4" t="s">
        <v>1043</v>
      </c>
      <c r="X462" s="4" t="s">
        <v>1284</v>
      </c>
      <c r="Y462" s="4" t="s">
        <v>1084</v>
      </c>
      <c r="Z462" s="4" t="s">
        <v>1094</v>
      </c>
      <c r="AA462" s="4" t="s">
        <v>1084</v>
      </c>
      <c r="AB462" s="4" t="s">
        <v>1148</v>
      </c>
      <c r="AC462" s="4" t="s">
        <v>1188</v>
      </c>
      <c r="AD462" s="4" t="s">
        <v>1084</v>
      </c>
      <c r="AE462" s="4" t="s">
        <v>2949</v>
      </c>
      <c r="AF462" s="4" t="s">
        <v>1140</v>
      </c>
      <c r="AG462" s="4" t="s">
        <v>1156</v>
      </c>
      <c r="AH462" s="4" t="s">
        <v>78</v>
      </c>
      <c r="AI462" s="4">
        <v>38108</v>
      </c>
      <c r="AJ462" s="4" t="s">
        <v>1157</v>
      </c>
      <c r="AK462" s="4">
        <v>38199</v>
      </c>
      <c r="AL462" s="4" t="s">
        <v>1125</v>
      </c>
      <c r="AM462" s="4">
        <v>38154</v>
      </c>
      <c r="AN462" s="4" t="s">
        <v>1551</v>
      </c>
      <c r="AO462" s="4">
        <v>2004.4562841530101</v>
      </c>
      <c r="AP462" s="4" t="s">
        <v>3435</v>
      </c>
      <c r="AQ462" s="4" t="s">
        <v>1404</v>
      </c>
      <c r="AR462" s="4" t="s">
        <v>1404</v>
      </c>
      <c r="AS462" s="4" t="s">
        <v>128</v>
      </c>
      <c r="AT462" s="4" t="s">
        <v>1105</v>
      </c>
      <c r="AU462" s="4" t="s">
        <v>427</v>
      </c>
      <c r="AV462" s="4" t="s">
        <v>1084</v>
      </c>
      <c r="AW462" s="4" t="s">
        <v>2143</v>
      </c>
      <c r="AX462" s="4" t="s">
        <v>1084</v>
      </c>
      <c r="AY462" s="4" t="s">
        <v>1419</v>
      </c>
      <c r="AZ462" s="8" t="s">
        <v>128</v>
      </c>
      <c r="BA462" t="s">
        <v>1313</v>
      </c>
      <c r="BB462" t="s">
        <v>1314</v>
      </c>
      <c r="BC462" t="s">
        <v>1315</v>
      </c>
      <c r="BD462" t="s">
        <v>1316</v>
      </c>
      <c r="BE462" t="s">
        <v>1133</v>
      </c>
      <c r="BF462" t="s">
        <v>1112</v>
      </c>
      <c r="BG462" t="s">
        <v>1315</v>
      </c>
      <c r="BH462" t="s">
        <v>1318</v>
      </c>
      <c r="BI462" t="s">
        <v>1313</v>
      </c>
      <c r="BJ462">
        <v>0</v>
      </c>
      <c r="BK462" t="s">
        <v>1115</v>
      </c>
      <c r="BM462" s="47"/>
    </row>
    <row r="463" spans="1:65" x14ac:dyDescent="0.35">
      <c r="A463" s="5">
        <v>346</v>
      </c>
      <c r="B463" s="4">
        <v>346</v>
      </c>
      <c r="C463" s="4" t="s">
        <v>429</v>
      </c>
      <c r="D463" s="4" t="s">
        <v>435</v>
      </c>
      <c r="E463" s="4" t="s">
        <v>1084</v>
      </c>
      <c r="F463" s="4" t="s">
        <v>2138</v>
      </c>
      <c r="G463" s="4">
        <v>2006</v>
      </c>
      <c r="H463" s="4" t="s">
        <v>1086</v>
      </c>
      <c r="I463" s="4" t="s">
        <v>1087</v>
      </c>
      <c r="J463" s="4" t="s">
        <v>1088</v>
      </c>
      <c r="K463" s="4" t="s">
        <v>763</v>
      </c>
      <c r="L463" s="4" t="s">
        <v>2139</v>
      </c>
      <c r="M463" s="4" t="s">
        <v>3436</v>
      </c>
      <c r="N463" s="4" t="s">
        <v>1084</v>
      </c>
      <c r="O463" s="4" t="s">
        <v>3437</v>
      </c>
      <c r="P463" s="4" t="s">
        <v>1084</v>
      </c>
      <c r="Q463" s="4" t="s">
        <v>1084</v>
      </c>
      <c r="R463" s="4" t="s">
        <v>1084</v>
      </c>
      <c r="S463" s="4">
        <v>2006</v>
      </c>
      <c r="T463" s="4" t="s">
        <v>1040</v>
      </c>
      <c r="U463" s="4" t="s">
        <v>1041</v>
      </c>
      <c r="V463" s="4" t="s">
        <v>2141</v>
      </c>
      <c r="W463" s="4" t="s">
        <v>1043</v>
      </c>
      <c r="X463" s="4" t="s">
        <v>1284</v>
      </c>
      <c r="Y463" s="4" t="s">
        <v>1094</v>
      </c>
      <c r="Z463" s="4" t="s">
        <v>1094</v>
      </c>
      <c r="AA463" s="4" t="s">
        <v>1084</v>
      </c>
      <c r="AB463" s="4" t="s">
        <v>1148</v>
      </c>
      <c r="AC463" s="4" t="s">
        <v>1188</v>
      </c>
      <c r="AD463" s="4" t="s">
        <v>1084</v>
      </c>
      <c r="AE463" s="4" t="s">
        <v>1432</v>
      </c>
      <c r="AF463" s="4" t="s">
        <v>1140</v>
      </c>
      <c r="AG463" s="4" t="s">
        <v>1156</v>
      </c>
      <c r="AH463" s="4" t="s">
        <v>78</v>
      </c>
      <c r="AI463" s="4">
        <v>38838</v>
      </c>
      <c r="AJ463" s="4" t="s">
        <v>1157</v>
      </c>
      <c r="AK463" s="4">
        <v>38929</v>
      </c>
      <c r="AL463" s="4" t="s">
        <v>1125</v>
      </c>
      <c r="AM463" s="4">
        <v>38884</v>
      </c>
      <c r="AN463" s="4" t="s">
        <v>1279</v>
      </c>
      <c r="AO463" s="4">
        <v>2006.45355191257</v>
      </c>
      <c r="AP463" s="4" t="s">
        <v>3438</v>
      </c>
      <c r="AQ463" s="4" t="s">
        <v>1280</v>
      </c>
      <c r="AR463" s="4" t="s">
        <v>1280</v>
      </c>
      <c r="AS463" s="4" t="s">
        <v>128</v>
      </c>
      <c r="AT463" s="4" t="s">
        <v>1105</v>
      </c>
      <c r="AU463" s="4" t="s">
        <v>427</v>
      </c>
      <c r="AV463" s="4" t="s">
        <v>1084</v>
      </c>
      <c r="AW463" s="4" t="s">
        <v>2143</v>
      </c>
      <c r="AX463" s="4" t="s">
        <v>1084</v>
      </c>
      <c r="AY463" s="4" t="s">
        <v>1419</v>
      </c>
      <c r="AZ463" s="8" t="s">
        <v>128</v>
      </c>
      <c r="BA463" t="s">
        <v>1313</v>
      </c>
      <c r="BB463" t="s">
        <v>1314</v>
      </c>
      <c r="BC463" t="s">
        <v>1315</v>
      </c>
      <c r="BD463" t="s">
        <v>1316</v>
      </c>
      <c r="BE463" t="s">
        <v>1133</v>
      </c>
      <c r="BF463" t="s">
        <v>1112</v>
      </c>
      <c r="BG463" t="s">
        <v>1315</v>
      </c>
      <c r="BH463" t="s">
        <v>1318</v>
      </c>
      <c r="BI463" t="s">
        <v>1313</v>
      </c>
      <c r="BJ463">
        <v>0</v>
      </c>
      <c r="BK463" t="s">
        <v>1115</v>
      </c>
      <c r="BM463" s="47"/>
    </row>
    <row r="464" spans="1:65" x14ac:dyDescent="0.35">
      <c r="A464" s="5">
        <v>347</v>
      </c>
      <c r="B464" s="4">
        <v>347</v>
      </c>
      <c r="C464" s="4" t="s">
        <v>429</v>
      </c>
      <c r="D464" s="4" t="s">
        <v>436</v>
      </c>
      <c r="E464" s="4" t="s">
        <v>1084</v>
      </c>
      <c r="F464" s="4" t="s">
        <v>2138</v>
      </c>
      <c r="G464" s="4">
        <v>2007</v>
      </c>
      <c r="H464" s="4" t="s">
        <v>1086</v>
      </c>
      <c r="I464" s="4" t="s">
        <v>1087</v>
      </c>
      <c r="J464" s="4" t="s">
        <v>1088</v>
      </c>
      <c r="K464" s="4" t="s">
        <v>763</v>
      </c>
      <c r="L464" s="4" t="s">
        <v>2139</v>
      </c>
      <c r="M464" s="4" t="s">
        <v>3439</v>
      </c>
      <c r="N464" s="4" t="s">
        <v>1084</v>
      </c>
      <c r="O464" s="4" t="s">
        <v>3440</v>
      </c>
      <c r="P464" s="4" t="s">
        <v>1084</v>
      </c>
      <c r="Q464" s="4" t="s">
        <v>1084</v>
      </c>
      <c r="R464" s="4" t="s">
        <v>1084</v>
      </c>
      <c r="S464" s="4">
        <v>2007</v>
      </c>
      <c r="T464" s="4" t="s">
        <v>1040</v>
      </c>
      <c r="U464" s="4" t="s">
        <v>1041</v>
      </c>
      <c r="V464" s="4" t="s">
        <v>2141</v>
      </c>
      <c r="W464" s="4" t="s">
        <v>1043</v>
      </c>
      <c r="X464" s="4" t="s">
        <v>1284</v>
      </c>
      <c r="Y464" s="4" t="s">
        <v>1094</v>
      </c>
      <c r="Z464" s="4" t="s">
        <v>1094</v>
      </c>
      <c r="AA464" s="4" t="s">
        <v>1084</v>
      </c>
      <c r="AB464" s="4" t="s">
        <v>1148</v>
      </c>
      <c r="AC464" s="4" t="s">
        <v>1188</v>
      </c>
      <c r="AD464" s="4" t="s">
        <v>1084</v>
      </c>
      <c r="AE464" s="4" t="s">
        <v>3441</v>
      </c>
      <c r="AF464" s="4" t="s">
        <v>1140</v>
      </c>
      <c r="AG464" s="4" t="s">
        <v>1156</v>
      </c>
      <c r="AH464" s="4" t="s">
        <v>78</v>
      </c>
      <c r="AI464" s="4">
        <v>39203</v>
      </c>
      <c r="AJ464" s="4" t="s">
        <v>1157</v>
      </c>
      <c r="AK464" s="4">
        <v>39294</v>
      </c>
      <c r="AL464" s="4" t="s">
        <v>1125</v>
      </c>
      <c r="AM464" s="4">
        <v>39249</v>
      </c>
      <c r="AN464" s="4" t="s">
        <v>1443</v>
      </c>
      <c r="AO464" s="4">
        <v>2007.45355191257</v>
      </c>
      <c r="AP464" s="4" t="s">
        <v>3442</v>
      </c>
      <c r="AQ464" s="4" t="s">
        <v>1444</v>
      </c>
      <c r="AR464" s="4" t="s">
        <v>1444</v>
      </c>
      <c r="AS464" s="4" t="s">
        <v>128</v>
      </c>
      <c r="AT464" s="4" t="s">
        <v>1105</v>
      </c>
      <c r="AU464" s="4" t="s">
        <v>427</v>
      </c>
      <c r="AV464" s="4" t="s">
        <v>1084</v>
      </c>
      <c r="AW464" s="4" t="s">
        <v>2143</v>
      </c>
      <c r="AX464" s="4" t="s">
        <v>1084</v>
      </c>
      <c r="AY464" s="4" t="s">
        <v>1419</v>
      </c>
      <c r="AZ464" s="8" t="s">
        <v>128</v>
      </c>
      <c r="BA464" t="s">
        <v>1313</v>
      </c>
      <c r="BB464" t="s">
        <v>1314</v>
      </c>
      <c r="BC464" t="s">
        <v>1315</v>
      </c>
      <c r="BD464" t="s">
        <v>1316</v>
      </c>
      <c r="BE464" t="s">
        <v>1133</v>
      </c>
      <c r="BF464" t="s">
        <v>1112</v>
      </c>
      <c r="BG464" t="s">
        <v>1315</v>
      </c>
      <c r="BH464" t="s">
        <v>1318</v>
      </c>
      <c r="BI464" t="s">
        <v>1313</v>
      </c>
      <c r="BJ464">
        <v>0</v>
      </c>
      <c r="BK464" t="s">
        <v>1115</v>
      </c>
      <c r="BM464" s="47"/>
    </row>
    <row r="465" spans="1:65" x14ac:dyDescent="0.35">
      <c r="A465" s="5">
        <v>348</v>
      </c>
      <c r="B465" s="4">
        <v>348</v>
      </c>
      <c r="C465" s="4" t="s">
        <v>429</v>
      </c>
      <c r="D465" s="4" t="s">
        <v>437</v>
      </c>
      <c r="E465" s="4" t="s">
        <v>1084</v>
      </c>
      <c r="F465" s="4" t="s">
        <v>2138</v>
      </c>
      <c r="G465" s="4" t="s">
        <v>83</v>
      </c>
      <c r="H465" s="4" t="s">
        <v>1086</v>
      </c>
      <c r="I465" s="4" t="s">
        <v>1087</v>
      </c>
      <c r="J465" s="4" t="s">
        <v>1088</v>
      </c>
      <c r="K465" s="4" t="s">
        <v>763</v>
      </c>
      <c r="L465" s="4" t="s">
        <v>2139</v>
      </c>
      <c r="M465" s="4" t="s">
        <v>3443</v>
      </c>
      <c r="N465" s="4" t="s">
        <v>1084</v>
      </c>
      <c r="O465" s="4" t="s">
        <v>3444</v>
      </c>
      <c r="P465" s="4" t="s">
        <v>1084</v>
      </c>
      <c r="Q465" s="4" t="s">
        <v>1084</v>
      </c>
      <c r="R465" s="4" t="s">
        <v>1084</v>
      </c>
      <c r="S465" s="4">
        <v>2008</v>
      </c>
      <c r="T465" s="4" t="s">
        <v>1040</v>
      </c>
      <c r="U465" s="4" t="s">
        <v>1041</v>
      </c>
      <c r="V465" s="4" t="s">
        <v>1042</v>
      </c>
      <c r="W465" s="4" t="s">
        <v>1043</v>
      </c>
      <c r="X465" s="4" t="s">
        <v>1284</v>
      </c>
      <c r="Y465" s="4" t="s">
        <v>1094</v>
      </c>
      <c r="Z465" s="4" t="s">
        <v>1094</v>
      </c>
      <c r="AA465" s="4" t="s">
        <v>1084</v>
      </c>
      <c r="AB465" s="4" t="s">
        <v>1148</v>
      </c>
      <c r="AC465" s="4" t="s">
        <v>1188</v>
      </c>
      <c r="AD465" s="4" t="s">
        <v>1084</v>
      </c>
      <c r="AE465" s="4" t="s">
        <v>3445</v>
      </c>
      <c r="AF465" s="4" t="s">
        <v>1414</v>
      </c>
      <c r="AG465" s="4" t="s">
        <v>2105</v>
      </c>
      <c r="AH465" s="4" t="s">
        <v>78</v>
      </c>
      <c r="AI465" s="4">
        <v>39661</v>
      </c>
      <c r="AJ465" s="4" t="s">
        <v>1151</v>
      </c>
      <c r="AK465" s="4">
        <v>39872</v>
      </c>
      <c r="AL465" s="4" t="s">
        <v>1101</v>
      </c>
      <c r="AM465" s="4">
        <v>39767</v>
      </c>
      <c r="AN465" s="4" t="s">
        <v>1181</v>
      </c>
      <c r="AO465" s="4">
        <v>2008.8715846994501</v>
      </c>
      <c r="AP465" s="4" t="s">
        <v>3446</v>
      </c>
      <c r="AQ465" s="4" t="s">
        <v>1178</v>
      </c>
      <c r="AR465" s="4" t="s">
        <v>1179</v>
      </c>
      <c r="AS465" s="4" t="s">
        <v>128</v>
      </c>
      <c r="AT465" s="4" t="s">
        <v>1105</v>
      </c>
      <c r="AU465" s="4" t="s">
        <v>427</v>
      </c>
      <c r="AV465" s="4" t="s">
        <v>1084</v>
      </c>
      <c r="AW465" s="4" t="s">
        <v>2143</v>
      </c>
      <c r="AX465" s="4" t="s">
        <v>1084</v>
      </c>
      <c r="AY465" s="4" t="s">
        <v>1419</v>
      </c>
      <c r="AZ465" s="8" t="s">
        <v>128</v>
      </c>
      <c r="BA465" t="s">
        <v>1313</v>
      </c>
      <c r="BB465" t="s">
        <v>1314</v>
      </c>
      <c r="BC465" t="s">
        <v>1315</v>
      </c>
      <c r="BD465" t="s">
        <v>1316</v>
      </c>
      <c r="BE465" t="s">
        <v>1133</v>
      </c>
      <c r="BF465" t="s">
        <v>1112</v>
      </c>
      <c r="BG465" t="s">
        <v>1315</v>
      </c>
      <c r="BH465" t="s">
        <v>1318</v>
      </c>
      <c r="BI465" t="s">
        <v>1313</v>
      </c>
      <c r="BJ465">
        <v>0</v>
      </c>
      <c r="BK465" t="s">
        <v>1115</v>
      </c>
      <c r="BM465" s="47"/>
    </row>
    <row r="466" spans="1:65" x14ac:dyDescent="0.35">
      <c r="A466" s="5">
        <v>349</v>
      </c>
      <c r="B466" s="4">
        <v>349</v>
      </c>
      <c r="C466" s="4" t="s">
        <v>429</v>
      </c>
      <c r="D466" s="4" t="s">
        <v>438</v>
      </c>
      <c r="E466" s="4" t="s">
        <v>1084</v>
      </c>
      <c r="F466" s="4" t="s">
        <v>2138</v>
      </c>
      <c r="G466" s="4">
        <v>2010</v>
      </c>
      <c r="H466" s="4" t="s">
        <v>1086</v>
      </c>
      <c r="I466" s="4" t="s">
        <v>1087</v>
      </c>
      <c r="J466" s="4" t="s">
        <v>1088</v>
      </c>
      <c r="K466" s="4" t="s">
        <v>763</v>
      </c>
      <c r="L466" s="4" t="s">
        <v>2139</v>
      </c>
      <c r="M466" s="4" t="s">
        <v>3447</v>
      </c>
      <c r="N466" s="4" t="s">
        <v>1084</v>
      </c>
      <c r="O466" s="4" t="s">
        <v>1084</v>
      </c>
      <c r="P466" s="4" t="s">
        <v>1084</v>
      </c>
      <c r="Q466" s="4" t="s">
        <v>1084</v>
      </c>
      <c r="R466" s="4" t="s">
        <v>1084</v>
      </c>
      <c r="S466" s="4">
        <v>2010</v>
      </c>
      <c r="T466" s="4" t="s">
        <v>1040</v>
      </c>
      <c r="U466" s="4" t="s">
        <v>1041</v>
      </c>
      <c r="V466" s="4" t="s">
        <v>2141</v>
      </c>
      <c r="W466" s="4" t="s">
        <v>1084</v>
      </c>
      <c r="X466" s="4" t="s">
        <v>1284</v>
      </c>
      <c r="Y466" s="4" t="s">
        <v>1094</v>
      </c>
      <c r="Z466" s="4" t="s">
        <v>1094</v>
      </c>
      <c r="AA466" s="4" t="s">
        <v>1084</v>
      </c>
      <c r="AB466" s="4" t="s">
        <v>1148</v>
      </c>
      <c r="AC466" s="4" t="s">
        <v>1188</v>
      </c>
      <c r="AD466" s="4" t="s">
        <v>1084</v>
      </c>
      <c r="AE466" s="4" t="s">
        <v>3448</v>
      </c>
      <c r="AF466" s="4" t="s">
        <v>1119</v>
      </c>
      <c r="AG466" s="4" t="s">
        <v>1766</v>
      </c>
      <c r="AH466" s="4" t="s">
        <v>78</v>
      </c>
      <c r="AI466" s="4">
        <v>40299</v>
      </c>
      <c r="AJ466" s="4" t="s">
        <v>1157</v>
      </c>
      <c r="AK466" s="4">
        <v>40421</v>
      </c>
      <c r="AL466" s="4" t="s">
        <v>1151</v>
      </c>
      <c r="AM466" s="4">
        <v>40360.5</v>
      </c>
      <c r="AN466" s="4" t="s">
        <v>1255</v>
      </c>
      <c r="AO466" s="4">
        <v>2010.49590163934</v>
      </c>
      <c r="AP466" s="4" t="s">
        <v>3449</v>
      </c>
      <c r="AQ466" s="4" t="s">
        <v>1256</v>
      </c>
      <c r="AR466" s="4" t="s">
        <v>1256</v>
      </c>
      <c r="AS466" s="4" t="s">
        <v>128</v>
      </c>
      <c r="AT466" s="4" t="s">
        <v>1105</v>
      </c>
      <c r="AU466" s="4" t="s">
        <v>427</v>
      </c>
      <c r="AV466" s="4" t="s">
        <v>1084</v>
      </c>
      <c r="AW466" s="4" t="s">
        <v>2143</v>
      </c>
      <c r="AX466" s="4" t="s">
        <v>1084</v>
      </c>
      <c r="AY466" s="4" t="s">
        <v>1419</v>
      </c>
      <c r="AZ466" s="8" t="s">
        <v>128</v>
      </c>
      <c r="BA466" t="s">
        <v>1313</v>
      </c>
      <c r="BB466" t="s">
        <v>1314</v>
      </c>
      <c r="BC466" t="s">
        <v>1315</v>
      </c>
      <c r="BD466" t="s">
        <v>1316</v>
      </c>
      <c r="BE466" t="s">
        <v>1133</v>
      </c>
      <c r="BF466" t="s">
        <v>1112</v>
      </c>
      <c r="BG466" t="s">
        <v>1315</v>
      </c>
      <c r="BH466" t="s">
        <v>1318</v>
      </c>
      <c r="BI466" t="s">
        <v>1313</v>
      </c>
      <c r="BJ466">
        <v>0</v>
      </c>
      <c r="BK466" t="s">
        <v>1115</v>
      </c>
      <c r="BM466" s="47"/>
    </row>
    <row r="467" spans="1:65" x14ac:dyDescent="0.35">
      <c r="A467" s="5">
        <v>350</v>
      </c>
      <c r="B467" s="4">
        <v>350</v>
      </c>
      <c r="C467" s="4" t="s">
        <v>429</v>
      </c>
      <c r="D467" s="4" t="s">
        <v>439</v>
      </c>
      <c r="E467" s="4" t="s">
        <v>1084</v>
      </c>
      <c r="F467" s="4" t="s">
        <v>2138</v>
      </c>
      <c r="G467" s="4">
        <v>2012</v>
      </c>
      <c r="H467" s="4" t="s">
        <v>1086</v>
      </c>
      <c r="I467" s="4" t="s">
        <v>1087</v>
      </c>
      <c r="J467" s="4" t="s">
        <v>1088</v>
      </c>
      <c r="K467" s="4" t="s">
        <v>763</v>
      </c>
      <c r="L467" s="4" t="s">
        <v>2139</v>
      </c>
      <c r="M467" s="4" t="s">
        <v>3450</v>
      </c>
      <c r="N467" s="4" t="s">
        <v>1084</v>
      </c>
      <c r="O467" s="4" t="s">
        <v>1084</v>
      </c>
      <c r="P467" s="4" t="s">
        <v>1084</v>
      </c>
      <c r="Q467" s="4" t="s">
        <v>1084</v>
      </c>
      <c r="R467" s="4" t="s">
        <v>1084</v>
      </c>
      <c r="S467" s="4">
        <v>2012</v>
      </c>
      <c r="T467" s="4" t="s">
        <v>1040</v>
      </c>
      <c r="U467" s="4" t="s">
        <v>1041</v>
      </c>
      <c r="V467" s="4" t="s">
        <v>2141</v>
      </c>
      <c r="W467" s="4" t="s">
        <v>1084</v>
      </c>
      <c r="X467" s="4" t="s">
        <v>1284</v>
      </c>
      <c r="Y467" s="4" t="s">
        <v>1084</v>
      </c>
      <c r="Z467" s="4" t="s">
        <v>1084</v>
      </c>
      <c r="AA467" s="4" t="s">
        <v>1084</v>
      </c>
      <c r="AB467" s="4" t="s">
        <v>1148</v>
      </c>
      <c r="AC467" s="4" t="s">
        <v>1188</v>
      </c>
      <c r="AD467" s="4" t="s">
        <v>1084</v>
      </c>
      <c r="AE467" s="4" t="s">
        <v>3451</v>
      </c>
      <c r="AF467" s="4" t="s">
        <v>1175</v>
      </c>
      <c r="AG467" s="4" t="s">
        <v>1234</v>
      </c>
      <c r="AH467" s="4" t="s">
        <v>78</v>
      </c>
      <c r="AI467" s="4">
        <v>41061</v>
      </c>
      <c r="AJ467" s="4" t="s">
        <v>1100</v>
      </c>
      <c r="AK467" s="4">
        <v>41243</v>
      </c>
      <c r="AL467" s="4" t="s">
        <v>1166</v>
      </c>
      <c r="AM467" s="4">
        <v>41152.5</v>
      </c>
      <c r="AN467" s="4" t="s">
        <v>1202</v>
      </c>
      <c r="AO467" s="4">
        <v>2012.66530054645</v>
      </c>
      <c r="AP467" s="4" t="s">
        <v>3452</v>
      </c>
      <c r="AQ467" s="4" t="s">
        <v>1184</v>
      </c>
      <c r="AR467" s="4" t="s">
        <v>1184</v>
      </c>
      <c r="AS467" s="4" t="s">
        <v>128</v>
      </c>
      <c r="AT467" s="4" t="s">
        <v>1105</v>
      </c>
      <c r="AU467" s="4" t="s">
        <v>427</v>
      </c>
      <c r="AV467" s="4" t="s">
        <v>1084</v>
      </c>
      <c r="AW467" s="4" t="s">
        <v>2143</v>
      </c>
      <c r="AX467" s="4" t="s">
        <v>1084</v>
      </c>
      <c r="AY467" s="4" t="s">
        <v>1419</v>
      </c>
      <c r="AZ467" s="8" t="s">
        <v>128</v>
      </c>
      <c r="BA467" t="s">
        <v>1313</v>
      </c>
      <c r="BB467" t="s">
        <v>1314</v>
      </c>
      <c r="BC467" t="s">
        <v>1315</v>
      </c>
      <c r="BD467" t="s">
        <v>1316</v>
      </c>
      <c r="BE467" t="s">
        <v>1133</v>
      </c>
      <c r="BF467" t="s">
        <v>1112</v>
      </c>
      <c r="BG467" t="s">
        <v>1315</v>
      </c>
      <c r="BH467" t="s">
        <v>1318</v>
      </c>
      <c r="BI467" t="s">
        <v>1313</v>
      </c>
      <c r="BJ467">
        <v>0</v>
      </c>
      <c r="BK467" t="s">
        <v>1115</v>
      </c>
      <c r="BM467" s="47"/>
    </row>
    <row r="468" spans="1:65" x14ac:dyDescent="0.35">
      <c r="A468" s="5">
        <v>2279</v>
      </c>
      <c r="B468" s="4">
        <v>2279</v>
      </c>
      <c r="C468" s="4" t="s">
        <v>533</v>
      </c>
      <c r="D468" s="4" t="s">
        <v>532</v>
      </c>
      <c r="E468" s="4" t="s">
        <v>1084</v>
      </c>
      <c r="F468" s="4" t="s">
        <v>3453</v>
      </c>
      <c r="G468" s="4">
        <v>2017</v>
      </c>
      <c r="H468" s="4" t="s">
        <v>1086</v>
      </c>
      <c r="I468" s="4" t="s">
        <v>1087</v>
      </c>
      <c r="J468" s="4" t="s">
        <v>1088</v>
      </c>
      <c r="K468" s="4" t="s">
        <v>1753</v>
      </c>
      <c r="L468" s="4" t="s">
        <v>3454</v>
      </c>
      <c r="M468" s="4" t="s">
        <v>3455</v>
      </c>
      <c r="N468" s="4" t="s">
        <v>1084</v>
      </c>
      <c r="O468" s="4" t="s">
        <v>1084</v>
      </c>
      <c r="P468" s="4" t="s">
        <v>1084</v>
      </c>
      <c r="Q468" s="4" t="s">
        <v>1084</v>
      </c>
      <c r="R468" s="4" t="s">
        <v>1084</v>
      </c>
      <c r="S468" s="4">
        <v>0</v>
      </c>
      <c r="T468" s="4" t="s">
        <v>1040</v>
      </c>
      <c r="U468" s="4" t="s">
        <v>1041</v>
      </c>
      <c r="V468" s="4" t="s">
        <v>1042</v>
      </c>
      <c r="W468" s="4" t="s">
        <v>1084</v>
      </c>
      <c r="X468" s="4" t="s">
        <v>1284</v>
      </c>
      <c r="Y468" s="4" t="s">
        <v>1094</v>
      </c>
      <c r="Z468" s="4" t="s">
        <v>1094</v>
      </c>
      <c r="AA468" s="4" t="s">
        <v>1084</v>
      </c>
      <c r="AB468" s="4" t="s">
        <v>1084</v>
      </c>
      <c r="AC468" s="4" t="s">
        <v>1188</v>
      </c>
      <c r="AD468" s="4" t="s">
        <v>1084</v>
      </c>
      <c r="AE468" s="4" t="s">
        <v>3456</v>
      </c>
      <c r="AF468" s="4" t="s">
        <v>1140</v>
      </c>
      <c r="AG468" s="4" t="s">
        <v>1381</v>
      </c>
      <c r="AH468" s="4" t="s">
        <v>78</v>
      </c>
      <c r="AI468" s="4">
        <v>42826</v>
      </c>
      <c r="AJ468" s="4" t="s">
        <v>1142</v>
      </c>
      <c r="AK468" s="4">
        <v>42916</v>
      </c>
      <c r="AL468" s="4" t="s">
        <v>1100</v>
      </c>
      <c r="AM468" s="4">
        <v>42871.5</v>
      </c>
      <c r="AN468" s="4" t="s">
        <v>1193</v>
      </c>
      <c r="AO468" s="4">
        <v>2017.3702185792299</v>
      </c>
      <c r="AP468" s="4" t="s">
        <v>3457</v>
      </c>
      <c r="AQ468" s="4" t="s">
        <v>1194</v>
      </c>
      <c r="AR468" s="4" t="s">
        <v>1194</v>
      </c>
      <c r="AS468" s="4" t="s">
        <v>281</v>
      </c>
      <c r="AT468" s="4" t="s">
        <v>1105</v>
      </c>
      <c r="AU468" s="4" t="s">
        <v>531</v>
      </c>
      <c r="AV468" s="4" t="s">
        <v>1084</v>
      </c>
      <c r="AW468" s="4" t="s">
        <v>1084</v>
      </c>
      <c r="AX468" s="4" t="s">
        <v>1084</v>
      </c>
      <c r="AY468" s="4" t="s">
        <v>281</v>
      </c>
      <c r="AZ468" s="8" t="s">
        <v>1761</v>
      </c>
      <c r="BA468" t="s">
        <v>2234</v>
      </c>
      <c r="BB468" t="s">
        <v>2235</v>
      </c>
      <c r="BC468" t="s">
        <v>1514</v>
      </c>
      <c r="BD468" t="s">
        <v>1515</v>
      </c>
      <c r="BE468" t="s">
        <v>1133</v>
      </c>
      <c r="BF468" t="s">
        <v>1112</v>
      </c>
      <c r="BG468" t="s">
        <v>1514</v>
      </c>
      <c r="BH468" t="s">
        <v>2234</v>
      </c>
      <c r="BI468" t="s">
        <v>2236</v>
      </c>
      <c r="BJ468">
        <v>0</v>
      </c>
      <c r="BK468" t="s">
        <v>1115</v>
      </c>
      <c r="BM468" s="47"/>
    </row>
    <row r="469" spans="1:65" x14ac:dyDescent="0.35">
      <c r="A469" s="5">
        <v>2415</v>
      </c>
      <c r="B469" s="4">
        <v>2415</v>
      </c>
      <c r="C469" s="4" t="s">
        <v>231</v>
      </c>
      <c r="D469" s="4" t="s">
        <v>239</v>
      </c>
      <c r="E469" s="4" t="s">
        <v>1084</v>
      </c>
      <c r="F469" s="4" t="s">
        <v>3458</v>
      </c>
      <c r="G469" s="4">
        <v>2017</v>
      </c>
      <c r="H469" s="4" t="s">
        <v>1086</v>
      </c>
      <c r="I469" s="4" t="s">
        <v>1087</v>
      </c>
      <c r="J469" s="4" t="s">
        <v>1088</v>
      </c>
      <c r="K469" s="4" t="s">
        <v>763</v>
      </c>
      <c r="L469" s="4" t="s">
        <v>3459</v>
      </c>
      <c r="M469" s="4" t="s">
        <v>1084</v>
      </c>
      <c r="N469" s="4" t="s">
        <v>1084</v>
      </c>
      <c r="O469" s="4" t="s">
        <v>1084</v>
      </c>
      <c r="P469" s="4" t="s">
        <v>1084</v>
      </c>
      <c r="Q469" s="4" t="s">
        <v>1084</v>
      </c>
      <c r="R469" s="4" t="s">
        <v>1084</v>
      </c>
      <c r="S469" s="4">
        <v>0</v>
      </c>
      <c r="T469" s="4" t="s">
        <v>1040</v>
      </c>
      <c r="U469" s="4" t="s">
        <v>1041</v>
      </c>
      <c r="V469" s="4" t="s">
        <v>1084</v>
      </c>
      <c r="W469" s="4" t="s">
        <v>1084</v>
      </c>
      <c r="X469" s="4" t="s">
        <v>1093</v>
      </c>
      <c r="Y469" s="4" t="s">
        <v>1084</v>
      </c>
      <c r="Z469" s="4" t="s">
        <v>1094</v>
      </c>
      <c r="AA469" s="4" t="s">
        <v>1084</v>
      </c>
      <c r="AB469" s="4" t="s">
        <v>1756</v>
      </c>
      <c r="AC469" s="4" t="s">
        <v>1188</v>
      </c>
      <c r="AD469" s="4" t="s">
        <v>1084</v>
      </c>
      <c r="AE469" s="4" t="s">
        <v>1183</v>
      </c>
      <c r="AF469" s="4" t="s">
        <v>1084</v>
      </c>
      <c r="AG469" s="4" t="s">
        <v>1084</v>
      </c>
      <c r="AH469" s="4" t="s">
        <v>70</v>
      </c>
      <c r="AI469" s="4">
        <v>0</v>
      </c>
      <c r="AJ469" s="4" t="s">
        <v>1084</v>
      </c>
      <c r="AK469" s="4">
        <v>0</v>
      </c>
      <c r="AL469" s="4" t="s">
        <v>1084</v>
      </c>
      <c r="AM469" s="4">
        <v>0</v>
      </c>
      <c r="AN469" s="4" t="s">
        <v>1084</v>
      </c>
      <c r="AO469" s="4">
        <v>0</v>
      </c>
      <c r="AP469" s="4" t="s">
        <v>1084</v>
      </c>
      <c r="AQ469" s="4" t="s">
        <v>1194</v>
      </c>
      <c r="AR469" s="4" t="s">
        <v>1194</v>
      </c>
      <c r="AS469" s="4" t="s">
        <v>128</v>
      </c>
      <c r="AT469" s="4" t="s">
        <v>1105</v>
      </c>
      <c r="AU469" s="4" t="s">
        <v>229</v>
      </c>
      <c r="AV469" s="4" t="s">
        <v>1084</v>
      </c>
      <c r="AW469" s="4" t="s">
        <v>3460</v>
      </c>
      <c r="AX469" s="4" t="s">
        <v>3461</v>
      </c>
      <c r="AY469" s="4" t="s">
        <v>1419</v>
      </c>
      <c r="AZ469" s="8" t="s">
        <v>128</v>
      </c>
      <c r="BA469" t="s">
        <v>1313</v>
      </c>
      <c r="BB469" t="s">
        <v>1393</v>
      </c>
      <c r="BC469" t="s">
        <v>1315</v>
      </c>
      <c r="BD469" t="s">
        <v>1316</v>
      </c>
      <c r="BE469" t="s">
        <v>1133</v>
      </c>
      <c r="BF469" t="s">
        <v>1112</v>
      </c>
      <c r="BG469" t="s">
        <v>1315</v>
      </c>
      <c r="BH469" t="s">
        <v>1318</v>
      </c>
      <c r="BI469" t="s">
        <v>1313</v>
      </c>
      <c r="BJ469">
        <v>0</v>
      </c>
      <c r="BK469" t="s">
        <v>1115</v>
      </c>
      <c r="BM469" s="47"/>
    </row>
    <row r="470" spans="1:65" x14ac:dyDescent="0.35">
      <c r="A470" s="5">
        <v>539</v>
      </c>
      <c r="B470" s="4">
        <v>539</v>
      </c>
      <c r="C470" s="4" t="s">
        <v>632</v>
      </c>
      <c r="D470" s="4" t="s">
        <v>631</v>
      </c>
      <c r="E470" s="4" t="s">
        <v>3462</v>
      </c>
      <c r="F470" s="4" t="s">
        <v>3463</v>
      </c>
      <c r="G470" s="4">
        <v>2005</v>
      </c>
      <c r="H470" s="4" t="s">
        <v>1086</v>
      </c>
      <c r="I470" s="4" t="s">
        <v>1087</v>
      </c>
      <c r="J470" s="4" t="s">
        <v>1088</v>
      </c>
      <c r="K470" s="4" t="s">
        <v>763</v>
      </c>
      <c r="L470" s="4" t="s">
        <v>3464</v>
      </c>
      <c r="M470" s="4" t="s">
        <v>3465</v>
      </c>
      <c r="N470" s="4" t="s">
        <v>1084</v>
      </c>
      <c r="O470" s="4" t="s">
        <v>1084</v>
      </c>
      <c r="P470" s="4" t="s">
        <v>1084</v>
      </c>
      <c r="Q470" s="4" t="s">
        <v>1084</v>
      </c>
      <c r="R470" s="4" t="s">
        <v>1084</v>
      </c>
      <c r="S470" s="4">
        <v>2005</v>
      </c>
      <c r="T470" s="4" t="s">
        <v>1040</v>
      </c>
      <c r="U470" s="4" t="s">
        <v>1041</v>
      </c>
      <c r="V470" s="4" t="s">
        <v>3466</v>
      </c>
      <c r="W470" s="4" t="s">
        <v>1084</v>
      </c>
      <c r="X470" s="4" t="s">
        <v>1093</v>
      </c>
      <c r="Y470" s="4" t="s">
        <v>1094</v>
      </c>
      <c r="Z470" s="4" t="s">
        <v>1084</v>
      </c>
      <c r="AA470" s="4" t="s">
        <v>1084</v>
      </c>
      <c r="AB470" s="4" t="s">
        <v>1084</v>
      </c>
      <c r="AC470" s="4" t="s">
        <v>2458</v>
      </c>
      <c r="AD470" s="4" t="s">
        <v>3467</v>
      </c>
      <c r="AE470" s="4" t="s">
        <v>2134</v>
      </c>
      <c r="AF470" s="4" t="s">
        <v>1140</v>
      </c>
      <c r="AG470" s="4" t="s">
        <v>1156</v>
      </c>
      <c r="AH470" s="4" t="s">
        <v>78</v>
      </c>
      <c r="AI470" s="4">
        <v>38626</v>
      </c>
      <c r="AJ470" s="4" t="s">
        <v>1165</v>
      </c>
      <c r="AK470" s="4">
        <v>38717</v>
      </c>
      <c r="AL470" s="4" t="s">
        <v>1152</v>
      </c>
      <c r="AM470" s="4">
        <v>38672</v>
      </c>
      <c r="AN470" s="4" t="s">
        <v>1158</v>
      </c>
      <c r="AO470" s="4">
        <v>2005.8715846994501</v>
      </c>
      <c r="AP470" s="4" t="s">
        <v>3468</v>
      </c>
      <c r="AQ470" s="4" t="s">
        <v>1159</v>
      </c>
      <c r="AR470" s="4" t="s">
        <v>1159</v>
      </c>
      <c r="AS470" s="4" t="s">
        <v>128</v>
      </c>
      <c r="AT470" s="4" t="s">
        <v>1105</v>
      </c>
      <c r="AU470" s="4" t="s">
        <v>630</v>
      </c>
      <c r="AV470" s="4" t="s">
        <v>1084</v>
      </c>
      <c r="AW470" s="4" t="s">
        <v>3469</v>
      </c>
      <c r="AX470" s="4" t="s">
        <v>3470</v>
      </c>
      <c r="AY470" s="4" t="s">
        <v>1419</v>
      </c>
      <c r="AZ470" s="8" t="s">
        <v>128</v>
      </c>
      <c r="BA470" t="s">
        <v>1313</v>
      </c>
      <c r="BB470" t="s">
        <v>1393</v>
      </c>
      <c r="BC470" t="s">
        <v>1315</v>
      </c>
      <c r="BD470" t="s">
        <v>1316</v>
      </c>
      <c r="BE470" t="s">
        <v>1133</v>
      </c>
      <c r="BF470" t="s">
        <v>1112</v>
      </c>
      <c r="BG470" t="s">
        <v>1315</v>
      </c>
      <c r="BH470" t="s">
        <v>1318</v>
      </c>
      <c r="BI470" t="s">
        <v>1313</v>
      </c>
      <c r="BJ470">
        <v>0</v>
      </c>
      <c r="BK470" t="s">
        <v>1115</v>
      </c>
      <c r="BM470" s="47"/>
    </row>
    <row r="471" spans="1:65" x14ac:dyDescent="0.35">
      <c r="A471" s="5">
        <v>1597</v>
      </c>
      <c r="B471" s="4">
        <v>1597</v>
      </c>
      <c r="C471" s="4" t="s">
        <v>632</v>
      </c>
      <c r="D471" s="4" t="s">
        <v>633</v>
      </c>
      <c r="E471" s="4" t="s">
        <v>1084</v>
      </c>
      <c r="F471" s="4" t="s">
        <v>3471</v>
      </c>
      <c r="G471" s="4">
        <v>2006</v>
      </c>
      <c r="H471" s="4" t="s">
        <v>1086</v>
      </c>
      <c r="I471" s="4" t="s">
        <v>1087</v>
      </c>
      <c r="J471" s="4" t="s">
        <v>1088</v>
      </c>
      <c r="K471" s="4" t="s">
        <v>763</v>
      </c>
      <c r="L471" s="4" t="s">
        <v>3464</v>
      </c>
      <c r="M471" s="4" t="s">
        <v>1084</v>
      </c>
      <c r="N471" s="4" t="s">
        <v>1084</v>
      </c>
      <c r="O471" s="4" t="s">
        <v>1084</v>
      </c>
      <c r="P471" s="4" t="s">
        <v>1084</v>
      </c>
      <c r="Q471" s="4" t="s">
        <v>1084</v>
      </c>
      <c r="R471" s="4" t="s">
        <v>1084</v>
      </c>
      <c r="S471" s="4">
        <v>2006</v>
      </c>
      <c r="T471" s="4" t="s">
        <v>1040</v>
      </c>
      <c r="U471" s="4" t="s">
        <v>1084</v>
      </c>
      <c r="V471" s="4" t="s">
        <v>1084</v>
      </c>
      <c r="W471" s="4" t="s">
        <v>1084</v>
      </c>
      <c r="X471" s="4" t="s">
        <v>1093</v>
      </c>
      <c r="Y471" s="4" t="s">
        <v>1094</v>
      </c>
      <c r="Z471" s="4" t="s">
        <v>1084</v>
      </c>
      <c r="AA471" s="4" t="s">
        <v>1084</v>
      </c>
      <c r="AB471" s="4" t="s">
        <v>1084</v>
      </c>
      <c r="AC471" s="4" t="s">
        <v>1188</v>
      </c>
      <c r="AD471" s="4" t="s">
        <v>1084</v>
      </c>
      <c r="AE471" s="4" t="s">
        <v>1183</v>
      </c>
      <c r="AF471" s="4" t="s">
        <v>1084</v>
      </c>
      <c r="AG471" s="4" t="s">
        <v>1084</v>
      </c>
      <c r="AH471" s="4" t="s">
        <v>70</v>
      </c>
      <c r="AI471" s="4">
        <v>0</v>
      </c>
      <c r="AJ471" s="4" t="s">
        <v>1084</v>
      </c>
      <c r="AK471" s="4">
        <v>0</v>
      </c>
      <c r="AL471" s="4" t="s">
        <v>1084</v>
      </c>
      <c r="AM471" s="4">
        <v>0</v>
      </c>
      <c r="AN471" s="4" t="s">
        <v>1084</v>
      </c>
      <c r="AO471" s="4">
        <v>0</v>
      </c>
      <c r="AP471" s="4" t="s">
        <v>1084</v>
      </c>
      <c r="AQ471" s="4" t="s">
        <v>1280</v>
      </c>
      <c r="AR471" s="4" t="s">
        <v>1280</v>
      </c>
      <c r="AS471" s="4" t="s">
        <v>128</v>
      </c>
      <c r="AT471" s="4" t="s">
        <v>1105</v>
      </c>
      <c r="AU471" s="4" t="s">
        <v>630</v>
      </c>
      <c r="AV471" s="4" t="s">
        <v>1084</v>
      </c>
      <c r="AW471" s="4" t="s">
        <v>3469</v>
      </c>
      <c r="AX471" s="4" t="s">
        <v>3470</v>
      </c>
      <c r="AY471" s="4" t="s">
        <v>1419</v>
      </c>
      <c r="AZ471" s="8" t="s">
        <v>128</v>
      </c>
      <c r="BA471" t="s">
        <v>1313</v>
      </c>
      <c r="BB471" t="s">
        <v>1393</v>
      </c>
      <c r="BC471" t="s">
        <v>1315</v>
      </c>
      <c r="BD471" t="s">
        <v>1316</v>
      </c>
      <c r="BE471" t="s">
        <v>1133</v>
      </c>
      <c r="BF471" t="s">
        <v>1112</v>
      </c>
      <c r="BG471" t="s">
        <v>1315</v>
      </c>
      <c r="BH471" t="s">
        <v>1318</v>
      </c>
      <c r="BI471" t="s">
        <v>1313</v>
      </c>
      <c r="BJ471">
        <v>0</v>
      </c>
      <c r="BK471" t="s">
        <v>1115</v>
      </c>
      <c r="BM471" s="47"/>
    </row>
    <row r="472" spans="1:65" x14ac:dyDescent="0.35">
      <c r="A472" s="5">
        <v>1895</v>
      </c>
      <c r="B472" s="4">
        <v>1895</v>
      </c>
      <c r="C472" s="4" t="s">
        <v>667</v>
      </c>
      <c r="D472" s="4" t="s">
        <v>671</v>
      </c>
      <c r="E472" s="4" t="s">
        <v>1084</v>
      </c>
      <c r="F472" s="4" t="s">
        <v>3472</v>
      </c>
      <c r="G472" s="4">
        <v>2017</v>
      </c>
      <c r="H472" s="4" t="s">
        <v>1086</v>
      </c>
      <c r="I472" s="4" t="s">
        <v>1087</v>
      </c>
      <c r="J472" s="4" t="s">
        <v>1088</v>
      </c>
      <c r="K472" s="4" t="s">
        <v>67</v>
      </c>
      <c r="L472" s="4" t="s">
        <v>2750</v>
      </c>
      <c r="M472" s="4" t="s">
        <v>1084</v>
      </c>
      <c r="N472" s="4" t="s">
        <v>1084</v>
      </c>
      <c r="O472" s="4" t="s">
        <v>1084</v>
      </c>
      <c r="P472" s="4" t="s">
        <v>1084</v>
      </c>
      <c r="Q472" s="4" t="s">
        <v>1084</v>
      </c>
      <c r="R472" s="4" t="s">
        <v>3473</v>
      </c>
      <c r="S472" s="4">
        <v>0</v>
      </c>
      <c r="T472" s="4" t="s">
        <v>1040</v>
      </c>
      <c r="U472" s="4" t="s">
        <v>1041</v>
      </c>
      <c r="V472" s="4" t="s">
        <v>1042</v>
      </c>
      <c r="W472" s="4" t="s">
        <v>1084</v>
      </c>
      <c r="X472" s="4" t="s">
        <v>1093</v>
      </c>
      <c r="Y472" s="4" t="s">
        <v>1084</v>
      </c>
      <c r="Z472" s="4" t="s">
        <v>1094</v>
      </c>
      <c r="AA472" s="4" t="s">
        <v>1094</v>
      </c>
      <c r="AB472" s="4" t="s">
        <v>1084</v>
      </c>
      <c r="AC472" s="4" t="s">
        <v>1188</v>
      </c>
      <c r="AD472" s="4" t="s">
        <v>1084</v>
      </c>
      <c r="AE472" s="4" t="s">
        <v>3474</v>
      </c>
      <c r="AF472" s="4" t="s">
        <v>1163</v>
      </c>
      <c r="AG472" s="4" t="s">
        <v>2461</v>
      </c>
      <c r="AH472" s="4" t="s">
        <v>78</v>
      </c>
      <c r="AI472" s="4">
        <v>42961</v>
      </c>
      <c r="AJ472" s="4" t="s">
        <v>1151</v>
      </c>
      <c r="AK472" s="4">
        <v>43029</v>
      </c>
      <c r="AL472" s="4" t="s">
        <v>1165</v>
      </c>
      <c r="AM472" s="4">
        <v>42995.5</v>
      </c>
      <c r="AN472" s="4" t="s">
        <v>1193</v>
      </c>
      <c r="AO472" s="4">
        <v>2017.7090163934399</v>
      </c>
      <c r="AP472" s="4" t="s">
        <v>1084</v>
      </c>
      <c r="AQ472" s="4" t="s">
        <v>1194</v>
      </c>
      <c r="AR472" s="4" t="s">
        <v>1194</v>
      </c>
      <c r="AS472" s="4" t="s">
        <v>67</v>
      </c>
      <c r="AT472" s="4" t="s">
        <v>1105</v>
      </c>
      <c r="AU472" s="4" t="s">
        <v>665</v>
      </c>
      <c r="AV472" s="4" t="s">
        <v>1084</v>
      </c>
      <c r="AW472" s="4" t="s">
        <v>1084</v>
      </c>
      <c r="AX472" s="4" t="s">
        <v>1084</v>
      </c>
      <c r="AY472" s="4" t="s">
        <v>1106</v>
      </c>
      <c r="AZ472" s="8" t="s">
        <v>67</v>
      </c>
      <c r="BA472" t="s">
        <v>1107</v>
      </c>
      <c r="BB472" t="s">
        <v>1513</v>
      </c>
      <c r="BC472" t="s">
        <v>1514</v>
      </c>
      <c r="BD472" t="s">
        <v>1515</v>
      </c>
      <c r="BE472" t="s">
        <v>1133</v>
      </c>
      <c r="BF472" t="s">
        <v>1112</v>
      </c>
      <c r="BG472" t="s">
        <v>1514</v>
      </c>
      <c r="BH472" t="s">
        <v>1513</v>
      </c>
      <c r="BI472" t="s">
        <v>1516</v>
      </c>
      <c r="BJ472">
        <v>0</v>
      </c>
      <c r="BK472" t="s">
        <v>1115</v>
      </c>
      <c r="BM472" s="47"/>
    </row>
    <row r="473" spans="1:65" x14ac:dyDescent="0.35">
      <c r="A473" s="5">
        <v>227</v>
      </c>
      <c r="B473" s="4">
        <v>227</v>
      </c>
      <c r="C473" s="4" t="s">
        <v>305</v>
      </c>
      <c r="D473" s="4" t="s">
        <v>304</v>
      </c>
      <c r="E473" s="4" t="s">
        <v>1084</v>
      </c>
      <c r="F473" s="4" t="s">
        <v>3475</v>
      </c>
      <c r="G473" s="4">
        <v>2008</v>
      </c>
      <c r="H473" s="4" t="s">
        <v>1086</v>
      </c>
      <c r="I473" s="4" t="s">
        <v>1087</v>
      </c>
      <c r="J473" s="4" t="s">
        <v>1088</v>
      </c>
      <c r="K473" s="4" t="s">
        <v>86</v>
      </c>
      <c r="L473" s="4" t="s">
        <v>3476</v>
      </c>
      <c r="M473" s="4" t="s">
        <v>3477</v>
      </c>
      <c r="N473" s="4" t="s">
        <v>1084</v>
      </c>
      <c r="O473" s="4" t="s">
        <v>1084</v>
      </c>
      <c r="P473" s="4" t="s">
        <v>1084</v>
      </c>
      <c r="Q473" s="4" t="s">
        <v>1084</v>
      </c>
      <c r="R473" s="4" t="s">
        <v>1084</v>
      </c>
      <c r="S473" s="4">
        <v>2008</v>
      </c>
      <c r="T473" s="4" t="s">
        <v>1040</v>
      </c>
      <c r="U473" s="4" t="s">
        <v>1084</v>
      </c>
      <c r="V473" s="4" t="s">
        <v>1042</v>
      </c>
      <c r="W473" s="4" t="s">
        <v>1084</v>
      </c>
      <c r="X473" s="4" t="s">
        <v>1093</v>
      </c>
      <c r="Y473" s="4" t="s">
        <v>1084</v>
      </c>
      <c r="Z473" s="4" t="s">
        <v>1094</v>
      </c>
      <c r="AA473" s="4" t="s">
        <v>1084</v>
      </c>
      <c r="AB473" s="4" t="s">
        <v>1084</v>
      </c>
      <c r="AC473" s="4" t="s">
        <v>1084</v>
      </c>
      <c r="AD473" s="4" t="s">
        <v>1084</v>
      </c>
      <c r="AE473" s="4" t="s">
        <v>3478</v>
      </c>
      <c r="AF473" s="4" t="s">
        <v>1190</v>
      </c>
      <c r="AG473" s="4" t="s">
        <v>1326</v>
      </c>
      <c r="AH473" s="4" t="s">
        <v>78</v>
      </c>
      <c r="AI473" s="4">
        <v>39545</v>
      </c>
      <c r="AJ473" s="4" t="s">
        <v>1142</v>
      </c>
      <c r="AK473" s="4">
        <v>39712</v>
      </c>
      <c r="AL473" s="4" t="s">
        <v>1192</v>
      </c>
      <c r="AM473" s="4">
        <v>39629</v>
      </c>
      <c r="AN473" s="4" t="s">
        <v>1181</v>
      </c>
      <c r="AO473" s="4">
        <v>2008.4945355191301</v>
      </c>
      <c r="AP473" s="4" t="s">
        <v>3479</v>
      </c>
      <c r="AQ473" s="4" t="s">
        <v>1178</v>
      </c>
      <c r="AR473" s="4" t="s">
        <v>1178</v>
      </c>
      <c r="AS473" s="4" t="s">
        <v>86</v>
      </c>
      <c r="AT473" s="4" t="s">
        <v>1105</v>
      </c>
      <c r="AU473" s="4" t="s">
        <v>303</v>
      </c>
      <c r="AV473" s="4" t="s">
        <v>1084</v>
      </c>
      <c r="AW473" s="4" t="s">
        <v>3480</v>
      </c>
      <c r="AX473" s="4" t="s">
        <v>3481</v>
      </c>
      <c r="AY473" s="4" t="s">
        <v>1153</v>
      </c>
      <c r="AZ473" s="8" t="s">
        <v>86</v>
      </c>
      <c r="BA473" t="s">
        <v>1313</v>
      </c>
      <c r="BB473" t="s">
        <v>1337</v>
      </c>
      <c r="BC473" t="s">
        <v>1315</v>
      </c>
      <c r="BD473" t="s">
        <v>1316</v>
      </c>
      <c r="BE473" t="s">
        <v>1133</v>
      </c>
      <c r="BF473" t="s">
        <v>1112</v>
      </c>
      <c r="BG473" t="s">
        <v>1315</v>
      </c>
      <c r="BH473" t="s">
        <v>1318</v>
      </c>
      <c r="BI473" t="s">
        <v>1313</v>
      </c>
      <c r="BJ473">
        <v>0</v>
      </c>
      <c r="BK473" t="s">
        <v>1115</v>
      </c>
      <c r="BM473" s="47"/>
    </row>
    <row r="474" spans="1:65" x14ac:dyDescent="0.35">
      <c r="A474" s="5">
        <v>79</v>
      </c>
      <c r="B474" s="4">
        <v>79</v>
      </c>
      <c r="C474" s="4" t="s">
        <v>168</v>
      </c>
      <c r="D474" s="4" t="s">
        <v>167</v>
      </c>
      <c r="E474" s="4" t="s">
        <v>1084</v>
      </c>
      <c r="F474" s="4" t="s">
        <v>3482</v>
      </c>
      <c r="G474" s="4">
        <v>2000</v>
      </c>
      <c r="H474" s="4" t="s">
        <v>1086</v>
      </c>
      <c r="I474" s="4" t="s">
        <v>1087</v>
      </c>
      <c r="J474" s="4" t="s">
        <v>1088</v>
      </c>
      <c r="K474" s="4" t="s">
        <v>76</v>
      </c>
      <c r="L474" s="4" t="s">
        <v>1430</v>
      </c>
      <c r="M474" s="4" t="s">
        <v>3483</v>
      </c>
      <c r="N474" s="4" t="s">
        <v>1084</v>
      </c>
      <c r="O474" s="4" t="s">
        <v>1084</v>
      </c>
      <c r="P474" s="4" t="s">
        <v>1084</v>
      </c>
      <c r="Q474" s="4" t="s">
        <v>1084</v>
      </c>
      <c r="R474" s="4" t="s">
        <v>1084</v>
      </c>
      <c r="S474" s="4">
        <v>2000</v>
      </c>
      <c r="T474" s="4" t="s">
        <v>1040</v>
      </c>
      <c r="U474" s="4" t="s">
        <v>1041</v>
      </c>
      <c r="V474" s="4" t="s">
        <v>1042</v>
      </c>
      <c r="W474" s="4" t="s">
        <v>1084</v>
      </c>
      <c r="X474" s="4" t="s">
        <v>1093</v>
      </c>
      <c r="Y474" s="4" t="s">
        <v>1094</v>
      </c>
      <c r="Z474" s="4" t="s">
        <v>1084</v>
      </c>
      <c r="AA474" s="4" t="s">
        <v>1084</v>
      </c>
      <c r="AB474" s="4" t="s">
        <v>1084</v>
      </c>
      <c r="AC474" s="4" t="s">
        <v>1084</v>
      </c>
      <c r="AD474" s="4" t="s">
        <v>1084</v>
      </c>
      <c r="AE474" s="4" t="s">
        <v>1823</v>
      </c>
      <c r="AF474" s="4" t="s">
        <v>1123</v>
      </c>
      <c r="AG474" s="4" t="s">
        <v>3484</v>
      </c>
      <c r="AH474" s="4" t="s">
        <v>78</v>
      </c>
      <c r="AI474" s="4">
        <v>36727</v>
      </c>
      <c r="AJ474" s="4" t="s">
        <v>1125</v>
      </c>
      <c r="AK474" s="4">
        <v>36780</v>
      </c>
      <c r="AL474" s="4" t="s">
        <v>1192</v>
      </c>
      <c r="AM474" s="4">
        <v>36754</v>
      </c>
      <c r="AN474" s="4" t="s">
        <v>1126</v>
      </c>
      <c r="AO474" s="4">
        <v>2000.62295081967</v>
      </c>
      <c r="AP474" s="4" t="s">
        <v>3485</v>
      </c>
      <c r="AQ474" s="4" t="s">
        <v>1127</v>
      </c>
      <c r="AR474" s="4" t="s">
        <v>1127</v>
      </c>
      <c r="AS474" s="4" t="s">
        <v>76</v>
      </c>
      <c r="AT474" s="4" t="s">
        <v>1105</v>
      </c>
      <c r="AU474" s="4" t="s">
        <v>166</v>
      </c>
      <c r="AV474" s="4" t="s">
        <v>1084</v>
      </c>
      <c r="AW474" s="4" t="s">
        <v>1084</v>
      </c>
      <c r="AX474" s="4" t="s">
        <v>1084</v>
      </c>
      <c r="AY474" s="4" t="s">
        <v>1128</v>
      </c>
      <c r="AZ474" s="8" t="s">
        <v>76</v>
      </c>
      <c r="BA474" t="s">
        <v>1129</v>
      </c>
      <c r="BB474" t="s">
        <v>1130</v>
      </c>
      <c r="BC474" t="s">
        <v>1131</v>
      </c>
      <c r="BD474" t="s">
        <v>1132</v>
      </c>
      <c r="BE474" t="s">
        <v>1133</v>
      </c>
      <c r="BF474" t="s">
        <v>1112</v>
      </c>
      <c r="BG474" t="s">
        <v>1131</v>
      </c>
      <c r="BH474" t="s">
        <v>1134</v>
      </c>
      <c r="BI474" t="s">
        <v>1135</v>
      </c>
      <c r="BJ474">
        <v>0</v>
      </c>
      <c r="BK474" t="s">
        <v>1134</v>
      </c>
      <c r="BM474" s="47" t="s">
        <v>1136</v>
      </c>
    </row>
    <row r="475" spans="1:65" x14ac:dyDescent="0.35">
      <c r="A475" s="5">
        <v>156</v>
      </c>
      <c r="B475" s="4">
        <v>156</v>
      </c>
      <c r="C475" s="4" t="s">
        <v>231</v>
      </c>
      <c r="D475" s="4" t="s">
        <v>230</v>
      </c>
      <c r="E475" s="4" t="s">
        <v>1084</v>
      </c>
      <c r="F475" s="4" t="s">
        <v>3486</v>
      </c>
      <c r="G475" s="4">
        <v>2000</v>
      </c>
      <c r="H475" s="4" t="s">
        <v>1086</v>
      </c>
      <c r="I475" s="4" t="s">
        <v>1087</v>
      </c>
      <c r="J475" s="4" t="s">
        <v>1088</v>
      </c>
      <c r="K475" s="4" t="s">
        <v>67</v>
      </c>
      <c r="L475" s="4" t="s">
        <v>3487</v>
      </c>
      <c r="M475" s="4" t="s">
        <v>3488</v>
      </c>
      <c r="N475" s="4" t="s">
        <v>1084</v>
      </c>
      <c r="O475" s="4" t="s">
        <v>1084</v>
      </c>
      <c r="P475" s="4" t="s">
        <v>1084</v>
      </c>
      <c r="Q475" s="4" t="s">
        <v>1084</v>
      </c>
      <c r="R475" s="4" t="s">
        <v>3489</v>
      </c>
      <c r="S475" s="4">
        <v>2000</v>
      </c>
      <c r="T475" s="4" t="s">
        <v>1040</v>
      </c>
      <c r="U475" s="4" t="s">
        <v>1041</v>
      </c>
      <c r="V475" s="4" t="s">
        <v>1042</v>
      </c>
      <c r="W475" s="4" t="s">
        <v>1084</v>
      </c>
      <c r="X475" s="4" t="s">
        <v>1093</v>
      </c>
      <c r="Y475" s="4" t="s">
        <v>1084</v>
      </c>
      <c r="Z475" s="4" t="s">
        <v>1094</v>
      </c>
      <c r="AA475" s="4" t="s">
        <v>1084</v>
      </c>
      <c r="AB475" s="4" t="s">
        <v>1084</v>
      </c>
      <c r="AC475" s="4" t="s">
        <v>1084</v>
      </c>
      <c r="AD475" s="4" t="s">
        <v>1084</v>
      </c>
      <c r="AE475" s="4" t="s">
        <v>3490</v>
      </c>
      <c r="AF475" s="4" t="s">
        <v>1119</v>
      </c>
      <c r="AG475" s="4" t="s">
        <v>1297</v>
      </c>
      <c r="AH475" s="4" t="s">
        <v>78</v>
      </c>
      <c r="AI475" s="4">
        <v>36547</v>
      </c>
      <c r="AJ475" s="4" t="s">
        <v>1303</v>
      </c>
      <c r="AK475" s="4">
        <v>36685</v>
      </c>
      <c r="AL475" s="4" t="s">
        <v>1100</v>
      </c>
      <c r="AM475" s="4">
        <v>36616.5</v>
      </c>
      <c r="AN475" s="4" t="s">
        <v>1126</v>
      </c>
      <c r="AO475" s="4">
        <v>2000.2472677595599</v>
      </c>
      <c r="AP475" s="4" t="s">
        <v>1304</v>
      </c>
      <c r="AQ475" s="4" t="s">
        <v>1127</v>
      </c>
      <c r="AR475" s="4" t="s">
        <v>1127</v>
      </c>
      <c r="AS475" s="4" t="s">
        <v>67</v>
      </c>
      <c r="AT475" s="4" t="s">
        <v>1105</v>
      </c>
      <c r="AU475" s="4" t="s">
        <v>229</v>
      </c>
      <c r="AV475" s="4" t="s">
        <v>1084</v>
      </c>
      <c r="AW475" s="4" t="s">
        <v>1084</v>
      </c>
      <c r="AX475" s="4" t="s">
        <v>3491</v>
      </c>
      <c r="AY475" s="4" t="s">
        <v>1106</v>
      </c>
      <c r="AZ475" s="8" t="s">
        <v>67</v>
      </c>
      <c r="BA475" t="s">
        <v>1313</v>
      </c>
      <c r="BB475" t="s">
        <v>1393</v>
      </c>
      <c r="BC475" t="s">
        <v>1315</v>
      </c>
      <c r="BD475" t="s">
        <v>1316</v>
      </c>
      <c r="BE475" t="s">
        <v>1133</v>
      </c>
      <c r="BF475" t="s">
        <v>1112</v>
      </c>
      <c r="BG475" t="s">
        <v>1315</v>
      </c>
      <c r="BH475" t="s">
        <v>1318</v>
      </c>
      <c r="BI475" t="s">
        <v>1313</v>
      </c>
      <c r="BJ475">
        <v>0</v>
      </c>
      <c r="BK475" t="s">
        <v>1115</v>
      </c>
      <c r="BM475" s="47"/>
    </row>
    <row r="476" spans="1:65" x14ac:dyDescent="0.35">
      <c r="A476" s="5">
        <v>157</v>
      </c>
      <c r="B476" s="4">
        <v>157</v>
      </c>
      <c r="C476" s="4" t="s">
        <v>231</v>
      </c>
      <c r="D476" s="4" t="s">
        <v>233</v>
      </c>
      <c r="E476" s="4" t="s">
        <v>1084</v>
      </c>
      <c r="F476" s="4" t="s">
        <v>3492</v>
      </c>
      <c r="G476" s="4" t="s">
        <v>234</v>
      </c>
      <c r="H476" s="4" t="s">
        <v>1086</v>
      </c>
      <c r="I476" s="4" t="s">
        <v>1087</v>
      </c>
      <c r="J476" s="4" t="s">
        <v>1088</v>
      </c>
      <c r="K476" s="4" t="s">
        <v>67</v>
      </c>
      <c r="L476" s="4" t="s">
        <v>3487</v>
      </c>
      <c r="M476" s="4" t="s">
        <v>3493</v>
      </c>
      <c r="N476" s="4" t="s">
        <v>1084</v>
      </c>
      <c r="O476" s="4" t="s">
        <v>1084</v>
      </c>
      <c r="P476" s="4" t="s">
        <v>1084</v>
      </c>
      <c r="Q476" s="4" t="s">
        <v>1084</v>
      </c>
      <c r="R476" s="4" t="s">
        <v>3494</v>
      </c>
      <c r="S476" s="4">
        <v>2004</v>
      </c>
      <c r="T476" s="4" t="s">
        <v>1040</v>
      </c>
      <c r="U476" s="4" t="s">
        <v>1041</v>
      </c>
      <c r="V476" s="4" t="s">
        <v>1042</v>
      </c>
      <c r="W476" s="4" t="s">
        <v>1084</v>
      </c>
      <c r="X476" s="4" t="s">
        <v>1093</v>
      </c>
      <c r="Y476" s="4" t="s">
        <v>1084</v>
      </c>
      <c r="Z476" s="4" t="s">
        <v>1094</v>
      </c>
      <c r="AA476" s="4" t="s">
        <v>1084</v>
      </c>
      <c r="AB476" s="4" t="s">
        <v>1084</v>
      </c>
      <c r="AC476" s="4" t="s">
        <v>1084</v>
      </c>
      <c r="AD476" s="4" t="s">
        <v>1084</v>
      </c>
      <c r="AE476" s="4" t="s">
        <v>3495</v>
      </c>
      <c r="AF476" s="4" t="s">
        <v>1976</v>
      </c>
      <c r="AG476" s="4" t="s">
        <v>1977</v>
      </c>
      <c r="AH476" s="4" t="s">
        <v>78</v>
      </c>
      <c r="AI476" s="4">
        <v>38261</v>
      </c>
      <c r="AJ476" s="4" t="s">
        <v>1165</v>
      </c>
      <c r="AK476" s="4">
        <v>38533</v>
      </c>
      <c r="AL476" s="4" t="s">
        <v>1100</v>
      </c>
      <c r="AM476" s="4">
        <v>38397.5</v>
      </c>
      <c r="AN476" s="4" t="s">
        <v>1158</v>
      </c>
      <c r="AO476" s="4">
        <v>2005.1215846994501</v>
      </c>
      <c r="AP476" s="4" t="s">
        <v>3496</v>
      </c>
      <c r="AQ476" s="4" t="s">
        <v>1404</v>
      </c>
      <c r="AR476" s="4" t="s">
        <v>1159</v>
      </c>
      <c r="AS476" s="4" t="s">
        <v>67</v>
      </c>
      <c r="AT476" s="4" t="s">
        <v>1105</v>
      </c>
      <c r="AU476" s="4" t="s">
        <v>229</v>
      </c>
      <c r="AV476" s="4" t="s">
        <v>1084</v>
      </c>
      <c r="AW476" s="4" t="s">
        <v>1084</v>
      </c>
      <c r="AX476" s="4" t="s">
        <v>3491</v>
      </c>
      <c r="AY476" s="4" t="s">
        <v>1106</v>
      </c>
      <c r="AZ476" s="8" t="s">
        <v>67</v>
      </c>
      <c r="BA476" t="s">
        <v>1313</v>
      </c>
      <c r="BB476" t="s">
        <v>1393</v>
      </c>
      <c r="BC476" t="s">
        <v>1315</v>
      </c>
      <c r="BD476" t="s">
        <v>1316</v>
      </c>
      <c r="BE476" t="s">
        <v>1133</v>
      </c>
      <c r="BF476" t="s">
        <v>1112</v>
      </c>
      <c r="BG476" t="s">
        <v>1315</v>
      </c>
      <c r="BH476" t="s">
        <v>1318</v>
      </c>
      <c r="BI476" t="s">
        <v>1313</v>
      </c>
      <c r="BJ476">
        <v>0</v>
      </c>
      <c r="BK476" t="s">
        <v>1115</v>
      </c>
      <c r="BM476" s="47"/>
    </row>
    <row r="477" spans="1:65" x14ac:dyDescent="0.35">
      <c r="A477" s="5">
        <v>158</v>
      </c>
      <c r="B477" s="4">
        <v>158</v>
      </c>
      <c r="C477" s="4" t="s">
        <v>231</v>
      </c>
      <c r="D477" s="4" t="s">
        <v>235</v>
      </c>
      <c r="E477" s="4" t="s">
        <v>1084</v>
      </c>
      <c r="F477" s="4" t="s">
        <v>3492</v>
      </c>
      <c r="G477" s="4" t="s">
        <v>236</v>
      </c>
      <c r="H477" s="4" t="s">
        <v>1086</v>
      </c>
      <c r="I477" s="4" t="s">
        <v>1087</v>
      </c>
      <c r="J477" s="4" t="s">
        <v>1088</v>
      </c>
      <c r="K477" s="4" t="s">
        <v>67</v>
      </c>
      <c r="L477" s="4" t="s">
        <v>3487</v>
      </c>
      <c r="M477" s="4" t="s">
        <v>3497</v>
      </c>
      <c r="N477" s="4" t="s">
        <v>1084</v>
      </c>
      <c r="O477" s="4" t="s">
        <v>1084</v>
      </c>
      <c r="P477" s="4" t="s">
        <v>1084</v>
      </c>
      <c r="Q477" s="4" t="s">
        <v>1084</v>
      </c>
      <c r="R477" s="4" t="s">
        <v>3498</v>
      </c>
      <c r="S477" s="4">
        <v>2010</v>
      </c>
      <c r="T477" s="4" t="s">
        <v>1040</v>
      </c>
      <c r="U477" s="4" t="s">
        <v>1041</v>
      </c>
      <c r="V477" s="4" t="s">
        <v>1042</v>
      </c>
      <c r="W477" s="4" t="s">
        <v>1084</v>
      </c>
      <c r="X477" s="4" t="s">
        <v>1093</v>
      </c>
      <c r="Y477" s="4" t="s">
        <v>1084</v>
      </c>
      <c r="Z477" s="4" t="s">
        <v>1094</v>
      </c>
      <c r="AA477" s="4" t="s">
        <v>1084</v>
      </c>
      <c r="AB477" s="4" t="s">
        <v>1084</v>
      </c>
      <c r="AC477" s="4" t="s">
        <v>1084</v>
      </c>
      <c r="AD477" s="4" t="s">
        <v>1084</v>
      </c>
      <c r="AE477" s="4" t="s">
        <v>3499</v>
      </c>
      <c r="AF477" s="4" t="s">
        <v>3171</v>
      </c>
      <c r="AG477" s="4" t="s">
        <v>3172</v>
      </c>
      <c r="AH477" s="4" t="s">
        <v>78</v>
      </c>
      <c r="AI477" s="4">
        <v>40118</v>
      </c>
      <c r="AJ477" s="4" t="s">
        <v>1166</v>
      </c>
      <c r="AK477" s="4">
        <v>40512</v>
      </c>
      <c r="AL477" s="4" t="s">
        <v>1166</v>
      </c>
      <c r="AM477" s="4">
        <v>40315.5</v>
      </c>
      <c r="AN477" s="4" t="s">
        <v>1255</v>
      </c>
      <c r="AO477" s="4">
        <v>2010.37295081967</v>
      </c>
      <c r="AP477" s="4" t="s">
        <v>3500</v>
      </c>
      <c r="AQ477" s="4" t="s">
        <v>1179</v>
      </c>
      <c r="AR477" s="4" t="s">
        <v>1256</v>
      </c>
      <c r="AS477" s="4" t="s">
        <v>67</v>
      </c>
      <c r="AT477" s="4" t="s">
        <v>1105</v>
      </c>
      <c r="AU477" s="4" t="s">
        <v>229</v>
      </c>
      <c r="AV477" s="4" t="s">
        <v>1084</v>
      </c>
      <c r="AW477" s="4" t="s">
        <v>1084</v>
      </c>
      <c r="AX477" s="4" t="s">
        <v>3491</v>
      </c>
      <c r="AY477" s="4" t="s">
        <v>1106</v>
      </c>
      <c r="AZ477" s="8" t="s">
        <v>67</v>
      </c>
      <c r="BA477" t="s">
        <v>1313</v>
      </c>
      <c r="BB477" t="s">
        <v>1393</v>
      </c>
      <c r="BC477" t="s">
        <v>1315</v>
      </c>
      <c r="BD477" t="s">
        <v>1316</v>
      </c>
      <c r="BE477" t="s">
        <v>1133</v>
      </c>
      <c r="BF477" t="s">
        <v>1112</v>
      </c>
      <c r="BG477" t="s">
        <v>1315</v>
      </c>
      <c r="BH477" t="s">
        <v>1318</v>
      </c>
      <c r="BI477" t="s">
        <v>1313</v>
      </c>
      <c r="BJ477">
        <v>0</v>
      </c>
      <c r="BK477" t="s">
        <v>1115</v>
      </c>
      <c r="BM477" s="47"/>
    </row>
    <row r="478" spans="1:65" x14ac:dyDescent="0.35">
      <c r="A478" s="5">
        <v>989</v>
      </c>
      <c r="B478" s="4">
        <v>989</v>
      </c>
      <c r="C478" s="4" t="s">
        <v>231</v>
      </c>
      <c r="D478" s="4" t="s">
        <v>237</v>
      </c>
      <c r="E478" s="4" t="s">
        <v>1084</v>
      </c>
      <c r="F478" s="4" t="s">
        <v>3501</v>
      </c>
      <c r="G478" s="4" t="s">
        <v>68</v>
      </c>
      <c r="H478" s="4" t="s">
        <v>1086</v>
      </c>
      <c r="I478" s="4" t="s">
        <v>1087</v>
      </c>
      <c r="J478" s="4" t="s">
        <v>1088</v>
      </c>
      <c r="K478" s="4" t="s">
        <v>67</v>
      </c>
      <c r="L478" s="4" t="s">
        <v>3487</v>
      </c>
      <c r="M478" s="4" t="s">
        <v>1084</v>
      </c>
      <c r="N478" s="4" t="s">
        <v>1084</v>
      </c>
      <c r="O478" s="4" t="s">
        <v>1084</v>
      </c>
      <c r="P478" s="4" t="s">
        <v>1084</v>
      </c>
      <c r="Q478" s="4" t="s">
        <v>1084</v>
      </c>
      <c r="R478" s="4" t="s">
        <v>3502</v>
      </c>
      <c r="S478" s="4">
        <v>2015</v>
      </c>
      <c r="T478" s="4" t="s">
        <v>1040</v>
      </c>
      <c r="U478" s="4" t="s">
        <v>1041</v>
      </c>
      <c r="V478" s="4" t="s">
        <v>1042</v>
      </c>
      <c r="W478" s="4" t="s">
        <v>1084</v>
      </c>
      <c r="X478" s="4" t="s">
        <v>1093</v>
      </c>
      <c r="Y478" s="4" t="s">
        <v>1084</v>
      </c>
      <c r="Z478" s="4" t="s">
        <v>1094</v>
      </c>
      <c r="AA478" s="4" t="s">
        <v>1084</v>
      </c>
      <c r="AB478" s="4" t="s">
        <v>1084</v>
      </c>
      <c r="AC478" s="4" t="s">
        <v>1173</v>
      </c>
      <c r="AD478" s="4" t="s">
        <v>3503</v>
      </c>
      <c r="AE478" s="4" t="s">
        <v>3504</v>
      </c>
      <c r="AF478" s="4" t="s">
        <v>1140</v>
      </c>
      <c r="AG478" s="4" t="s">
        <v>3505</v>
      </c>
      <c r="AH478" s="4" t="s">
        <v>78</v>
      </c>
      <c r="AI478" s="4">
        <v>42339</v>
      </c>
      <c r="AJ478" s="4" t="s">
        <v>1152</v>
      </c>
      <c r="AK478" s="4">
        <v>42453</v>
      </c>
      <c r="AL478" s="4" t="s">
        <v>1201</v>
      </c>
      <c r="AM478" s="4">
        <v>42396.5</v>
      </c>
      <c r="AN478" s="4" t="s">
        <v>1264</v>
      </c>
      <c r="AO478" s="4">
        <v>2016.07240437158</v>
      </c>
      <c r="AP478" s="4" t="s">
        <v>1304</v>
      </c>
      <c r="AQ478" s="4" t="s">
        <v>1103</v>
      </c>
      <c r="AR478" s="4" t="s">
        <v>1104</v>
      </c>
      <c r="AS478" s="4" t="s">
        <v>67</v>
      </c>
      <c r="AT478" s="4" t="s">
        <v>1105</v>
      </c>
      <c r="AU478" s="4" t="s">
        <v>229</v>
      </c>
      <c r="AV478" s="4" t="s">
        <v>1084</v>
      </c>
      <c r="AW478" s="4" t="s">
        <v>1084</v>
      </c>
      <c r="AX478" s="4" t="s">
        <v>3491</v>
      </c>
      <c r="AY478" s="4" t="s">
        <v>1106</v>
      </c>
      <c r="AZ478" s="8" t="s">
        <v>67</v>
      </c>
      <c r="BA478" t="s">
        <v>1313</v>
      </c>
      <c r="BB478" t="s">
        <v>1393</v>
      </c>
      <c r="BC478" t="s">
        <v>1315</v>
      </c>
      <c r="BD478" t="s">
        <v>1316</v>
      </c>
      <c r="BE478" t="s">
        <v>1133</v>
      </c>
      <c r="BF478" t="s">
        <v>1112</v>
      </c>
      <c r="BG478" t="s">
        <v>1315</v>
      </c>
      <c r="BH478" t="s">
        <v>1318</v>
      </c>
      <c r="BI478" t="s">
        <v>1313</v>
      </c>
      <c r="BJ478">
        <v>0</v>
      </c>
      <c r="BK478" t="s">
        <v>1115</v>
      </c>
      <c r="BM478" s="47"/>
    </row>
    <row r="479" spans="1:65" x14ac:dyDescent="0.35">
      <c r="A479" s="5">
        <v>247</v>
      </c>
      <c r="B479" s="4">
        <v>247</v>
      </c>
      <c r="C479" s="4" t="s">
        <v>337</v>
      </c>
      <c r="D479" s="4" t="s">
        <v>336</v>
      </c>
      <c r="E479" s="4" t="s">
        <v>1084</v>
      </c>
      <c r="F479" s="4" t="s">
        <v>3506</v>
      </c>
      <c r="G479" s="4">
        <v>2000</v>
      </c>
      <c r="H479" s="4" t="s">
        <v>1086</v>
      </c>
      <c r="I479" s="4" t="s">
        <v>1087</v>
      </c>
      <c r="J479" s="4" t="s">
        <v>1088</v>
      </c>
      <c r="K479" s="4" t="s">
        <v>76</v>
      </c>
      <c r="L479" s="4" t="s">
        <v>1875</v>
      </c>
      <c r="M479" s="4" t="s">
        <v>3507</v>
      </c>
      <c r="N479" s="4" t="s">
        <v>1084</v>
      </c>
      <c r="O479" s="4" t="s">
        <v>1084</v>
      </c>
      <c r="P479" s="4" t="s">
        <v>1084</v>
      </c>
      <c r="Q479" s="4" t="s">
        <v>1084</v>
      </c>
      <c r="R479" s="4" t="s">
        <v>1084</v>
      </c>
      <c r="S479" s="4">
        <v>2000</v>
      </c>
      <c r="T479" s="4" t="s">
        <v>1040</v>
      </c>
      <c r="U479" s="4" t="s">
        <v>1120</v>
      </c>
      <c r="V479" s="4" t="s">
        <v>1042</v>
      </c>
      <c r="W479" s="4" t="s">
        <v>1084</v>
      </c>
      <c r="X479" s="4" t="s">
        <v>1093</v>
      </c>
      <c r="Y479" s="4" t="s">
        <v>1094</v>
      </c>
      <c r="Z479" s="4" t="s">
        <v>1084</v>
      </c>
      <c r="AA479" s="4" t="s">
        <v>1084</v>
      </c>
      <c r="AB479" s="4" t="s">
        <v>1084</v>
      </c>
      <c r="AC479" s="4" t="s">
        <v>1095</v>
      </c>
      <c r="AD479" s="4" t="s">
        <v>3508</v>
      </c>
      <c r="AE479" s="4" t="s">
        <v>3209</v>
      </c>
      <c r="AF479" s="4" t="s">
        <v>1163</v>
      </c>
      <c r="AG479" s="4" t="s">
        <v>1164</v>
      </c>
      <c r="AH479" s="4" t="s">
        <v>78</v>
      </c>
      <c r="AI479" s="4">
        <v>36647</v>
      </c>
      <c r="AJ479" s="4" t="s">
        <v>1157</v>
      </c>
      <c r="AK479" s="4">
        <v>36707</v>
      </c>
      <c r="AL479" s="4" t="s">
        <v>1100</v>
      </c>
      <c r="AM479" s="4">
        <v>36677.5</v>
      </c>
      <c r="AN479" s="4" t="s">
        <v>1126</v>
      </c>
      <c r="AO479" s="4">
        <v>2000.4139344262301</v>
      </c>
      <c r="AP479" s="4" t="s">
        <v>3509</v>
      </c>
      <c r="AQ479" s="4" t="s">
        <v>1127</v>
      </c>
      <c r="AR479" s="4" t="s">
        <v>1127</v>
      </c>
      <c r="AS479" s="4" t="s">
        <v>76</v>
      </c>
      <c r="AT479" s="4" t="s">
        <v>1105</v>
      </c>
      <c r="AU479" s="4" t="s">
        <v>335</v>
      </c>
      <c r="AV479" s="4" t="s">
        <v>1084</v>
      </c>
      <c r="AW479" s="4" t="s">
        <v>1084</v>
      </c>
      <c r="AX479" s="4" t="s">
        <v>1084</v>
      </c>
      <c r="AY479" s="4" t="s">
        <v>1128</v>
      </c>
      <c r="AZ479" s="8" t="s">
        <v>76</v>
      </c>
      <c r="BA479" t="s">
        <v>1204</v>
      </c>
      <c r="BB479" t="s">
        <v>1355</v>
      </c>
      <c r="BC479" t="s">
        <v>1356</v>
      </c>
      <c r="BD479" t="s">
        <v>1207</v>
      </c>
      <c r="BE479" t="s">
        <v>1111</v>
      </c>
      <c r="BF479" t="s">
        <v>1112</v>
      </c>
      <c r="BG479" t="s">
        <v>1228</v>
      </c>
      <c r="BH479" t="s">
        <v>1228</v>
      </c>
      <c r="BI479" t="s">
        <v>1228</v>
      </c>
      <c r="BJ479" t="s">
        <v>1114</v>
      </c>
      <c r="BK479" t="s">
        <v>1115</v>
      </c>
      <c r="BM479" s="47" t="s">
        <v>1136</v>
      </c>
    </row>
    <row r="480" spans="1:65" x14ac:dyDescent="0.35">
      <c r="A480" s="5">
        <v>543</v>
      </c>
      <c r="B480" s="4">
        <v>543</v>
      </c>
      <c r="C480" s="4" t="s">
        <v>637</v>
      </c>
      <c r="D480" s="4" t="s">
        <v>636</v>
      </c>
      <c r="E480" s="4" t="s">
        <v>1084</v>
      </c>
      <c r="F480" s="4" t="s">
        <v>3510</v>
      </c>
      <c r="G480" s="4">
        <v>2000</v>
      </c>
      <c r="H480" s="4" t="s">
        <v>1086</v>
      </c>
      <c r="I480" s="4" t="s">
        <v>1087</v>
      </c>
      <c r="J480" s="4" t="s">
        <v>1088</v>
      </c>
      <c r="K480" s="4" t="s">
        <v>67</v>
      </c>
      <c r="L480" s="4" t="s">
        <v>2678</v>
      </c>
      <c r="M480" s="4" t="s">
        <v>3511</v>
      </c>
      <c r="N480" s="4" t="s">
        <v>1084</v>
      </c>
      <c r="O480" s="4" t="s">
        <v>1084</v>
      </c>
      <c r="P480" s="4" t="s">
        <v>1084</v>
      </c>
      <c r="Q480" s="4" t="s">
        <v>1084</v>
      </c>
      <c r="R480" s="4" t="s">
        <v>3512</v>
      </c>
      <c r="S480" s="4">
        <v>2000</v>
      </c>
      <c r="T480" s="4" t="s">
        <v>1040</v>
      </c>
      <c r="U480" s="4" t="s">
        <v>1041</v>
      </c>
      <c r="V480" s="4" t="s">
        <v>1042</v>
      </c>
      <c r="W480" s="4" t="s">
        <v>1084</v>
      </c>
      <c r="X480" s="4" t="s">
        <v>1093</v>
      </c>
      <c r="Y480" s="4" t="s">
        <v>1084</v>
      </c>
      <c r="Z480" s="4" t="s">
        <v>1094</v>
      </c>
      <c r="AA480" s="4" t="s">
        <v>1084</v>
      </c>
      <c r="AB480" s="4" t="s">
        <v>1084</v>
      </c>
      <c r="AC480" s="4" t="s">
        <v>1084</v>
      </c>
      <c r="AD480" s="4" t="s">
        <v>1084</v>
      </c>
      <c r="AE480" s="4" t="s">
        <v>2357</v>
      </c>
      <c r="AF480" s="4" t="s">
        <v>1190</v>
      </c>
      <c r="AG480" s="4" t="s">
        <v>1278</v>
      </c>
      <c r="AH480" s="4" t="s">
        <v>78</v>
      </c>
      <c r="AI480" s="4">
        <v>36708</v>
      </c>
      <c r="AJ480" s="4" t="s">
        <v>1125</v>
      </c>
      <c r="AK480" s="4">
        <v>36860</v>
      </c>
      <c r="AL480" s="4" t="s">
        <v>1166</v>
      </c>
      <c r="AM480" s="4">
        <v>36784.5</v>
      </c>
      <c r="AN480" s="4" t="s">
        <v>1126</v>
      </c>
      <c r="AO480" s="4">
        <v>2000.7062841530101</v>
      </c>
      <c r="AP480" s="4" t="s">
        <v>3513</v>
      </c>
      <c r="AQ480" s="4" t="s">
        <v>1127</v>
      </c>
      <c r="AR480" s="4" t="s">
        <v>1127</v>
      </c>
      <c r="AS480" s="4" t="s">
        <v>67</v>
      </c>
      <c r="AT480" s="4" t="s">
        <v>1105</v>
      </c>
      <c r="AU480" s="4" t="s">
        <v>635</v>
      </c>
      <c r="AV480" s="4" t="s">
        <v>1084</v>
      </c>
      <c r="AW480" s="4" t="s">
        <v>2681</v>
      </c>
      <c r="AX480" s="4" t="s">
        <v>2682</v>
      </c>
      <c r="AY480" s="4" t="s">
        <v>1106</v>
      </c>
      <c r="AZ480" s="8" t="s">
        <v>67</v>
      </c>
      <c r="BA480" t="s">
        <v>1313</v>
      </c>
      <c r="BB480" t="s">
        <v>1393</v>
      </c>
      <c r="BC480" t="s">
        <v>1315</v>
      </c>
      <c r="BD480" t="s">
        <v>1316</v>
      </c>
      <c r="BE480" t="s">
        <v>1133</v>
      </c>
      <c r="BF480" t="s">
        <v>1112</v>
      </c>
      <c r="BG480" t="s">
        <v>1315</v>
      </c>
      <c r="BH480" t="s">
        <v>1318</v>
      </c>
      <c r="BI480" t="s">
        <v>1313</v>
      </c>
      <c r="BJ480">
        <v>0</v>
      </c>
      <c r="BK480" t="s">
        <v>1115</v>
      </c>
      <c r="BM480" s="47"/>
    </row>
    <row r="481" spans="1:65" x14ac:dyDescent="0.35">
      <c r="A481" s="5">
        <v>1132</v>
      </c>
      <c r="B481" s="4">
        <v>1132</v>
      </c>
      <c r="C481" s="4" t="s">
        <v>667</v>
      </c>
      <c r="D481" s="4" t="s">
        <v>666</v>
      </c>
      <c r="E481" s="4" t="s">
        <v>1084</v>
      </c>
      <c r="F481" s="4" t="s">
        <v>3514</v>
      </c>
      <c r="G481" s="4">
        <v>2013</v>
      </c>
      <c r="H481" s="4" t="s">
        <v>1086</v>
      </c>
      <c r="I481" s="4" t="s">
        <v>1087</v>
      </c>
      <c r="J481" s="4" t="s">
        <v>1088</v>
      </c>
      <c r="K481" s="4" t="s">
        <v>67</v>
      </c>
      <c r="L481" s="4" t="s">
        <v>2750</v>
      </c>
      <c r="M481" s="4" t="s">
        <v>1084</v>
      </c>
      <c r="N481" s="4" t="s">
        <v>1084</v>
      </c>
      <c r="O481" s="4" t="s">
        <v>1084</v>
      </c>
      <c r="P481" s="4" t="s">
        <v>1084</v>
      </c>
      <c r="Q481" s="4" t="s">
        <v>1084</v>
      </c>
      <c r="R481" s="4" t="s">
        <v>3515</v>
      </c>
      <c r="S481" s="4">
        <v>2013</v>
      </c>
      <c r="T481" s="4" t="s">
        <v>1040</v>
      </c>
      <c r="U481" s="4" t="s">
        <v>1041</v>
      </c>
      <c r="V481" s="4" t="s">
        <v>1042</v>
      </c>
      <c r="W481" s="4" t="s">
        <v>1084</v>
      </c>
      <c r="X481" s="4" t="s">
        <v>1093</v>
      </c>
      <c r="Y481" s="4" t="s">
        <v>1084</v>
      </c>
      <c r="Z481" s="4" t="s">
        <v>1094</v>
      </c>
      <c r="AA481" s="4" t="s">
        <v>1084</v>
      </c>
      <c r="AB481" s="4" t="s">
        <v>1084</v>
      </c>
      <c r="AC481" s="4" t="s">
        <v>1084</v>
      </c>
      <c r="AD481" s="4" t="s">
        <v>1084</v>
      </c>
      <c r="AE481" s="4" t="s">
        <v>1183</v>
      </c>
      <c r="AF481" s="4" t="s">
        <v>1084</v>
      </c>
      <c r="AG481" s="4" t="s">
        <v>1084</v>
      </c>
      <c r="AH481" s="4" t="s">
        <v>70</v>
      </c>
      <c r="AI481" s="4">
        <v>0</v>
      </c>
      <c r="AJ481" s="4" t="s">
        <v>1084</v>
      </c>
      <c r="AK481" s="4">
        <v>0</v>
      </c>
      <c r="AL481" s="4" t="s">
        <v>1084</v>
      </c>
      <c r="AM481" s="4">
        <v>0</v>
      </c>
      <c r="AN481" s="4" t="s">
        <v>1084</v>
      </c>
      <c r="AO481" s="4">
        <v>0</v>
      </c>
      <c r="AP481" s="4" t="s">
        <v>1084</v>
      </c>
      <c r="AQ481" s="4" t="s">
        <v>1203</v>
      </c>
      <c r="AR481" s="4" t="s">
        <v>1203</v>
      </c>
      <c r="AS481" s="4" t="s">
        <v>67</v>
      </c>
      <c r="AT481" s="4" t="s">
        <v>1105</v>
      </c>
      <c r="AU481" s="4" t="s">
        <v>665</v>
      </c>
      <c r="AV481" s="4" t="s">
        <v>1084</v>
      </c>
      <c r="AW481" s="4" t="s">
        <v>1084</v>
      </c>
      <c r="AX481" s="4" t="s">
        <v>1084</v>
      </c>
      <c r="AY481" s="4" t="s">
        <v>1106</v>
      </c>
      <c r="AZ481" s="8" t="s">
        <v>67</v>
      </c>
      <c r="BA481" t="s">
        <v>1107</v>
      </c>
      <c r="BB481" t="s">
        <v>1513</v>
      </c>
      <c r="BC481" t="s">
        <v>1514</v>
      </c>
      <c r="BD481" t="s">
        <v>1515</v>
      </c>
      <c r="BE481" t="s">
        <v>1133</v>
      </c>
      <c r="BF481" t="s">
        <v>1112</v>
      </c>
      <c r="BG481" t="s">
        <v>1514</v>
      </c>
      <c r="BH481" t="s">
        <v>1513</v>
      </c>
      <c r="BI481" t="s">
        <v>1516</v>
      </c>
      <c r="BJ481">
        <v>0</v>
      </c>
      <c r="BK481" t="s">
        <v>1115</v>
      </c>
      <c r="BM481" s="47"/>
    </row>
    <row r="482" spans="1:65" x14ac:dyDescent="0.35">
      <c r="A482" s="5">
        <v>1113</v>
      </c>
      <c r="B482" s="4">
        <v>1113</v>
      </c>
      <c r="C482" s="4" t="s">
        <v>702</v>
      </c>
      <c r="D482" s="4" t="s">
        <v>709</v>
      </c>
      <c r="E482" s="4" t="s">
        <v>1084</v>
      </c>
      <c r="F482" s="4" t="s">
        <v>3516</v>
      </c>
      <c r="G482" s="4">
        <v>1997</v>
      </c>
      <c r="H482" s="4" t="s">
        <v>1086</v>
      </c>
      <c r="I482" s="4" t="s">
        <v>1087</v>
      </c>
      <c r="J482" s="4" t="s">
        <v>1088</v>
      </c>
      <c r="K482" s="4" t="s">
        <v>67</v>
      </c>
      <c r="L482" s="4" t="s">
        <v>2823</v>
      </c>
      <c r="M482" s="4" t="s">
        <v>1084</v>
      </c>
      <c r="N482" s="4" t="s">
        <v>1084</v>
      </c>
      <c r="O482" s="4" t="s">
        <v>1084</v>
      </c>
      <c r="P482" s="4" t="s">
        <v>1084</v>
      </c>
      <c r="Q482" s="4" t="s">
        <v>1084</v>
      </c>
      <c r="R482" s="4" t="s">
        <v>3517</v>
      </c>
      <c r="S482" s="4">
        <v>1997</v>
      </c>
      <c r="T482" s="4" t="s">
        <v>1040</v>
      </c>
      <c r="U482" s="4" t="s">
        <v>1041</v>
      </c>
      <c r="V482" s="4" t="s">
        <v>1042</v>
      </c>
      <c r="W482" s="4" t="s">
        <v>1084</v>
      </c>
      <c r="X482" s="4" t="s">
        <v>1093</v>
      </c>
      <c r="Y482" s="4" t="s">
        <v>1084</v>
      </c>
      <c r="Z482" s="4" t="s">
        <v>1094</v>
      </c>
      <c r="AA482" s="4" t="s">
        <v>1084</v>
      </c>
      <c r="AB482" s="4" t="s">
        <v>1084</v>
      </c>
      <c r="AC482" s="4" t="s">
        <v>1084</v>
      </c>
      <c r="AD482" s="4" t="s">
        <v>1084</v>
      </c>
      <c r="AE482" s="4" t="s">
        <v>3518</v>
      </c>
      <c r="AF482" s="4" t="s">
        <v>1119</v>
      </c>
      <c r="AG482" s="4" t="s">
        <v>1141</v>
      </c>
      <c r="AH482" s="4" t="s">
        <v>78</v>
      </c>
      <c r="AI482" s="4">
        <v>35431</v>
      </c>
      <c r="AJ482" s="4" t="s">
        <v>1303</v>
      </c>
      <c r="AK482" s="4">
        <v>35551</v>
      </c>
      <c r="AL482" s="4" t="s">
        <v>1157</v>
      </c>
      <c r="AM482" s="4">
        <v>35491.5</v>
      </c>
      <c r="AN482" s="4" t="s">
        <v>1599</v>
      </c>
      <c r="AO482" s="4">
        <v>1997.16530054645</v>
      </c>
      <c r="AP482" s="4" t="s">
        <v>1084</v>
      </c>
      <c r="AQ482" s="4" t="s">
        <v>1601</v>
      </c>
      <c r="AR482" s="4" t="s">
        <v>1601</v>
      </c>
      <c r="AS482" s="4" t="s">
        <v>67</v>
      </c>
      <c r="AT482" s="4" t="s">
        <v>1105</v>
      </c>
      <c r="AU482" s="4" t="s">
        <v>700</v>
      </c>
      <c r="AV482" s="4" t="s">
        <v>1084</v>
      </c>
      <c r="AW482" s="4" t="s">
        <v>2828</v>
      </c>
      <c r="AX482" s="4" t="s">
        <v>2829</v>
      </c>
      <c r="AY482" s="4" t="s">
        <v>1106</v>
      </c>
      <c r="AZ482" s="8" t="s">
        <v>67</v>
      </c>
      <c r="BA482" t="s">
        <v>1204</v>
      </c>
      <c r="BB482" t="s">
        <v>1355</v>
      </c>
      <c r="BC482" t="s">
        <v>1356</v>
      </c>
      <c r="BD482" t="s">
        <v>1207</v>
      </c>
      <c r="BE482" t="s">
        <v>1111</v>
      </c>
      <c r="BF482" t="s">
        <v>1112</v>
      </c>
      <c r="BG482" t="s">
        <v>1228</v>
      </c>
      <c r="BH482" t="s">
        <v>1228</v>
      </c>
      <c r="BI482" t="s">
        <v>1228</v>
      </c>
      <c r="BJ482" t="s">
        <v>1114</v>
      </c>
      <c r="BK482" t="s">
        <v>1115</v>
      </c>
      <c r="BM482" s="47"/>
    </row>
    <row r="483" spans="1:65" x14ac:dyDescent="0.35">
      <c r="A483" s="5">
        <v>1264</v>
      </c>
      <c r="B483" s="4">
        <v>1264</v>
      </c>
      <c r="C483" s="4" t="s">
        <v>741</v>
      </c>
      <c r="D483" s="4" t="s">
        <v>746</v>
      </c>
      <c r="E483" s="4" t="s">
        <v>1084</v>
      </c>
      <c r="F483" s="4" t="s">
        <v>3519</v>
      </c>
      <c r="G483" s="4">
        <v>1998</v>
      </c>
      <c r="H483" s="4" t="s">
        <v>1086</v>
      </c>
      <c r="I483" s="4" t="s">
        <v>1087</v>
      </c>
      <c r="J483" s="4" t="s">
        <v>1088</v>
      </c>
      <c r="K483" s="4" t="s">
        <v>67</v>
      </c>
      <c r="L483" s="4" t="s">
        <v>2921</v>
      </c>
      <c r="M483" s="4" t="s">
        <v>1084</v>
      </c>
      <c r="N483" s="4" t="s">
        <v>1084</v>
      </c>
      <c r="O483" s="4" t="s">
        <v>1084</v>
      </c>
      <c r="P483" s="4" t="s">
        <v>1084</v>
      </c>
      <c r="Q483" s="4" t="s">
        <v>1084</v>
      </c>
      <c r="R483" s="4" t="s">
        <v>3520</v>
      </c>
      <c r="S483" s="4">
        <v>1998</v>
      </c>
      <c r="T483" s="4" t="s">
        <v>1040</v>
      </c>
      <c r="U483" s="4" t="s">
        <v>1041</v>
      </c>
      <c r="V483" s="4" t="s">
        <v>1042</v>
      </c>
      <c r="W483" s="4" t="s">
        <v>1084</v>
      </c>
      <c r="X483" s="4" t="s">
        <v>1093</v>
      </c>
      <c r="Y483" s="4" t="s">
        <v>1084</v>
      </c>
      <c r="Z483" s="4" t="s">
        <v>1094</v>
      </c>
      <c r="AA483" s="4" t="s">
        <v>1084</v>
      </c>
      <c r="AB483" s="4" t="s">
        <v>1084</v>
      </c>
      <c r="AC483" s="4" t="s">
        <v>1084</v>
      </c>
      <c r="AD483" s="4" t="s">
        <v>1084</v>
      </c>
      <c r="AE483" s="4" t="s">
        <v>3521</v>
      </c>
      <c r="AF483" s="4" t="s">
        <v>1098</v>
      </c>
      <c r="AG483" s="4" t="s">
        <v>3522</v>
      </c>
      <c r="AH483" s="4" t="s">
        <v>78</v>
      </c>
      <c r="AI483" s="4">
        <v>35799</v>
      </c>
      <c r="AJ483" s="4" t="s">
        <v>1303</v>
      </c>
      <c r="AK483" s="4">
        <v>36055</v>
      </c>
      <c r="AL483" s="4" t="s">
        <v>1192</v>
      </c>
      <c r="AM483" s="4">
        <v>35927.5</v>
      </c>
      <c r="AN483" s="4" t="s">
        <v>1389</v>
      </c>
      <c r="AO483" s="4">
        <v>1998.35928961749</v>
      </c>
      <c r="AP483" s="4" t="s">
        <v>1084</v>
      </c>
      <c r="AQ483" s="4" t="s">
        <v>1390</v>
      </c>
      <c r="AR483" s="4" t="s">
        <v>1390</v>
      </c>
      <c r="AS483" s="4" t="s">
        <v>67</v>
      </c>
      <c r="AT483" s="4" t="s">
        <v>1105</v>
      </c>
      <c r="AU483" s="4" t="s">
        <v>739</v>
      </c>
      <c r="AV483" s="4" t="s">
        <v>1084</v>
      </c>
      <c r="AW483" s="4" t="s">
        <v>2928</v>
      </c>
      <c r="AX483" s="4" t="s">
        <v>1084</v>
      </c>
      <c r="AY483" s="4" t="s">
        <v>1106</v>
      </c>
      <c r="AZ483" s="8" t="s">
        <v>67</v>
      </c>
      <c r="BA483" t="s">
        <v>1204</v>
      </c>
      <c r="BB483" t="s">
        <v>1445</v>
      </c>
      <c r="BC483" t="s">
        <v>1227</v>
      </c>
      <c r="BD483" t="s">
        <v>1207</v>
      </c>
      <c r="BE483" t="s">
        <v>1133</v>
      </c>
      <c r="BF483" t="s">
        <v>1112</v>
      </c>
      <c r="BG483" t="s">
        <v>1228</v>
      </c>
      <c r="BH483" t="s">
        <v>1228</v>
      </c>
      <c r="BI483" t="s">
        <v>1228</v>
      </c>
      <c r="BJ483">
        <v>0</v>
      </c>
      <c r="BK483" t="s">
        <v>1115</v>
      </c>
      <c r="BM483" s="47"/>
    </row>
    <row r="484" spans="1:65" ht="15" customHeight="1" x14ac:dyDescent="0.35">
      <c r="A484" s="38">
        <v>13</v>
      </c>
      <c r="B484" s="9">
        <v>13</v>
      </c>
      <c r="C484" s="34" t="s">
        <v>99</v>
      </c>
      <c r="D484" s="34" t="s">
        <v>98</v>
      </c>
      <c r="E484" s="34" t="s">
        <v>1084</v>
      </c>
      <c r="F484" s="34" t="s">
        <v>3523</v>
      </c>
      <c r="G484" s="34" t="s">
        <v>1279</v>
      </c>
      <c r="H484" s="34" t="s">
        <v>1086</v>
      </c>
      <c r="I484" s="34" t="s">
        <v>1087</v>
      </c>
      <c r="J484" s="34" t="s">
        <v>1088</v>
      </c>
      <c r="K484" s="34" t="s">
        <v>76</v>
      </c>
      <c r="L484" s="34" t="s">
        <v>1197</v>
      </c>
      <c r="M484" s="34" t="s">
        <v>3524</v>
      </c>
      <c r="N484" s="34" t="s">
        <v>1084</v>
      </c>
      <c r="O484" s="34" t="s">
        <v>3525</v>
      </c>
      <c r="P484" s="34" t="s">
        <v>1084</v>
      </c>
      <c r="Q484" s="34" t="s">
        <v>1084</v>
      </c>
      <c r="R484" s="34" t="s">
        <v>1084</v>
      </c>
      <c r="S484" s="35">
        <v>2005</v>
      </c>
      <c r="T484" s="36" t="s">
        <v>1040</v>
      </c>
      <c r="U484" s="36" t="s">
        <v>1041</v>
      </c>
      <c r="V484" s="36" t="s">
        <v>1042</v>
      </c>
      <c r="W484" s="36" t="s">
        <v>1084</v>
      </c>
      <c r="X484" s="34" t="s">
        <v>1284</v>
      </c>
      <c r="Y484" s="36" t="s">
        <v>1094</v>
      </c>
      <c r="Z484" s="36" t="s">
        <v>1084</v>
      </c>
      <c r="AA484" s="36" t="s">
        <v>1084</v>
      </c>
      <c r="AB484" s="36" t="s">
        <v>1084</v>
      </c>
      <c r="AC484" s="34" t="s">
        <v>1084</v>
      </c>
      <c r="AD484" s="34" t="s">
        <v>1084</v>
      </c>
      <c r="AE484" s="34" t="s">
        <v>1473</v>
      </c>
      <c r="AF484" s="34" t="s">
        <v>1140</v>
      </c>
      <c r="AG484" s="34" t="s">
        <v>3526</v>
      </c>
      <c r="AH484" s="34" t="s">
        <v>78</v>
      </c>
      <c r="AI484" s="37">
        <v>38801</v>
      </c>
      <c r="AJ484" s="34" t="s">
        <v>1201</v>
      </c>
      <c r="AK484" s="37">
        <v>38898</v>
      </c>
      <c r="AL484" s="34" t="s">
        <v>1100</v>
      </c>
      <c r="AM484" s="37">
        <v>38850</v>
      </c>
      <c r="AN484" s="34" t="s">
        <v>1279</v>
      </c>
      <c r="AO484" s="9">
        <v>2006.3606557377</v>
      </c>
      <c r="AP484" s="34" t="s">
        <v>1084</v>
      </c>
      <c r="AQ484" s="34" t="s">
        <v>1280</v>
      </c>
      <c r="AR484" s="34" t="s">
        <v>1280</v>
      </c>
      <c r="AS484" s="34" t="s">
        <v>76</v>
      </c>
      <c r="AT484" s="34" t="s">
        <v>1105</v>
      </c>
      <c r="AU484" s="34" t="s">
        <v>97</v>
      </c>
      <c r="AV484" s="34" t="s">
        <v>1084</v>
      </c>
      <c r="AW484" s="34" t="s">
        <v>1084</v>
      </c>
      <c r="AX484" s="34" t="s">
        <v>1084</v>
      </c>
      <c r="AY484" s="34" t="s">
        <v>1128</v>
      </c>
      <c r="AZ484" s="39" t="s">
        <v>76</v>
      </c>
      <c r="BA484" t="s">
        <v>1204</v>
      </c>
      <c r="BB484" t="s">
        <v>1205</v>
      </c>
      <c r="BC484" t="s">
        <v>1206</v>
      </c>
      <c r="BD484" t="s">
        <v>1207</v>
      </c>
      <c r="BE484" t="s">
        <v>1133</v>
      </c>
      <c r="BF484" t="s">
        <v>1112</v>
      </c>
      <c r="BG484" t="s">
        <v>1206</v>
      </c>
      <c r="BH484" t="s">
        <v>1205</v>
      </c>
      <c r="BI484" t="s">
        <v>1208</v>
      </c>
      <c r="BJ484">
        <v>0</v>
      </c>
      <c r="BK484" t="s">
        <v>1115</v>
      </c>
      <c r="BM484" s="47" t="s">
        <v>1167</v>
      </c>
    </row>
    <row r="485" spans="1:65" x14ac:dyDescent="0.35">
      <c r="A485" s="5"/>
      <c r="B485" s="4">
        <v>2455</v>
      </c>
      <c r="C485" s="4" t="s">
        <v>262</v>
      </c>
      <c r="D485" s="4" t="s">
        <v>263</v>
      </c>
      <c r="E485" s="4" t="s">
        <v>1084</v>
      </c>
      <c r="F485" s="4" t="s">
        <v>3527</v>
      </c>
      <c r="G485" s="4" t="s">
        <v>1214</v>
      </c>
      <c r="H485" s="4" t="s">
        <v>1086</v>
      </c>
      <c r="I485" s="4" t="s">
        <v>1087</v>
      </c>
      <c r="J485" s="4" t="s">
        <v>1088</v>
      </c>
      <c r="K485" s="4" t="s">
        <v>76</v>
      </c>
      <c r="L485" s="4" t="s">
        <v>1694</v>
      </c>
      <c r="M485" s="4" t="s">
        <v>3528</v>
      </c>
      <c r="N485" s="4" t="s">
        <v>1084</v>
      </c>
      <c r="O485" s="4" t="s">
        <v>1084</v>
      </c>
      <c r="P485" s="4" t="s">
        <v>1084</v>
      </c>
      <c r="Q485" s="4" t="s">
        <v>1084</v>
      </c>
      <c r="R485" s="4" t="s">
        <v>1084</v>
      </c>
      <c r="S485" s="4"/>
      <c r="T485" s="4" t="s">
        <v>1040</v>
      </c>
      <c r="U485" s="4" t="s">
        <v>1041</v>
      </c>
      <c r="V485" s="4" t="s">
        <v>1042</v>
      </c>
      <c r="W485" s="4" t="s">
        <v>1084</v>
      </c>
      <c r="X485" s="4" t="s">
        <v>1093</v>
      </c>
      <c r="Y485" s="4" t="s">
        <v>1094</v>
      </c>
      <c r="Z485" s="4" t="s">
        <v>1084</v>
      </c>
      <c r="AA485" s="4" t="s">
        <v>1084</v>
      </c>
      <c r="AB485" s="4" t="s">
        <v>1084</v>
      </c>
      <c r="AC485" s="4" t="s">
        <v>1188</v>
      </c>
      <c r="AD485" s="4" t="s">
        <v>1084</v>
      </c>
      <c r="AE485" s="4" t="s">
        <v>2910</v>
      </c>
      <c r="AF485" s="4" t="s">
        <v>1119</v>
      </c>
      <c r="AG485" s="4" t="s">
        <v>1766</v>
      </c>
      <c r="AH485" s="4" t="s">
        <v>78</v>
      </c>
      <c r="AI485" s="4">
        <v>43586</v>
      </c>
      <c r="AJ485" s="4" t="s">
        <v>1157</v>
      </c>
      <c r="AK485" s="4">
        <v>43708</v>
      </c>
      <c r="AL485" s="4" t="s">
        <v>1151</v>
      </c>
      <c r="AM485" s="4">
        <v>43647.5</v>
      </c>
      <c r="AN485" s="4" t="s">
        <v>1214</v>
      </c>
      <c r="AO485" s="4">
        <v>2019.49590163934</v>
      </c>
      <c r="AP485" s="4" t="s">
        <v>3529</v>
      </c>
      <c r="AQ485" s="4" t="s">
        <v>1216</v>
      </c>
      <c r="AR485" s="4" t="s">
        <v>1216</v>
      </c>
      <c r="AS485" s="4" t="s">
        <v>76</v>
      </c>
      <c r="AT485" s="4" t="s">
        <v>1105</v>
      </c>
      <c r="AU485" s="4" t="s">
        <v>260</v>
      </c>
      <c r="AV485" s="4" t="s">
        <v>1084</v>
      </c>
      <c r="AW485" s="4" t="s">
        <v>1084</v>
      </c>
      <c r="AX485" s="4" t="s">
        <v>1698</v>
      </c>
      <c r="AY485" s="4" t="s">
        <v>1128</v>
      </c>
      <c r="AZ485" s="8" t="s">
        <v>76</v>
      </c>
      <c r="BA485" t="s">
        <v>1313</v>
      </c>
      <c r="BB485" t="s">
        <v>1314</v>
      </c>
      <c r="BC485" t="s">
        <v>1315</v>
      </c>
      <c r="BD485" t="s">
        <v>1316</v>
      </c>
      <c r="BE485" t="s">
        <v>1133</v>
      </c>
      <c r="BF485" t="s">
        <v>1112</v>
      </c>
      <c r="BG485" t="s">
        <v>1315</v>
      </c>
      <c r="BH485" t="s">
        <v>1318</v>
      </c>
      <c r="BI485" t="s">
        <v>1313</v>
      </c>
      <c r="BJ485">
        <v>0</v>
      </c>
      <c r="BK485" t="s">
        <v>1115</v>
      </c>
      <c r="BM485" s="47" t="s">
        <v>329</v>
      </c>
    </row>
    <row r="486" spans="1:65" x14ac:dyDescent="0.35">
      <c r="A486" s="5"/>
      <c r="B486" s="4">
        <v>2600</v>
      </c>
      <c r="C486" s="4" t="s">
        <v>384</v>
      </c>
      <c r="D486" s="4" t="s">
        <v>388</v>
      </c>
      <c r="E486" s="4" t="s">
        <v>1084</v>
      </c>
      <c r="F486" s="4" t="s">
        <v>3530</v>
      </c>
      <c r="G486" s="4" t="s">
        <v>344</v>
      </c>
      <c r="H486" s="4" t="s">
        <v>1086</v>
      </c>
      <c r="I486" s="4" t="s">
        <v>1087</v>
      </c>
      <c r="J486" s="4" t="s">
        <v>1088</v>
      </c>
      <c r="K486" s="4" t="s">
        <v>76</v>
      </c>
      <c r="L486" s="4" t="s">
        <v>2021</v>
      </c>
      <c r="M486" s="4" t="s">
        <v>1084</v>
      </c>
      <c r="N486" s="4" t="s">
        <v>1084</v>
      </c>
      <c r="O486" s="4" t="s">
        <v>1084</v>
      </c>
      <c r="P486" s="4" t="s">
        <v>1084</v>
      </c>
      <c r="Q486" s="4" t="s">
        <v>1084</v>
      </c>
      <c r="R486" s="4" t="s">
        <v>1084</v>
      </c>
      <c r="S486" s="4"/>
      <c r="T486" s="4" t="s">
        <v>1040</v>
      </c>
      <c r="U486" s="4" t="s">
        <v>1041</v>
      </c>
      <c r="V486" s="4" t="s">
        <v>1042</v>
      </c>
      <c r="W486" s="4" t="s">
        <v>1084</v>
      </c>
      <c r="X486" s="4" t="s">
        <v>1093</v>
      </c>
      <c r="Y486" s="4" t="s">
        <v>1094</v>
      </c>
      <c r="Z486" s="4" t="s">
        <v>1084</v>
      </c>
      <c r="AA486" s="4" t="s">
        <v>1084</v>
      </c>
      <c r="AB486" s="4" t="s">
        <v>1084</v>
      </c>
      <c r="AC486" s="4" t="s">
        <v>1188</v>
      </c>
      <c r="AD486" s="4" t="s">
        <v>1084</v>
      </c>
      <c r="AE486" s="4" t="s">
        <v>3531</v>
      </c>
      <c r="AF486" s="4" t="s">
        <v>1976</v>
      </c>
      <c r="AG486" s="4" t="s">
        <v>2852</v>
      </c>
      <c r="AH486" s="4" t="s">
        <v>78</v>
      </c>
      <c r="AI486" s="4">
        <v>43617</v>
      </c>
      <c r="AJ486" s="4" t="s">
        <v>1100</v>
      </c>
      <c r="AK486" s="4">
        <v>43890</v>
      </c>
      <c r="AL486" s="4" t="s">
        <v>1101</v>
      </c>
      <c r="AM486" s="4">
        <v>43754</v>
      </c>
      <c r="AN486" s="4" t="s">
        <v>1214</v>
      </c>
      <c r="AO486" s="4">
        <v>2019.7868852459001</v>
      </c>
      <c r="AP486" s="4" t="s">
        <v>3532</v>
      </c>
      <c r="AQ486" s="4" t="s">
        <v>1216</v>
      </c>
      <c r="AR486" s="4" t="s">
        <v>1903</v>
      </c>
      <c r="AS486" s="4" t="s">
        <v>76</v>
      </c>
      <c r="AT486" s="4" t="s">
        <v>1105</v>
      </c>
      <c r="AU486" s="4" t="s">
        <v>382</v>
      </c>
      <c r="AV486" s="4" t="s">
        <v>1084</v>
      </c>
      <c r="AW486" s="4" t="s">
        <v>1084</v>
      </c>
      <c r="AX486" s="4" t="s">
        <v>1084</v>
      </c>
      <c r="AY486" s="4" t="s">
        <v>1128</v>
      </c>
      <c r="AZ486" s="8" t="s">
        <v>76</v>
      </c>
      <c r="BA486" t="s">
        <v>1313</v>
      </c>
      <c r="BB486" t="s">
        <v>1393</v>
      </c>
      <c r="BC486" t="s">
        <v>1315</v>
      </c>
      <c r="BD486" t="s">
        <v>1316</v>
      </c>
      <c r="BE486" t="s">
        <v>1133</v>
      </c>
      <c r="BF486" t="s">
        <v>1112</v>
      </c>
      <c r="BG486" t="s">
        <v>1315</v>
      </c>
      <c r="BH486" t="s">
        <v>1318</v>
      </c>
      <c r="BI486" t="s">
        <v>1313</v>
      </c>
      <c r="BJ486">
        <v>0</v>
      </c>
      <c r="BK486" t="s">
        <v>1115</v>
      </c>
      <c r="BM486" s="47" t="s">
        <v>329</v>
      </c>
    </row>
    <row r="487" spans="1:65" x14ac:dyDescent="0.35">
      <c r="A487" s="5"/>
      <c r="B487" s="4">
        <v>1823</v>
      </c>
      <c r="C487" s="4" t="s">
        <v>475</v>
      </c>
      <c r="D487" s="4" t="s">
        <v>474</v>
      </c>
      <c r="E487" s="4" t="s">
        <v>1084</v>
      </c>
      <c r="F487" s="4" t="s">
        <v>3533</v>
      </c>
      <c r="G487" s="4" t="s">
        <v>270</v>
      </c>
      <c r="H487" s="4" t="s">
        <v>1086</v>
      </c>
      <c r="I487" s="4" t="s">
        <v>1087</v>
      </c>
      <c r="J487" s="4" t="s">
        <v>1088</v>
      </c>
      <c r="K487" s="4" t="s">
        <v>76</v>
      </c>
      <c r="L487" s="4" t="s">
        <v>2243</v>
      </c>
      <c r="M487" s="4" t="s">
        <v>1084</v>
      </c>
      <c r="N487" s="4" t="s">
        <v>1084</v>
      </c>
      <c r="O487" s="4" t="s">
        <v>1084</v>
      </c>
      <c r="P487" s="4" t="s">
        <v>1084</v>
      </c>
      <c r="Q487" s="4" t="s">
        <v>1084</v>
      </c>
      <c r="R487" s="4" t="s">
        <v>1084</v>
      </c>
      <c r="S487" s="4"/>
      <c r="T487" s="4" t="s">
        <v>1040</v>
      </c>
      <c r="U487" s="4" t="s">
        <v>1041</v>
      </c>
      <c r="V487" s="4" t="s">
        <v>1042</v>
      </c>
      <c r="W487" s="4" t="s">
        <v>1084</v>
      </c>
      <c r="X487" s="4" t="s">
        <v>1093</v>
      </c>
      <c r="Y487" s="4" t="s">
        <v>1094</v>
      </c>
      <c r="Z487" s="4" t="s">
        <v>1084</v>
      </c>
      <c r="AA487" s="4" t="s">
        <v>1084</v>
      </c>
      <c r="AB487" s="4" t="s">
        <v>1084</v>
      </c>
      <c r="AC487" s="4" t="s">
        <v>1188</v>
      </c>
      <c r="AD487" s="4" t="s">
        <v>1084</v>
      </c>
      <c r="AE487" s="4" t="s">
        <v>2375</v>
      </c>
      <c r="AF487" s="4" t="s">
        <v>1190</v>
      </c>
      <c r="AG487" s="4" t="s">
        <v>1872</v>
      </c>
      <c r="AH487" s="4" t="s">
        <v>78</v>
      </c>
      <c r="AI487" s="4">
        <v>41596</v>
      </c>
      <c r="AJ487" s="4" t="s">
        <v>1166</v>
      </c>
      <c r="AK487" s="4">
        <v>41747</v>
      </c>
      <c r="AL487" s="4" t="s">
        <v>1142</v>
      </c>
      <c r="AM487" s="4">
        <v>41672</v>
      </c>
      <c r="AN487" s="4" t="s">
        <v>1369</v>
      </c>
      <c r="AO487" s="4">
        <v>2014.0874316939901</v>
      </c>
      <c r="AP487" s="4" t="s">
        <v>1304</v>
      </c>
      <c r="AQ487" s="4" t="s">
        <v>1203</v>
      </c>
      <c r="AR487" s="4" t="s">
        <v>1370</v>
      </c>
      <c r="AS487" s="4" t="s">
        <v>76</v>
      </c>
      <c r="AT487" s="4" t="s">
        <v>1105</v>
      </c>
      <c r="AU487" s="4" t="s">
        <v>473</v>
      </c>
      <c r="AV487" s="4" t="s">
        <v>1084</v>
      </c>
      <c r="AW487" s="4" t="s">
        <v>1084</v>
      </c>
      <c r="AX487" s="4" t="s">
        <v>1084</v>
      </c>
      <c r="AY487" s="4" t="s">
        <v>1128</v>
      </c>
      <c r="AZ487" s="8" t="s">
        <v>76</v>
      </c>
      <c r="BA487" t="s">
        <v>1437</v>
      </c>
      <c r="BB487" t="s">
        <v>1437</v>
      </c>
      <c r="BC487" t="s">
        <v>1437</v>
      </c>
      <c r="BD487" t="s">
        <v>1437</v>
      </c>
      <c r="BE487" t="s">
        <v>1437</v>
      </c>
      <c r="BF487" t="s">
        <v>1437</v>
      </c>
      <c r="BG487" t="s">
        <v>1437</v>
      </c>
      <c r="BH487" t="s">
        <v>1437</v>
      </c>
      <c r="BI487" t="s">
        <v>1437</v>
      </c>
      <c r="BJ487" t="s">
        <v>1437</v>
      </c>
      <c r="BK487" t="s">
        <v>1437</v>
      </c>
      <c r="BL487" t="s">
        <v>1437</v>
      </c>
      <c r="BM487" s="47" t="s">
        <v>1298</v>
      </c>
    </row>
    <row r="488" spans="1:65" x14ac:dyDescent="0.35">
      <c r="A488" s="5"/>
      <c r="B488" s="4">
        <v>3262</v>
      </c>
      <c r="C488" s="4" t="s">
        <v>548</v>
      </c>
      <c r="D488" s="4" t="s">
        <v>557</v>
      </c>
      <c r="E488" s="4" t="s">
        <v>1084</v>
      </c>
      <c r="F488" s="4" t="s">
        <v>3534</v>
      </c>
      <c r="G488" s="4" t="s">
        <v>1376</v>
      </c>
      <c r="H488" s="4" t="s">
        <v>1086</v>
      </c>
      <c r="I488" s="4" t="s">
        <v>1087</v>
      </c>
      <c r="J488" s="4" t="s">
        <v>1088</v>
      </c>
      <c r="K488" s="4" t="s">
        <v>76</v>
      </c>
      <c r="L488" s="4" t="s">
        <v>2466</v>
      </c>
      <c r="M488" s="4" t="s">
        <v>3535</v>
      </c>
      <c r="N488" s="4" t="s">
        <v>1084</v>
      </c>
      <c r="O488" s="4" t="s">
        <v>1084</v>
      </c>
      <c r="P488" s="4" t="s">
        <v>1084</v>
      </c>
      <c r="Q488" s="4" t="s">
        <v>1084</v>
      </c>
      <c r="R488" s="4" t="s">
        <v>1084</v>
      </c>
      <c r="S488" s="4"/>
      <c r="T488" s="4" t="s">
        <v>1040</v>
      </c>
      <c r="U488" s="4" t="s">
        <v>1041</v>
      </c>
      <c r="V488" s="4" t="s">
        <v>1042</v>
      </c>
      <c r="W488" s="4" t="s">
        <v>1084</v>
      </c>
      <c r="X488" s="4" t="s">
        <v>1093</v>
      </c>
      <c r="Y488" s="4" t="s">
        <v>1094</v>
      </c>
      <c r="Z488" s="4" t="s">
        <v>1084</v>
      </c>
      <c r="AA488" s="4" t="s">
        <v>1084</v>
      </c>
      <c r="AB488" s="4" t="s">
        <v>1084</v>
      </c>
      <c r="AC488" s="4" t="s">
        <v>1188</v>
      </c>
      <c r="AD488" s="4" t="s">
        <v>1084</v>
      </c>
      <c r="AE488" s="4" t="s">
        <v>3536</v>
      </c>
      <c r="AF488" s="4" t="s">
        <v>1140</v>
      </c>
      <c r="AG488" s="4" t="s">
        <v>2465</v>
      </c>
      <c r="AH488" s="4" t="s">
        <v>78</v>
      </c>
      <c r="AI488" s="4">
        <v>43345</v>
      </c>
      <c r="AJ488" s="4" t="s">
        <v>1192</v>
      </c>
      <c r="AK488" s="4">
        <v>43460</v>
      </c>
      <c r="AL488" s="4" t="s">
        <v>1152</v>
      </c>
      <c r="AM488" s="4">
        <v>43403</v>
      </c>
      <c r="AN488" s="4" t="s">
        <v>1376</v>
      </c>
      <c r="AO488" s="4">
        <v>2018.8251366120201</v>
      </c>
      <c r="AP488" s="4" t="s">
        <v>1084</v>
      </c>
      <c r="AQ488" s="4" t="s">
        <v>1195</v>
      </c>
      <c r="AR488" s="4" t="s">
        <v>1195</v>
      </c>
      <c r="AS488" s="4" t="s">
        <v>76</v>
      </c>
      <c r="AT488" s="4" t="s">
        <v>1105</v>
      </c>
      <c r="AU488" s="4" t="s">
        <v>546</v>
      </c>
      <c r="AV488" s="4" t="s">
        <v>1084</v>
      </c>
      <c r="AW488" s="4" t="s">
        <v>2470</v>
      </c>
      <c r="AX488" s="4" t="s">
        <v>1084</v>
      </c>
      <c r="AY488" s="4" t="s">
        <v>1128</v>
      </c>
      <c r="AZ488" s="8" t="s">
        <v>76</v>
      </c>
      <c r="BA488" t="s">
        <v>1107</v>
      </c>
      <c r="BB488" t="s">
        <v>1633</v>
      </c>
      <c r="BC488" t="s">
        <v>1514</v>
      </c>
      <c r="BD488" t="s">
        <v>1515</v>
      </c>
      <c r="BE488" t="s">
        <v>1133</v>
      </c>
      <c r="BF488" t="s">
        <v>1112</v>
      </c>
      <c r="BG488" t="s">
        <v>1514</v>
      </c>
      <c r="BH488" t="s">
        <v>1633</v>
      </c>
      <c r="BI488" t="s">
        <v>1516</v>
      </c>
      <c r="BJ488">
        <v>0</v>
      </c>
      <c r="BK488" t="s">
        <v>1115</v>
      </c>
      <c r="BM488" s="47" t="s">
        <v>329</v>
      </c>
    </row>
    <row r="489" spans="1:65" ht="15" thickBot="1" x14ac:dyDescent="0.4">
      <c r="A489" s="17"/>
      <c r="B489" s="18">
        <v>83</v>
      </c>
      <c r="C489" s="18" t="s">
        <v>173</v>
      </c>
      <c r="D489" s="18" t="s">
        <v>3537</v>
      </c>
      <c r="E489" s="18" t="s">
        <v>1084</v>
      </c>
      <c r="F489" s="18" t="s">
        <v>3538</v>
      </c>
      <c r="G489" s="18" t="s">
        <v>1126</v>
      </c>
      <c r="H489" s="18" t="s">
        <v>1086</v>
      </c>
      <c r="I489" s="18" t="s">
        <v>1087</v>
      </c>
      <c r="J489" s="18" t="s">
        <v>1088</v>
      </c>
      <c r="K489" s="18" t="s">
        <v>76</v>
      </c>
      <c r="L489" s="18" t="s">
        <v>3539</v>
      </c>
      <c r="M489" s="18" t="s">
        <v>3540</v>
      </c>
      <c r="N489" s="18" t="s">
        <v>1084</v>
      </c>
      <c r="O489" s="18" t="s">
        <v>1084</v>
      </c>
      <c r="P489" s="18" t="s">
        <v>1084</v>
      </c>
      <c r="Q489" s="18" t="s">
        <v>1084</v>
      </c>
      <c r="R489" s="18" t="s">
        <v>1084</v>
      </c>
      <c r="S489" s="18">
        <v>2000</v>
      </c>
      <c r="T489" s="18" t="s">
        <v>1040</v>
      </c>
      <c r="U489" s="18" t="s">
        <v>1041</v>
      </c>
      <c r="V489" s="18" t="s">
        <v>1042</v>
      </c>
      <c r="W489" s="18" t="s">
        <v>1084</v>
      </c>
      <c r="X489" s="18" t="s">
        <v>1093</v>
      </c>
      <c r="Y489" s="18" t="s">
        <v>1094</v>
      </c>
      <c r="Z489" s="18" t="s">
        <v>1084</v>
      </c>
      <c r="AA489" s="18" t="s">
        <v>1084</v>
      </c>
      <c r="AB489" s="18" t="s">
        <v>1084</v>
      </c>
      <c r="AC489" s="18" t="s">
        <v>1095</v>
      </c>
      <c r="AD489" s="18" t="s">
        <v>3541</v>
      </c>
      <c r="AE489" s="18" t="s">
        <v>3542</v>
      </c>
      <c r="AF489" s="18" t="s">
        <v>1119</v>
      </c>
      <c r="AG489" s="18" t="s">
        <v>3543</v>
      </c>
      <c r="AH489" s="18" t="s">
        <v>78</v>
      </c>
      <c r="AI489" s="18">
        <v>36669</v>
      </c>
      <c r="AJ489" s="18" t="s">
        <v>1157</v>
      </c>
      <c r="AK489" s="18">
        <v>36798</v>
      </c>
      <c r="AL489" s="18" t="s">
        <v>1192</v>
      </c>
      <c r="AM489" s="18">
        <v>36734</v>
      </c>
      <c r="AN489" s="18" t="s">
        <v>1126</v>
      </c>
      <c r="AO489" s="18">
        <v>2000.56830601093</v>
      </c>
      <c r="AP489" s="18" t="s">
        <v>1304</v>
      </c>
      <c r="AQ489" s="18" t="s">
        <v>1127</v>
      </c>
      <c r="AR489" s="18" t="s">
        <v>1127</v>
      </c>
      <c r="AS489" s="18" t="s">
        <v>76</v>
      </c>
      <c r="AT489" s="18" t="s">
        <v>1105</v>
      </c>
      <c r="AU489" s="18" t="s">
        <v>172</v>
      </c>
      <c r="AV489" s="18" t="s">
        <v>1084</v>
      </c>
      <c r="AW489" s="18" t="s">
        <v>1084</v>
      </c>
      <c r="AX489" s="18" t="s">
        <v>1084</v>
      </c>
      <c r="AY489" s="18" t="s">
        <v>1128</v>
      </c>
      <c r="AZ489" s="19" t="s">
        <v>76</v>
      </c>
      <c r="BA489" t="s">
        <v>1204</v>
      </c>
      <c r="BB489" t="s">
        <v>1445</v>
      </c>
      <c r="BC489" t="s">
        <v>1227</v>
      </c>
      <c r="BD489" t="s">
        <v>1207</v>
      </c>
      <c r="BE489" t="s">
        <v>1133</v>
      </c>
      <c r="BF489" t="s">
        <v>1112</v>
      </c>
      <c r="BG489" t="s">
        <v>1228</v>
      </c>
      <c r="BH489" t="s">
        <v>1228</v>
      </c>
      <c r="BI489" t="s">
        <v>1228</v>
      </c>
      <c r="BJ489">
        <v>0</v>
      </c>
      <c r="BK489" t="s">
        <v>1115</v>
      </c>
      <c r="BL489" s="49"/>
      <c r="BM489" s="50" t="s">
        <v>1136</v>
      </c>
    </row>
  </sheetData>
  <mergeCells count="2">
    <mergeCell ref="A1:AZ1"/>
    <mergeCell ref="BA1:BL1"/>
  </mergeCells>
  <hyperlinks>
    <hyperlink ref="T484" r:id="rId1" xr:uid="{56BB02C1-7D37-4495-A3D9-71EC75BDFD1B}"/>
    <hyperlink ref="U484" r:id="rId2" xr:uid="{09F96759-199F-41B4-981D-360C056D0597}"/>
    <hyperlink ref="V484" r:id="rId3" xr:uid="{E1500897-F403-490D-94D0-1CC2530F48D6}"/>
    <hyperlink ref="Y484" r:id="rId4" xr:uid="{F0440266-3FD1-4F66-BCA3-F1B739042D8C}"/>
  </hyperlinks>
  <pageMargins left="0.7" right="0.7" top="0.75" bottom="0.75" header="0.3" footer="0.3"/>
  <pageSetup paperSize="9" orientation="portrait" horizontalDpi="360" verticalDpi="360"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03faddf2-bdf4-4bd0-b9e3-0dd81a5ca9f2">
      <UserInfo>
        <DisplayName>Richard Kumapley</DisplayName>
        <AccountId>451</AccountId>
        <AccountType/>
      </UserInfo>
    </SharedWithUsers>
    <TaxCatchAll xmlns="6a164dda-3779-4169-b957-e287451f6523" xsi:nil="true"/>
    <lcf76f155ced4ddcb4097134ff3c332f xmlns="f8806643-c30e-459f-82c3-4c15c6341d0c">
      <Terms xmlns="http://schemas.microsoft.com/office/infopath/2007/PartnerControls"/>
    </lcf76f155ced4ddcb4097134ff3c332f>
    <Visibility xmlns="6a164dda-3779-4169-b957-e287451f6523">Internal</Visibilit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E244C5801592E48B1F645EDC7A471D0" ma:contentTypeVersion="17" ma:contentTypeDescription="Create a new document." ma:contentTypeScope="" ma:versionID="7b8d4501e1dd936c8f95a8f6719256ef">
  <xsd:schema xmlns:xsd="http://www.w3.org/2001/XMLSchema" xmlns:xs="http://www.w3.org/2001/XMLSchema" xmlns:p="http://schemas.microsoft.com/office/2006/metadata/properties" xmlns:ns2="6a164dda-3779-4169-b957-e287451f6523" xmlns:ns3="f8806643-c30e-459f-82c3-4c15c6341d0c" xmlns:ns4="03faddf2-bdf4-4bd0-b9e3-0dd81a5ca9f2" targetNamespace="http://schemas.microsoft.com/office/2006/metadata/properties" ma:root="true" ma:fieldsID="94baab0c9801b6acc99a41cdd2d9d263" ns2:_="" ns3:_="" ns4:_="">
    <xsd:import namespace="6a164dda-3779-4169-b957-e287451f6523"/>
    <xsd:import namespace="f8806643-c30e-459f-82c3-4c15c6341d0c"/>
    <xsd:import namespace="03faddf2-bdf4-4bd0-b9e3-0dd81a5ca9f2"/>
    <xsd:element name="properties">
      <xsd:complexType>
        <xsd:sequence>
          <xsd:element name="documentManagement">
            <xsd:complexType>
              <xsd:all>
                <xsd:element ref="ns2:Visibility" minOccurs="0"/>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164dda-3779-4169-b957-e287451f6523" elementFormDefault="qualified">
    <xsd:import namespace="http://schemas.microsoft.com/office/2006/documentManagement/types"/>
    <xsd:import namespace="http://schemas.microsoft.com/office/infopath/2007/PartnerControls"/>
    <xsd:element name="Visibility" ma:index="2" nillable="true" ma:displayName="Visibility" ma:default="Internal" ma:description="Items that should be available externally should be marked &lt;strong&gt;External&lt;/strong&gt;" ma:format="RadioButtons" ma:internalName="Visibility">
      <xsd:simpleType>
        <xsd:restriction base="dms:Choice">
          <xsd:enumeration value="Internal"/>
          <xsd:enumeration value="External"/>
        </xsd:restriction>
      </xsd:simpleType>
    </xsd:element>
    <xsd:element name="TaxCatchAll" ma:index="23" nillable="true" ma:displayName="Taxonomy Catch All Column" ma:hidden="true" ma:list="{4732edb6-c27a-4782-812b-a1b7ca2b7832}" ma:internalName="TaxCatchAll" ma:showField="CatchAllData" ma:web="03faddf2-bdf4-4bd0-b9e3-0dd81a5ca9f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8806643-c30e-459f-82c3-4c15c6341d0c"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8207403b-203c-4ed3-95cd-88a85218912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03faddf2-bdf4-4bd0-b9e3-0dd81a5ca9f2"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8207403b-203c-4ed3-95cd-88a852189123" ContentTypeId="0x01" PreviousValue="false"/>
</file>

<file path=customXml/itemProps1.xml><?xml version="1.0" encoding="utf-8"?>
<ds:datastoreItem xmlns:ds="http://schemas.openxmlformats.org/officeDocument/2006/customXml" ds:itemID="{87F8431F-340A-4901-B0BA-8357228E0E4C}">
  <ds:schemaRefs>
    <ds:schemaRef ds:uri="http://schemas.microsoft.com/sharepoint/v3/contenttype/forms"/>
  </ds:schemaRefs>
</ds:datastoreItem>
</file>

<file path=customXml/itemProps2.xml><?xml version="1.0" encoding="utf-8"?>
<ds:datastoreItem xmlns:ds="http://schemas.openxmlformats.org/officeDocument/2006/customXml" ds:itemID="{488071FC-E548-473A-AB80-6F5A4FEF119F}">
  <ds:schemaRefs>
    <ds:schemaRef ds:uri="http://schemas.microsoft.com/office/2006/metadata/properties"/>
    <ds:schemaRef ds:uri="http://schemas.microsoft.com/office/infopath/2007/PartnerControls"/>
    <ds:schemaRef ds:uri="a8a9630b-75d6-4764-bb6e-6771892ef157"/>
    <ds:schemaRef ds:uri="ca283e0b-db31-4043-a2ef-b80661bf084a"/>
    <ds:schemaRef ds:uri="02b03631-6480-4d2f-a9f1-bef67e29037e"/>
    <ds:schemaRef ds:uri="03faddf2-bdf4-4bd0-b9e3-0dd81a5ca9f2"/>
    <ds:schemaRef ds:uri="6a164dda-3779-4169-b957-e287451f6523"/>
    <ds:schemaRef ds:uri="f8806643-c30e-459f-82c3-4c15c6341d0c"/>
  </ds:schemaRefs>
</ds:datastoreItem>
</file>

<file path=customXml/itemProps3.xml><?xml version="1.0" encoding="utf-8"?>
<ds:datastoreItem xmlns:ds="http://schemas.openxmlformats.org/officeDocument/2006/customXml" ds:itemID="{49FB9A5D-4BAE-4178-A36F-ECB86C5235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a164dda-3779-4169-b957-e287451f6523"/>
    <ds:schemaRef ds:uri="f8806643-c30e-459f-82c3-4c15c6341d0c"/>
    <ds:schemaRef ds:uri="03faddf2-bdf4-4bd0-b9e3-0dd81a5ca9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A98C472-C5AC-4976-A086-A005827D26E3}">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Estimates_final</vt:lpstr>
      <vt:lpstr>Sheet1</vt:lpstr>
      <vt:lpstr>PC-LBW trend</vt:lpstr>
      <vt:lpstr>PC- Flow Diagram Num</vt:lpstr>
      <vt:lpstr>PT - Final Samp Model Type</vt:lpstr>
      <vt:lpstr>PT - Number of Countries</vt:lpstr>
      <vt:lpstr>PT - Incl n Fin Samp Surv Type</vt:lpstr>
      <vt:lpstr>Variable dictionary</vt:lpstr>
      <vt:lpstr>Additional survey details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Chriscoffey.11</dc:creator>
  <cp:keywords/>
  <dc:description/>
  <cp:lastModifiedBy>Ellen  Bradley</cp:lastModifiedBy>
  <cp:revision/>
  <dcterms:created xsi:type="dcterms:W3CDTF">2021-07-27T17:49:29Z</dcterms:created>
  <dcterms:modified xsi:type="dcterms:W3CDTF">2022-12-13T16:31:16Z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0x0101001981B8F6378C0249A9779BE581762C8C</vt:lpwstr>
  </property>
  <property fmtid="{D5CDD505-2E9C-101B-9397-08002B2CF9AE}" pid="3" name="MediaServiceImageTags">
    <vt:lpwstr/>
  </property>
</Properties>
</file>