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6"/>
  </bookViews>
  <sheets>
    <sheet name="Chicken" sheetId="2" r:id="rId1"/>
    <sheet name="Cow" sheetId="3" r:id="rId2"/>
    <sheet name="Dog" sheetId="4" r:id="rId3"/>
    <sheet name="Fox" sheetId="5" r:id="rId4"/>
    <sheet name="Lion" sheetId="6" r:id="rId5"/>
    <sheet name="Pig" sheetId="7" r:id="rId6"/>
    <sheet name="Sum" sheetId="1" r:id="rId7"/>
  </sheets>
  <externalReferences>
    <externalReference r:id="rId8"/>
  </externalReferences>
  <definedNames>
    <definedName name="Chicken" localSheetId="0">Chicken!$A$1:$Q$16</definedName>
    <definedName name="Cow" localSheetId="1">Cow!$A$1:$Q$16</definedName>
    <definedName name="Dog" localSheetId="2">Dog!$A$1:$Q$16</definedName>
    <definedName name="Fox" localSheetId="3">Fox!$A$1:$Q$16</definedName>
    <definedName name="Lion" localSheetId="4">Lion!$A$1:$Q$16</definedName>
    <definedName name="Pig" localSheetId="5">Pig!$A$1:$Q$16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T7" i="1"/>
  <c r="T6" i="1"/>
  <c r="T5" i="1"/>
  <c r="T4" i="1"/>
  <c r="T3" i="1"/>
  <c r="S8" i="1"/>
  <c r="S7" i="1"/>
  <c r="S6" i="1"/>
  <c r="S5" i="1"/>
  <c r="S4" i="1"/>
  <c r="S3" i="1"/>
  <c r="I8" i="1"/>
  <c r="I7" i="1"/>
  <c r="I6" i="1"/>
  <c r="I5" i="1"/>
  <c r="I4" i="1"/>
  <c r="I3" i="1"/>
  <c r="H8" i="1"/>
  <c r="H7" i="1"/>
  <c r="H6" i="1"/>
  <c r="H5" i="1"/>
  <c r="H4" i="1"/>
  <c r="H3" i="1"/>
  <c r="K25" i="7"/>
  <c r="J25" i="7"/>
  <c r="G25" i="7"/>
  <c r="F25" i="7"/>
  <c r="K24" i="7"/>
  <c r="G24" i="7"/>
  <c r="C8" i="1" s="1"/>
  <c r="P22" i="7"/>
  <c r="O22" i="7"/>
  <c r="N22" i="7"/>
  <c r="M22" i="7"/>
  <c r="Q22" i="7" s="1"/>
  <c r="L22" i="7"/>
  <c r="K22" i="7"/>
  <c r="J22" i="7"/>
  <c r="I22" i="7"/>
  <c r="H22" i="7"/>
  <c r="G22" i="7"/>
  <c r="F22" i="7"/>
  <c r="E22" i="7"/>
  <c r="D22" i="7"/>
  <c r="C22" i="7"/>
  <c r="B22" i="7"/>
  <c r="P21" i="7"/>
  <c r="P24" i="7" s="1"/>
  <c r="O8" i="1" s="1"/>
  <c r="O21" i="7"/>
  <c r="N21" i="7"/>
  <c r="M21" i="7"/>
  <c r="Q21" i="7" s="1"/>
  <c r="O24" i="7" s="1"/>
  <c r="N8" i="1" s="1"/>
  <c r="L21" i="7"/>
  <c r="L24" i="7" s="1"/>
  <c r="K21" i="7"/>
  <c r="J21" i="7"/>
  <c r="I21" i="7"/>
  <c r="H21" i="7"/>
  <c r="H24" i="7" s="1"/>
  <c r="D8" i="1" s="1"/>
  <c r="G21" i="7"/>
  <c r="F21" i="7"/>
  <c r="E21" i="7"/>
  <c r="D21" i="7"/>
  <c r="C21" i="7"/>
  <c r="B21" i="7"/>
  <c r="N24" i="7" s="1"/>
  <c r="M8" i="1" s="1"/>
  <c r="P20" i="7"/>
  <c r="O20" i="7"/>
  <c r="N20" i="7"/>
  <c r="M20" i="7"/>
  <c r="L20" i="7"/>
  <c r="L23" i="7" s="1"/>
  <c r="K20" i="7"/>
  <c r="J20" i="7"/>
  <c r="I20" i="7"/>
  <c r="I23" i="7" s="1"/>
  <c r="H20" i="7"/>
  <c r="H23" i="7" s="1"/>
  <c r="G20" i="7"/>
  <c r="F20" i="7"/>
  <c r="E20" i="7"/>
  <c r="D20" i="7"/>
  <c r="C20" i="7"/>
  <c r="B20" i="7"/>
  <c r="J25" i="6"/>
  <c r="F25" i="6"/>
  <c r="K24" i="6"/>
  <c r="G24" i="6"/>
  <c r="C7" i="1" s="1"/>
  <c r="P22" i="6"/>
  <c r="O22" i="6"/>
  <c r="N22" i="6"/>
  <c r="M22" i="6"/>
  <c r="Q22" i="6" s="1"/>
  <c r="N25" i="6" s="1"/>
  <c r="L22" i="6"/>
  <c r="K22" i="6"/>
  <c r="J22" i="6"/>
  <c r="I22" i="6"/>
  <c r="H22" i="6"/>
  <c r="G22" i="6"/>
  <c r="F22" i="6"/>
  <c r="E22" i="6"/>
  <c r="D22" i="6"/>
  <c r="C22" i="6"/>
  <c r="B22" i="6"/>
  <c r="P21" i="6"/>
  <c r="O21" i="6"/>
  <c r="N21" i="6"/>
  <c r="M21" i="6"/>
  <c r="Q21" i="6" s="1"/>
  <c r="O24" i="6" s="1"/>
  <c r="N7" i="1" s="1"/>
  <c r="L21" i="6"/>
  <c r="K21" i="6"/>
  <c r="J21" i="6"/>
  <c r="I21" i="6"/>
  <c r="H21" i="6"/>
  <c r="G21" i="6"/>
  <c r="F21" i="6"/>
  <c r="E21" i="6"/>
  <c r="D21" i="6"/>
  <c r="C21" i="6"/>
  <c r="B21" i="6"/>
  <c r="P20" i="6"/>
  <c r="P23" i="6" s="1"/>
  <c r="O20" i="6"/>
  <c r="N20" i="6"/>
  <c r="M20" i="6"/>
  <c r="Q20" i="6" s="1"/>
  <c r="L20" i="6"/>
  <c r="L23" i="6" s="1"/>
  <c r="K20" i="6"/>
  <c r="J20" i="6"/>
  <c r="I20" i="6"/>
  <c r="H20" i="6"/>
  <c r="H23" i="6" s="1"/>
  <c r="G20" i="6"/>
  <c r="F20" i="6"/>
  <c r="E20" i="6"/>
  <c r="D20" i="6"/>
  <c r="C20" i="6"/>
  <c r="B20" i="6"/>
  <c r="N25" i="5"/>
  <c r="J25" i="5"/>
  <c r="F25" i="5"/>
  <c r="K24" i="5"/>
  <c r="G24" i="5"/>
  <c r="C6" i="1" s="1"/>
  <c r="P23" i="5"/>
  <c r="L23" i="5"/>
  <c r="H23" i="5"/>
  <c r="P22" i="5"/>
  <c r="O22" i="5"/>
  <c r="N22" i="5"/>
  <c r="M22" i="5"/>
  <c r="Q22" i="5" s="1"/>
  <c r="L22" i="5"/>
  <c r="K22" i="5"/>
  <c r="J22" i="5"/>
  <c r="I22" i="5"/>
  <c r="H22" i="5"/>
  <c r="G22" i="5"/>
  <c r="F22" i="5"/>
  <c r="E22" i="5"/>
  <c r="D22" i="5"/>
  <c r="C22" i="5"/>
  <c r="B22" i="5"/>
  <c r="Q25" i="5" s="1"/>
  <c r="P21" i="5"/>
  <c r="O21" i="5"/>
  <c r="N21" i="5"/>
  <c r="M21" i="5"/>
  <c r="Q21" i="5" s="1"/>
  <c r="O24" i="5" s="1"/>
  <c r="N6" i="1" s="1"/>
  <c r="L21" i="5"/>
  <c r="K21" i="5"/>
  <c r="J21" i="5"/>
  <c r="I21" i="5"/>
  <c r="H21" i="5"/>
  <c r="G21" i="5"/>
  <c r="F21" i="5"/>
  <c r="E21" i="5"/>
  <c r="D21" i="5"/>
  <c r="C21" i="5"/>
  <c r="B21" i="5"/>
  <c r="P20" i="5"/>
  <c r="O20" i="5"/>
  <c r="N20" i="5"/>
  <c r="M20" i="5"/>
  <c r="Q20" i="5" s="1"/>
  <c r="L20" i="5"/>
  <c r="K20" i="5"/>
  <c r="J20" i="5"/>
  <c r="I20" i="5"/>
  <c r="H20" i="5"/>
  <c r="G20" i="5"/>
  <c r="F20" i="5"/>
  <c r="E20" i="5"/>
  <c r="D20" i="5"/>
  <c r="C20" i="5"/>
  <c r="B20" i="5"/>
  <c r="N25" i="4"/>
  <c r="J25" i="4"/>
  <c r="F25" i="4"/>
  <c r="K24" i="4"/>
  <c r="G24" i="4"/>
  <c r="C5" i="1" s="1"/>
  <c r="P23" i="4"/>
  <c r="L23" i="4"/>
  <c r="H23" i="4"/>
  <c r="P22" i="4"/>
  <c r="O22" i="4"/>
  <c r="N22" i="4"/>
  <c r="M22" i="4"/>
  <c r="Q22" i="4" s="1"/>
  <c r="L22" i="4"/>
  <c r="K22" i="4"/>
  <c r="J22" i="4"/>
  <c r="I22" i="4"/>
  <c r="H22" i="4"/>
  <c r="G22" i="4"/>
  <c r="F22" i="4"/>
  <c r="E22" i="4"/>
  <c r="D22" i="4"/>
  <c r="C22" i="4"/>
  <c r="B22" i="4"/>
  <c r="Q25" i="4" s="1"/>
  <c r="P21" i="4"/>
  <c r="O21" i="4"/>
  <c r="N21" i="4"/>
  <c r="M21" i="4"/>
  <c r="Q21" i="4" s="1"/>
  <c r="O24" i="4" s="1"/>
  <c r="N5" i="1" s="1"/>
  <c r="L21" i="4"/>
  <c r="K21" i="4"/>
  <c r="J21" i="4"/>
  <c r="I21" i="4"/>
  <c r="H21" i="4"/>
  <c r="G21" i="4"/>
  <c r="F21" i="4"/>
  <c r="E21" i="4"/>
  <c r="D21" i="4"/>
  <c r="C21" i="4"/>
  <c r="B21" i="4"/>
  <c r="P20" i="4"/>
  <c r="O20" i="4"/>
  <c r="N20" i="4"/>
  <c r="M20" i="4"/>
  <c r="Q20" i="4" s="1"/>
  <c r="L20" i="4"/>
  <c r="K20" i="4"/>
  <c r="J20" i="4"/>
  <c r="I20" i="4"/>
  <c r="H20" i="4"/>
  <c r="G20" i="4"/>
  <c r="F20" i="4"/>
  <c r="E20" i="4"/>
  <c r="D20" i="4"/>
  <c r="C20" i="4"/>
  <c r="B20" i="4"/>
  <c r="K25" i="3"/>
  <c r="J25" i="3"/>
  <c r="G25" i="3"/>
  <c r="F25" i="3"/>
  <c r="K24" i="3"/>
  <c r="G24" i="3"/>
  <c r="C4" i="1" s="1"/>
  <c r="P22" i="3"/>
  <c r="O22" i="3"/>
  <c r="N22" i="3"/>
  <c r="M22" i="3"/>
  <c r="Q22" i="3" s="1"/>
  <c r="L22" i="3"/>
  <c r="K22" i="3"/>
  <c r="J22" i="3"/>
  <c r="I22" i="3"/>
  <c r="H22" i="3"/>
  <c r="G22" i="3"/>
  <c r="F22" i="3"/>
  <c r="E22" i="3"/>
  <c r="D22" i="3"/>
  <c r="C22" i="3"/>
  <c r="B22" i="3"/>
  <c r="P21" i="3"/>
  <c r="P24" i="3" s="1"/>
  <c r="O4" i="1" s="1"/>
  <c r="O21" i="3"/>
  <c r="N21" i="3"/>
  <c r="M21" i="3"/>
  <c r="Q21" i="3" s="1"/>
  <c r="O24" i="3" s="1"/>
  <c r="N4" i="1" s="1"/>
  <c r="L21" i="3"/>
  <c r="L24" i="3" s="1"/>
  <c r="K21" i="3"/>
  <c r="J21" i="3"/>
  <c r="I21" i="3"/>
  <c r="H21" i="3"/>
  <c r="H24" i="3" s="1"/>
  <c r="D4" i="1" s="1"/>
  <c r="G21" i="3"/>
  <c r="F21" i="3"/>
  <c r="E21" i="3"/>
  <c r="D21" i="3"/>
  <c r="C21" i="3"/>
  <c r="B21" i="3"/>
  <c r="N24" i="3" s="1"/>
  <c r="M4" i="1" s="1"/>
  <c r="P20" i="3"/>
  <c r="O20" i="3"/>
  <c r="N20" i="3"/>
  <c r="M20" i="3"/>
  <c r="Q20" i="3" s="1"/>
  <c r="Q23" i="3" s="1"/>
  <c r="L20" i="3"/>
  <c r="L23" i="3" s="1"/>
  <c r="K20" i="3"/>
  <c r="J20" i="3"/>
  <c r="I20" i="3"/>
  <c r="I23" i="3" s="1"/>
  <c r="H20" i="3"/>
  <c r="H23" i="3" s="1"/>
  <c r="G20" i="3"/>
  <c r="F20" i="3"/>
  <c r="E20" i="3"/>
  <c r="D20" i="3"/>
  <c r="C20" i="3"/>
  <c r="B20" i="3"/>
  <c r="N25" i="2"/>
  <c r="J25" i="2"/>
  <c r="F25" i="2"/>
  <c r="K24" i="2"/>
  <c r="G24" i="2"/>
  <c r="C3" i="1" s="1"/>
  <c r="P23" i="2"/>
  <c r="L23" i="2"/>
  <c r="H23" i="2"/>
  <c r="P22" i="2"/>
  <c r="O22" i="2"/>
  <c r="N22" i="2"/>
  <c r="M22" i="2"/>
  <c r="Q22" i="2" s="1"/>
  <c r="L22" i="2"/>
  <c r="K22" i="2"/>
  <c r="J22" i="2"/>
  <c r="I22" i="2"/>
  <c r="H22" i="2"/>
  <c r="G22" i="2"/>
  <c r="F22" i="2"/>
  <c r="E22" i="2"/>
  <c r="D22" i="2"/>
  <c r="C22" i="2"/>
  <c r="B22" i="2"/>
  <c r="Q25" i="2" s="1"/>
  <c r="P21" i="2"/>
  <c r="O21" i="2"/>
  <c r="N21" i="2"/>
  <c r="M21" i="2"/>
  <c r="Q21" i="2" s="1"/>
  <c r="O24" i="2" s="1"/>
  <c r="N3" i="1" s="1"/>
  <c r="L21" i="2"/>
  <c r="K21" i="2"/>
  <c r="J21" i="2"/>
  <c r="I21" i="2"/>
  <c r="H21" i="2"/>
  <c r="G21" i="2"/>
  <c r="F21" i="2"/>
  <c r="E21" i="2"/>
  <c r="D21" i="2"/>
  <c r="C21" i="2"/>
  <c r="B21" i="2"/>
  <c r="P20" i="2"/>
  <c r="O20" i="2"/>
  <c r="N20" i="2"/>
  <c r="M20" i="2"/>
  <c r="Q20" i="2" s="1"/>
  <c r="L20" i="2"/>
  <c r="K20" i="2"/>
  <c r="J20" i="2"/>
  <c r="I20" i="2"/>
  <c r="H20" i="2"/>
  <c r="G20" i="2"/>
  <c r="F20" i="2"/>
  <c r="E20" i="2"/>
  <c r="D20" i="2"/>
  <c r="C20" i="2"/>
  <c r="B20" i="2"/>
  <c r="M23" i="7" l="1"/>
  <c r="N25" i="7"/>
  <c r="O25" i="7"/>
  <c r="P23" i="7"/>
  <c r="Q25" i="7"/>
  <c r="Q20" i="7"/>
  <c r="Q23" i="7" s="1"/>
  <c r="F23" i="7"/>
  <c r="J23" i="7"/>
  <c r="N23" i="7"/>
  <c r="B24" i="7"/>
  <c r="I24" i="7"/>
  <c r="E8" i="1" s="1"/>
  <c r="M24" i="7"/>
  <c r="L8" i="1" s="1"/>
  <c r="Q24" i="7"/>
  <c r="H25" i="7"/>
  <c r="L25" i="7"/>
  <c r="P25" i="7"/>
  <c r="G23" i="7"/>
  <c r="K23" i="7"/>
  <c r="O23" i="7"/>
  <c r="F24" i="7"/>
  <c r="B8" i="1" s="1"/>
  <c r="J24" i="7"/>
  <c r="F8" i="1" s="1"/>
  <c r="B25" i="7"/>
  <c r="I25" i="7"/>
  <c r="M25" i="7"/>
  <c r="Q25" i="6"/>
  <c r="N24" i="6"/>
  <c r="M7" i="1" s="1"/>
  <c r="I23" i="6"/>
  <c r="M23" i="6"/>
  <c r="Q23" i="6"/>
  <c r="H24" i="6"/>
  <c r="D7" i="1" s="1"/>
  <c r="L24" i="6"/>
  <c r="P24" i="6"/>
  <c r="O7" i="1" s="1"/>
  <c r="G25" i="6"/>
  <c r="K25" i="6"/>
  <c r="O25" i="6"/>
  <c r="F23" i="6"/>
  <c r="J23" i="6"/>
  <c r="N23" i="6"/>
  <c r="B24" i="6"/>
  <c r="I24" i="6"/>
  <c r="E7" i="1" s="1"/>
  <c r="M24" i="6"/>
  <c r="L7" i="1" s="1"/>
  <c r="Q24" i="6"/>
  <c r="H25" i="6"/>
  <c r="L25" i="6"/>
  <c r="P25" i="6"/>
  <c r="G23" i="6"/>
  <c r="K23" i="6"/>
  <c r="O23" i="6"/>
  <c r="F24" i="6"/>
  <c r="B7" i="1" s="1"/>
  <c r="J24" i="6"/>
  <c r="F7" i="1" s="1"/>
  <c r="B25" i="6"/>
  <c r="I25" i="6"/>
  <c r="M25" i="6"/>
  <c r="N24" i="5"/>
  <c r="M6" i="1" s="1"/>
  <c r="I23" i="5"/>
  <c r="M23" i="5"/>
  <c r="Q23" i="5"/>
  <c r="H24" i="5"/>
  <c r="D6" i="1" s="1"/>
  <c r="L24" i="5"/>
  <c r="P24" i="5"/>
  <c r="O6" i="1" s="1"/>
  <c r="G25" i="5"/>
  <c r="K25" i="5"/>
  <c r="O25" i="5"/>
  <c r="F23" i="5"/>
  <c r="J23" i="5"/>
  <c r="N23" i="5"/>
  <c r="B24" i="5"/>
  <c r="I24" i="5"/>
  <c r="E6" i="1" s="1"/>
  <c r="M24" i="5"/>
  <c r="L6" i="1" s="1"/>
  <c r="Q24" i="5"/>
  <c r="H25" i="5"/>
  <c r="L25" i="5"/>
  <c r="P25" i="5"/>
  <c r="G23" i="5"/>
  <c r="K23" i="5"/>
  <c r="O23" i="5"/>
  <c r="F24" i="5"/>
  <c r="B6" i="1" s="1"/>
  <c r="J24" i="5"/>
  <c r="F6" i="1" s="1"/>
  <c r="B25" i="5"/>
  <c r="I25" i="5"/>
  <c r="M25" i="5"/>
  <c r="N24" i="4"/>
  <c r="M5" i="1" s="1"/>
  <c r="I23" i="4"/>
  <c r="M23" i="4"/>
  <c r="Q23" i="4"/>
  <c r="H24" i="4"/>
  <c r="D5" i="1" s="1"/>
  <c r="L24" i="4"/>
  <c r="P24" i="4"/>
  <c r="O5" i="1" s="1"/>
  <c r="G25" i="4"/>
  <c r="K25" i="4"/>
  <c r="O25" i="4"/>
  <c r="F23" i="4"/>
  <c r="J23" i="4"/>
  <c r="N23" i="4"/>
  <c r="B24" i="4"/>
  <c r="I24" i="4"/>
  <c r="E5" i="1" s="1"/>
  <c r="M24" i="4"/>
  <c r="L5" i="1" s="1"/>
  <c r="Q24" i="4"/>
  <c r="H25" i="4"/>
  <c r="L25" i="4"/>
  <c r="P25" i="4"/>
  <c r="G23" i="4"/>
  <c r="K23" i="4"/>
  <c r="O23" i="4"/>
  <c r="F24" i="4"/>
  <c r="B5" i="1" s="1"/>
  <c r="J24" i="4"/>
  <c r="F5" i="1" s="1"/>
  <c r="B25" i="4"/>
  <c r="I25" i="4"/>
  <c r="M25" i="4"/>
  <c r="N25" i="3"/>
  <c r="O25" i="3"/>
  <c r="P23" i="3"/>
  <c r="Q25" i="3"/>
  <c r="M23" i="3"/>
  <c r="F23" i="3"/>
  <c r="J23" i="3"/>
  <c r="N23" i="3"/>
  <c r="B24" i="3"/>
  <c r="I24" i="3"/>
  <c r="E4" i="1" s="1"/>
  <c r="M24" i="3"/>
  <c r="L4" i="1" s="1"/>
  <c r="Q24" i="3"/>
  <c r="H25" i="3"/>
  <c r="L25" i="3"/>
  <c r="P25" i="3"/>
  <c r="G23" i="3"/>
  <c r="K23" i="3"/>
  <c r="O23" i="3"/>
  <c r="F24" i="3"/>
  <c r="B4" i="1" s="1"/>
  <c r="J24" i="3"/>
  <c r="F4" i="1" s="1"/>
  <c r="B25" i="3"/>
  <c r="I25" i="3"/>
  <c r="M25" i="3"/>
  <c r="N24" i="2"/>
  <c r="M3" i="1" s="1"/>
  <c r="I23" i="2"/>
  <c r="M23" i="2"/>
  <c r="Q23" i="2"/>
  <c r="H24" i="2"/>
  <c r="D3" i="1" s="1"/>
  <c r="L24" i="2"/>
  <c r="P24" i="2"/>
  <c r="O3" i="1" s="1"/>
  <c r="G25" i="2"/>
  <c r="K25" i="2"/>
  <c r="O25" i="2"/>
  <c r="F23" i="2"/>
  <c r="J23" i="2"/>
  <c r="N23" i="2"/>
  <c r="B24" i="2"/>
  <c r="I24" i="2"/>
  <c r="E3" i="1" s="1"/>
  <c r="M24" i="2"/>
  <c r="L3" i="1" s="1"/>
  <c r="Q24" i="2"/>
  <c r="H25" i="2"/>
  <c r="L25" i="2"/>
  <c r="P25" i="2"/>
  <c r="G23" i="2"/>
  <c r="K23" i="2"/>
  <c r="O23" i="2"/>
  <c r="F24" i="2"/>
  <c r="B3" i="1" s="1"/>
  <c r="J24" i="2"/>
  <c r="F3" i="1" s="1"/>
  <c r="B25" i="2"/>
  <c r="I25" i="2"/>
  <c r="M25" i="2"/>
</calcChain>
</file>

<file path=xl/connections.xml><?xml version="1.0" encoding="utf-8"?>
<connections xmlns="http://schemas.openxmlformats.org/spreadsheetml/2006/main">
  <connection id="1" name="Chicken" type="6" refreshedVersion="6" background="1" saveData="1">
    <textPr prompt="0" codePage="850" sourceFile="C:\Users\Wornox\Desktop\EFOP\Mérések\66666PackVega\Chick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w" type="6" refreshedVersion="6" background="1" saveData="1">
    <textPr prompt="0" codePage="850" sourceFile="C:\Users\Wornox\Desktop\EFOP\Mérések\66666PackVega\Cow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og" type="6" refreshedVersion="6" background="1" saveData="1">
    <textPr prompt="0" codePage="850" sourceFile="C:\Users\Wornox\Desktop\EFOP\Mérések\66666PackVega\Dog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ox" type="6" refreshedVersion="6" background="1" saveData="1">
    <textPr prompt="0" codePage="850" sourceFile="C:\Users\Wornox\Desktop\EFOP\Mérések\66666PackVega\Fox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ion" type="6" refreshedVersion="6" background="1" saveData="1">
    <textPr prompt="0" codePage="850" sourceFile="C:\Users\Wornox\Desktop\EFOP\Mérések\66666PackVega\Lio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ig" type="6" refreshedVersion="6" background="1" saveData="1">
    <textPr prompt="0" codePage="850" sourceFile="C:\Users\Wornox\Desktop\EFOP\Mérések\66666PackVega\Pig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<sst xmlns="http://schemas.openxmlformats.org/spreadsheetml/2006/main" count="444" uniqueCount="49">
  <si>
    <t>Simulation Time:</t>
  </si>
  <si>
    <t>AnimalType:</t>
  </si>
  <si>
    <t>overall</t>
  </si>
  <si>
    <t>alive</t>
  </si>
  <si>
    <t>overall_puppy</t>
  </si>
  <si>
    <t>overall_juvenile</t>
  </si>
  <si>
    <t>overall_young_adult</t>
  </si>
  <si>
    <t>overall_adult</t>
  </si>
  <si>
    <t>overall_aged_adult</t>
  </si>
  <si>
    <t>overall_elder</t>
  </si>
  <si>
    <t>overall_female</t>
  </si>
  <si>
    <t>overall_male</t>
  </si>
  <si>
    <t>thirstDeath</t>
  </si>
  <si>
    <t>hungerDeath</t>
  </si>
  <si>
    <t>ageDeath</t>
  </si>
  <si>
    <t>predatorDeath</t>
  </si>
  <si>
    <t>Chicken</t>
  </si>
  <si>
    <t>Cow</t>
  </si>
  <si>
    <t>Dog</t>
  </si>
  <si>
    <t>Fox</t>
  </si>
  <si>
    <t>Lion</t>
  </si>
  <si>
    <t>Pig</t>
  </si>
  <si>
    <t>Simulation</t>
  </si>
  <si>
    <t>Reached age stages</t>
  </si>
  <si>
    <t>Sex</t>
  </si>
  <si>
    <t>Cause of death</t>
  </si>
  <si>
    <t>All Deaths</t>
  </si>
  <si>
    <t>In cases of survial of only vegetable eater species the simulations were manually stopped due to the vegetable infinite spawn resulting infinite survival of vegetable animals due to enemy absence.</t>
  </si>
  <si>
    <t>Runs</t>
  </si>
  <si>
    <t>Subjects</t>
  </si>
  <si>
    <t>Puppy</t>
  </si>
  <si>
    <t>Juvenile</t>
  </si>
  <si>
    <t>Young</t>
  </si>
  <si>
    <t>Adult</t>
  </si>
  <si>
    <t>Aged</t>
  </si>
  <si>
    <t>Elder</t>
  </si>
  <si>
    <t>Female</t>
  </si>
  <si>
    <t>Male</t>
  </si>
  <si>
    <t>Thirst</t>
  </si>
  <si>
    <t>Hunger</t>
  </si>
  <si>
    <t>Age</t>
  </si>
  <si>
    <t>Predator</t>
  </si>
  <si>
    <t>All</t>
  </si>
  <si>
    <t xml:space="preserve">Extinction </t>
  </si>
  <si>
    <t>Survived</t>
  </si>
  <si>
    <t>-</t>
  </si>
  <si>
    <t xml:space="preserve">Based on extinction </t>
  </si>
  <si>
    <t>Survival rate</t>
  </si>
  <si>
    <t>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</si>
</sst>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Chicken!$E$19:$J$19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Chicken!$E$21:$J$21</c:f>
              <c:numCache>
                <c:formatCode>General</c:formatCode>
                <c:ptCount val="6"/>
                <c:pt idx="0">
                  <c:v>111</c:v>
                </c:pt>
                <c:pt idx="1">
                  <c:v>90</c:v>
                </c:pt>
                <c:pt idx="2">
                  <c:v>82</c:v>
                </c:pt>
                <c:pt idx="3">
                  <c:v>67</c:v>
                </c:pt>
                <c:pt idx="4">
                  <c:v>26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E-4EC9-A995-82ADBAA6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Lion!$M$19:$P$19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Lion!$M$21:$P$21</c:f>
              <c:numCache>
                <c:formatCode>General</c:formatCode>
                <c:ptCount val="4"/>
                <c:pt idx="0">
                  <c:v>22</c:v>
                </c:pt>
                <c:pt idx="1">
                  <c:v>28</c:v>
                </c:pt>
                <c:pt idx="2">
                  <c:v>39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F-4A72-AC58-28F4F7EF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Pig!$E$19:$J$19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Pig!$E$21:$J$21</c:f>
              <c:numCache>
                <c:formatCode>General</c:formatCode>
                <c:ptCount val="6"/>
                <c:pt idx="0">
                  <c:v>88</c:v>
                </c:pt>
                <c:pt idx="1">
                  <c:v>73</c:v>
                </c:pt>
                <c:pt idx="2">
                  <c:v>67</c:v>
                </c:pt>
                <c:pt idx="3">
                  <c:v>54</c:v>
                </c:pt>
                <c:pt idx="4">
                  <c:v>32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1-457D-B342-99F578E18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Pig!$M$19:$P$19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Pig!$M$21:$P$21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20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3-4E46-8E89-CEC023B0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Extinction based reached age stages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Sum!$B$2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Sum!$B$3:$B$8</c:f>
              <c:numCache>
                <c:formatCode>0.000%</c:formatCode>
                <c:ptCount val="6"/>
                <c:pt idx="0">
                  <c:v>0.81081081081081086</c:v>
                </c:pt>
                <c:pt idx="1">
                  <c:v>0.84269662921348309</c:v>
                </c:pt>
                <c:pt idx="2">
                  <c:v>0.96969696969696972</c:v>
                </c:pt>
                <c:pt idx="3">
                  <c:v>0.9296875</c:v>
                </c:pt>
                <c:pt idx="4">
                  <c:v>1</c:v>
                </c:pt>
                <c:pt idx="5">
                  <c:v>0.82954545454545459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5-4C4A-9FC8-005AFE61C873}"/>
            </c:ext>
          </c:extLst>
        </c:ser>
        <c:ser>
          <c:idx val="1"/>
          <c:order val="1"/>
          <c:tx>
            <c:strRef>
              <c:f>Sum!$C$2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Sum!$C$3:$C$8</c:f>
              <c:numCache>
                <c:formatCode>0.000%</c:formatCode>
                <c:ptCount val="6"/>
                <c:pt idx="0">
                  <c:v>0.73873873873873874</c:v>
                </c:pt>
                <c:pt idx="1">
                  <c:v>0.7752808988764045</c:v>
                </c:pt>
                <c:pt idx="2">
                  <c:v>0.95959595959595956</c:v>
                </c:pt>
                <c:pt idx="3">
                  <c:v>0.90625</c:v>
                </c:pt>
                <c:pt idx="4">
                  <c:v>0.9101123595505618</c:v>
                </c:pt>
                <c:pt idx="5">
                  <c:v>0.76136363636363635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5-4C4A-9FC8-005AFE61C873}"/>
            </c:ext>
          </c:extLst>
        </c:ser>
        <c:ser>
          <c:idx val="2"/>
          <c:order val="2"/>
          <c:tx>
            <c:strRef>
              <c:f>Sum!$D$2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Sum!$D$3:$D$8</c:f>
              <c:numCache>
                <c:formatCode>0.000%</c:formatCode>
                <c:ptCount val="6"/>
                <c:pt idx="0">
                  <c:v>0.60360360360360366</c:v>
                </c:pt>
                <c:pt idx="1">
                  <c:v>0.4606741573033708</c:v>
                </c:pt>
                <c:pt idx="2">
                  <c:v>0.80808080808080807</c:v>
                </c:pt>
                <c:pt idx="3">
                  <c:v>0.6640625</c:v>
                </c:pt>
                <c:pt idx="4">
                  <c:v>0.9101123595505618</c:v>
                </c:pt>
                <c:pt idx="5">
                  <c:v>0.61363636363636365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5-4C4A-9FC8-005AFE61C873}"/>
            </c:ext>
          </c:extLst>
        </c:ser>
        <c:ser>
          <c:idx val="3"/>
          <c:order val="3"/>
          <c:tx>
            <c:strRef>
              <c:f>Sum!$E$2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Sum!$E$3:$E$8</c:f>
              <c:numCache>
                <c:formatCode>0.000%</c:formatCode>
                <c:ptCount val="6"/>
                <c:pt idx="0">
                  <c:v>0.23423423423423423</c:v>
                </c:pt>
                <c:pt idx="1">
                  <c:v>0.3595505617977528</c:v>
                </c:pt>
                <c:pt idx="2">
                  <c:v>0.18181818181818182</c:v>
                </c:pt>
                <c:pt idx="3">
                  <c:v>0.2421875</c:v>
                </c:pt>
                <c:pt idx="4">
                  <c:v>0.48314606741573035</c:v>
                </c:pt>
                <c:pt idx="5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5-4C4A-9FC8-005AFE61C873}"/>
            </c:ext>
          </c:extLst>
        </c:ser>
        <c:ser>
          <c:idx val="4"/>
          <c:order val="4"/>
          <c:tx>
            <c:strRef>
              <c:f>Sum!$F$2</c:f>
              <c:strCache>
                <c:ptCount val="1"/>
                <c:pt idx="0">
                  <c:v>Elder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Sum!$F$3:$F$8</c:f>
              <c:numCache>
                <c:formatCode>0.000%</c:formatCode>
                <c:ptCount val="6"/>
                <c:pt idx="0">
                  <c:v>0.2072072072072072</c:v>
                </c:pt>
                <c:pt idx="1">
                  <c:v>0.30337078651685395</c:v>
                </c:pt>
                <c:pt idx="2">
                  <c:v>5.0505050505050504E-2</c:v>
                </c:pt>
                <c:pt idx="3">
                  <c:v>0.15625</c:v>
                </c:pt>
                <c:pt idx="4">
                  <c:v>0.43820224719101125</c:v>
                </c:pt>
                <c:pt idx="5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5-4C4A-9FC8-005AFE61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79616"/>
        <c:axId val="901972128"/>
      </c:barChart>
      <c:catAx>
        <c:axId val="901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2128"/>
        <c:crosses val="autoZero"/>
        <c:auto val="1"/>
        <c:lblAlgn val="ctr"/>
        <c:lblOffset val="100"/>
        <c:noMultiLvlLbl val="0"/>
      </c:catAx>
      <c:valAx>
        <c:axId val="901972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Extinction based reached age stages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Sum!$A$3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Sum!$B$3:$F$3</c:f>
              <c:numCache>
                <c:formatCode>0.000%</c:formatCode>
                <c:ptCount val="5"/>
                <c:pt idx="0">
                  <c:v>0.81081081081081086</c:v>
                </c:pt>
                <c:pt idx="1">
                  <c:v>0.73873873873873874</c:v>
                </c:pt>
                <c:pt idx="2">
                  <c:v>0.60360360360360366</c:v>
                </c:pt>
                <c:pt idx="3">
                  <c:v>0.23423423423423423</c:v>
                </c:pt>
                <c:pt idx="4">
                  <c:v>0.2072072072072072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2-4E11-8701-401DB3572AD9}"/>
            </c:ext>
          </c:extLst>
        </c:ser>
        <c:ser>
          <c:idx val="1"/>
          <c:order val="1"/>
          <c:tx>
            <c:strRef>
              <c:f>Sum!$A$4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Sum!$B$4:$F$4</c:f>
              <c:numCache>
                <c:formatCode>0.000%</c:formatCode>
                <c:ptCount val="5"/>
                <c:pt idx="0">
                  <c:v>0.84269662921348309</c:v>
                </c:pt>
                <c:pt idx="1">
                  <c:v>0.7752808988764045</c:v>
                </c:pt>
                <c:pt idx="2">
                  <c:v>0.4606741573033708</c:v>
                </c:pt>
                <c:pt idx="3">
                  <c:v>0.3595505617977528</c:v>
                </c:pt>
                <c:pt idx="4">
                  <c:v>0.30337078651685395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2-4E11-8701-401DB3572AD9}"/>
            </c:ext>
          </c:extLst>
        </c:ser>
        <c:ser>
          <c:idx val="2"/>
          <c:order val="2"/>
          <c:tx>
            <c:strRef>
              <c:f>Sum!$A$5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Sum!$B$5:$F$5</c:f>
              <c:numCache>
                <c:formatCode>0.000%</c:formatCode>
                <c:ptCount val="5"/>
                <c:pt idx="0">
                  <c:v>0.96969696969696972</c:v>
                </c:pt>
                <c:pt idx="1">
                  <c:v>0.95959595959595956</c:v>
                </c:pt>
                <c:pt idx="2">
                  <c:v>0.80808080808080807</c:v>
                </c:pt>
                <c:pt idx="3">
                  <c:v>0.18181818181818182</c:v>
                </c:pt>
                <c:pt idx="4">
                  <c:v>5.0505050505050504E-2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2-4E11-8701-401DB3572AD9}"/>
            </c:ext>
          </c:extLst>
        </c:ser>
        <c:ser>
          <c:idx val="3"/>
          <c:order val="3"/>
          <c:tx>
            <c:strRef>
              <c:f>Sum!$A$6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Sum!$B$6:$F$6</c:f>
              <c:numCache>
                <c:formatCode>0.000%</c:formatCode>
                <c:ptCount val="5"/>
                <c:pt idx="0">
                  <c:v>0.9296875</c:v>
                </c:pt>
                <c:pt idx="1">
                  <c:v>0.90625</c:v>
                </c:pt>
                <c:pt idx="2">
                  <c:v>0.6640625</c:v>
                </c:pt>
                <c:pt idx="3">
                  <c:v>0.2421875</c:v>
                </c:pt>
                <c:pt idx="4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52-4E11-8701-401DB3572AD9}"/>
            </c:ext>
          </c:extLst>
        </c:ser>
        <c:ser>
          <c:idx val="4"/>
          <c:order val="4"/>
          <c:tx>
            <c:strRef>
              <c:f>Sum!$A$7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Sum!$B$7:$F$7</c:f>
              <c:numCache>
                <c:formatCode>0.000%</c:formatCode>
                <c:ptCount val="5"/>
                <c:pt idx="0">
                  <c:v>1</c:v>
                </c:pt>
                <c:pt idx="1">
                  <c:v>0.9101123595505618</c:v>
                </c:pt>
                <c:pt idx="2">
                  <c:v>0.9101123595505618</c:v>
                </c:pt>
                <c:pt idx="3">
                  <c:v>0.48314606741573035</c:v>
                </c:pt>
                <c:pt idx="4">
                  <c:v>0.43820224719101125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2-4E11-8701-401DB3572AD9}"/>
            </c:ext>
          </c:extLst>
        </c:ser>
        <c:ser>
          <c:idx val="5"/>
          <c:order val="5"/>
          <c:tx>
            <c:strRef>
              <c:f>Sum!$A$8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Sum!$B$8:$F$8</c:f>
              <c:numCache>
                <c:formatCode>0.000%</c:formatCode>
                <c:ptCount val="5"/>
                <c:pt idx="0">
                  <c:v>0.82954545454545459</c:v>
                </c:pt>
                <c:pt idx="1">
                  <c:v>0.76136363636363635</c:v>
                </c:pt>
                <c:pt idx="2">
                  <c:v>0.61363636363636365</c:v>
                </c:pt>
                <c:pt idx="3">
                  <c:v>0.36363636363636365</c:v>
                </c:pt>
                <c:pt idx="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52-4E11-8701-401DB357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612752"/>
        <c:axId val="912602352"/>
      </c:barChart>
      <c:catAx>
        <c:axId val="9126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02352"/>
        <c:crosses val="autoZero"/>
        <c:auto val="1"/>
        <c:lblAlgn val="ctr"/>
        <c:lblOffset val="100"/>
        <c:noMultiLvlLbl val="0"/>
      </c:catAx>
      <c:valAx>
        <c:axId val="9126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Cause of death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Sum!$L$2</c:f>
              <c:strCache>
                <c:ptCount val="1"/>
                <c:pt idx="0">
                  <c:v>Thirst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Sum!$L$3:$L$8</c:f>
              <c:numCache>
                <c:formatCode>0.000%</c:formatCode>
                <c:ptCount val="6"/>
                <c:pt idx="0">
                  <c:v>0.23423423423423423</c:v>
                </c:pt>
                <c:pt idx="1">
                  <c:v>0.1797752808988764</c:v>
                </c:pt>
                <c:pt idx="2">
                  <c:v>8.0808080808080815E-2</c:v>
                </c:pt>
                <c:pt idx="3">
                  <c:v>7.03125E-2</c:v>
                </c:pt>
                <c:pt idx="4">
                  <c:v>0.24719101123595505</c:v>
                </c:pt>
                <c:pt idx="5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A-4E05-9E7F-2DC287E8F47F}"/>
            </c:ext>
          </c:extLst>
        </c:ser>
        <c:ser>
          <c:idx val="1"/>
          <c:order val="1"/>
          <c:tx>
            <c:strRef>
              <c:f>Sum!$M$2</c:f>
              <c:strCache>
                <c:ptCount val="1"/>
                <c:pt idx="0">
                  <c:v>Hunger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Sum!$M$3:$M$8</c:f>
              <c:numCache>
                <c:formatCode>0.000%</c:formatCode>
                <c:ptCount val="6"/>
                <c:pt idx="0">
                  <c:v>4.5045045045045043E-2</c:v>
                </c:pt>
                <c:pt idx="1">
                  <c:v>5.6179775280898875E-2</c:v>
                </c:pt>
                <c:pt idx="2">
                  <c:v>0.69696969696969702</c:v>
                </c:pt>
                <c:pt idx="3">
                  <c:v>0.6015625</c:v>
                </c:pt>
                <c:pt idx="4">
                  <c:v>0.3146067415730337</c:v>
                </c:pt>
                <c:pt idx="5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A-4E05-9E7F-2DC287E8F47F}"/>
            </c:ext>
          </c:extLst>
        </c:ser>
        <c:ser>
          <c:idx val="2"/>
          <c:order val="2"/>
          <c:tx>
            <c:strRef>
              <c:f>Sum!$N$2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Sum!$N$3:$N$8</c:f>
              <c:numCache>
                <c:formatCode>0.000%</c:formatCode>
                <c:ptCount val="6"/>
                <c:pt idx="0">
                  <c:v>0.2072072072072072</c:v>
                </c:pt>
                <c:pt idx="1">
                  <c:v>0.30337078651685395</c:v>
                </c:pt>
                <c:pt idx="2">
                  <c:v>5.0505050505050504E-2</c:v>
                </c:pt>
                <c:pt idx="3">
                  <c:v>0.15625</c:v>
                </c:pt>
                <c:pt idx="4">
                  <c:v>0.43820224719101125</c:v>
                </c:pt>
                <c:pt idx="5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A-4E05-9E7F-2DC287E8F47F}"/>
            </c:ext>
          </c:extLst>
        </c:ser>
        <c:ser>
          <c:idx val="3"/>
          <c:order val="3"/>
          <c:tx>
            <c:strRef>
              <c:f>Sum!$O$2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Sum!$O$3:$O$8</c:f>
              <c:numCache>
                <c:formatCode>0.000%</c:formatCode>
                <c:ptCount val="6"/>
                <c:pt idx="0">
                  <c:v>0.51351351351351349</c:v>
                </c:pt>
                <c:pt idx="1">
                  <c:v>0.4606741573033708</c:v>
                </c:pt>
                <c:pt idx="2">
                  <c:v>0.17171717171717171</c:v>
                </c:pt>
                <c:pt idx="3">
                  <c:v>0.171875</c:v>
                </c:pt>
                <c:pt idx="4">
                  <c:v>0</c:v>
                </c:pt>
                <c:pt idx="5">
                  <c:v>0.52272727272727271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A-4E05-9E7F-2DC287E8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120336"/>
        <c:axId val="938118672"/>
      </c:barChart>
      <c:catAx>
        <c:axId val="9381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18672"/>
        <c:crosses val="autoZero"/>
        <c:auto val="1"/>
        <c:lblAlgn val="ctr"/>
        <c:lblOffset val="100"/>
        <c:noMultiLvlLbl val="0"/>
      </c:catAx>
      <c:valAx>
        <c:axId val="9381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Cause of death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Sum!$K$3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Sum!$L$3:$O$3</c:f>
              <c:numCache>
                <c:formatCode>0.000%</c:formatCode>
                <c:ptCount val="4"/>
                <c:pt idx="0">
                  <c:v>0.23423423423423423</c:v>
                </c:pt>
                <c:pt idx="1">
                  <c:v>4.5045045045045043E-2</c:v>
                </c:pt>
                <c:pt idx="2">
                  <c:v>0.2072072072072072</c:v>
                </c:pt>
                <c:pt idx="3">
                  <c:v>0.51351351351351349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E-4682-B4E8-5F3DADBD446F}"/>
            </c:ext>
          </c:extLst>
        </c:ser>
        <c:ser>
          <c:idx val="1"/>
          <c:order val="1"/>
          <c:tx>
            <c:strRef>
              <c:f>Sum!$K$4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Sum!$L$4:$O$4</c:f>
              <c:numCache>
                <c:formatCode>0.000%</c:formatCode>
                <c:ptCount val="4"/>
                <c:pt idx="0">
                  <c:v>0.1797752808988764</c:v>
                </c:pt>
                <c:pt idx="1">
                  <c:v>5.6179775280898875E-2</c:v>
                </c:pt>
                <c:pt idx="2">
                  <c:v>0.30337078651685395</c:v>
                </c:pt>
                <c:pt idx="3">
                  <c:v>0.4606741573033708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E-4682-B4E8-5F3DADBD446F}"/>
            </c:ext>
          </c:extLst>
        </c:ser>
        <c:ser>
          <c:idx val="2"/>
          <c:order val="2"/>
          <c:tx>
            <c:strRef>
              <c:f>Sum!$K$5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Sum!$L$5:$O$5</c:f>
              <c:numCache>
                <c:formatCode>0.000%</c:formatCode>
                <c:ptCount val="4"/>
                <c:pt idx="0">
                  <c:v>8.0808080808080815E-2</c:v>
                </c:pt>
                <c:pt idx="1">
                  <c:v>0.69696969696969702</c:v>
                </c:pt>
                <c:pt idx="2">
                  <c:v>5.0505050505050504E-2</c:v>
                </c:pt>
                <c:pt idx="3">
                  <c:v>0.17171717171717171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E-4682-B4E8-5F3DADBD446F}"/>
            </c:ext>
          </c:extLst>
        </c:ser>
        <c:ser>
          <c:idx val="3"/>
          <c:order val="3"/>
          <c:tx>
            <c:strRef>
              <c:f>Sum!$K$6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Sum!$L$6:$O$6</c:f>
              <c:numCache>
                <c:formatCode>0.000%</c:formatCode>
                <c:ptCount val="4"/>
                <c:pt idx="0">
                  <c:v>7.03125E-2</c:v>
                </c:pt>
                <c:pt idx="1">
                  <c:v>0.6015625</c:v>
                </c:pt>
                <c:pt idx="2">
                  <c:v>0.15625</c:v>
                </c:pt>
                <c:pt idx="3">
                  <c:v>0.171875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DE-4682-B4E8-5F3DADBD446F}"/>
            </c:ext>
          </c:extLst>
        </c:ser>
        <c:ser>
          <c:idx val="4"/>
          <c:order val="4"/>
          <c:tx>
            <c:strRef>
              <c:f>Sum!$K$7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Sum!$L$7:$O$7</c:f>
              <c:numCache>
                <c:formatCode>0.000%</c:formatCode>
                <c:ptCount val="4"/>
                <c:pt idx="0">
                  <c:v>0.24719101123595505</c:v>
                </c:pt>
                <c:pt idx="1">
                  <c:v>0.3146067415730337</c:v>
                </c:pt>
                <c:pt idx="2">
                  <c:v>0.43820224719101125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DE-4682-B4E8-5F3DADBD446F}"/>
            </c:ext>
          </c:extLst>
        </c:ser>
        <c:ser>
          <c:idx val="5"/>
          <c:order val="5"/>
          <c:tx>
            <c:strRef>
              <c:f>Sum!$K$8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Sum!$L$8:$O$8</c:f>
              <c:numCache>
                <c:formatCode>0.000%</c:formatCode>
                <c:ptCount val="4"/>
                <c:pt idx="0">
                  <c:v>0.22727272727272727</c:v>
                </c:pt>
                <c:pt idx="1">
                  <c:v>2.2727272727272728E-2</c:v>
                </c:pt>
                <c:pt idx="2">
                  <c:v>0.22727272727272727</c:v>
                </c:pt>
                <c:pt idx="3">
                  <c:v>0.52272727272727271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DE-4682-B4E8-5F3DADBD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751392"/>
        <c:axId val="943754304"/>
      </c:barChart>
      <c:catAx>
        <c:axId val="9437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54304"/>
        <c:crosses val="autoZero"/>
        <c:auto val="1"/>
        <c:lblAlgn val="ctr"/>
        <c:lblOffset val="100"/>
        <c:noMultiLvlLbl val="0"/>
      </c:catAx>
      <c:valAx>
        <c:axId val="9437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Survival rate</a:t>
            </a:r>
          </a:p>
        </c:rich>
      </c:tx>
      <c:layout>
        <c:manualLayout>
          <c:xMode val="edge"/>
          <c:yMode val="edge"/>
          <c:x val="0.355963273627818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Sum!$S$2</c:f>
              <c:strCache>
                <c:ptCount val="1"/>
                <c:pt idx="0">
                  <c:v>Extinction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Sum!$R$3:$R$8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Sum!$S$3:$S$8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7-4228-A5C3-6D2B90846AA5}"/>
            </c:ext>
          </c:extLst>
        </c:ser>
        <c:ser>
          <c:idx val="1"/>
          <c:order val="1"/>
          <c:tx>
            <c:strRef>
              <c:f>Sum!$T$2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Sum!$R$3:$R$8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Sum!$T$3:$T$8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7-4228-A5C3-6D2B9084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044704"/>
        <c:axId val="901045536"/>
      </c:barChart>
      <c:catAx>
        <c:axId val="9010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45536"/>
        <c:crosses val="autoZero"/>
        <c:auto val="1"/>
        <c:lblAlgn val="ctr"/>
        <c:lblOffset val="100"/>
        <c:noMultiLvlLbl val="0"/>
      </c:catAx>
      <c:valAx>
        <c:axId val="901045536"/>
        <c:scaling>
          <c:orientation val="minMax"/>
          <c:max val="1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44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Births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Sum!$I$3:$I$8</c:f>
              <c:numCache>
                <c:formatCode>General</c:formatCode>
                <c:ptCount val="6"/>
                <c:pt idx="0">
                  <c:v>21</c:v>
                </c:pt>
                <c:pt idx="1">
                  <c:v>5</c:v>
                </c:pt>
                <c:pt idx="2">
                  <c:v>9</c:v>
                </c:pt>
                <c:pt idx="3">
                  <c:v>38</c:v>
                </c:pt>
                <c:pt idx="4">
                  <c:v>11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F-436A-9EEA-AEB01423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Chicken!$M$19:$P$19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Chicken!$M$21:$P$21</c:f>
              <c:numCache>
                <c:formatCode>General</c:formatCode>
                <c:ptCount val="4"/>
                <c:pt idx="0">
                  <c:v>26</c:v>
                </c:pt>
                <c:pt idx="1">
                  <c:v>5</c:v>
                </c:pt>
                <c:pt idx="2">
                  <c:v>23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B-4D0B-A263-720B1210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Cow!$E$19:$J$19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Cow!$E$21:$J$21</c:f>
              <c:numCache>
                <c:formatCode>General</c:formatCode>
                <c:ptCount val="6"/>
                <c:pt idx="0">
                  <c:v>89</c:v>
                </c:pt>
                <c:pt idx="1">
                  <c:v>75</c:v>
                </c:pt>
                <c:pt idx="2">
                  <c:v>69</c:v>
                </c:pt>
                <c:pt idx="3">
                  <c:v>41</c:v>
                </c:pt>
                <c:pt idx="4">
                  <c:v>32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2-4BD4-AA67-7914E909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Cow!$M$19:$P$19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Cow!$M$21:$P$21</c:f>
              <c:numCache>
                <c:formatCode>General</c:formatCode>
                <c:ptCount val="4"/>
                <c:pt idx="0">
                  <c:v>16</c:v>
                </c:pt>
                <c:pt idx="1">
                  <c:v>5</c:v>
                </c:pt>
                <c:pt idx="2">
                  <c:v>27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6-4FB2-8D1E-A9D8A099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Dog!$E$19:$J$19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Dog!$E$21:$J$21</c:f>
              <c:numCache>
                <c:formatCode>General</c:formatCode>
                <c:ptCount val="6"/>
                <c:pt idx="0">
                  <c:v>99</c:v>
                </c:pt>
                <c:pt idx="1">
                  <c:v>96</c:v>
                </c:pt>
                <c:pt idx="2">
                  <c:v>95</c:v>
                </c:pt>
                <c:pt idx="3">
                  <c:v>80</c:v>
                </c:pt>
                <c:pt idx="4">
                  <c:v>18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A-436E-9CDE-7ACBF4B9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Dog!$M$19:$P$19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Dog!$M$21:$P$21</c:f>
              <c:numCache>
                <c:formatCode>General</c:formatCode>
                <c:ptCount val="4"/>
                <c:pt idx="0">
                  <c:v>8</c:v>
                </c:pt>
                <c:pt idx="1">
                  <c:v>69</c:v>
                </c:pt>
                <c:pt idx="2">
                  <c:v>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1-40B1-ABC5-FF11AC11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Fox!$E$19:$J$19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Fox!$E$21:$J$21</c:f>
              <c:numCache>
                <c:formatCode>General</c:formatCode>
                <c:ptCount val="6"/>
                <c:pt idx="0">
                  <c:v>128</c:v>
                </c:pt>
                <c:pt idx="1">
                  <c:v>119</c:v>
                </c:pt>
                <c:pt idx="2">
                  <c:v>116</c:v>
                </c:pt>
                <c:pt idx="3">
                  <c:v>85</c:v>
                </c:pt>
                <c:pt idx="4">
                  <c:v>31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1-4C76-815D-A237B534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Fox!$M$19:$P$19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Fox!$M$21:$P$21</c:f>
              <c:numCache>
                <c:formatCode>General</c:formatCode>
                <c:ptCount val="4"/>
                <c:pt idx="0">
                  <c:v>9</c:v>
                </c:pt>
                <c:pt idx="1">
                  <c:v>77</c:v>
                </c:pt>
                <c:pt idx="2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465-8CD8-D2884F1B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Lion!$E$19:$J$19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Lion!$E$21:$J$21</c:f>
              <c:numCache>
                <c:formatCode>General</c:formatCode>
                <c:ptCount val="6"/>
                <c:pt idx="0">
                  <c:v>89</c:v>
                </c:pt>
                <c:pt idx="1">
                  <c:v>89</c:v>
                </c:pt>
                <c:pt idx="2">
                  <c:v>81</c:v>
                </c:pt>
                <c:pt idx="3">
                  <c:v>81</c:v>
                </c:pt>
                <c:pt idx="4">
                  <c:v>43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C5E-8328-22233D3A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74545</xdr:colOff>
      <xdr:row>25</xdr:row>
      <xdr:rowOff>124239</xdr:rowOff>
    </xdr:from>
    <xdr:to>
      <xdr:col>9</xdr:col>
      <xdr:colOff>538371</xdr:colOff>
      <xdr:row>40</xdr:row>
      <xdr:rowOff>17393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795131</xdr:colOff>
      <xdr:row>25</xdr:row>
      <xdr:rowOff>131693</xdr:rowOff>
    </xdr:from>
    <xdr:to>
      <xdr:col>16</xdr:col>
      <xdr:colOff>82826</xdr:colOff>
      <xdr:row>40</xdr:row>
      <xdr:rowOff>17393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74543</xdr:colOff>
      <xdr:row>25</xdr:row>
      <xdr:rowOff>7453</xdr:rowOff>
    </xdr:from>
    <xdr:to>
      <xdr:col>9</xdr:col>
      <xdr:colOff>521805</xdr:colOff>
      <xdr:row>39</xdr:row>
      <xdr:rowOff>83653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819978</xdr:colOff>
      <xdr:row>25</xdr:row>
      <xdr:rowOff>107673</xdr:rowOff>
    </xdr:from>
    <xdr:to>
      <xdr:col>15</xdr:col>
      <xdr:colOff>931792</xdr:colOff>
      <xdr:row>39</xdr:row>
      <xdr:rowOff>149914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16564</xdr:colOff>
      <xdr:row>25</xdr:row>
      <xdr:rowOff>149087</xdr:rowOff>
    </xdr:from>
    <xdr:to>
      <xdr:col>9</xdr:col>
      <xdr:colOff>629477</xdr:colOff>
      <xdr:row>40</xdr:row>
      <xdr:rowOff>50523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832402</xdr:colOff>
      <xdr:row>25</xdr:row>
      <xdr:rowOff>123409</xdr:rowOff>
    </xdr:from>
    <xdr:to>
      <xdr:col>16</xdr:col>
      <xdr:colOff>107674</xdr:colOff>
      <xdr:row>40</xdr:row>
      <xdr:rowOff>9109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4142</xdr:colOff>
      <xdr:row>25</xdr:row>
      <xdr:rowOff>140804</xdr:rowOff>
    </xdr:from>
    <xdr:to>
      <xdr:col>9</xdr:col>
      <xdr:colOff>505240</xdr:colOff>
      <xdr:row>40</xdr:row>
      <xdr:rowOff>17392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579783</xdr:colOff>
      <xdr:row>25</xdr:row>
      <xdr:rowOff>57979</xdr:rowOff>
    </xdr:from>
    <xdr:to>
      <xdr:col>16</xdr:col>
      <xdr:colOff>8283</xdr:colOff>
      <xdr:row>39</xdr:row>
      <xdr:rowOff>108501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70401</xdr:colOff>
      <xdr:row>25</xdr:row>
      <xdr:rowOff>66260</xdr:rowOff>
    </xdr:from>
    <xdr:to>
      <xdr:col>10</xdr:col>
      <xdr:colOff>49695</xdr:colOff>
      <xdr:row>39</xdr:row>
      <xdr:rowOff>83653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683314</xdr:colOff>
      <xdr:row>25</xdr:row>
      <xdr:rowOff>82826</xdr:rowOff>
    </xdr:from>
    <xdr:to>
      <xdr:col>16</xdr:col>
      <xdr:colOff>24848</xdr:colOff>
      <xdr:row>39</xdr:row>
      <xdr:rowOff>125067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335445</xdr:colOff>
      <xdr:row>25</xdr:row>
      <xdr:rowOff>106845</xdr:rowOff>
    </xdr:from>
    <xdr:to>
      <xdr:col>9</xdr:col>
      <xdr:colOff>467966</xdr:colOff>
      <xdr:row>39</xdr:row>
      <xdr:rowOff>183045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675032</xdr:colOff>
      <xdr:row>25</xdr:row>
      <xdr:rowOff>66262</xdr:rowOff>
    </xdr:from>
    <xdr:to>
      <xdr:col>16</xdr:col>
      <xdr:colOff>149087</xdr:colOff>
      <xdr:row>39</xdr:row>
      <xdr:rowOff>91938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57978</xdr:colOff>
      <xdr:row>9</xdr:row>
      <xdr:rowOff>77856</xdr:rowOff>
    </xdr:from>
    <xdr:to>
      <xdr:col>7</xdr:col>
      <xdr:colOff>298174</xdr:colOff>
      <xdr:row>23</xdr:row>
      <xdr:rowOff>154056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78684</xdr:colOff>
      <xdr:row>24</xdr:row>
      <xdr:rowOff>53009</xdr:rowOff>
    </xdr:from>
    <xdr:to>
      <xdr:col>7</xdr:col>
      <xdr:colOff>318880</xdr:colOff>
      <xdr:row>38</xdr:row>
      <xdr:rowOff>129209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231913</xdr:colOff>
      <xdr:row>8</xdr:row>
      <xdr:rowOff>189671</xdr:rowOff>
    </xdr:from>
    <xdr:to>
      <xdr:col>15</xdr:col>
      <xdr:colOff>513521</xdr:colOff>
      <xdr:row>23</xdr:row>
      <xdr:rowOff>75371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219489</xdr:colOff>
      <xdr:row>23</xdr:row>
      <xdr:rowOff>181388</xdr:rowOff>
    </xdr:from>
    <xdr:to>
      <xdr:col>15</xdr:col>
      <xdr:colOff>538369</xdr:colOff>
      <xdr:row>38</xdr:row>
      <xdr:rowOff>67088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426554</xdr:colOff>
      <xdr:row>9</xdr:row>
      <xdr:rowOff>15737</xdr:rowOff>
    </xdr:from>
    <xdr:to>
      <xdr:col>21</xdr:col>
      <xdr:colOff>323022</xdr:colOff>
      <xdr:row>23</xdr:row>
      <xdr:rowOff>91937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443120</xdr:colOff>
      <xdr:row>24</xdr:row>
      <xdr:rowOff>115127</xdr:rowOff>
    </xdr:from>
    <xdr:to>
      <xdr:col>22</xdr:col>
      <xdr:colOff>16565</xdr:colOff>
      <xdr:row>39</xdr:row>
      <xdr:rowOff>827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ornox\Desktop\EFOP\M&#233;r&#233;sek\6666NoPack\&#214;sszes&#237;tettNoP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cken"/>
      <sheetName val="Cow"/>
      <sheetName val="Dog"/>
      <sheetName val="Fox"/>
      <sheetName val="Lion"/>
      <sheetName val="Pig"/>
      <sheetName val="Sum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Chicke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w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og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ox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on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ig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"/>
  <sheetViews>
    <sheetView zoomScale="115" zoomScaleNormal="115" workbookViewId="0">
      <selection activeCell="A18" sqref="A18:Q2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9.85546875" bestFit="1" customWidth="1"/>
    <col min="4" max="4" width="5.28515625" bestFit="1" customWidth="1"/>
    <col min="5" max="5" width="9.7109375" customWidth="1"/>
    <col min="6" max="6" width="11.5703125" customWidth="1"/>
    <col min="7" max="7" width="10.7109375" customWidth="1"/>
    <col min="8" max="8" width="8.5703125" customWidth="1"/>
    <col min="9" max="9" width="12.5703125" customWidth="1"/>
    <col min="10" max="10" width="8.7109375" customWidth="1"/>
    <col min="11" max="11" width="11.85546875" customWidth="1"/>
    <col min="12" max="12" width="8.7109375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307.01159999999999</v>
      </c>
      <c r="B2" t="s">
        <v>16</v>
      </c>
      <c r="C2">
        <v>6</v>
      </c>
      <c r="D2">
        <v>0</v>
      </c>
      <c r="E2">
        <v>6</v>
      </c>
      <c r="F2">
        <v>6</v>
      </c>
      <c r="G2">
        <v>5</v>
      </c>
      <c r="H2">
        <v>5</v>
      </c>
      <c r="I2">
        <v>3</v>
      </c>
      <c r="J2">
        <v>3</v>
      </c>
      <c r="K2">
        <v>1</v>
      </c>
      <c r="L2">
        <v>5</v>
      </c>
      <c r="M2">
        <v>1</v>
      </c>
      <c r="N2">
        <v>0</v>
      </c>
      <c r="O2">
        <v>3</v>
      </c>
      <c r="P2">
        <v>2</v>
      </c>
    </row>
    <row r="3" spans="1:16" x14ac:dyDescent="0.25">
      <c r="A3">
        <v>170.33949999999999</v>
      </c>
      <c r="B3" t="s">
        <v>16</v>
      </c>
      <c r="C3">
        <v>6</v>
      </c>
      <c r="D3">
        <v>0</v>
      </c>
      <c r="E3">
        <v>6</v>
      </c>
      <c r="F3">
        <v>4</v>
      </c>
      <c r="G3">
        <v>2</v>
      </c>
      <c r="H3">
        <v>2</v>
      </c>
      <c r="I3">
        <v>0</v>
      </c>
      <c r="J3">
        <v>0</v>
      </c>
      <c r="K3">
        <v>4</v>
      </c>
      <c r="L3">
        <v>2</v>
      </c>
      <c r="M3">
        <v>1</v>
      </c>
      <c r="N3">
        <v>0</v>
      </c>
      <c r="O3">
        <v>0</v>
      </c>
      <c r="P3">
        <v>5</v>
      </c>
    </row>
    <row r="4" spans="1:16" x14ac:dyDescent="0.25">
      <c r="A4">
        <v>183.68559999999999</v>
      </c>
      <c r="B4" t="s">
        <v>16</v>
      </c>
      <c r="C4">
        <v>6</v>
      </c>
      <c r="D4">
        <v>0</v>
      </c>
      <c r="E4">
        <v>6</v>
      </c>
      <c r="F4">
        <v>4</v>
      </c>
      <c r="G4">
        <v>3</v>
      </c>
      <c r="H4">
        <v>3</v>
      </c>
      <c r="I4">
        <v>0</v>
      </c>
      <c r="J4">
        <v>0</v>
      </c>
      <c r="K4">
        <v>2</v>
      </c>
      <c r="L4">
        <v>4</v>
      </c>
      <c r="M4">
        <v>3</v>
      </c>
      <c r="N4">
        <v>0</v>
      </c>
      <c r="O4">
        <v>0</v>
      </c>
      <c r="P4">
        <v>3</v>
      </c>
    </row>
    <row r="5" spans="1:16" x14ac:dyDescent="0.25">
      <c r="A5">
        <v>673.08680000000004</v>
      </c>
      <c r="B5" t="s">
        <v>16</v>
      </c>
      <c r="C5">
        <v>12</v>
      </c>
      <c r="D5">
        <v>0</v>
      </c>
      <c r="E5">
        <v>12</v>
      </c>
      <c r="F5">
        <v>10</v>
      </c>
      <c r="G5">
        <v>10</v>
      </c>
      <c r="H5">
        <v>8</v>
      </c>
      <c r="I5">
        <v>6</v>
      </c>
      <c r="J5">
        <v>6</v>
      </c>
      <c r="K5">
        <v>4</v>
      </c>
      <c r="L5">
        <v>8</v>
      </c>
      <c r="M5">
        <v>2</v>
      </c>
      <c r="N5">
        <v>1</v>
      </c>
      <c r="O5">
        <v>6</v>
      </c>
      <c r="P5">
        <v>3</v>
      </c>
    </row>
    <row r="6" spans="1:16" x14ac:dyDescent="0.25">
      <c r="A6">
        <v>170.386</v>
      </c>
      <c r="B6" t="s">
        <v>16</v>
      </c>
      <c r="C6">
        <v>6</v>
      </c>
      <c r="D6">
        <v>0</v>
      </c>
      <c r="E6">
        <v>6</v>
      </c>
      <c r="F6">
        <v>5</v>
      </c>
      <c r="G6">
        <v>5</v>
      </c>
      <c r="H6">
        <v>5</v>
      </c>
      <c r="I6">
        <v>0</v>
      </c>
      <c r="J6">
        <v>0</v>
      </c>
      <c r="K6">
        <v>2</v>
      </c>
      <c r="L6">
        <v>4</v>
      </c>
      <c r="M6">
        <v>2</v>
      </c>
      <c r="N6">
        <v>1</v>
      </c>
      <c r="O6">
        <v>0</v>
      </c>
      <c r="P6">
        <v>3</v>
      </c>
    </row>
    <row r="7" spans="1:16" x14ac:dyDescent="0.25">
      <c r="A7">
        <v>303.07319999999999</v>
      </c>
      <c r="B7" t="s">
        <v>16</v>
      </c>
      <c r="C7">
        <v>6</v>
      </c>
      <c r="D7">
        <v>0</v>
      </c>
      <c r="E7">
        <v>6</v>
      </c>
      <c r="F7">
        <v>5</v>
      </c>
      <c r="G7">
        <v>3</v>
      </c>
      <c r="H7">
        <v>3</v>
      </c>
      <c r="I7">
        <v>1</v>
      </c>
      <c r="J7">
        <v>1</v>
      </c>
      <c r="K7">
        <v>4</v>
      </c>
      <c r="L7">
        <v>2</v>
      </c>
      <c r="M7">
        <v>0</v>
      </c>
      <c r="N7">
        <v>0</v>
      </c>
      <c r="O7">
        <v>1</v>
      </c>
      <c r="P7">
        <v>5</v>
      </c>
    </row>
    <row r="8" spans="1:16" x14ac:dyDescent="0.25">
      <c r="A8">
        <v>297.86219999999997</v>
      </c>
      <c r="B8" t="s">
        <v>16</v>
      </c>
      <c r="C8">
        <v>6</v>
      </c>
      <c r="D8">
        <v>0</v>
      </c>
      <c r="E8">
        <v>6</v>
      </c>
      <c r="F8">
        <v>5</v>
      </c>
      <c r="G8">
        <v>5</v>
      </c>
      <c r="H8">
        <v>4</v>
      </c>
      <c r="I8">
        <v>1</v>
      </c>
      <c r="J8">
        <v>0</v>
      </c>
      <c r="K8">
        <v>6</v>
      </c>
      <c r="L8">
        <v>0</v>
      </c>
      <c r="M8">
        <v>2</v>
      </c>
      <c r="N8">
        <v>0</v>
      </c>
      <c r="O8">
        <v>0</v>
      </c>
      <c r="P8">
        <v>4</v>
      </c>
    </row>
    <row r="9" spans="1:16" x14ac:dyDescent="0.25">
      <c r="A9">
        <v>308.01179999999999</v>
      </c>
      <c r="B9" t="s">
        <v>16</v>
      </c>
      <c r="C9">
        <v>9</v>
      </c>
      <c r="D9">
        <v>0</v>
      </c>
      <c r="E9">
        <v>9</v>
      </c>
      <c r="F9">
        <v>6</v>
      </c>
      <c r="G9">
        <v>6</v>
      </c>
      <c r="H9">
        <v>5</v>
      </c>
      <c r="I9">
        <v>2</v>
      </c>
      <c r="J9">
        <v>2</v>
      </c>
      <c r="K9">
        <v>4</v>
      </c>
      <c r="L9">
        <v>5</v>
      </c>
      <c r="M9">
        <v>1</v>
      </c>
      <c r="N9">
        <v>1</v>
      </c>
      <c r="O9">
        <v>2</v>
      </c>
      <c r="P9">
        <v>5</v>
      </c>
    </row>
    <row r="10" spans="1:16" x14ac:dyDescent="0.25">
      <c r="A10">
        <v>304.03640000000001</v>
      </c>
      <c r="B10" t="s">
        <v>16</v>
      </c>
      <c r="C10">
        <v>6</v>
      </c>
      <c r="D10">
        <v>0</v>
      </c>
      <c r="E10">
        <v>6</v>
      </c>
      <c r="F10">
        <v>4</v>
      </c>
      <c r="G10">
        <v>4</v>
      </c>
      <c r="H10">
        <v>4</v>
      </c>
      <c r="I10">
        <v>2</v>
      </c>
      <c r="J10">
        <v>2</v>
      </c>
      <c r="K10">
        <v>1</v>
      </c>
      <c r="L10">
        <v>5</v>
      </c>
      <c r="M10">
        <v>1</v>
      </c>
      <c r="N10">
        <v>0</v>
      </c>
      <c r="O10">
        <v>2</v>
      </c>
      <c r="P10">
        <v>3</v>
      </c>
    </row>
    <row r="11" spans="1:16" x14ac:dyDescent="0.25">
      <c r="A11">
        <v>149.94489999999999</v>
      </c>
      <c r="B11" t="s">
        <v>16</v>
      </c>
      <c r="C11">
        <v>6</v>
      </c>
      <c r="D11">
        <v>0</v>
      </c>
      <c r="E11">
        <v>6</v>
      </c>
      <c r="F11">
        <v>4</v>
      </c>
      <c r="G11">
        <v>3</v>
      </c>
      <c r="H11">
        <v>2</v>
      </c>
      <c r="I11">
        <v>0</v>
      </c>
      <c r="J11">
        <v>0</v>
      </c>
      <c r="K11">
        <v>2</v>
      </c>
      <c r="L11">
        <v>4</v>
      </c>
      <c r="M11">
        <v>0</v>
      </c>
      <c r="N11">
        <v>0</v>
      </c>
      <c r="O11">
        <v>0</v>
      </c>
      <c r="P11">
        <v>6</v>
      </c>
    </row>
    <row r="12" spans="1:16" x14ac:dyDescent="0.25">
      <c r="A12">
        <v>248.7885</v>
      </c>
      <c r="B12" t="s">
        <v>16</v>
      </c>
      <c r="C12">
        <v>9</v>
      </c>
      <c r="D12">
        <v>0</v>
      </c>
      <c r="E12">
        <v>9</v>
      </c>
      <c r="F12">
        <v>6</v>
      </c>
      <c r="G12">
        <v>5</v>
      </c>
      <c r="H12">
        <v>3</v>
      </c>
      <c r="I12">
        <v>0</v>
      </c>
      <c r="J12">
        <v>0</v>
      </c>
      <c r="K12">
        <v>4</v>
      </c>
      <c r="L12">
        <v>5</v>
      </c>
      <c r="M12">
        <v>2</v>
      </c>
      <c r="N12">
        <v>0</v>
      </c>
      <c r="O12">
        <v>0</v>
      </c>
      <c r="P12">
        <v>7</v>
      </c>
    </row>
    <row r="13" spans="1:16" x14ac:dyDescent="0.25">
      <c r="A13">
        <v>446.20699999999999</v>
      </c>
      <c r="B13" t="s">
        <v>16</v>
      </c>
      <c r="C13">
        <v>15</v>
      </c>
      <c r="D13">
        <v>0</v>
      </c>
      <c r="E13">
        <v>15</v>
      </c>
      <c r="F13">
        <v>15</v>
      </c>
      <c r="G13">
        <v>15</v>
      </c>
      <c r="H13">
        <v>9</v>
      </c>
      <c r="I13">
        <v>6</v>
      </c>
      <c r="J13">
        <v>5</v>
      </c>
      <c r="K13">
        <v>7</v>
      </c>
      <c r="L13">
        <v>8</v>
      </c>
      <c r="M13">
        <v>7</v>
      </c>
      <c r="N13">
        <v>1</v>
      </c>
      <c r="O13">
        <v>5</v>
      </c>
      <c r="P13">
        <v>2</v>
      </c>
    </row>
    <row r="14" spans="1:16" x14ac:dyDescent="0.25">
      <c r="A14">
        <v>307.01409999999998</v>
      </c>
      <c r="B14" t="s">
        <v>16</v>
      </c>
      <c r="C14">
        <v>6</v>
      </c>
      <c r="D14">
        <v>0</v>
      </c>
      <c r="E14">
        <v>6</v>
      </c>
      <c r="F14">
        <v>6</v>
      </c>
      <c r="G14">
        <v>6</v>
      </c>
      <c r="H14">
        <v>5</v>
      </c>
      <c r="I14">
        <v>2</v>
      </c>
      <c r="J14">
        <v>1</v>
      </c>
      <c r="K14">
        <v>3</v>
      </c>
      <c r="L14">
        <v>3</v>
      </c>
      <c r="M14">
        <v>0</v>
      </c>
      <c r="N14">
        <v>1</v>
      </c>
      <c r="O14">
        <v>1</v>
      </c>
      <c r="P14">
        <v>4</v>
      </c>
    </row>
    <row r="15" spans="1:16" x14ac:dyDescent="0.25">
      <c r="A15">
        <v>302.041</v>
      </c>
      <c r="B15" t="s">
        <v>16</v>
      </c>
      <c r="C15">
        <v>6</v>
      </c>
      <c r="D15">
        <v>0</v>
      </c>
      <c r="E15">
        <v>6</v>
      </c>
      <c r="F15">
        <v>6</v>
      </c>
      <c r="G15">
        <v>6</v>
      </c>
      <c r="H15">
        <v>6</v>
      </c>
      <c r="I15">
        <v>2</v>
      </c>
      <c r="J15">
        <v>2</v>
      </c>
      <c r="K15">
        <v>2</v>
      </c>
      <c r="L15">
        <v>4</v>
      </c>
      <c r="M15">
        <v>2</v>
      </c>
      <c r="N15">
        <v>0</v>
      </c>
      <c r="O15">
        <v>2</v>
      </c>
      <c r="P15">
        <v>2</v>
      </c>
    </row>
    <row r="16" spans="1:16" x14ac:dyDescent="0.25">
      <c r="A16">
        <v>302.04180000000002</v>
      </c>
      <c r="B16" t="s">
        <v>16</v>
      </c>
      <c r="C16">
        <v>6</v>
      </c>
      <c r="D16">
        <v>0</v>
      </c>
      <c r="E16">
        <v>6</v>
      </c>
      <c r="F16">
        <v>4</v>
      </c>
      <c r="G16">
        <v>4</v>
      </c>
      <c r="H16">
        <v>3</v>
      </c>
      <c r="I16">
        <v>1</v>
      </c>
      <c r="J16">
        <v>1</v>
      </c>
      <c r="K16">
        <v>2</v>
      </c>
      <c r="L16">
        <v>4</v>
      </c>
      <c r="M16">
        <v>2</v>
      </c>
      <c r="N16">
        <v>0</v>
      </c>
      <c r="O16">
        <v>1</v>
      </c>
      <c r="P16">
        <v>3</v>
      </c>
    </row>
    <row r="18" spans="1:21" x14ac:dyDescent="0.25">
      <c r="B18" s="28" t="s">
        <v>22</v>
      </c>
      <c r="C18" s="40"/>
      <c r="D18" s="29"/>
      <c r="E18" s="30" t="s">
        <v>23</v>
      </c>
      <c r="F18" s="31"/>
      <c r="G18" s="31"/>
      <c r="H18" s="31"/>
      <c r="I18" s="31"/>
      <c r="J18" s="32"/>
      <c r="K18" s="30" t="s">
        <v>24</v>
      </c>
      <c r="L18" s="32"/>
      <c r="M18" s="30" t="s">
        <v>25</v>
      </c>
      <c r="N18" s="31"/>
      <c r="O18" s="31"/>
      <c r="P18" s="32"/>
      <c r="Q18" s="33" t="s">
        <v>26</v>
      </c>
      <c r="S18" s="35" t="s">
        <v>27</v>
      </c>
      <c r="T18" s="35"/>
      <c r="U18" s="35"/>
    </row>
    <row r="19" spans="1:21" x14ac:dyDescent="0.25">
      <c r="A19" s="3"/>
      <c r="B19" s="4" t="s">
        <v>28</v>
      </c>
      <c r="C19" s="6" t="s">
        <v>29</v>
      </c>
      <c r="D19" s="5" t="s">
        <v>48</v>
      </c>
      <c r="E19" s="4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5" t="s">
        <v>35</v>
      </c>
      <c r="K19" s="4" t="s">
        <v>36</v>
      </c>
      <c r="L19" s="5" t="s">
        <v>37</v>
      </c>
      <c r="M19" s="4" t="s">
        <v>38</v>
      </c>
      <c r="N19" s="6" t="s">
        <v>39</v>
      </c>
      <c r="O19" s="6" t="s">
        <v>40</v>
      </c>
      <c r="P19" s="5" t="s">
        <v>41</v>
      </c>
      <c r="Q19" s="34"/>
      <c r="S19" s="35"/>
      <c r="T19" s="35"/>
      <c r="U19" s="35"/>
    </row>
    <row r="20" spans="1:21" x14ac:dyDescent="0.25">
      <c r="A20" s="7" t="s">
        <v>42</v>
      </c>
      <c r="B20" s="8">
        <f>COUNT(A2:A16)</f>
        <v>15</v>
      </c>
      <c r="C20" s="8">
        <f>SUM(C2:C16)</f>
        <v>111</v>
      </c>
      <c r="D20" s="2">
        <f>C20-COUNT(A2:A16)*6</f>
        <v>21</v>
      </c>
      <c r="E20" s="11">
        <f t="shared" ref="E20:J20" si="0">SUM(E2:E16)</f>
        <v>111</v>
      </c>
      <c r="F20" s="8">
        <f t="shared" si="0"/>
        <v>90</v>
      </c>
      <c r="G20" s="8">
        <f t="shared" si="0"/>
        <v>82</v>
      </c>
      <c r="H20" s="8">
        <f t="shared" si="0"/>
        <v>67</v>
      </c>
      <c r="I20" s="8">
        <f t="shared" si="0"/>
        <v>26</v>
      </c>
      <c r="J20" s="9">
        <f t="shared" si="0"/>
        <v>23</v>
      </c>
      <c r="K20" s="11">
        <f>SUM($K$2:$K$16)</f>
        <v>48</v>
      </c>
      <c r="L20" s="9">
        <f>SUM($L$2:$L$16)</f>
        <v>63</v>
      </c>
      <c r="M20" s="11">
        <f>SUM(M2:M16)</f>
        <v>26</v>
      </c>
      <c r="N20" s="8">
        <f>SUM(N2:N16)</f>
        <v>5</v>
      </c>
      <c r="O20" s="8">
        <f>SUM(O2:O16)</f>
        <v>23</v>
      </c>
      <c r="P20" s="9">
        <f>SUM(P2:P16)</f>
        <v>57</v>
      </c>
      <c r="Q20" s="10">
        <f>SUM(M20:P20)</f>
        <v>111</v>
      </c>
      <c r="S20" s="35"/>
      <c r="T20" s="35"/>
      <c r="U20" s="35"/>
    </row>
    <row r="21" spans="1:21" x14ac:dyDescent="0.25">
      <c r="A21" s="12" t="s">
        <v>43</v>
      </c>
      <c r="B21" s="8">
        <f>COUNTIF(D2:D16,"=0")</f>
        <v>15</v>
      </c>
      <c r="C21" s="8">
        <f>SUMIFS(C2:C16,D2:D16,"=0")</f>
        <v>111</v>
      </c>
      <c r="D21" s="41">
        <f>SUMIFS(C2:C16,D2:D16,"=0") - COUNTIFS(D2:D16,"=0")*6</f>
        <v>21</v>
      </c>
      <c r="E21" s="11">
        <f t="shared" ref="E21:J21" si="1">SUMIFS(E2:E16,$D$2:$D$16,"=0")</f>
        <v>111</v>
      </c>
      <c r="F21" s="8">
        <f t="shared" si="1"/>
        <v>90</v>
      </c>
      <c r="G21" s="8">
        <f t="shared" si="1"/>
        <v>82</v>
      </c>
      <c r="H21" s="8">
        <f t="shared" si="1"/>
        <v>67</v>
      </c>
      <c r="I21" s="8">
        <f t="shared" si="1"/>
        <v>26</v>
      </c>
      <c r="J21" s="9">
        <f t="shared" si="1"/>
        <v>23</v>
      </c>
      <c r="K21" s="11">
        <f>SUMIFS($K$2:$K$16,$D$2:$D$16,"=0")</f>
        <v>48</v>
      </c>
      <c r="L21" s="9">
        <f>SUMIFS($L$2:$L$16,$D$2:$D$16,"=0")</f>
        <v>63</v>
      </c>
      <c r="M21" s="11">
        <f>SUMIFS(M2:M16,$D$2:$D$16,"=0")</f>
        <v>26</v>
      </c>
      <c r="N21" s="8">
        <f>SUMIFS(N2:N16,$D$2:$D$16,"=0")</f>
        <v>5</v>
      </c>
      <c r="O21" s="8">
        <f>SUMIFS(O2:O16,$D$2:$D$16,"=0")</f>
        <v>23</v>
      </c>
      <c r="P21" s="9">
        <f>SUMIFS(P2:P16,$D$2:$D$16,"=0")</f>
        <v>57</v>
      </c>
      <c r="Q21" s="10">
        <f t="shared" ref="Q21:Q22" si="2">SUM(M21:P21)</f>
        <v>111</v>
      </c>
      <c r="S21" s="35"/>
      <c r="T21" s="35"/>
      <c r="U21" s="35"/>
    </row>
    <row r="22" spans="1:21" x14ac:dyDescent="0.25">
      <c r="A22" s="5" t="s">
        <v>44</v>
      </c>
      <c r="B22" s="13">
        <f>COUNTIF(D2:D16,"&gt;0")</f>
        <v>0</v>
      </c>
      <c r="C22" s="13">
        <f>SUMIFS(C2:C16,D2:D16,"&gt;0")</f>
        <v>0</v>
      </c>
      <c r="D22" s="42">
        <f>SUMIFS(C2:C16,D2:D16,"=0") - COUNTIFS(D2:D16,"&gt;0")*6</f>
        <v>111</v>
      </c>
      <c r="E22" s="15">
        <f t="shared" ref="E22:J22" si="3">SUMIFS(E2:E16,$D$2:$D$16,"&gt;0")</f>
        <v>0</v>
      </c>
      <c r="F22" s="13">
        <f t="shared" si="3"/>
        <v>0</v>
      </c>
      <c r="G22" s="13">
        <f t="shared" si="3"/>
        <v>0</v>
      </c>
      <c r="H22" s="13">
        <f t="shared" si="3"/>
        <v>0</v>
      </c>
      <c r="I22" s="13">
        <f t="shared" si="3"/>
        <v>0</v>
      </c>
      <c r="J22" s="14">
        <f t="shared" si="3"/>
        <v>0</v>
      </c>
      <c r="K22" s="15">
        <f>SUMIFS($K$2:$K$16,$D$2:$D$16,"&gt;0")</f>
        <v>0</v>
      </c>
      <c r="L22" s="14">
        <f>SUMIFS($L$2:$L$16,$D$2:$D$16,"&gt;0")</f>
        <v>0</v>
      </c>
      <c r="M22" s="15">
        <f>SUMIFS(M2:M16,$D$2:$D$16,"&gt;0")</f>
        <v>0</v>
      </c>
      <c r="N22" s="13">
        <f>SUMIFS(N2:N16,$D$2:$D$16,"&gt;0")</f>
        <v>0</v>
      </c>
      <c r="O22" s="13">
        <f>SUMIFS(O2:O16,$D$2:$D$16,"&gt;0")</f>
        <v>0</v>
      </c>
      <c r="P22" s="14">
        <f>SUMIFS(P2:P16,$D$2:$D$16,"&gt;0")</f>
        <v>0</v>
      </c>
      <c r="Q22" s="16">
        <f t="shared" si="2"/>
        <v>0</v>
      </c>
      <c r="S22" s="35"/>
      <c r="T22" s="35"/>
      <c r="U22" s="35"/>
    </row>
    <row r="23" spans="1:21" x14ac:dyDescent="0.25">
      <c r="A23" s="12" t="s">
        <v>42</v>
      </c>
      <c r="B23" s="17" t="s">
        <v>45</v>
      </c>
      <c r="C23" s="19" t="s">
        <v>45</v>
      </c>
      <c r="D23" s="1" t="s">
        <v>45</v>
      </c>
      <c r="E23" s="19" t="s">
        <v>45</v>
      </c>
      <c r="F23" s="19" t="str">
        <f>IF(OR($B21 = 0,$B22=0), "-",F20/$C$20)</f>
        <v>-</v>
      </c>
      <c r="G23" s="19" t="str">
        <f>IF(OR($B21 = 0,$B22=0), "-",G20/$C$20)</f>
        <v>-</v>
      </c>
      <c r="H23" s="19" t="str">
        <f>IF(OR($B21 = 0,$B22=0), "-",H20/$C$20)</f>
        <v>-</v>
      </c>
      <c r="I23" s="19" t="str">
        <f>IF(OR($B21 = 0,$B22=0), "-",I20/$C$20)</f>
        <v>-</v>
      </c>
      <c r="J23" s="19" t="str">
        <f>IF(OR($B21 = 0,$B22=0), "-",J20/$C$20)</f>
        <v>-</v>
      </c>
      <c r="K23" s="20" t="str">
        <f>IF(OR($B21=0,$B22=0),"-",K20/$C20)</f>
        <v>-</v>
      </c>
      <c r="L23" s="18" t="str">
        <f>IF(OR($B21=0,$B22=0),"-",L20/$C20)</f>
        <v>-</v>
      </c>
      <c r="M23" s="20" t="str">
        <f>IF(OR($B21=0,$B22=0),"-",M20 / $Q$20)</f>
        <v>-</v>
      </c>
      <c r="N23" s="19" t="str">
        <f>IF(OR($B21=0,$B22=0),"-",N20 / $Q$20)</f>
        <v>-</v>
      </c>
      <c r="O23" s="19" t="str">
        <f>IF(OR($B21=0,$B22=0),"-",O20 / $Q$20)</f>
        <v>-</v>
      </c>
      <c r="P23" s="18" t="str">
        <f>IF(OR($B21=0,$B22=0),"-",P20 / $Q$20)</f>
        <v>-</v>
      </c>
      <c r="Q23" s="21" t="str">
        <f>IF(OR(B21=0,B22=0),"-",Q20/C20)</f>
        <v>-</v>
      </c>
      <c r="S23" s="35"/>
      <c r="T23" s="35"/>
      <c r="U23" s="35"/>
    </row>
    <row r="24" spans="1:21" x14ac:dyDescent="0.25">
      <c r="A24" s="12" t="s">
        <v>43</v>
      </c>
      <c r="B24" s="17">
        <f>B21/B20</f>
        <v>1</v>
      </c>
      <c r="C24" s="17" t="s">
        <v>45</v>
      </c>
      <c r="D24" s="9" t="s">
        <v>45</v>
      </c>
      <c r="E24" s="17" t="s">
        <v>45</v>
      </c>
      <c r="F24" s="17">
        <f>IF($B21 = 0, "-",F21/$C21)</f>
        <v>0.81081081081081086</v>
      </c>
      <c r="G24" s="17">
        <f>IF($B21 = 0, "-",G21/$C21)</f>
        <v>0.73873873873873874</v>
      </c>
      <c r="H24" s="17">
        <f>IF($B21 = 0, "-",H21/$C21)</f>
        <v>0.60360360360360366</v>
      </c>
      <c r="I24" s="17">
        <f>IF($B21 = 0, "-",I21/$C21)</f>
        <v>0.23423423423423423</v>
      </c>
      <c r="J24" s="17">
        <f>IF($B21 = 0, "-",J21/$C21)</f>
        <v>0.2072072072072072</v>
      </c>
      <c r="K24" s="23">
        <f>IF($B21 = 0, "-", K21/$C21)</f>
        <v>0.43243243243243246</v>
      </c>
      <c r="L24" s="22">
        <f>IF($B21 = 0, "-", L21/$C21)</f>
        <v>0.56756756756756754</v>
      </c>
      <c r="M24" s="23">
        <f>IF($B21=0, "-",M21 / $Q21)</f>
        <v>0.23423423423423423</v>
      </c>
      <c r="N24" s="17">
        <f>IF($B21=0, "-",N21 / $Q21)</f>
        <v>4.5045045045045043E-2</v>
      </c>
      <c r="O24" s="17">
        <f>IF($B21=0, "-",O21 / $Q21)</f>
        <v>0.2072072072072072</v>
      </c>
      <c r="P24" s="22">
        <f>IF($B21=0, "-",P21 / $Q21)</f>
        <v>0.51351351351351349</v>
      </c>
      <c r="Q24" s="21">
        <f>IF(B21=0,"-",Q21/C21)</f>
        <v>1</v>
      </c>
      <c r="S24" s="35"/>
      <c r="T24" s="35"/>
      <c r="U24" s="35"/>
    </row>
    <row r="25" spans="1:21" x14ac:dyDescent="0.25">
      <c r="A25" s="5" t="s">
        <v>44</v>
      </c>
      <c r="B25" s="24" t="str">
        <f>IF(B22 = 0, "-",B22/B20)</f>
        <v>-</v>
      </c>
      <c r="C25" s="24" t="s">
        <v>45</v>
      </c>
      <c r="D25" s="14" t="s">
        <v>45</v>
      </c>
      <c r="E25" s="24" t="s">
        <v>45</v>
      </c>
      <c r="F25" s="24" t="str">
        <f>IF($B22 = 0, "-",F22/$C22)</f>
        <v>-</v>
      </c>
      <c r="G25" s="24" t="str">
        <f>IF($B22 = 0, "-",G22/$C22)</f>
        <v>-</v>
      </c>
      <c r="H25" s="24" t="str">
        <f>IF($B22 = 0, "-",H22/$C22)</f>
        <v>-</v>
      </c>
      <c r="I25" s="24" t="str">
        <f>IF($B22 = 0, "-",I22/$C22)</f>
        <v>-</v>
      </c>
      <c r="J25" s="24" t="str">
        <f>IF($B22 = 0, "-",J22/$C22)</f>
        <v>-</v>
      </c>
      <c r="K25" s="26" t="str">
        <f>IF($B22 = 0, "-", K22/$C22)</f>
        <v>-</v>
      </c>
      <c r="L25" s="25" t="str">
        <f>IF($B22 = 0, "-", L22/$C22)</f>
        <v>-</v>
      </c>
      <c r="M25" s="26" t="str">
        <f>IF($B22 = 0, "-", M22 / $Q22)</f>
        <v>-</v>
      </c>
      <c r="N25" s="24" t="str">
        <f>IF($B22 = 0, "-", N22 / $Q22)</f>
        <v>-</v>
      </c>
      <c r="O25" s="24" t="str">
        <f>IF($B22 = 0, "-", O22 / $Q22)</f>
        <v>-</v>
      </c>
      <c r="P25" s="25" t="str">
        <f>IF($B22 = 0, "-", P22 / $Q22)</f>
        <v>-</v>
      </c>
      <c r="Q25" s="27" t="str">
        <f>IF($B22 = 0, "-", Q22 / $C22)</f>
        <v>-</v>
      </c>
      <c r="S25" s="35"/>
      <c r="T25" s="35"/>
      <c r="U25" s="35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25"/>
  <sheetViews>
    <sheetView zoomScale="115" zoomScaleNormal="115" workbookViewId="0">
      <selection activeCell="A18" sqref="A18:Q2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8.7109375" bestFit="1" customWidth="1"/>
    <col min="4" max="4" width="5.28515625" bestFit="1" customWidth="1"/>
    <col min="5" max="5" width="9.5703125" customWidth="1"/>
    <col min="6" max="6" width="11" customWidth="1"/>
    <col min="7" max="7" width="11.5703125" customWidth="1"/>
    <col min="8" max="8" width="8.42578125" customWidth="1"/>
    <col min="9" max="9" width="11.85546875" customWidth="1"/>
    <col min="10" max="10" width="9.7109375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491.01900000000001</v>
      </c>
      <c r="B2" t="s">
        <v>17</v>
      </c>
      <c r="C2">
        <v>6</v>
      </c>
      <c r="D2">
        <v>0</v>
      </c>
      <c r="E2">
        <v>6</v>
      </c>
      <c r="F2">
        <v>5</v>
      </c>
      <c r="G2">
        <v>5</v>
      </c>
      <c r="H2">
        <v>3</v>
      </c>
      <c r="I2">
        <v>2</v>
      </c>
      <c r="J2">
        <v>1</v>
      </c>
      <c r="K2">
        <v>0</v>
      </c>
      <c r="L2">
        <v>6</v>
      </c>
      <c r="M2">
        <v>2</v>
      </c>
      <c r="N2">
        <v>0</v>
      </c>
      <c r="O2">
        <v>1</v>
      </c>
      <c r="P2">
        <v>3</v>
      </c>
    </row>
    <row r="3" spans="1:16" x14ac:dyDescent="0.25">
      <c r="A3">
        <v>385.11939999999998</v>
      </c>
      <c r="B3" t="s">
        <v>17</v>
      </c>
      <c r="C3">
        <v>6</v>
      </c>
      <c r="D3">
        <v>0</v>
      </c>
      <c r="E3">
        <v>6</v>
      </c>
      <c r="F3">
        <v>3</v>
      </c>
      <c r="G3">
        <v>3</v>
      </c>
      <c r="H3">
        <v>2</v>
      </c>
      <c r="I3">
        <v>1</v>
      </c>
      <c r="J3">
        <v>0</v>
      </c>
      <c r="K3">
        <v>2</v>
      </c>
      <c r="L3">
        <v>4</v>
      </c>
      <c r="M3">
        <v>0</v>
      </c>
      <c r="N3">
        <v>1</v>
      </c>
      <c r="O3">
        <v>0</v>
      </c>
      <c r="P3">
        <v>5</v>
      </c>
    </row>
    <row r="4" spans="1:16" x14ac:dyDescent="0.25">
      <c r="A4">
        <v>489.01150000000001</v>
      </c>
      <c r="B4" t="s">
        <v>17</v>
      </c>
      <c r="C4">
        <v>6</v>
      </c>
      <c r="D4">
        <v>0</v>
      </c>
      <c r="E4">
        <v>6</v>
      </c>
      <c r="F4">
        <v>5</v>
      </c>
      <c r="G4">
        <v>5</v>
      </c>
      <c r="H4">
        <v>3</v>
      </c>
      <c r="I4">
        <v>2</v>
      </c>
      <c r="J4">
        <v>2</v>
      </c>
      <c r="K4">
        <v>2</v>
      </c>
      <c r="L4">
        <v>4</v>
      </c>
      <c r="M4">
        <v>2</v>
      </c>
      <c r="N4">
        <v>0</v>
      </c>
      <c r="O4">
        <v>2</v>
      </c>
      <c r="P4">
        <v>2</v>
      </c>
    </row>
    <row r="5" spans="1:16" x14ac:dyDescent="0.25">
      <c r="A5">
        <v>492.02199999999999</v>
      </c>
      <c r="B5" t="s">
        <v>17</v>
      </c>
      <c r="C5">
        <v>6</v>
      </c>
      <c r="D5">
        <v>0</v>
      </c>
      <c r="E5">
        <v>6</v>
      </c>
      <c r="F5">
        <v>5</v>
      </c>
      <c r="G5">
        <v>5</v>
      </c>
      <c r="H5">
        <v>3</v>
      </c>
      <c r="I5">
        <v>3</v>
      </c>
      <c r="J5">
        <v>2</v>
      </c>
      <c r="K5">
        <v>3</v>
      </c>
      <c r="L5">
        <v>3</v>
      </c>
      <c r="M5">
        <v>0</v>
      </c>
      <c r="N5">
        <v>0</v>
      </c>
      <c r="O5">
        <v>2</v>
      </c>
      <c r="P5">
        <v>4</v>
      </c>
    </row>
    <row r="6" spans="1:16" x14ac:dyDescent="0.25">
      <c r="A6">
        <v>491.02789999999999</v>
      </c>
      <c r="B6" t="s">
        <v>17</v>
      </c>
      <c r="C6">
        <v>7</v>
      </c>
      <c r="D6">
        <v>0</v>
      </c>
      <c r="E6">
        <v>7</v>
      </c>
      <c r="F6">
        <v>5</v>
      </c>
      <c r="G6">
        <v>4</v>
      </c>
      <c r="H6">
        <v>2</v>
      </c>
      <c r="I6">
        <v>2</v>
      </c>
      <c r="J6">
        <v>1</v>
      </c>
      <c r="K6">
        <v>5</v>
      </c>
      <c r="L6">
        <v>2</v>
      </c>
      <c r="M6">
        <v>3</v>
      </c>
      <c r="N6">
        <v>0</v>
      </c>
      <c r="O6">
        <v>1</v>
      </c>
      <c r="P6">
        <v>3</v>
      </c>
    </row>
    <row r="7" spans="1:16" x14ac:dyDescent="0.25">
      <c r="A7">
        <v>496.05700000000002</v>
      </c>
      <c r="B7" t="s">
        <v>17</v>
      </c>
      <c r="C7">
        <v>7</v>
      </c>
      <c r="D7">
        <v>0</v>
      </c>
      <c r="E7">
        <v>7</v>
      </c>
      <c r="F7">
        <v>7</v>
      </c>
      <c r="G7">
        <v>6</v>
      </c>
      <c r="H7">
        <v>4</v>
      </c>
      <c r="I7">
        <v>3</v>
      </c>
      <c r="J7">
        <v>3</v>
      </c>
      <c r="K7">
        <v>1</v>
      </c>
      <c r="L7">
        <v>6</v>
      </c>
      <c r="M7">
        <v>2</v>
      </c>
      <c r="N7">
        <v>1</v>
      </c>
      <c r="O7">
        <v>3</v>
      </c>
      <c r="P7">
        <v>1</v>
      </c>
    </row>
    <row r="8" spans="1:16" x14ac:dyDescent="0.25">
      <c r="A8">
        <v>489.0401</v>
      </c>
      <c r="B8" t="s">
        <v>17</v>
      </c>
      <c r="C8">
        <v>6</v>
      </c>
      <c r="D8">
        <v>0</v>
      </c>
      <c r="E8">
        <v>6</v>
      </c>
      <c r="F8">
        <v>5</v>
      </c>
      <c r="G8">
        <v>4</v>
      </c>
      <c r="H8">
        <v>1</v>
      </c>
      <c r="I8">
        <v>1</v>
      </c>
      <c r="J8">
        <v>1</v>
      </c>
      <c r="K8">
        <v>4</v>
      </c>
      <c r="L8">
        <v>2</v>
      </c>
      <c r="M8">
        <v>0</v>
      </c>
      <c r="N8">
        <v>1</v>
      </c>
      <c r="O8">
        <v>1</v>
      </c>
      <c r="P8">
        <v>4</v>
      </c>
    </row>
    <row r="9" spans="1:16" x14ac:dyDescent="0.25">
      <c r="A9">
        <v>778.69740000000002</v>
      </c>
      <c r="B9" t="s">
        <v>17</v>
      </c>
      <c r="C9">
        <v>8</v>
      </c>
      <c r="D9">
        <v>0</v>
      </c>
      <c r="E9">
        <v>8</v>
      </c>
      <c r="F9">
        <v>6</v>
      </c>
      <c r="G9">
        <v>6</v>
      </c>
      <c r="H9">
        <v>5</v>
      </c>
      <c r="I9">
        <v>5</v>
      </c>
      <c r="J9">
        <v>5</v>
      </c>
      <c r="K9">
        <v>2</v>
      </c>
      <c r="L9">
        <v>6</v>
      </c>
      <c r="M9">
        <v>1</v>
      </c>
      <c r="N9">
        <v>0</v>
      </c>
      <c r="O9">
        <v>5</v>
      </c>
      <c r="P9">
        <v>2</v>
      </c>
    </row>
    <row r="10" spans="1:16" x14ac:dyDescent="0.25">
      <c r="A10">
        <v>492.03550000000001</v>
      </c>
      <c r="B10" t="s">
        <v>17</v>
      </c>
      <c r="C10">
        <v>7</v>
      </c>
      <c r="D10">
        <v>0</v>
      </c>
      <c r="E10">
        <v>7</v>
      </c>
      <c r="F10">
        <v>7</v>
      </c>
      <c r="G10">
        <v>6</v>
      </c>
      <c r="H10">
        <v>5</v>
      </c>
      <c r="I10">
        <v>3</v>
      </c>
      <c r="J10">
        <v>3</v>
      </c>
      <c r="K10">
        <v>3</v>
      </c>
      <c r="L10">
        <v>4</v>
      </c>
      <c r="M10">
        <v>1</v>
      </c>
      <c r="N10">
        <v>0</v>
      </c>
      <c r="O10">
        <v>3</v>
      </c>
      <c r="P10">
        <v>3</v>
      </c>
    </row>
    <row r="11" spans="1:16" x14ac:dyDescent="0.25">
      <c r="A11">
        <v>491.02820000000003</v>
      </c>
      <c r="B11" t="s">
        <v>17</v>
      </c>
      <c r="C11">
        <v>6</v>
      </c>
      <c r="D11">
        <v>0</v>
      </c>
      <c r="E11">
        <v>6</v>
      </c>
      <c r="F11">
        <v>6</v>
      </c>
      <c r="G11">
        <v>6</v>
      </c>
      <c r="H11">
        <v>3</v>
      </c>
      <c r="I11">
        <v>1</v>
      </c>
      <c r="J11">
        <v>1</v>
      </c>
      <c r="K11">
        <v>3</v>
      </c>
      <c r="L11">
        <v>3</v>
      </c>
      <c r="M11">
        <v>0</v>
      </c>
      <c r="N11">
        <v>1</v>
      </c>
      <c r="O11">
        <v>1</v>
      </c>
      <c r="P11">
        <v>4</v>
      </c>
    </row>
    <row r="12" spans="1:16" x14ac:dyDescent="0.25">
      <c r="A12">
        <v>493.05059999999997</v>
      </c>
      <c r="B12" t="s">
        <v>17</v>
      </c>
      <c r="C12">
        <v>6</v>
      </c>
      <c r="D12">
        <v>0</v>
      </c>
      <c r="E12">
        <v>6</v>
      </c>
      <c r="F12">
        <v>5</v>
      </c>
      <c r="G12">
        <v>4</v>
      </c>
      <c r="H12">
        <v>3</v>
      </c>
      <c r="I12">
        <v>2</v>
      </c>
      <c r="J12">
        <v>1</v>
      </c>
      <c r="K12">
        <v>1</v>
      </c>
      <c r="L12">
        <v>5</v>
      </c>
      <c r="M12">
        <v>0</v>
      </c>
      <c r="N12">
        <v>0</v>
      </c>
      <c r="O12">
        <v>1</v>
      </c>
      <c r="P12">
        <v>5</v>
      </c>
    </row>
    <row r="13" spans="1:16" x14ac:dyDescent="0.25">
      <c r="A13">
        <v>492.00360000000001</v>
      </c>
      <c r="B13" t="s">
        <v>17</v>
      </c>
      <c r="C13">
        <v>6</v>
      </c>
      <c r="D13">
        <v>0</v>
      </c>
      <c r="E13">
        <v>6</v>
      </c>
      <c r="F13">
        <v>5</v>
      </c>
      <c r="G13">
        <v>5</v>
      </c>
      <c r="H13">
        <v>2</v>
      </c>
      <c r="I13">
        <v>2</v>
      </c>
      <c r="J13">
        <v>2</v>
      </c>
      <c r="K13">
        <v>3</v>
      </c>
      <c r="L13">
        <v>3</v>
      </c>
      <c r="M13">
        <v>1</v>
      </c>
      <c r="N13">
        <v>0</v>
      </c>
      <c r="O13">
        <v>2</v>
      </c>
      <c r="P13">
        <v>3</v>
      </c>
    </row>
    <row r="14" spans="1:16" x14ac:dyDescent="0.25">
      <c r="A14">
        <v>490.03710000000001</v>
      </c>
      <c r="B14" t="s">
        <v>17</v>
      </c>
      <c r="C14">
        <v>6</v>
      </c>
      <c r="D14">
        <v>0</v>
      </c>
      <c r="E14">
        <v>6</v>
      </c>
      <c r="F14">
        <v>5</v>
      </c>
      <c r="G14">
        <v>4</v>
      </c>
      <c r="H14">
        <v>2</v>
      </c>
      <c r="I14">
        <v>2</v>
      </c>
      <c r="J14">
        <v>2</v>
      </c>
      <c r="K14">
        <v>3</v>
      </c>
      <c r="L14">
        <v>3</v>
      </c>
      <c r="M14">
        <v>2</v>
      </c>
      <c r="N14">
        <v>0</v>
      </c>
      <c r="O14">
        <v>2</v>
      </c>
      <c r="P14">
        <v>2</v>
      </c>
    </row>
    <row r="15" spans="1:16" x14ac:dyDescent="0.25">
      <c r="A15">
        <v>492.04199999999997</v>
      </c>
      <c r="B15" t="s">
        <v>17</v>
      </c>
      <c r="C15">
        <v>6</v>
      </c>
      <c r="D15">
        <v>0</v>
      </c>
      <c r="E15">
        <v>6</v>
      </c>
      <c r="F15">
        <v>6</v>
      </c>
      <c r="G15">
        <v>6</v>
      </c>
      <c r="H15">
        <v>3</v>
      </c>
      <c r="I15">
        <v>3</v>
      </c>
      <c r="J15">
        <v>3</v>
      </c>
      <c r="K15">
        <v>3</v>
      </c>
      <c r="L15">
        <v>3</v>
      </c>
      <c r="M15">
        <v>2</v>
      </c>
      <c r="N15">
        <v>1</v>
      </c>
      <c r="O15">
        <v>3</v>
      </c>
      <c r="P15">
        <v>0</v>
      </c>
    </row>
    <row r="16" spans="1:16" x14ac:dyDescent="0.25">
      <c r="A16">
        <v>604.64859999999999</v>
      </c>
      <c r="B16" t="s">
        <v>17</v>
      </c>
      <c r="C16">
        <v>8</v>
      </c>
      <c r="D16">
        <v>1</v>
      </c>
      <c r="E16">
        <v>8</v>
      </c>
      <c r="F16">
        <v>8</v>
      </c>
      <c r="G16">
        <v>8</v>
      </c>
      <c r="H16">
        <v>5</v>
      </c>
      <c r="I16">
        <v>4</v>
      </c>
      <c r="J16">
        <v>4</v>
      </c>
      <c r="K16">
        <v>6</v>
      </c>
      <c r="L16">
        <v>2</v>
      </c>
      <c r="M16">
        <v>2</v>
      </c>
      <c r="N16">
        <v>0</v>
      </c>
      <c r="O16">
        <v>4</v>
      </c>
      <c r="P16">
        <v>1</v>
      </c>
    </row>
    <row r="18" spans="1:21" x14ac:dyDescent="0.25">
      <c r="B18" s="28" t="s">
        <v>22</v>
      </c>
      <c r="C18" s="40"/>
      <c r="D18" s="29"/>
      <c r="E18" s="30" t="s">
        <v>23</v>
      </c>
      <c r="F18" s="31"/>
      <c r="G18" s="31"/>
      <c r="H18" s="31"/>
      <c r="I18" s="31"/>
      <c r="J18" s="32"/>
      <c r="K18" s="30" t="s">
        <v>24</v>
      </c>
      <c r="L18" s="32"/>
      <c r="M18" s="30" t="s">
        <v>25</v>
      </c>
      <c r="N18" s="31"/>
      <c r="O18" s="31"/>
      <c r="P18" s="32"/>
      <c r="Q18" s="33" t="s">
        <v>26</v>
      </c>
      <c r="S18" s="35" t="s">
        <v>27</v>
      </c>
      <c r="T18" s="35"/>
      <c r="U18" s="35"/>
    </row>
    <row r="19" spans="1:21" x14ac:dyDescent="0.25">
      <c r="A19" s="3"/>
      <c r="B19" s="4" t="s">
        <v>28</v>
      </c>
      <c r="C19" s="6" t="s">
        <v>29</v>
      </c>
      <c r="D19" s="5" t="s">
        <v>48</v>
      </c>
      <c r="E19" s="4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5" t="s">
        <v>35</v>
      </c>
      <c r="K19" s="4" t="s">
        <v>36</v>
      </c>
      <c r="L19" s="5" t="s">
        <v>37</v>
      </c>
      <c r="M19" s="4" t="s">
        <v>38</v>
      </c>
      <c r="N19" s="6" t="s">
        <v>39</v>
      </c>
      <c r="O19" s="6" t="s">
        <v>40</v>
      </c>
      <c r="P19" s="5" t="s">
        <v>41</v>
      </c>
      <c r="Q19" s="34"/>
      <c r="S19" s="35"/>
      <c r="T19" s="35"/>
      <c r="U19" s="35"/>
    </row>
    <row r="20" spans="1:21" x14ac:dyDescent="0.25">
      <c r="A20" s="7" t="s">
        <v>42</v>
      </c>
      <c r="B20" s="8">
        <f>COUNT(A2:A16)</f>
        <v>15</v>
      </c>
      <c r="C20" s="8">
        <f>SUM(C2:C16)</f>
        <v>97</v>
      </c>
      <c r="D20" s="2">
        <f>C20-COUNT(A2:A16)*6</f>
        <v>7</v>
      </c>
      <c r="E20" s="11">
        <f t="shared" ref="E20:J20" si="0">SUM(E2:E16)</f>
        <v>97</v>
      </c>
      <c r="F20" s="8">
        <f t="shared" si="0"/>
        <v>83</v>
      </c>
      <c r="G20" s="8">
        <f t="shared" si="0"/>
        <v>77</v>
      </c>
      <c r="H20" s="8">
        <f t="shared" si="0"/>
        <v>46</v>
      </c>
      <c r="I20" s="8">
        <f t="shared" si="0"/>
        <v>36</v>
      </c>
      <c r="J20" s="9">
        <f t="shared" si="0"/>
        <v>31</v>
      </c>
      <c r="K20" s="11">
        <f>SUM($K$2:$K$16)</f>
        <v>41</v>
      </c>
      <c r="L20" s="9">
        <f>SUM($L$2:$L$16)</f>
        <v>56</v>
      </c>
      <c r="M20" s="11">
        <f>SUM(M2:M16)</f>
        <v>18</v>
      </c>
      <c r="N20" s="8">
        <f>SUM(N2:N16)</f>
        <v>5</v>
      </c>
      <c r="O20" s="8">
        <f>SUM(O2:O16)</f>
        <v>31</v>
      </c>
      <c r="P20" s="9">
        <f>SUM(P2:P16)</f>
        <v>42</v>
      </c>
      <c r="Q20" s="10">
        <f>SUM(M20:P20)</f>
        <v>96</v>
      </c>
      <c r="S20" s="35"/>
      <c r="T20" s="35"/>
      <c r="U20" s="35"/>
    </row>
    <row r="21" spans="1:21" x14ac:dyDescent="0.25">
      <c r="A21" s="12" t="s">
        <v>43</v>
      </c>
      <c r="B21" s="8">
        <f>COUNTIF(D2:D16,"=0")</f>
        <v>14</v>
      </c>
      <c r="C21" s="8">
        <f>SUMIFS(C2:C16,D2:D16,"=0")</f>
        <v>89</v>
      </c>
      <c r="D21" s="41">
        <f>SUMIFS(C2:C16,D2:D16,"=0") - COUNTIFS(D2:D16,"=0")*6</f>
        <v>5</v>
      </c>
      <c r="E21" s="11">
        <f t="shared" ref="E21:J21" si="1">SUMIFS(E2:E16,$D$2:$D$16,"=0")</f>
        <v>89</v>
      </c>
      <c r="F21" s="8">
        <f t="shared" si="1"/>
        <v>75</v>
      </c>
      <c r="G21" s="8">
        <f t="shared" si="1"/>
        <v>69</v>
      </c>
      <c r="H21" s="8">
        <f t="shared" si="1"/>
        <v>41</v>
      </c>
      <c r="I21" s="8">
        <f t="shared" si="1"/>
        <v>32</v>
      </c>
      <c r="J21" s="9">
        <f t="shared" si="1"/>
        <v>27</v>
      </c>
      <c r="K21" s="11">
        <f>SUMIFS($K$2:$K$16,$D$2:$D$16,"=0")</f>
        <v>35</v>
      </c>
      <c r="L21" s="9">
        <f>SUMIFS($L$2:$L$16,$D$2:$D$16,"=0")</f>
        <v>54</v>
      </c>
      <c r="M21" s="11">
        <f>SUMIFS(M2:M16,$D$2:$D$16,"=0")</f>
        <v>16</v>
      </c>
      <c r="N21" s="8">
        <f>SUMIFS(N2:N16,$D$2:$D$16,"=0")</f>
        <v>5</v>
      </c>
      <c r="O21" s="8">
        <f>SUMIFS(O2:O16,$D$2:$D$16,"=0")</f>
        <v>27</v>
      </c>
      <c r="P21" s="9">
        <f>SUMIFS(P2:P16,$D$2:$D$16,"=0")</f>
        <v>41</v>
      </c>
      <c r="Q21" s="10">
        <f t="shared" ref="Q21:Q22" si="2">SUM(M21:P21)</f>
        <v>89</v>
      </c>
      <c r="S21" s="35"/>
      <c r="T21" s="35"/>
      <c r="U21" s="35"/>
    </row>
    <row r="22" spans="1:21" x14ac:dyDescent="0.25">
      <c r="A22" s="5" t="s">
        <v>44</v>
      </c>
      <c r="B22" s="13">
        <f>COUNTIF(D2:D16,"&gt;0")</f>
        <v>1</v>
      </c>
      <c r="C22" s="13">
        <f>SUMIFS(C2:C16,D2:D16,"&gt;0")</f>
        <v>8</v>
      </c>
      <c r="D22" s="42">
        <f>SUMIFS(C2:C16,D2:D16,"=0") - COUNTIFS(D2:D16,"&gt;0")*6</f>
        <v>83</v>
      </c>
      <c r="E22" s="15">
        <f t="shared" ref="E22:J22" si="3">SUMIFS(E2:E16,$D$2:$D$16,"&gt;0")</f>
        <v>8</v>
      </c>
      <c r="F22" s="13">
        <f t="shared" si="3"/>
        <v>8</v>
      </c>
      <c r="G22" s="13">
        <f t="shared" si="3"/>
        <v>8</v>
      </c>
      <c r="H22" s="13">
        <f t="shared" si="3"/>
        <v>5</v>
      </c>
      <c r="I22" s="13">
        <f t="shared" si="3"/>
        <v>4</v>
      </c>
      <c r="J22" s="14">
        <f t="shared" si="3"/>
        <v>4</v>
      </c>
      <c r="K22" s="15">
        <f>SUMIFS($K$2:$K$16,$D$2:$D$16,"&gt;0")</f>
        <v>6</v>
      </c>
      <c r="L22" s="14">
        <f>SUMIFS($L$2:$L$16,$D$2:$D$16,"&gt;0")</f>
        <v>2</v>
      </c>
      <c r="M22" s="15">
        <f>SUMIFS(M2:M16,$D$2:$D$16,"&gt;0")</f>
        <v>2</v>
      </c>
      <c r="N22" s="13">
        <f>SUMIFS(N2:N16,$D$2:$D$16,"&gt;0")</f>
        <v>0</v>
      </c>
      <c r="O22" s="13">
        <f>SUMIFS(O2:O16,$D$2:$D$16,"&gt;0")</f>
        <v>4</v>
      </c>
      <c r="P22" s="14">
        <f>SUMIFS(P2:P16,$D$2:$D$16,"&gt;0")</f>
        <v>1</v>
      </c>
      <c r="Q22" s="16">
        <f t="shared" si="2"/>
        <v>7</v>
      </c>
      <c r="S22" s="35"/>
      <c r="T22" s="35"/>
      <c r="U22" s="35"/>
    </row>
    <row r="23" spans="1:21" x14ac:dyDescent="0.25">
      <c r="A23" s="12" t="s">
        <v>42</v>
      </c>
      <c r="B23" s="17" t="s">
        <v>45</v>
      </c>
      <c r="C23" s="19" t="s">
        <v>45</v>
      </c>
      <c r="D23" s="1" t="s">
        <v>45</v>
      </c>
      <c r="E23" s="19" t="s">
        <v>45</v>
      </c>
      <c r="F23" s="19">
        <f>IF(OR($B21 = 0,$B22=0), "-",F20/$C$20)</f>
        <v>0.85567010309278346</v>
      </c>
      <c r="G23" s="19">
        <f>IF(OR($B21 = 0,$B22=0), "-",G20/$C$20)</f>
        <v>0.79381443298969068</v>
      </c>
      <c r="H23" s="19">
        <f>IF(OR($B21 = 0,$B22=0), "-",H20/$C$20)</f>
        <v>0.47422680412371132</v>
      </c>
      <c r="I23" s="19">
        <f>IF(OR($B21 = 0,$B22=0), "-",I20/$C$20)</f>
        <v>0.37113402061855671</v>
      </c>
      <c r="J23" s="19">
        <f>IF(OR($B21 = 0,$B22=0), "-",J20/$C$20)</f>
        <v>0.31958762886597936</v>
      </c>
      <c r="K23" s="20">
        <f>IF(OR($B21=0,$B22=0),"-",K20/$C20)</f>
        <v>0.42268041237113402</v>
      </c>
      <c r="L23" s="18">
        <f>IF(OR($B21=0,$B22=0),"-",L20/$C20)</f>
        <v>0.57731958762886593</v>
      </c>
      <c r="M23" s="20">
        <f>IF(OR($B21=0,$B22=0),"-",M20 / $Q$20)</f>
        <v>0.1875</v>
      </c>
      <c r="N23" s="19">
        <f>IF(OR($B21=0,$B22=0),"-",N20 / $Q$20)</f>
        <v>5.2083333333333336E-2</v>
      </c>
      <c r="O23" s="19">
        <f>IF(OR($B21=0,$B22=0),"-",O20 / $Q$20)</f>
        <v>0.32291666666666669</v>
      </c>
      <c r="P23" s="18">
        <f>IF(OR($B21=0,$B22=0),"-",P20 / $Q$20)</f>
        <v>0.4375</v>
      </c>
      <c r="Q23" s="21">
        <f>IF(OR(B21=0,B22=0),"-",Q20/C20)</f>
        <v>0.98969072164948457</v>
      </c>
      <c r="S23" s="35"/>
      <c r="T23" s="35"/>
      <c r="U23" s="35"/>
    </row>
    <row r="24" spans="1:21" x14ac:dyDescent="0.25">
      <c r="A24" s="12" t="s">
        <v>43</v>
      </c>
      <c r="B24" s="17">
        <f>B21/B20</f>
        <v>0.93333333333333335</v>
      </c>
      <c r="C24" s="17" t="s">
        <v>45</v>
      </c>
      <c r="D24" s="9" t="s">
        <v>45</v>
      </c>
      <c r="E24" s="17" t="s">
        <v>45</v>
      </c>
      <c r="F24" s="17">
        <f>IF($B21 = 0, "-",F21/$C21)</f>
        <v>0.84269662921348309</v>
      </c>
      <c r="G24" s="17">
        <f>IF($B21 = 0, "-",G21/$C21)</f>
        <v>0.7752808988764045</v>
      </c>
      <c r="H24" s="17">
        <f>IF($B21 = 0, "-",H21/$C21)</f>
        <v>0.4606741573033708</v>
      </c>
      <c r="I24" s="17">
        <f>IF($B21 = 0, "-",I21/$C21)</f>
        <v>0.3595505617977528</v>
      </c>
      <c r="J24" s="17">
        <f>IF($B21 = 0, "-",J21/$C21)</f>
        <v>0.30337078651685395</v>
      </c>
      <c r="K24" s="23">
        <f>IF($B21 = 0, "-", K21/$C21)</f>
        <v>0.39325842696629215</v>
      </c>
      <c r="L24" s="22">
        <f>IF($B21 = 0, "-", L21/$C21)</f>
        <v>0.6067415730337079</v>
      </c>
      <c r="M24" s="23">
        <f>IF($B21=0, "-",M21 / $Q21)</f>
        <v>0.1797752808988764</v>
      </c>
      <c r="N24" s="17">
        <f>IF($B21=0, "-",N21 / $Q21)</f>
        <v>5.6179775280898875E-2</v>
      </c>
      <c r="O24" s="17">
        <f>IF($B21=0, "-",O21 / $Q21)</f>
        <v>0.30337078651685395</v>
      </c>
      <c r="P24" s="22">
        <f>IF($B21=0, "-",P21 / $Q21)</f>
        <v>0.4606741573033708</v>
      </c>
      <c r="Q24" s="21">
        <f>IF(B21=0,"-",Q21/C21)</f>
        <v>1</v>
      </c>
      <c r="S24" s="35"/>
      <c r="T24" s="35"/>
      <c r="U24" s="35"/>
    </row>
    <row r="25" spans="1:21" x14ac:dyDescent="0.25">
      <c r="A25" s="5" t="s">
        <v>44</v>
      </c>
      <c r="B25" s="24">
        <f>IF(B22 = 0, "-",B22/B20)</f>
        <v>6.6666666666666666E-2</v>
      </c>
      <c r="C25" s="24" t="s">
        <v>45</v>
      </c>
      <c r="D25" s="14" t="s">
        <v>45</v>
      </c>
      <c r="E25" s="24" t="s">
        <v>45</v>
      </c>
      <c r="F25" s="24">
        <f>IF($B22 = 0, "-",F22/$C22)</f>
        <v>1</v>
      </c>
      <c r="G25" s="24">
        <f>IF($B22 = 0, "-",G22/$C22)</f>
        <v>1</v>
      </c>
      <c r="H25" s="24">
        <f>IF($B22 = 0, "-",H22/$C22)</f>
        <v>0.625</v>
      </c>
      <c r="I25" s="24">
        <f>IF($B22 = 0, "-",I22/$C22)</f>
        <v>0.5</v>
      </c>
      <c r="J25" s="24">
        <f>IF($B22 = 0, "-",J22/$C22)</f>
        <v>0.5</v>
      </c>
      <c r="K25" s="26">
        <f>IF($B22 = 0, "-", K22/$C22)</f>
        <v>0.75</v>
      </c>
      <c r="L25" s="25">
        <f>IF($B22 = 0, "-", L22/$C22)</f>
        <v>0.25</v>
      </c>
      <c r="M25" s="26">
        <f>IF($B22 = 0, "-", M22 / $Q22)</f>
        <v>0.2857142857142857</v>
      </c>
      <c r="N25" s="24">
        <f>IF($B22 = 0, "-", N22 / $Q22)</f>
        <v>0</v>
      </c>
      <c r="O25" s="24">
        <f>IF($B22 = 0, "-", O22 / $Q22)</f>
        <v>0.5714285714285714</v>
      </c>
      <c r="P25" s="25">
        <f>IF($B22 = 0, "-", P22 / $Q22)</f>
        <v>0.14285714285714285</v>
      </c>
      <c r="Q25" s="27">
        <f>IF($B22 = 0, "-", Q22 / $C22)</f>
        <v>0.875</v>
      </c>
      <c r="S25" s="35"/>
      <c r="T25" s="35"/>
      <c r="U25" s="35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5"/>
  <sheetViews>
    <sheetView topLeftCell="A10" zoomScale="115" zoomScaleNormal="115" workbookViewId="0">
      <selection activeCell="K28" sqref="K28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9.85546875" bestFit="1" customWidth="1"/>
    <col min="4" max="4" width="5.28515625" bestFit="1" customWidth="1"/>
    <col min="5" max="5" width="10.5703125" customWidth="1"/>
    <col min="6" max="6" width="9.28515625" customWidth="1"/>
    <col min="7" max="7" width="10" customWidth="1"/>
    <col min="8" max="8" width="9" customWidth="1"/>
    <col min="9" max="9" width="8.42578125" customWidth="1"/>
    <col min="10" max="10" width="9.42578125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284.26979999999998</v>
      </c>
      <c r="B2" t="s">
        <v>18</v>
      </c>
      <c r="C2">
        <v>6</v>
      </c>
      <c r="D2">
        <v>0</v>
      </c>
      <c r="E2">
        <v>6</v>
      </c>
      <c r="F2">
        <v>6</v>
      </c>
      <c r="G2">
        <v>6</v>
      </c>
      <c r="H2">
        <v>5</v>
      </c>
      <c r="I2">
        <v>1</v>
      </c>
      <c r="J2">
        <v>0</v>
      </c>
      <c r="K2">
        <v>4</v>
      </c>
      <c r="L2">
        <v>2</v>
      </c>
      <c r="M2">
        <v>0</v>
      </c>
      <c r="N2">
        <v>5</v>
      </c>
      <c r="O2">
        <v>0</v>
      </c>
      <c r="P2">
        <v>1</v>
      </c>
    </row>
    <row r="3" spans="1:16" x14ac:dyDescent="0.25">
      <c r="A3">
        <v>416.03859999999997</v>
      </c>
      <c r="B3" t="s">
        <v>18</v>
      </c>
      <c r="C3">
        <v>7</v>
      </c>
      <c r="D3">
        <v>0</v>
      </c>
      <c r="E3">
        <v>7</v>
      </c>
      <c r="F3">
        <v>7</v>
      </c>
      <c r="G3">
        <v>7</v>
      </c>
      <c r="H3">
        <v>5</v>
      </c>
      <c r="I3">
        <v>3</v>
      </c>
      <c r="J3">
        <v>1</v>
      </c>
      <c r="K3">
        <v>4</v>
      </c>
      <c r="L3">
        <v>3</v>
      </c>
      <c r="M3">
        <v>1</v>
      </c>
      <c r="N3">
        <v>3</v>
      </c>
      <c r="O3">
        <v>1</v>
      </c>
      <c r="P3">
        <v>2</v>
      </c>
    </row>
    <row r="4" spans="1:16" x14ac:dyDescent="0.25">
      <c r="A4">
        <v>377.5942</v>
      </c>
      <c r="B4" t="s">
        <v>18</v>
      </c>
      <c r="C4">
        <v>8</v>
      </c>
      <c r="D4">
        <v>0</v>
      </c>
      <c r="E4">
        <v>8</v>
      </c>
      <c r="F4">
        <v>8</v>
      </c>
      <c r="G4">
        <v>8</v>
      </c>
      <c r="H4">
        <v>6</v>
      </c>
      <c r="I4">
        <v>2</v>
      </c>
      <c r="J4">
        <v>0</v>
      </c>
      <c r="K4">
        <v>4</v>
      </c>
      <c r="L4">
        <v>4</v>
      </c>
      <c r="M4">
        <v>0</v>
      </c>
      <c r="N4">
        <v>8</v>
      </c>
      <c r="O4">
        <v>0</v>
      </c>
      <c r="P4">
        <v>0</v>
      </c>
    </row>
    <row r="5" spans="1:16" x14ac:dyDescent="0.25">
      <c r="A5">
        <v>243.70410000000001</v>
      </c>
      <c r="B5" t="s">
        <v>18</v>
      </c>
      <c r="C5">
        <v>6</v>
      </c>
      <c r="D5">
        <v>0</v>
      </c>
      <c r="E5">
        <v>6</v>
      </c>
      <c r="F5">
        <v>5</v>
      </c>
      <c r="G5">
        <v>5</v>
      </c>
      <c r="H5">
        <v>5</v>
      </c>
      <c r="I5">
        <v>0</v>
      </c>
      <c r="J5">
        <v>0</v>
      </c>
      <c r="K5">
        <v>3</v>
      </c>
      <c r="L5">
        <v>3</v>
      </c>
      <c r="M5">
        <v>1</v>
      </c>
      <c r="N5">
        <v>4</v>
      </c>
      <c r="O5">
        <v>0</v>
      </c>
      <c r="P5">
        <v>1</v>
      </c>
    </row>
    <row r="6" spans="1:16" x14ac:dyDescent="0.25">
      <c r="A6">
        <v>414.08069999999998</v>
      </c>
      <c r="B6" t="s">
        <v>18</v>
      </c>
      <c r="C6">
        <v>7</v>
      </c>
      <c r="D6">
        <v>0</v>
      </c>
      <c r="E6">
        <v>7</v>
      </c>
      <c r="F6">
        <v>7</v>
      </c>
      <c r="G6">
        <v>7</v>
      </c>
      <c r="H6">
        <v>6</v>
      </c>
      <c r="I6">
        <v>1</v>
      </c>
      <c r="J6">
        <v>1</v>
      </c>
      <c r="K6">
        <v>1</v>
      </c>
      <c r="L6">
        <v>6</v>
      </c>
      <c r="M6">
        <v>1</v>
      </c>
      <c r="N6">
        <v>5</v>
      </c>
      <c r="O6">
        <v>1</v>
      </c>
      <c r="P6">
        <v>0</v>
      </c>
    </row>
    <row r="7" spans="1:16" x14ac:dyDescent="0.25">
      <c r="A7">
        <v>414.07409999999999</v>
      </c>
      <c r="B7" t="s">
        <v>18</v>
      </c>
      <c r="C7">
        <v>7</v>
      </c>
      <c r="D7">
        <v>0</v>
      </c>
      <c r="E7">
        <v>7</v>
      </c>
      <c r="F7">
        <v>7</v>
      </c>
      <c r="G7">
        <v>7</v>
      </c>
      <c r="H7">
        <v>6</v>
      </c>
      <c r="I7">
        <v>2</v>
      </c>
      <c r="J7">
        <v>1</v>
      </c>
      <c r="K7">
        <v>2</v>
      </c>
      <c r="L7">
        <v>5</v>
      </c>
      <c r="M7">
        <v>0</v>
      </c>
      <c r="N7">
        <v>5</v>
      </c>
      <c r="O7">
        <v>1</v>
      </c>
      <c r="P7">
        <v>1</v>
      </c>
    </row>
    <row r="8" spans="1:16" x14ac:dyDescent="0.25">
      <c r="A8">
        <v>558.55909999999994</v>
      </c>
      <c r="B8" t="s">
        <v>18</v>
      </c>
      <c r="C8">
        <v>7</v>
      </c>
      <c r="D8">
        <v>0</v>
      </c>
      <c r="E8">
        <v>7</v>
      </c>
      <c r="F8">
        <v>7</v>
      </c>
      <c r="G8">
        <v>7</v>
      </c>
      <c r="H8">
        <v>7</v>
      </c>
      <c r="I8">
        <v>1</v>
      </c>
      <c r="J8">
        <v>0</v>
      </c>
      <c r="K8">
        <v>4</v>
      </c>
      <c r="L8">
        <v>3</v>
      </c>
      <c r="M8">
        <v>1</v>
      </c>
      <c r="N8">
        <v>4</v>
      </c>
      <c r="O8">
        <v>0</v>
      </c>
      <c r="P8">
        <v>2</v>
      </c>
    </row>
    <row r="9" spans="1:16" x14ac:dyDescent="0.25">
      <c r="A9">
        <v>301.44650000000001</v>
      </c>
      <c r="B9" t="s">
        <v>18</v>
      </c>
      <c r="C9">
        <v>6</v>
      </c>
      <c r="D9">
        <v>0</v>
      </c>
      <c r="E9">
        <v>6</v>
      </c>
      <c r="F9">
        <v>6</v>
      </c>
      <c r="G9">
        <v>6</v>
      </c>
      <c r="H9">
        <v>6</v>
      </c>
      <c r="I9">
        <v>1</v>
      </c>
      <c r="J9">
        <v>0</v>
      </c>
      <c r="K9">
        <v>3</v>
      </c>
      <c r="L9">
        <v>3</v>
      </c>
      <c r="M9">
        <v>1</v>
      </c>
      <c r="N9">
        <v>5</v>
      </c>
      <c r="O9">
        <v>0</v>
      </c>
      <c r="P9">
        <v>0</v>
      </c>
    </row>
    <row r="10" spans="1:16" x14ac:dyDescent="0.25">
      <c r="A10">
        <v>200.98750000000001</v>
      </c>
      <c r="B10" t="s">
        <v>18</v>
      </c>
      <c r="C10">
        <v>6</v>
      </c>
      <c r="D10">
        <v>0</v>
      </c>
      <c r="E10">
        <v>6</v>
      </c>
      <c r="F10">
        <v>6</v>
      </c>
      <c r="G10">
        <v>6</v>
      </c>
      <c r="H10">
        <v>5</v>
      </c>
      <c r="I10">
        <v>0</v>
      </c>
      <c r="J10">
        <v>0</v>
      </c>
      <c r="K10">
        <v>3</v>
      </c>
      <c r="L10">
        <v>3</v>
      </c>
      <c r="M10">
        <v>0</v>
      </c>
      <c r="N10">
        <v>5</v>
      </c>
      <c r="O10">
        <v>0</v>
      </c>
      <c r="P10">
        <v>1</v>
      </c>
    </row>
    <row r="11" spans="1:16" x14ac:dyDescent="0.25">
      <c r="A11">
        <v>387.10669999999999</v>
      </c>
      <c r="B11" t="s">
        <v>18</v>
      </c>
      <c r="C11">
        <v>7</v>
      </c>
      <c r="D11">
        <v>0</v>
      </c>
      <c r="E11">
        <v>7</v>
      </c>
      <c r="F11">
        <v>7</v>
      </c>
      <c r="G11">
        <v>6</v>
      </c>
      <c r="H11">
        <v>4</v>
      </c>
      <c r="I11">
        <v>1</v>
      </c>
      <c r="J11">
        <v>0</v>
      </c>
      <c r="K11">
        <v>4</v>
      </c>
      <c r="L11">
        <v>3</v>
      </c>
      <c r="M11">
        <v>0</v>
      </c>
      <c r="N11">
        <v>4</v>
      </c>
      <c r="O11">
        <v>0</v>
      </c>
      <c r="P11">
        <v>3</v>
      </c>
    </row>
    <row r="12" spans="1:16" x14ac:dyDescent="0.25">
      <c r="A12">
        <v>414.01670000000001</v>
      </c>
      <c r="B12" t="s">
        <v>18</v>
      </c>
      <c r="C12">
        <v>7</v>
      </c>
      <c r="D12">
        <v>0</v>
      </c>
      <c r="E12">
        <v>7</v>
      </c>
      <c r="F12">
        <v>6</v>
      </c>
      <c r="G12">
        <v>6</v>
      </c>
      <c r="H12">
        <v>4</v>
      </c>
      <c r="I12">
        <v>4</v>
      </c>
      <c r="J12">
        <v>2</v>
      </c>
      <c r="K12">
        <v>4</v>
      </c>
      <c r="L12">
        <v>3</v>
      </c>
      <c r="M12">
        <v>0</v>
      </c>
      <c r="N12">
        <v>3</v>
      </c>
      <c r="O12">
        <v>2</v>
      </c>
      <c r="P12">
        <v>2</v>
      </c>
    </row>
    <row r="13" spans="1:16" x14ac:dyDescent="0.25">
      <c r="A13">
        <v>302.4076</v>
      </c>
      <c r="B13" t="s">
        <v>18</v>
      </c>
      <c r="C13">
        <v>7</v>
      </c>
      <c r="D13">
        <v>0</v>
      </c>
      <c r="E13">
        <v>7</v>
      </c>
      <c r="F13">
        <v>7</v>
      </c>
      <c r="G13">
        <v>7</v>
      </c>
      <c r="H13">
        <v>4</v>
      </c>
      <c r="I13">
        <v>0</v>
      </c>
      <c r="J13">
        <v>0</v>
      </c>
      <c r="K13">
        <v>5</v>
      </c>
      <c r="L13">
        <v>2</v>
      </c>
      <c r="M13">
        <v>0</v>
      </c>
      <c r="N13">
        <v>5</v>
      </c>
      <c r="O13">
        <v>0</v>
      </c>
      <c r="P13">
        <v>2</v>
      </c>
    </row>
    <row r="14" spans="1:16" x14ac:dyDescent="0.25">
      <c r="A14">
        <v>220.5549</v>
      </c>
      <c r="B14" t="s">
        <v>18</v>
      </c>
      <c r="C14">
        <v>6</v>
      </c>
      <c r="D14">
        <v>0</v>
      </c>
      <c r="E14">
        <v>6</v>
      </c>
      <c r="F14">
        <v>6</v>
      </c>
      <c r="G14">
        <v>6</v>
      </c>
      <c r="H14">
        <v>6</v>
      </c>
      <c r="I14">
        <v>0</v>
      </c>
      <c r="J14">
        <v>0</v>
      </c>
      <c r="K14">
        <v>1</v>
      </c>
      <c r="L14">
        <v>5</v>
      </c>
      <c r="M14">
        <v>2</v>
      </c>
      <c r="N14">
        <v>4</v>
      </c>
      <c r="O14">
        <v>0</v>
      </c>
      <c r="P14">
        <v>0</v>
      </c>
    </row>
    <row r="15" spans="1:16" x14ac:dyDescent="0.25">
      <c r="A15">
        <v>200.97730000000001</v>
      </c>
      <c r="B15" t="s">
        <v>18</v>
      </c>
      <c r="C15">
        <v>6</v>
      </c>
      <c r="D15">
        <v>0</v>
      </c>
      <c r="E15">
        <v>6</v>
      </c>
      <c r="F15">
        <v>5</v>
      </c>
      <c r="G15">
        <v>5</v>
      </c>
      <c r="H15">
        <v>5</v>
      </c>
      <c r="I15">
        <v>0</v>
      </c>
      <c r="J15">
        <v>0</v>
      </c>
      <c r="K15">
        <v>2</v>
      </c>
      <c r="L15">
        <v>4</v>
      </c>
      <c r="M15">
        <v>0</v>
      </c>
      <c r="N15">
        <v>4</v>
      </c>
      <c r="O15">
        <v>0</v>
      </c>
      <c r="P15">
        <v>2</v>
      </c>
    </row>
    <row r="16" spans="1:16" x14ac:dyDescent="0.25">
      <c r="A16">
        <v>299.91640000000001</v>
      </c>
      <c r="B16" t="s">
        <v>18</v>
      </c>
      <c r="C16">
        <v>6</v>
      </c>
      <c r="D16">
        <v>0</v>
      </c>
      <c r="E16">
        <v>6</v>
      </c>
      <c r="F16">
        <v>6</v>
      </c>
      <c r="G16">
        <v>6</v>
      </c>
      <c r="H16">
        <v>6</v>
      </c>
      <c r="I16">
        <v>2</v>
      </c>
      <c r="J16">
        <v>0</v>
      </c>
      <c r="K16">
        <v>3</v>
      </c>
      <c r="L16">
        <v>3</v>
      </c>
      <c r="M16">
        <v>1</v>
      </c>
      <c r="N16">
        <v>5</v>
      </c>
      <c r="O16">
        <v>0</v>
      </c>
      <c r="P16">
        <v>0</v>
      </c>
    </row>
    <row r="18" spans="1:21" x14ac:dyDescent="0.25">
      <c r="B18" s="28" t="s">
        <v>22</v>
      </c>
      <c r="C18" s="40"/>
      <c r="D18" s="29"/>
      <c r="E18" s="30" t="s">
        <v>23</v>
      </c>
      <c r="F18" s="31"/>
      <c r="G18" s="31"/>
      <c r="H18" s="31"/>
      <c r="I18" s="31"/>
      <c r="J18" s="32"/>
      <c r="K18" s="30" t="s">
        <v>24</v>
      </c>
      <c r="L18" s="32"/>
      <c r="M18" s="30" t="s">
        <v>25</v>
      </c>
      <c r="N18" s="31"/>
      <c r="O18" s="31"/>
      <c r="P18" s="32"/>
      <c r="Q18" s="33" t="s">
        <v>26</v>
      </c>
      <c r="S18" s="35" t="s">
        <v>27</v>
      </c>
      <c r="T18" s="35"/>
      <c r="U18" s="35"/>
    </row>
    <row r="19" spans="1:21" x14ac:dyDescent="0.25">
      <c r="A19" s="3"/>
      <c r="B19" s="4" t="s">
        <v>28</v>
      </c>
      <c r="C19" s="6" t="s">
        <v>29</v>
      </c>
      <c r="D19" s="5" t="s">
        <v>48</v>
      </c>
      <c r="E19" s="4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5" t="s">
        <v>35</v>
      </c>
      <c r="K19" s="4" t="s">
        <v>36</v>
      </c>
      <c r="L19" s="5" t="s">
        <v>37</v>
      </c>
      <c r="M19" s="4" t="s">
        <v>38</v>
      </c>
      <c r="N19" s="6" t="s">
        <v>39</v>
      </c>
      <c r="O19" s="6" t="s">
        <v>40</v>
      </c>
      <c r="P19" s="5" t="s">
        <v>41</v>
      </c>
      <c r="Q19" s="34"/>
      <c r="S19" s="35"/>
      <c r="T19" s="35"/>
      <c r="U19" s="35"/>
    </row>
    <row r="20" spans="1:21" x14ac:dyDescent="0.25">
      <c r="A20" s="7" t="s">
        <v>42</v>
      </c>
      <c r="B20" s="8">
        <f>COUNT(A2:A16)</f>
        <v>15</v>
      </c>
      <c r="C20" s="8">
        <f>SUM(C2:C16)</f>
        <v>99</v>
      </c>
      <c r="D20" s="2">
        <f>C20-COUNT(A2:A16)*6</f>
        <v>9</v>
      </c>
      <c r="E20" s="11">
        <f t="shared" ref="E20:J20" si="0">SUM(E2:E16)</f>
        <v>99</v>
      </c>
      <c r="F20" s="8">
        <f t="shared" si="0"/>
        <v>96</v>
      </c>
      <c r="G20" s="8">
        <f t="shared" si="0"/>
        <v>95</v>
      </c>
      <c r="H20" s="8">
        <f t="shared" si="0"/>
        <v>80</v>
      </c>
      <c r="I20" s="8">
        <f t="shared" si="0"/>
        <v>18</v>
      </c>
      <c r="J20" s="9">
        <f t="shared" si="0"/>
        <v>5</v>
      </c>
      <c r="K20" s="11">
        <f>SUM($K$2:$K$16)</f>
        <v>47</v>
      </c>
      <c r="L20" s="9">
        <f>SUM($L$2:$L$16)</f>
        <v>52</v>
      </c>
      <c r="M20" s="11">
        <f>SUM(M2:M16)</f>
        <v>8</v>
      </c>
      <c r="N20" s="8">
        <f>SUM(N2:N16)</f>
        <v>69</v>
      </c>
      <c r="O20" s="8">
        <f>SUM(O2:O16)</f>
        <v>5</v>
      </c>
      <c r="P20" s="9">
        <f>SUM(P2:P16)</f>
        <v>17</v>
      </c>
      <c r="Q20" s="10">
        <f>SUM(M20:P20)</f>
        <v>99</v>
      </c>
      <c r="S20" s="35"/>
      <c r="T20" s="35"/>
      <c r="U20" s="35"/>
    </row>
    <row r="21" spans="1:21" x14ac:dyDescent="0.25">
      <c r="A21" s="12" t="s">
        <v>43</v>
      </c>
      <c r="B21" s="8">
        <f>COUNTIF(D2:D16,"=0")</f>
        <v>15</v>
      </c>
      <c r="C21" s="8">
        <f>SUMIFS(C2:C16,D2:D16,"=0")</f>
        <v>99</v>
      </c>
      <c r="D21" s="41">
        <f>SUMIFS(C2:C16,D2:D16,"=0") - COUNTIFS(D2:D16,"=0")*6</f>
        <v>9</v>
      </c>
      <c r="E21" s="11">
        <f t="shared" ref="E21:J21" si="1">SUMIFS(E2:E16,$D$2:$D$16,"=0")</f>
        <v>99</v>
      </c>
      <c r="F21" s="8">
        <f t="shared" si="1"/>
        <v>96</v>
      </c>
      <c r="G21" s="8">
        <f t="shared" si="1"/>
        <v>95</v>
      </c>
      <c r="H21" s="8">
        <f t="shared" si="1"/>
        <v>80</v>
      </c>
      <c r="I21" s="8">
        <f t="shared" si="1"/>
        <v>18</v>
      </c>
      <c r="J21" s="9">
        <f t="shared" si="1"/>
        <v>5</v>
      </c>
      <c r="K21" s="11">
        <f>SUMIFS($K$2:$K$16,$D$2:$D$16,"=0")</f>
        <v>47</v>
      </c>
      <c r="L21" s="9">
        <f>SUMIFS($L$2:$L$16,$D$2:$D$16,"=0")</f>
        <v>52</v>
      </c>
      <c r="M21" s="11">
        <f>SUMIFS(M2:M16,$D$2:$D$16,"=0")</f>
        <v>8</v>
      </c>
      <c r="N21" s="8">
        <f>SUMIFS(N2:N16,$D$2:$D$16,"=0")</f>
        <v>69</v>
      </c>
      <c r="O21" s="8">
        <f>SUMIFS(O2:O16,$D$2:$D$16,"=0")</f>
        <v>5</v>
      </c>
      <c r="P21" s="9">
        <f>SUMIFS(P2:P16,$D$2:$D$16,"=0")</f>
        <v>17</v>
      </c>
      <c r="Q21" s="10">
        <f t="shared" ref="Q21:Q22" si="2">SUM(M21:P21)</f>
        <v>99</v>
      </c>
      <c r="S21" s="35"/>
      <c r="T21" s="35"/>
      <c r="U21" s="35"/>
    </row>
    <row r="22" spans="1:21" x14ac:dyDescent="0.25">
      <c r="A22" s="5" t="s">
        <v>44</v>
      </c>
      <c r="B22" s="13">
        <f>COUNTIF(D2:D16,"&gt;0")</f>
        <v>0</v>
      </c>
      <c r="C22" s="13">
        <f>SUMIFS(C2:C16,D2:D16,"&gt;0")</f>
        <v>0</v>
      </c>
      <c r="D22" s="42">
        <f>SUMIFS(C2:C16,D2:D16,"=0") - COUNTIFS(D2:D16,"&gt;0")*6</f>
        <v>99</v>
      </c>
      <c r="E22" s="15">
        <f t="shared" ref="E22:J22" si="3">SUMIFS(E2:E16,$D$2:$D$16,"&gt;0")</f>
        <v>0</v>
      </c>
      <c r="F22" s="13">
        <f t="shared" si="3"/>
        <v>0</v>
      </c>
      <c r="G22" s="13">
        <f t="shared" si="3"/>
        <v>0</v>
      </c>
      <c r="H22" s="13">
        <f t="shared" si="3"/>
        <v>0</v>
      </c>
      <c r="I22" s="13">
        <f t="shared" si="3"/>
        <v>0</v>
      </c>
      <c r="J22" s="14">
        <f t="shared" si="3"/>
        <v>0</v>
      </c>
      <c r="K22" s="15">
        <f>SUMIFS($K$2:$K$16,$D$2:$D$16,"&gt;0")</f>
        <v>0</v>
      </c>
      <c r="L22" s="14">
        <f>SUMIFS($L$2:$L$16,$D$2:$D$16,"&gt;0")</f>
        <v>0</v>
      </c>
      <c r="M22" s="15">
        <f>SUMIFS(M2:M16,$D$2:$D$16,"&gt;0")</f>
        <v>0</v>
      </c>
      <c r="N22" s="13">
        <f>SUMIFS(N2:N16,$D$2:$D$16,"&gt;0")</f>
        <v>0</v>
      </c>
      <c r="O22" s="13">
        <f>SUMIFS(O2:O16,$D$2:$D$16,"&gt;0")</f>
        <v>0</v>
      </c>
      <c r="P22" s="14">
        <f>SUMIFS(P2:P16,$D$2:$D$16,"&gt;0")</f>
        <v>0</v>
      </c>
      <c r="Q22" s="16">
        <f t="shared" si="2"/>
        <v>0</v>
      </c>
      <c r="S22" s="35"/>
      <c r="T22" s="35"/>
      <c r="U22" s="35"/>
    </row>
    <row r="23" spans="1:21" x14ac:dyDescent="0.25">
      <c r="A23" s="12" t="s">
        <v>42</v>
      </c>
      <c r="B23" s="17" t="s">
        <v>45</v>
      </c>
      <c r="C23" s="19" t="s">
        <v>45</v>
      </c>
      <c r="D23" s="1" t="s">
        <v>45</v>
      </c>
      <c r="E23" s="19" t="s">
        <v>45</v>
      </c>
      <c r="F23" s="19" t="str">
        <f>IF(OR($B21 = 0,$B22=0), "-",F20/$C$20)</f>
        <v>-</v>
      </c>
      <c r="G23" s="19" t="str">
        <f>IF(OR($B21 = 0,$B22=0), "-",G20/$C$20)</f>
        <v>-</v>
      </c>
      <c r="H23" s="19" t="str">
        <f>IF(OR($B21 = 0,$B22=0), "-",H20/$C$20)</f>
        <v>-</v>
      </c>
      <c r="I23" s="19" t="str">
        <f>IF(OR($B21 = 0,$B22=0), "-",I20/$C$20)</f>
        <v>-</v>
      </c>
      <c r="J23" s="19" t="str">
        <f>IF(OR($B21 = 0,$B22=0), "-",J20/$C$20)</f>
        <v>-</v>
      </c>
      <c r="K23" s="20" t="str">
        <f>IF(OR($B21=0,$B22=0),"-",K20/$C20)</f>
        <v>-</v>
      </c>
      <c r="L23" s="18" t="str">
        <f>IF(OR($B21=0,$B22=0),"-",L20/$C20)</f>
        <v>-</v>
      </c>
      <c r="M23" s="20" t="str">
        <f>IF(OR($B21=0,$B22=0),"-",M20 / $Q$20)</f>
        <v>-</v>
      </c>
      <c r="N23" s="19" t="str">
        <f>IF(OR($B21=0,$B22=0),"-",N20 / $Q$20)</f>
        <v>-</v>
      </c>
      <c r="O23" s="19" t="str">
        <f>IF(OR($B21=0,$B22=0),"-",O20 / $Q$20)</f>
        <v>-</v>
      </c>
      <c r="P23" s="18" t="str">
        <f>IF(OR($B21=0,$B22=0),"-",P20 / $Q$20)</f>
        <v>-</v>
      </c>
      <c r="Q23" s="21" t="str">
        <f>IF(OR(B21=0,B22=0),"-",Q20/C20)</f>
        <v>-</v>
      </c>
      <c r="S23" s="35"/>
      <c r="T23" s="35"/>
      <c r="U23" s="35"/>
    </row>
    <row r="24" spans="1:21" x14ac:dyDescent="0.25">
      <c r="A24" s="12" t="s">
        <v>43</v>
      </c>
      <c r="B24" s="17">
        <f>B21/B20</f>
        <v>1</v>
      </c>
      <c r="C24" s="17" t="s">
        <v>45</v>
      </c>
      <c r="D24" s="9" t="s">
        <v>45</v>
      </c>
      <c r="E24" s="17" t="s">
        <v>45</v>
      </c>
      <c r="F24" s="17">
        <f>IF($B21 = 0, "-",F21/$C21)</f>
        <v>0.96969696969696972</v>
      </c>
      <c r="G24" s="17">
        <f>IF($B21 = 0, "-",G21/$C21)</f>
        <v>0.95959595959595956</v>
      </c>
      <c r="H24" s="17">
        <f>IF($B21 = 0, "-",H21/$C21)</f>
        <v>0.80808080808080807</v>
      </c>
      <c r="I24" s="17">
        <f>IF($B21 = 0, "-",I21/$C21)</f>
        <v>0.18181818181818182</v>
      </c>
      <c r="J24" s="17">
        <f>IF($B21 = 0, "-",J21/$C21)</f>
        <v>5.0505050505050504E-2</v>
      </c>
      <c r="K24" s="23">
        <f>IF($B21 = 0, "-", K21/$C21)</f>
        <v>0.47474747474747475</v>
      </c>
      <c r="L24" s="22">
        <f>IF($B21 = 0, "-", L21/$C21)</f>
        <v>0.5252525252525253</v>
      </c>
      <c r="M24" s="23">
        <f>IF($B21=0, "-",M21 / $Q21)</f>
        <v>8.0808080808080815E-2</v>
      </c>
      <c r="N24" s="17">
        <f>IF($B21=0, "-",N21 / $Q21)</f>
        <v>0.69696969696969702</v>
      </c>
      <c r="O24" s="17">
        <f>IF($B21=0, "-",O21 / $Q21)</f>
        <v>5.0505050505050504E-2</v>
      </c>
      <c r="P24" s="22">
        <f>IF($B21=0, "-",P21 / $Q21)</f>
        <v>0.17171717171717171</v>
      </c>
      <c r="Q24" s="21">
        <f>IF(B21=0,"-",Q21/C21)</f>
        <v>1</v>
      </c>
      <c r="S24" s="35"/>
      <c r="T24" s="35"/>
      <c r="U24" s="35"/>
    </row>
    <row r="25" spans="1:21" x14ac:dyDescent="0.25">
      <c r="A25" s="5" t="s">
        <v>44</v>
      </c>
      <c r="B25" s="24" t="str">
        <f>IF(B22 = 0, "-",B22/B20)</f>
        <v>-</v>
      </c>
      <c r="C25" s="24" t="s">
        <v>45</v>
      </c>
      <c r="D25" s="14" t="s">
        <v>45</v>
      </c>
      <c r="E25" s="24" t="s">
        <v>45</v>
      </c>
      <c r="F25" s="24" t="str">
        <f>IF($B22 = 0, "-",F22/$C22)</f>
        <v>-</v>
      </c>
      <c r="G25" s="24" t="str">
        <f>IF($B22 = 0, "-",G22/$C22)</f>
        <v>-</v>
      </c>
      <c r="H25" s="24" t="str">
        <f>IF($B22 = 0, "-",H22/$C22)</f>
        <v>-</v>
      </c>
      <c r="I25" s="24" t="str">
        <f>IF($B22 = 0, "-",I22/$C22)</f>
        <v>-</v>
      </c>
      <c r="J25" s="24" t="str">
        <f>IF($B22 = 0, "-",J22/$C22)</f>
        <v>-</v>
      </c>
      <c r="K25" s="26" t="str">
        <f>IF($B22 = 0, "-", K22/$C22)</f>
        <v>-</v>
      </c>
      <c r="L25" s="25" t="str">
        <f>IF($B22 = 0, "-", L22/$C22)</f>
        <v>-</v>
      </c>
      <c r="M25" s="26" t="str">
        <f>IF($B22 = 0, "-", M22 / $Q22)</f>
        <v>-</v>
      </c>
      <c r="N25" s="24" t="str">
        <f>IF($B22 = 0, "-", N22 / $Q22)</f>
        <v>-</v>
      </c>
      <c r="O25" s="24" t="str">
        <f>IF($B22 = 0, "-", O22 / $Q22)</f>
        <v>-</v>
      </c>
      <c r="P25" s="25" t="str">
        <f>IF($B22 = 0, "-", P22 / $Q22)</f>
        <v>-</v>
      </c>
      <c r="Q25" s="27" t="str">
        <f>IF($B22 = 0, "-", Q22 / $C22)</f>
        <v>-</v>
      </c>
      <c r="S25" s="35"/>
      <c r="T25" s="35"/>
      <c r="U25" s="35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5"/>
  <sheetViews>
    <sheetView zoomScale="115" zoomScaleNormal="115" workbookViewId="0">
      <selection activeCell="A18" sqref="A18:Q2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9.85546875" bestFit="1" customWidth="1"/>
    <col min="4" max="4" width="5.28515625" bestFit="1" customWidth="1"/>
    <col min="5" max="5" width="9.140625" customWidth="1"/>
    <col min="6" max="6" width="11.85546875" customWidth="1"/>
    <col min="7" max="7" width="11.5703125" customWidth="1"/>
    <col min="8" max="8" width="9.85546875" customWidth="1"/>
    <col min="9" max="9" width="12.140625" customWidth="1"/>
    <col min="10" max="10" width="10" customWidth="1"/>
    <col min="11" max="11" width="12.42578125" customWidth="1"/>
    <col min="12" max="12" width="9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299.0224</v>
      </c>
      <c r="B2" t="s">
        <v>19</v>
      </c>
      <c r="C2">
        <v>8</v>
      </c>
      <c r="D2">
        <v>0</v>
      </c>
      <c r="E2">
        <v>8</v>
      </c>
      <c r="F2">
        <v>8</v>
      </c>
      <c r="G2">
        <v>8</v>
      </c>
      <c r="H2">
        <v>6</v>
      </c>
      <c r="I2">
        <v>0</v>
      </c>
      <c r="J2">
        <v>0</v>
      </c>
      <c r="K2">
        <v>3</v>
      </c>
      <c r="L2">
        <v>5</v>
      </c>
      <c r="M2">
        <v>1</v>
      </c>
      <c r="N2">
        <v>7</v>
      </c>
      <c r="O2">
        <v>0</v>
      </c>
      <c r="P2">
        <v>0</v>
      </c>
    </row>
    <row r="3" spans="1:16" x14ac:dyDescent="0.25">
      <c r="A3">
        <v>417.0367</v>
      </c>
      <c r="B3" t="s">
        <v>19</v>
      </c>
      <c r="C3">
        <v>6</v>
      </c>
      <c r="D3">
        <v>0</v>
      </c>
      <c r="E3">
        <v>6</v>
      </c>
      <c r="F3">
        <v>5</v>
      </c>
      <c r="G3">
        <v>4</v>
      </c>
      <c r="H3">
        <v>4</v>
      </c>
      <c r="I3">
        <v>1</v>
      </c>
      <c r="J3">
        <v>1</v>
      </c>
      <c r="K3">
        <v>3</v>
      </c>
      <c r="L3">
        <v>3</v>
      </c>
      <c r="M3">
        <v>0</v>
      </c>
      <c r="N3">
        <v>2</v>
      </c>
      <c r="O3">
        <v>1</v>
      </c>
      <c r="P3">
        <v>3</v>
      </c>
    </row>
    <row r="4" spans="1:16" x14ac:dyDescent="0.25">
      <c r="A4">
        <v>700.88829999999996</v>
      </c>
      <c r="B4" t="s">
        <v>19</v>
      </c>
      <c r="C4">
        <v>12</v>
      </c>
      <c r="D4">
        <v>0</v>
      </c>
      <c r="E4">
        <v>12</v>
      </c>
      <c r="F4">
        <v>12</v>
      </c>
      <c r="G4">
        <v>11</v>
      </c>
      <c r="H4">
        <v>7</v>
      </c>
      <c r="I4">
        <v>5</v>
      </c>
      <c r="J4">
        <v>3</v>
      </c>
      <c r="K4">
        <v>6</v>
      </c>
      <c r="L4">
        <v>6</v>
      </c>
      <c r="M4">
        <v>0</v>
      </c>
      <c r="N4">
        <v>7</v>
      </c>
      <c r="O4">
        <v>3</v>
      </c>
      <c r="P4">
        <v>2</v>
      </c>
    </row>
    <row r="5" spans="1:16" x14ac:dyDescent="0.25">
      <c r="A5">
        <v>419.06299999999999</v>
      </c>
      <c r="B5" t="s">
        <v>19</v>
      </c>
      <c r="C5">
        <v>8</v>
      </c>
      <c r="D5">
        <v>0</v>
      </c>
      <c r="E5">
        <v>8</v>
      </c>
      <c r="F5">
        <v>8</v>
      </c>
      <c r="G5">
        <v>8</v>
      </c>
      <c r="H5">
        <v>6</v>
      </c>
      <c r="I5">
        <v>2</v>
      </c>
      <c r="J5">
        <v>1</v>
      </c>
      <c r="K5">
        <v>3</v>
      </c>
      <c r="L5">
        <v>5</v>
      </c>
      <c r="M5">
        <v>1</v>
      </c>
      <c r="N5">
        <v>5</v>
      </c>
      <c r="O5">
        <v>1</v>
      </c>
      <c r="P5">
        <v>1</v>
      </c>
    </row>
    <row r="6" spans="1:16" x14ac:dyDescent="0.25">
      <c r="A6">
        <v>415.06799999999998</v>
      </c>
      <c r="B6" t="s">
        <v>19</v>
      </c>
      <c r="C6">
        <v>12</v>
      </c>
      <c r="D6">
        <v>0</v>
      </c>
      <c r="E6">
        <v>12</v>
      </c>
      <c r="F6">
        <v>10</v>
      </c>
      <c r="G6">
        <v>10</v>
      </c>
      <c r="H6">
        <v>5</v>
      </c>
      <c r="I6">
        <v>3</v>
      </c>
      <c r="J6">
        <v>2</v>
      </c>
      <c r="K6">
        <v>6</v>
      </c>
      <c r="L6">
        <v>6</v>
      </c>
      <c r="M6">
        <v>0</v>
      </c>
      <c r="N6">
        <v>8</v>
      </c>
      <c r="O6">
        <v>2</v>
      </c>
      <c r="P6">
        <v>2</v>
      </c>
    </row>
    <row r="7" spans="1:16" x14ac:dyDescent="0.25">
      <c r="A7">
        <v>430.0197</v>
      </c>
      <c r="B7" t="s">
        <v>19</v>
      </c>
      <c r="C7">
        <v>8</v>
      </c>
      <c r="D7">
        <v>0</v>
      </c>
      <c r="E7">
        <v>8</v>
      </c>
      <c r="F7">
        <v>8</v>
      </c>
      <c r="G7">
        <v>8</v>
      </c>
      <c r="H7">
        <v>6</v>
      </c>
      <c r="I7">
        <v>2</v>
      </c>
      <c r="J7">
        <v>2</v>
      </c>
      <c r="K7">
        <v>4</v>
      </c>
      <c r="L7">
        <v>4</v>
      </c>
      <c r="M7">
        <v>3</v>
      </c>
      <c r="N7">
        <v>2</v>
      </c>
      <c r="O7">
        <v>2</v>
      </c>
      <c r="P7">
        <v>1</v>
      </c>
    </row>
    <row r="8" spans="1:16" x14ac:dyDescent="0.25">
      <c r="A8">
        <v>416.6078</v>
      </c>
      <c r="B8" t="s">
        <v>19</v>
      </c>
      <c r="C8">
        <v>8</v>
      </c>
      <c r="D8">
        <v>0</v>
      </c>
      <c r="E8">
        <v>8</v>
      </c>
      <c r="F8">
        <v>7</v>
      </c>
      <c r="G8">
        <v>7</v>
      </c>
      <c r="H8">
        <v>5</v>
      </c>
      <c r="I8">
        <v>1</v>
      </c>
      <c r="J8">
        <v>0</v>
      </c>
      <c r="K8">
        <v>5</v>
      </c>
      <c r="L8">
        <v>3</v>
      </c>
      <c r="M8">
        <v>1</v>
      </c>
      <c r="N8">
        <v>6</v>
      </c>
      <c r="O8">
        <v>0</v>
      </c>
      <c r="P8">
        <v>1</v>
      </c>
    </row>
    <row r="9" spans="1:16" x14ac:dyDescent="0.25">
      <c r="A9">
        <v>415.03579999999999</v>
      </c>
      <c r="B9" t="s">
        <v>19</v>
      </c>
      <c r="C9">
        <v>6</v>
      </c>
      <c r="D9">
        <v>0</v>
      </c>
      <c r="E9">
        <v>6</v>
      </c>
      <c r="F9">
        <v>5</v>
      </c>
      <c r="G9">
        <v>5</v>
      </c>
      <c r="H9">
        <v>5</v>
      </c>
      <c r="I9">
        <v>2</v>
      </c>
      <c r="J9">
        <v>2</v>
      </c>
      <c r="K9">
        <v>4</v>
      </c>
      <c r="L9">
        <v>2</v>
      </c>
      <c r="M9">
        <v>0</v>
      </c>
      <c r="N9">
        <v>3</v>
      </c>
      <c r="O9">
        <v>2</v>
      </c>
      <c r="P9">
        <v>1</v>
      </c>
    </row>
    <row r="10" spans="1:16" x14ac:dyDescent="0.25">
      <c r="A10">
        <v>555.1902</v>
      </c>
      <c r="B10" t="s">
        <v>19</v>
      </c>
      <c r="C10">
        <v>8</v>
      </c>
      <c r="D10">
        <v>0</v>
      </c>
      <c r="E10">
        <v>8</v>
      </c>
      <c r="F10">
        <v>8</v>
      </c>
      <c r="G10">
        <v>8</v>
      </c>
      <c r="H10">
        <v>7</v>
      </c>
      <c r="I10">
        <v>1</v>
      </c>
      <c r="J10">
        <v>0</v>
      </c>
      <c r="K10">
        <v>2</v>
      </c>
      <c r="L10">
        <v>6</v>
      </c>
      <c r="M10">
        <v>0</v>
      </c>
      <c r="N10">
        <v>7</v>
      </c>
      <c r="O10">
        <v>0</v>
      </c>
      <c r="P10">
        <v>1</v>
      </c>
    </row>
    <row r="11" spans="1:16" x14ac:dyDescent="0.25">
      <c r="A11">
        <v>415.04349999999999</v>
      </c>
      <c r="B11" t="s">
        <v>19</v>
      </c>
      <c r="C11">
        <v>6</v>
      </c>
      <c r="D11">
        <v>0</v>
      </c>
      <c r="E11">
        <v>6</v>
      </c>
      <c r="F11">
        <v>6</v>
      </c>
      <c r="G11">
        <v>6</v>
      </c>
      <c r="H11">
        <v>5</v>
      </c>
      <c r="I11">
        <v>1</v>
      </c>
      <c r="J11">
        <v>1</v>
      </c>
      <c r="K11">
        <v>5</v>
      </c>
      <c r="L11">
        <v>1</v>
      </c>
      <c r="M11">
        <v>0</v>
      </c>
      <c r="N11">
        <v>4</v>
      </c>
      <c r="O11">
        <v>1</v>
      </c>
      <c r="P11">
        <v>1</v>
      </c>
    </row>
    <row r="12" spans="1:16" x14ac:dyDescent="0.25">
      <c r="A12">
        <v>414.01670000000001</v>
      </c>
      <c r="B12" t="s">
        <v>19</v>
      </c>
      <c r="C12">
        <v>6</v>
      </c>
      <c r="D12">
        <v>0</v>
      </c>
      <c r="E12">
        <v>6</v>
      </c>
      <c r="F12">
        <v>5</v>
      </c>
      <c r="G12">
        <v>5</v>
      </c>
      <c r="H12">
        <v>5</v>
      </c>
      <c r="I12">
        <v>1</v>
      </c>
      <c r="J12">
        <v>1</v>
      </c>
      <c r="K12">
        <v>4</v>
      </c>
      <c r="L12">
        <v>2</v>
      </c>
      <c r="M12">
        <v>0</v>
      </c>
      <c r="N12">
        <v>3</v>
      </c>
      <c r="O12">
        <v>1</v>
      </c>
      <c r="P12">
        <v>2</v>
      </c>
    </row>
    <row r="13" spans="1:16" x14ac:dyDescent="0.25">
      <c r="A13">
        <v>800.20500000000004</v>
      </c>
      <c r="B13" t="s">
        <v>19</v>
      </c>
      <c r="C13">
        <v>12</v>
      </c>
      <c r="D13">
        <v>0</v>
      </c>
      <c r="E13">
        <v>12</v>
      </c>
      <c r="F13">
        <v>10</v>
      </c>
      <c r="G13">
        <v>9</v>
      </c>
      <c r="H13">
        <v>7</v>
      </c>
      <c r="I13">
        <v>4</v>
      </c>
      <c r="J13">
        <v>2</v>
      </c>
      <c r="K13">
        <v>5</v>
      </c>
      <c r="L13">
        <v>7</v>
      </c>
      <c r="M13">
        <v>3</v>
      </c>
      <c r="N13">
        <v>4</v>
      </c>
      <c r="O13">
        <v>2</v>
      </c>
      <c r="P13">
        <v>3</v>
      </c>
    </row>
    <row r="14" spans="1:16" x14ac:dyDescent="0.25">
      <c r="A14">
        <v>674.86580000000004</v>
      </c>
      <c r="B14" t="s">
        <v>19</v>
      </c>
      <c r="C14">
        <v>14</v>
      </c>
      <c r="D14">
        <v>0</v>
      </c>
      <c r="E14">
        <v>14</v>
      </c>
      <c r="F14">
        <v>14</v>
      </c>
      <c r="G14">
        <v>14</v>
      </c>
      <c r="H14">
        <v>6</v>
      </c>
      <c r="I14">
        <v>5</v>
      </c>
      <c r="J14">
        <v>3</v>
      </c>
      <c r="K14">
        <v>8</v>
      </c>
      <c r="L14">
        <v>6</v>
      </c>
      <c r="M14">
        <v>0</v>
      </c>
      <c r="N14">
        <v>10</v>
      </c>
      <c r="O14">
        <v>3</v>
      </c>
      <c r="P14">
        <v>1</v>
      </c>
    </row>
    <row r="15" spans="1:16" x14ac:dyDescent="0.25">
      <c r="A15">
        <v>323.61180000000002</v>
      </c>
      <c r="B15" t="s">
        <v>19</v>
      </c>
      <c r="C15">
        <v>8</v>
      </c>
      <c r="D15">
        <v>0</v>
      </c>
      <c r="E15">
        <v>8</v>
      </c>
      <c r="F15">
        <v>7</v>
      </c>
      <c r="G15">
        <v>7</v>
      </c>
      <c r="H15">
        <v>6</v>
      </c>
      <c r="I15">
        <v>1</v>
      </c>
      <c r="J15">
        <v>0</v>
      </c>
      <c r="K15">
        <v>5</v>
      </c>
      <c r="L15">
        <v>3</v>
      </c>
      <c r="M15">
        <v>0</v>
      </c>
      <c r="N15">
        <v>6</v>
      </c>
      <c r="O15">
        <v>0</v>
      </c>
      <c r="P15">
        <v>2</v>
      </c>
    </row>
    <row r="16" spans="1:16" x14ac:dyDescent="0.25">
      <c r="A16">
        <v>418.03739999999999</v>
      </c>
      <c r="B16" t="s">
        <v>19</v>
      </c>
      <c r="C16">
        <v>6</v>
      </c>
      <c r="D16">
        <v>0</v>
      </c>
      <c r="E16">
        <v>6</v>
      </c>
      <c r="F16">
        <v>6</v>
      </c>
      <c r="G16">
        <v>6</v>
      </c>
      <c r="H16">
        <v>5</v>
      </c>
      <c r="I16">
        <v>2</v>
      </c>
      <c r="J16">
        <v>2</v>
      </c>
      <c r="K16">
        <v>3</v>
      </c>
      <c r="L16">
        <v>3</v>
      </c>
      <c r="M16">
        <v>0</v>
      </c>
      <c r="N16">
        <v>3</v>
      </c>
      <c r="O16">
        <v>2</v>
      </c>
      <c r="P16">
        <v>1</v>
      </c>
    </row>
    <row r="18" spans="1:21" x14ac:dyDescent="0.25">
      <c r="B18" s="28" t="s">
        <v>22</v>
      </c>
      <c r="C18" s="40"/>
      <c r="D18" s="29"/>
      <c r="E18" s="30" t="s">
        <v>23</v>
      </c>
      <c r="F18" s="31"/>
      <c r="G18" s="31"/>
      <c r="H18" s="31"/>
      <c r="I18" s="31"/>
      <c r="J18" s="32"/>
      <c r="K18" s="30" t="s">
        <v>24</v>
      </c>
      <c r="L18" s="32"/>
      <c r="M18" s="30" t="s">
        <v>25</v>
      </c>
      <c r="N18" s="31"/>
      <c r="O18" s="31"/>
      <c r="P18" s="32"/>
      <c r="Q18" s="33" t="s">
        <v>26</v>
      </c>
      <c r="S18" s="35" t="s">
        <v>27</v>
      </c>
      <c r="T18" s="35"/>
      <c r="U18" s="35"/>
    </row>
    <row r="19" spans="1:21" x14ac:dyDescent="0.25">
      <c r="A19" s="3"/>
      <c r="B19" s="4" t="s">
        <v>28</v>
      </c>
      <c r="C19" s="6" t="s">
        <v>29</v>
      </c>
      <c r="D19" s="5" t="s">
        <v>48</v>
      </c>
      <c r="E19" s="4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5" t="s">
        <v>35</v>
      </c>
      <c r="K19" s="4" t="s">
        <v>36</v>
      </c>
      <c r="L19" s="5" t="s">
        <v>37</v>
      </c>
      <c r="M19" s="4" t="s">
        <v>38</v>
      </c>
      <c r="N19" s="6" t="s">
        <v>39</v>
      </c>
      <c r="O19" s="6" t="s">
        <v>40</v>
      </c>
      <c r="P19" s="5" t="s">
        <v>41</v>
      </c>
      <c r="Q19" s="34"/>
      <c r="S19" s="35"/>
      <c r="T19" s="35"/>
      <c r="U19" s="35"/>
    </row>
    <row r="20" spans="1:21" x14ac:dyDescent="0.25">
      <c r="A20" s="7" t="s">
        <v>42</v>
      </c>
      <c r="B20" s="8">
        <f>COUNT(A2:A16)</f>
        <v>15</v>
      </c>
      <c r="C20" s="8">
        <f>SUM(C2:C16)</f>
        <v>128</v>
      </c>
      <c r="D20" s="2">
        <f>C20-COUNT(A2:A16)*6</f>
        <v>38</v>
      </c>
      <c r="E20" s="11">
        <f t="shared" ref="E20:J20" si="0">SUM(E2:E16)</f>
        <v>128</v>
      </c>
      <c r="F20" s="8">
        <f t="shared" si="0"/>
        <v>119</v>
      </c>
      <c r="G20" s="8">
        <f t="shared" si="0"/>
        <v>116</v>
      </c>
      <c r="H20" s="8">
        <f t="shared" si="0"/>
        <v>85</v>
      </c>
      <c r="I20" s="8">
        <f t="shared" si="0"/>
        <v>31</v>
      </c>
      <c r="J20" s="9">
        <f t="shared" si="0"/>
        <v>20</v>
      </c>
      <c r="K20" s="11">
        <f>SUM($K$2:$K$16)</f>
        <v>66</v>
      </c>
      <c r="L20" s="9">
        <f>SUM($L$2:$L$16)</f>
        <v>62</v>
      </c>
      <c r="M20" s="11">
        <f>SUM(M2:M16)</f>
        <v>9</v>
      </c>
      <c r="N20" s="8">
        <f>SUM(N2:N16)</f>
        <v>77</v>
      </c>
      <c r="O20" s="8">
        <f>SUM(O2:O16)</f>
        <v>20</v>
      </c>
      <c r="P20" s="9">
        <f>SUM(P2:P16)</f>
        <v>22</v>
      </c>
      <c r="Q20" s="10">
        <f>SUM(M20:P20)</f>
        <v>128</v>
      </c>
      <c r="S20" s="35"/>
      <c r="T20" s="35"/>
      <c r="U20" s="35"/>
    </row>
    <row r="21" spans="1:21" x14ac:dyDescent="0.25">
      <c r="A21" s="12" t="s">
        <v>43</v>
      </c>
      <c r="B21" s="8">
        <f>COUNTIF(D2:D16,"=0")</f>
        <v>15</v>
      </c>
      <c r="C21" s="8">
        <f>SUMIFS(C2:C16,D2:D16,"=0")</f>
        <v>128</v>
      </c>
      <c r="D21" s="41">
        <f>SUMIFS(C2:C16,D2:D16,"=0") - COUNTIFS(D2:D16,"=0")*6</f>
        <v>38</v>
      </c>
      <c r="E21" s="11">
        <f t="shared" ref="E21:J21" si="1">SUMIFS(E2:E16,$D$2:$D$16,"=0")</f>
        <v>128</v>
      </c>
      <c r="F21" s="8">
        <f t="shared" si="1"/>
        <v>119</v>
      </c>
      <c r="G21" s="8">
        <f t="shared" si="1"/>
        <v>116</v>
      </c>
      <c r="H21" s="8">
        <f t="shared" si="1"/>
        <v>85</v>
      </c>
      <c r="I21" s="8">
        <f t="shared" si="1"/>
        <v>31</v>
      </c>
      <c r="J21" s="9">
        <f t="shared" si="1"/>
        <v>20</v>
      </c>
      <c r="K21" s="11">
        <f>SUMIFS($K$2:$K$16,$D$2:$D$16,"=0")</f>
        <v>66</v>
      </c>
      <c r="L21" s="9">
        <f>SUMIFS($L$2:$L$16,$D$2:$D$16,"=0")</f>
        <v>62</v>
      </c>
      <c r="M21" s="11">
        <f>SUMIFS(M2:M16,$D$2:$D$16,"=0")</f>
        <v>9</v>
      </c>
      <c r="N21" s="8">
        <f>SUMIFS(N2:N16,$D$2:$D$16,"=0")</f>
        <v>77</v>
      </c>
      <c r="O21" s="8">
        <f>SUMIFS(O2:O16,$D$2:$D$16,"=0")</f>
        <v>20</v>
      </c>
      <c r="P21" s="9">
        <f>SUMIFS(P2:P16,$D$2:$D$16,"=0")</f>
        <v>22</v>
      </c>
      <c r="Q21" s="10">
        <f t="shared" ref="Q21:Q22" si="2">SUM(M21:P21)</f>
        <v>128</v>
      </c>
      <c r="S21" s="35"/>
      <c r="T21" s="35"/>
      <c r="U21" s="35"/>
    </row>
    <row r="22" spans="1:21" x14ac:dyDescent="0.25">
      <c r="A22" s="5" t="s">
        <v>44</v>
      </c>
      <c r="B22" s="13">
        <f>COUNTIF(D2:D16,"&gt;0")</f>
        <v>0</v>
      </c>
      <c r="C22" s="13">
        <f>SUMIFS(C2:C16,D2:D16,"&gt;0")</f>
        <v>0</v>
      </c>
      <c r="D22" s="42">
        <f>SUMIFS(C2:C16,D2:D16,"=0") - COUNTIFS(D2:D16,"&gt;0")*6</f>
        <v>128</v>
      </c>
      <c r="E22" s="15">
        <f t="shared" ref="E22:J22" si="3">SUMIFS(E2:E16,$D$2:$D$16,"&gt;0")</f>
        <v>0</v>
      </c>
      <c r="F22" s="13">
        <f t="shared" si="3"/>
        <v>0</v>
      </c>
      <c r="G22" s="13">
        <f t="shared" si="3"/>
        <v>0</v>
      </c>
      <c r="H22" s="13">
        <f t="shared" si="3"/>
        <v>0</v>
      </c>
      <c r="I22" s="13">
        <f t="shared" si="3"/>
        <v>0</v>
      </c>
      <c r="J22" s="14">
        <f t="shared" si="3"/>
        <v>0</v>
      </c>
      <c r="K22" s="15">
        <f>SUMIFS($K$2:$K$16,$D$2:$D$16,"&gt;0")</f>
        <v>0</v>
      </c>
      <c r="L22" s="14">
        <f>SUMIFS($L$2:$L$16,$D$2:$D$16,"&gt;0")</f>
        <v>0</v>
      </c>
      <c r="M22" s="15">
        <f>SUMIFS(M2:M16,$D$2:$D$16,"&gt;0")</f>
        <v>0</v>
      </c>
      <c r="N22" s="13">
        <f>SUMIFS(N2:N16,$D$2:$D$16,"&gt;0")</f>
        <v>0</v>
      </c>
      <c r="O22" s="13">
        <f>SUMIFS(O2:O16,$D$2:$D$16,"&gt;0")</f>
        <v>0</v>
      </c>
      <c r="P22" s="14">
        <f>SUMIFS(P2:P16,$D$2:$D$16,"&gt;0")</f>
        <v>0</v>
      </c>
      <c r="Q22" s="16">
        <f t="shared" si="2"/>
        <v>0</v>
      </c>
      <c r="S22" s="35"/>
      <c r="T22" s="35"/>
      <c r="U22" s="35"/>
    </row>
    <row r="23" spans="1:21" x14ac:dyDescent="0.25">
      <c r="A23" s="12" t="s">
        <v>42</v>
      </c>
      <c r="B23" s="17" t="s">
        <v>45</v>
      </c>
      <c r="C23" s="19" t="s">
        <v>45</v>
      </c>
      <c r="D23" s="1" t="s">
        <v>45</v>
      </c>
      <c r="E23" s="19" t="s">
        <v>45</v>
      </c>
      <c r="F23" s="19" t="str">
        <f>IF(OR($B21 = 0,$B22=0), "-",F20/$C$20)</f>
        <v>-</v>
      </c>
      <c r="G23" s="19" t="str">
        <f>IF(OR($B21 = 0,$B22=0), "-",G20/$C$20)</f>
        <v>-</v>
      </c>
      <c r="H23" s="19" t="str">
        <f>IF(OR($B21 = 0,$B22=0), "-",H20/$C$20)</f>
        <v>-</v>
      </c>
      <c r="I23" s="19" t="str">
        <f>IF(OR($B21 = 0,$B22=0), "-",I20/$C$20)</f>
        <v>-</v>
      </c>
      <c r="J23" s="19" t="str">
        <f>IF(OR($B21 = 0,$B22=0), "-",J20/$C$20)</f>
        <v>-</v>
      </c>
      <c r="K23" s="20" t="str">
        <f>IF(OR($B21=0,$B22=0),"-",K20/$C20)</f>
        <v>-</v>
      </c>
      <c r="L23" s="18" t="str">
        <f>IF(OR($B21=0,$B22=0),"-",L20/$C20)</f>
        <v>-</v>
      </c>
      <c r="M23" s="20" t="str">
        <f>IF(OR($B21=0,$B22=0),"-",M20 / $Q$20)</f>
        <v>-</v>
      </c>
      <c r="N23" s="19" t="str">
        <f>IF(OR($B21=0,$B22=0),"-",N20 / $Q$20)</f>
        <v>-</v>
      </c>
      <c r="O23" s="19" t="str">
        <f>IF(OR($B21=0,$B22=0),"-",O20 / $Q$20)</f>
        <v>-</v>
      </c>
      <c r="P23" s="18" t="str">
        <f>IF(OR($B21=0,$B22=0),"-",P20 / $Q$20)</f>
        <v>-</v>
      </c>
      <c r="Q23" s="21" t="str">
        <f>IF(OR(B21=0,B22=0),"-",Q20/C20)</f>
        <v>-</v>
      </c>
      <c r="S23" s="35"/>
      <c r="T23" s="35"/>
      <c r="U23" s="35"/>
    </row>
    <row r="24" spans="1:21" x14ac:dyDescent="0.25">
      <c r="A24" s="12" t="s">
        <v>43</v>
      </c>
      <c r="B24" s="17">
        <f>B21/B20</f>
        <v>1</v>
      </c>
      <c r="C24" s="17" t="s">
        <v>45</v>
      </c>
      <c r="D24" s="9" t="s">
        <v>45</v>
      </c>
      <c r="E24" s="17" t="s">
        <v>45</v>
      </c>
      <c r="F24" s="17">
        <f>IF($B21 = 0, "-",F21/$C21)</f>
        <v>0.9296875</v>
      </c>
      <c r="G24" s="17">
        <f>IF($B21 = 0, "-",G21/$C21)</f>
        <v>0.90625</v>
      </c>
      <c r="H24" s="17">
        <f>IF($B21 = 0, "-",H21/$C21)</f>
        <v>0.6640625</v>
      </c>
      <c r="I24" s="17">
        <f>IF($B21 = 0, "-",I21/$C21)</f>
        <v>0.2421875</v>
      </c>
      <c r="J24" s="17">
        <f>IF($B21 = 0, "-",J21/$C21)</f>
        <v>0.15625</v>
      </c>
      <c r="K24" s="23">
        <f>IF($B21 = 0, "-", K21/$C21)</f>
        <v>0.515625</v>
      </c>
      <c r="L24" s="22">
        <f>IF($B21 = 0, "-", L21/$C21)</f>
        <v>0.484375</v>
      </c>
      <c r="M24" s="23">
        <f>IF($B21=0, "-",M21 / $Q21)</f>
        <v>7.03125E-2</v>
      </c>
      <c r="N24" s="17">
        <f>IF($B21=0, "-",N21 / $Q21)</f>
        <v>0.6015625</v>
      </c>
      <c r="O24" s="17">
        <f>IF($B21=0, "-",O21 / $Q21)</f>
        <v>0.15625</v>
      </c>
      <c r="P24" s="22">
        <f>IF($B21=0, "-",P21 / $Q21)</f>
        <v>0.171875</v>
      </c>
      <c r="Q24" s="21">
        <f>IF(B21=0,"-",Q21/C21)</f>
        <v>1</v>
      </c>
      <c r="S24" s="35"/>
      <c r="T24" s="35"/>
      <c r="U24" s="35"/>
    </row>
    <row r="25" spans="1:21" x14ac:dyDescent="0.25">
      <c r="A25" s="5" t="s">
        <v>44</v>
      </c>
      <c r="B25" s="24" t="str">
        <f>IF(B22 = 0, "-",B22/B20)</f>
        <v>-</v>
      </c>
      <c r="C25" s="24" t="s">
        <v>45</v>
      </c>
      <c r="D25" s="14" t="s">
        <v>45</v>
      </c>
      <c r="E25" s="24" t="s">
        <v>45</v>
      </c>
      <c r="F25" s="24" t="str">
        <f>IF($B22 = 0, "-",F22/$C22)</f>
        <v>-</v>
      </c>
      <c r="G25" s="24" t="str">
        <f>IF($B22 = 0, "-",G22/$C22)</f>
        <v>-</v>
      </c>
      <c r="H25" s="24" t="str">
        <f>IF($B22 = 0, "-",H22/$C22)</f>
        <v>-</v>
      </c>
      <c r="I25" s="24" t="str">
        <f>IF($B22 = 0, "-",I22/$C22)</f>
        <v>-</v>
      </c>
      <c r="J25" s="24" t="str">
        <f>IF($B22 = 0, "-",J22/$C22)</f>
        <v>-</v>
      </c>
      <c r="K25" s="26" t="str">
        <f>IF($B22 = 0, "-", K22/$C22)</f>
        <v>-</v>
      </c>
      <c r="L25" s="25" t="str">
        <f>IF($B22 = 0, "-", L22/$C22)</f>
        <v>-</v>
      </c>
      <c r="M25" s="26" t="str">
        <f>IF($B22 = 0, "-", M22 / $Q22)</f>
        <v>-</v>
      </c>
      <c r="N25" s="24" t="str">
        <f>IF($B22 = 0, "-", N22 / $Q22)</f>
        <v>-</v>
      </c>
      <c r="O25" s="24" t="str">
        <f>IF($B22 = 0, "-", O22 / $Q22)</f>
        <v>-</v>
      </c>
      <c r="P25" s="25" t="str">
        <f>IF($B22 = 0, "-", P22 / $Q22)</f>
        <v>-</v>
      </c>
      <c r="Q25" s="27" t="str">
        <f>IF($B22 = 0, "-", Q22 / $C22)</f>
        <v>-</v>
      </c>
      <c r="S25" s="35"/>
      <c r="T25" s="35"/>
      <c r="U25" s="35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5"/>
  <sheetViews>
    <sheetView zoomScale="115" zoomScaleNormal="115" workbookViewId="0">
      <selection activeCell="A18" sqref="A18:Q2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8.7109375" bestFit="1" customWidth="1"/>
    <col min="4" max="4" width="5.28515625" bestFit="1" customWidth="1"/>
    <col min="5" max="5" width="8.42578125" customWidth="1"/>
    <col min="6" max="6" width="11.7109375" customWidth="1"/>
    <col min="7" max="7" width="13.7109375" customWidth="1"/>
    <col min="8" max="8" width="11.5703125" customWidth="1"/>
    <col min="9" max="9" width="13" customWidth="1"/>
    <col min="10" max="10" width="8.5703125" customWidth="1"/>
    <col min="11" max="11" width="11" customWidth="1"/>
    <col min="12" max="12" width="10.42578125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455.0018</v>
      </c>
      <c r="B2" t="s">
        <v>20</v>
      </c>
      <c r="C2">
        <v>6</v>
      </c>
      <c r="D2">
        <v>0</v>
      </c>
      <c r="E2">
        <v>6</v>
      </c>
      <c r="F2">
        <v>6</v>
      </c>
      <c r="G2">
        <v>6</v>
      </c>
      <c r="H2">
        <v>6</v>
      </c>
      <c r="I2">
        <v>4</v>
      </c>
      <c r="J2">
        <v>4</v>
      </c>
      <c r="K2">
        <v>1</v>
      </c>
      <c r="L2">
        <v>5</v>
      </c>
      <c r="M2">
        <v>1</v>
      </c>
      <c r="N2">
        <v>1</v>
      </c>
      <c r="O2">
        <v>4</v>
      </c>
      <c r="P2">
        <v>0</v>
      </c>
    </row>
    <row r="3" spans="1:16" x14ac:dyDescent="0.25">
      <c r="A3">
        <v>581.30100000000004</v>
      </c>
      <c r="B3" t="s">
        <v>20</v>
      </c>
      <c r="C3">
        <v>9</v>
      </c>
      <c r="D3">
        <v>0</v>
      </c>
      <c r="E3">
        <v>9</v>
      </c>
      <c r="F3">
        <v>9</v>
      </c>
      <c r="G3">
        <v>8</v>
      </c>
      <c r="H3">
        <v>8</v>
      </c>
      <c r="I3">
        <v>6</v>
      </c>
      <c r="J3">
        <v>5</v>
      </c>
      <c r="K3">
        <v>7</v>
      </c>
      <c r="L3">
        <v>2</v>
      </c>
      <c r="M3">
        <v>0</v>
      </c>
      <c r="N3">
        <v>4</v>
      </c>
      <c r="O3">
        <v>5</v>
      </c>
      <c r="P3">
        <v>0</v>
      </c>
    </row>
    <row r="4" spans="1:16" x14ac:dyDescent="0.25">
      <c r="A4">
        <v>453.04250000000002</v>
      </c>
      <c r="B4" t="s">
        <v>20</v>
      </c>
      <c r="C4">
        <v>7</v>
      </c>
      <c r="D4">
        <v>0</v>
      </c>
      <c r="E4">
        <v>7</v>
      </c>
      <c r="F4">
        <v>7</v>
      </c>
      <c r="G4">
        <v>6</v>
      </c>
      <c r="H4">
        <v>6</v>
      </c>
      <c r="I4">
        <v>1</v>
      </c>
      <c r="J4">
        <v>1</v>
      </c>
      <c r="K4">
        <v>5</v>
      </c>
      <c r="L4">
        <v>2</v>
      </c>
      <c r="M4">
        <v>4</v>
      </c>
      <c r="N4">
        <v>2</v>
      </c>
      <c r="O4">
        <v>1</v>
      </c>
      <c r="P4">
        <v>0</v>
      </c>
    </row>
    <row r="5" spans="1:16" x14ac:dyDescent="0.25">
      <c r="A5">
        <v>454.06790000000001</v>
      </c>
      <c r="B5" t="s">
        <v>20</v>
      </c>
      <c r="C5">
        <v>9</v>
      </c>
      <c r="D5">
        <v>0</v>
      </c>
      <c r="E5">
        <v>9</v>
      </c>
      <c r="F5">
        <v>9</v>
      </c>
      <c r="G5">
        <v>6</v>
      </c>
      <c r="H5">
        <v>6</v>
      </c>
      <c r="I5">
        <v>5</v>
      </c>
      <c r="J5">
        <v>4</v>
      </c>
      <c r="K5">
        <v>6</v>
      </c>
      <c r="L5">
        <v>3</v>
      </c>
      <c r="M5">
        <v>0</v>
      </c>
      <c r="N5">
        <v>5</v>
      </c>
      <c r="O5">
        <v>4</v>
      </c>
      <c r="P5">
        <v>0</v>
      </c>
    </row>
    <row r="6" spans="1:16" x14ac:dyDescent="0.25">
      <c r="A6">
        <v>516.25369999999998</v>
      </c>
      <c r="B6" t="s">
        <v>20</v>
      </c>
      <c r="C6">
        <v>8</v>
      </c>
      <c r="D6">
        <v>0</v>
      </c>
      <c r="E6">
        <v>8</v>
      </c>
      <c r="F6">
        <v>8</v>
      </c>
      <c r="G6">
        <v>6</v>
      </c>
      <c r="H6">
        <v>6</v>
      </c>
      <c r="I6">
        <v>6</v>
      </c>
      <c r="J6">
        <v>5</v>
      </c>
      <c r="K6">
        <v>2</v>
      </c>
      <c r="L6">
        <v>6</v>
      </c>
      <c r="M6">
        <v>0</v>
      </c>
      <c r="N6">
        <v>3</v>
      </c>
      <c r="O6">
        <v>5</v>
      </c>
      <c r="P6">
        <v>0</v>
      </c>
    </row>
    <row r="7" spans="1:16" x14ac:dyDescent="0.25">
      <c r="A7">
        <v>460.0299</v>
      </c>
      <c r="B7" t="s">
        <v>20</v>
      </c>
      <c r="C7">
        <v>6</v>
      </c>
      <c r="D7">
        <v>0</v>
      </c>
      <c r="E7">
        <v>6</v>
      </c>
      <c r="F7">
        <v>6</v>
      </c>
      <c r="G7">
        <v>6</v>
      </c>
      <c r="H7">
        <v>6</v>
      </c>
      <c r="I7">
        <v>4</v>
      </c>
      <c r="J7">
        <v>4</v>
      </c>
      <c r="K7">
        <v>1</v>
      </c>
      <c r="L7">
        <v>5</v>
      </c>
      <c r="M7">
        <v>0</v>
      </c>
      <c r="N7">
        <v>2</v>
      </c>
      <c r="O7">
        <v>4</v>
      </c>
      <c r="P7">
        <v>0</v>
      </c>
    </row>
    <row r="8" spans="1:16" x14ac:dyDescent="0.25">
      <c r="A8">
        <v>634.77589999999998</v>
      </c>
      <c r="B8" t="s">
        <v>20</v>
      </c>
      <c r="C8">
        <v>8</v>
      </c>
      <c r="D8">
        <v>1</v>
      </c>
      <c r="E8">
        <v>8</v>
      </c>
      <c r="F8">
        <v>8</v>
      </c>
      <c r="G8">
        <v>8</v>
      </c>
      <c r="H8">
        <v>7</v>
      </c>
      <c r="I8">
        <v>5</v>
      </c>
      <c r="J8">
        <v>4</v>
      </c>
      <c r="K8">
        <v>5</v>
      </c>
      <c r="L8">
        <v>3</v>
      </c>
      <c r="M8">
        <v>2</v>
      </c>
      <c r="N8">
        <v>1</v>
      </c>
      <c r="O8">
        <v>4</v>
      </c>
      <c r="P8">
        <v>0</v>
      </c>
    </row>
    <row r="9" spans="1:16" x14ac:dyDescent="0.25">
      <c r="A9">
        <v>452.02789999999999</v>
      </c>
      <c r="B9" t="s">
        <v>20</v>
      </c>
      <c r="C9">
        <v>7</v>
      </c>
      <c r="D9">
        <v>0</v>
      </c>
      <c r="E9">
        <v>7</v>
      </c>
      <c r="F9">
        <v>7</v>
      </c>
      <c r="G9">
        <v>6</v>
      </c>
      <c r="H9">
        <v>6</v>
      </c>
      <c r="I9">
        <v>3</v>
      </c>
      <c r="J9">
        <v>2</v>
      </c>
      <c r="K9">
        <v>3</v>
      </c>
      <c r="L9">
        <v>4</v>
      </c>
      <c r="M9">
        <v>2</v>
      </c>
      <c r="N9">
        <v>3</v>
      </c>
      <c r="O9">
        <v>2</v>
      </c>
      <c r="P9">
        <v>0</v>
      </c>
    </row>
    <row r="10" spans="1:16" x14ac:dyDescent="0.25">
      <c r="A10">
        <v>779.16219999999998</v>
      </c>
      <c r="B10" t="s">
        <v>20</v>
      </c>
      <c r="C10">
        <v>7</v>
      </c>
      <c r="D10">
        <v>0</v>
      </c>
      <c r="E10">
        <v>7</v>
      </c>
      <c r="F10">
        <v>7</v>
      </c>
      <c r="G10">
        <v>7</v>
      </c>
      <c r="H10">
        <v>7</v>
      </c>
      <c r="I10">
        <v>4</v>
      </c>
      <c r="J10">
        <v>4</v>
      </c>
      <c r="K10">
        <v>2</v>
      </c>
      <c r="L10">
        <v>5</v>
      </c>
      <c r="M10">
        <v>2</v>
      </c>
      <c r="N10">
        <v>1</v>
      </c>
      <c r="O10">
        <v>4</v>
      </c>
      <c r="P10">
        <v>0</v>
      </c>
    </row>
    <row r="11" spans="1:16" x14ac:dyDescent="0.25">
      <c r="A11">
        <v>455.02210000000002</v>
      </c>
      <c r="B11" t="s">
        <v>20</v>
      </c>
      <c r="C11">
        <v>6</v>
      </c>
      <c r="D11">
        <v>0</v>
      </c>
      <c r="E11">
        <v>6</v>
      </c>
      <c r="F11">
        <v>6</v>
      </c>
      <c r="G11">
        <v>6</v>
      </c>
      <c r="H11">
        <v>6</v>
      </c>
      <c r="I11">
        <v>3</v>
      </c>
      <c r="J11">
        <v>3</v>
      </c>
      <c r="K11">
        <v>2</v>
      </c>
      <c r="L11">
        <v>4</v>
      </c>
      <c r="M11">
        <v>2</v>
      </c>
      <c r="N11">
        <v>1</v>
      </c>
      <c r="O11">
        <v>3</v>
      </c>
      <c r="P11">
        <v>0</v>
      </c>
    </row>
    <row r="12" spans="1:16" x14ac:dyDescent="0.25">
      <c r="A12">
        <v>456.03109999999998</v>
      </c>
      <c r="B12" t="s">
        <v>20</v>
      </c>
      <c r="C12">
        <v>6</v>
      </c>
      <c r="D12">
        <v>0</v>
      </c>
      <c r="E12">
        <v>6</v>
      </c>
      <c r="F12">
        <v>6</v>
      </c>
      <c r="G12">
        <v>6</v>
      </c>
      <c r="H12">
        <v>6</v>
      </c>
      <c r="I12">
        <v>3</v>
      </c>
      <c r="J12">
        <v>3</v>
      </c>
      <c r="K12">
        <v>1</v>
      </c>
      <c r="L12">
        <v>5</v>
      </c>
      <c r="M12">
        <v>3</v>
      </c>
      <c r="N12">
        <v>0</v>
      </c>
      <c r="O12">
        <v>3</v>
      </c>
      <c r="P12">
        <v>0</v>
      </c>
    </row>
    <row r="13" spans="1:16" x14ac:dyDescent="0.25">
      <c r="A13">
        <v>458.01069999999999</v>
      </c>
      <c r="B13" t="s">
        <v>20</v>
      </c>
      <c r="C13">
        <v>6</v>
      </c>
      <c r="D13">
        <v>0</v>
      </c>
      <c r="E13">
        <v>6</v>
      </c>
      <c r="F13">
        <v>6</v>
      </c>
      <c r="G13">
        <v>6</v>
      </c>
      <c r="H13">
        <v>6</v>
      </c>
      <c r="I13">
        <v>1</v>
      </c>
      <c r="J13">
        <v>1</v>
      </c>
      <c r="K13">
        <v>4</v>
      </c>
      <c r="L13">
        <v>2</v>
      </c>
      <c r="M13">
        <v>5</v>
      </c>
      <c r="N13">
        <v>0</v>
      </c>
      <c r="O13">
        <v>1</v>
      </c>
      <c r="P13">
        <v>0</v>
      </c>
    </row>
    <row r="14" spans="1:16" x14ac:dyDescent="0.25">
      <c r="A14">
        <v>453.02940000000001</v>
      </c>
      <c r="B14" t="s">
        <v>20</v>
      </c>
      <c r="C14">
        <v>6</v>
      </c>
      <c r="D14">
        <v>0</v>
      </c>
      <c r="E14">
        <v>6</v>
      </c>
      <c r="F14">
        <v>6</v>
      </c>
      <c r="G14">
        <v>6</v>
      </c>
      <c r="H14">
        <v>6</v>
      </c>
      <c r="I14">
        <v>2</v>
      </c>
      <c r="J14">
        <v>2</v>
      </c>
      <c r="K14">
        <v>3</v>
      </c>
      <c r="L14">
        <v>3</v>
      </c>
      <c r="M14">
        <v>1</v>
      </c>
      <c r="N14">
        <v>3</v>
      </c>
      <c r="O14">
        <v>2</v>
      </c>
      <c r="P14">
        <v>0</v>
      </c>
    </row>
    <row r="15" spans="1:16" x14ac:dyDescent="0.25">
      <c r="A15">
        <v>456.01580000000001</v>
      </c>
      <c r="B15" t="s">
        <v>20</v>
      </c>
      <c r="C15">
        <v>6</v>
      </c>
      <c r="D15">
        <v>0</v>
      </c>
      <c r="E15">
        <v>6</v>
      </c>
      <c r="F15">
        <v>6</v>
      </c>
      <c r="G15">
        <v>6</v>
      </c>
      <c r="H15">
        <v>6</v>
      </c>
      <c r="I15">
        <v>1</v>
      </c>
      <c r="J15">
        <v>1</v>
      </c>
      <c r="K15">
        <v>2</v>
      </c>
      <c r="L15">
        <v>4</v>
      </c>
      <c r="M15">
        <v>2</v>
      </c>
      <c r="N15">
        <v>3</v>
      </c>
      <c r="O15">
        <v>1</v>
      </c>
      <c r="P15">
        <v>0</v>
      </c>
    </row>
    <row r="16" spans="1:16" x14ac:dyDescent="0.25">
      <c r="A16">
        <v>576.39739999999995</v>
      </c>
      <c r="B16" t="s">
        <v>20</v>
      </c>
      <c r="C16">
        <v>8</v>
      </c>
      <c r="D16">
        <v>1</v>
      </c>
      <c r="E16">
        <v>8</v>
      </c>
      <c r="F16">
        <v>8</v>
      </c>
      <c r="G16">
        <v>7</v>
      </c>
      <c r="H16">
        <v>7</v>
      </c>
      <c r="I16">
        <v>3</v>
      </c>
      <c r="J16">
        <v>1</v>
      </c>
      <c r="K16">
        <v>6</v>
      </c>
      <c r="L16">
        <v>2</v>
      </c>
      <c r="M16">
        <v>1</v>
      </c>
      <c r="N16">
        <v>5</v>
      </c>
      <c r="O16">
        <v>1</v>
      </c>
      <c r="P16">
        <v>0</v>
      </c>
    </row>
    <row r="18" spans="1:21" x14ac:dyDescent="0.25">
      <c r="B18" s="28" t="s">
        <v>22</v>
      </c>
      <c r="C18" s="40"/>
      <c r="D18" s="29"/>
      <c r="E18" s="30" t="s">
        <v>23</v>
      </c>
      <c r="F18" s="31"/>
      <c r="G18" s="31"/>
      <c r="H18" s="31"/>
      <c r="I18" s="31"/>
      <c r="J18" s="32"/>
      <c r="K18" s="30" t="s">
        <v>24</v>
      </c>
      <c r="L18" s="32"/>
      <c r="M18" s="30" t="s">
        <v>25</v>
      </c>
      <c r="N18" s="31"/>
      <c r="O18" s="31"/>
      <c r="P18" s="32"/>
      <c r="Q18" s="33" t="s">
        <v>26</v>
      </c>
      <c r="S18" s="35" t="s">
        <v>27</v>
      </c>
      <c r="T18" s="35"/>
      <c r="U18" s="35"/>
    </row>
    <row r="19" spans="1:21" x14ac:dyDescent="0.25">
      <c r="A19" s="3"/>
      <c r="B19" s="4" t="s">
        <v>28</v>
      </c>
      <c r="C19" s="6" t="s">
        <v>29</v>
      </c>
      <c r="D19" s="5" t="s">
        <v>48</v>
      </c>
      <c r="E19" s="4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5" t="s">
        <v>35</v>
      </c>
      <c r="K19" s="4" t="s">
        <v>36</v>
      </c>
      <c r="L19" s="5" t="s">
        <v>37</v>
      </c>
      <c r="M19" s="4" t="s">
        <v>38</v>
      </c>
      <c r="N19" s="6" t="s">
        <v>39</v>
      </c>
      <c r="O19" s="6" t="s">
        <v>40</v>
      </c>
      <c r="P19" s="5" t="s">
        <v>41</v>
      </c>
      <c r="Q19" s="34"/>
      <c r="S19" s="35"/>
      <c r="T19" s="35"/>
      <c r="U19" s="35"/>
    </row>
    <row r="20" spans="1:21" x14ac:dyDescent="0.25">
      <c r="A20" s="7" t="s">
        <v>42</v>
      </c>
      <c r="B20" s="8">
        <f>COUNT(A2:A16)</f>
        <v>15</v>
      </c>
      <c r="C20" s="8">
        <f>SUM(C2:C16)</f>
        <v>105</v>
      </c>
      <c r="D20" s="2">
        <f>C20-COUNT(A2:A16)*6</f>
        <v>15</v>
      </c>
      <c r="E20" s="11">
        <f t="shared" ref="E20:J20" si="0">SUM(E2:E16)</f>
        <v>105</v>
      </c>
      <c r="F20" s="8">
        <f t="shared" si="0"/>
        <v>105</v>
      </c>
      <c r="G20" s="8">
        <f t="shared" si="0"/>
        <v>96</v>
      </c>
      <c r="H20" s="8">
        <f t="shared" si="0"/>
        <v>95</v>
      </c>
      <c r="I20" s="8">
        <f t="shared" si="0"/>
        <v>51</v>
      </c>
      <c r="J20" s="9">
        <f t="shared" si="0"/>
        <v>44</v>
      </c>
      <c r="K20" s="11">
        <f>SUM($K$2:$K$16)</f>
        <v>50</v>
      </c>
      <c r="L20" s="9">
        <f>SUM($L$2:$L$16)</f>
        <v>55</v>
      </c>
      <c r="M20" s="11">
        <f>SUM(M2:M16)</f>
        <v>25</v>
      </c>
      <c r="N20" s="8">
        <f>SUM(N2:N16)</f>
        <v>34</v>
      </c>
      <c r="O20" s="8">
        <f>SUM(O2:O16)</f>
        <v>44</v>
      </c>
      <c r="P20" s="9">
        <f>SUM(P2:P16)</f>
        <v>0</v>
      </c>
      <c r="Q20" s="10">
        <f>SUM(M20:P20)</f>
        <v>103</v>
      </c>
      <c r="S20" s="35"/>
      <c r="T20" s="35"/>
      <c r="U20" s="35"/>
    </row>
    <row r="21" spans="1:21" x14ac:dyDescent="0.25">
      <c r="A21" s="12" t="s">
        <v>43</v>
      </c>
      <c r="B21" s="8">
        <f>COUNTIF(D2:D16,"=0")</f>
        <v>13</v>
      </c>
      <c r="C21" s="8">
        <f>SUMIFS(C2:C16,D2:D16,"=0")</f>
        <v>89</v>
      </c>
      <c r="D21" s="41">
        <f>SUMIFS(C2:C16,D2:D16,"=0") - COUNTIFS(D2:D16,"=0")*6</f>
        <v>11</v>
      </c>
      <c r="E21" s="11">
        <f t="shared" ref="E21:J21" si="1">SUMIFS(E2:E16,$D$2:$D$16,"=0")</f>
        <v>89</v>
      </c>
      <c r="F21" s="8">
        <f t="shared" si="1"/>
        <v>89</v>
      </c>
      <c r="G21" s="8">
        <f t="shared" si="1"/>
        <v>81</v>
      </c>
      <c r="H21" s="8">
        <f t="shared" si="1"/>
        <v>81</v>
      </c>
      <c r="I21" s="8">
        <f t="shared" si="1"/>
        <v>43</v>
      </c>
      <c r="J21" s="9">
        <f t="shared" si="1"/>
        <v>39</v>
      </c>
      <c r="K21" s="11">
        <f>SUMIFS($K$2:$K$16,$D$2:$D$16,"=0")</f>
        <v>39</v>
      </c>
      <c r="L21" s="9">
        <f>SUMIFS($L$2:$L$16,$D$2:$D$16,"=0")</f>
        <v>50</v>
      </c>
      <c r="M21" s="11">
        <f>SUMIFS(M2:M16,$D$2:$D$16,"=0")</f>
        <v>22</v>
      </c>
      <c r="N21" s="8">
        <f>SUMIFS(N2:N16,$D$2:$D$16,"=0")</f>
        <v>28</v>
      </c>
      <c r="O21" s="8">
        <f>SUMIFS(O2:O16,$D$2:$D$16,"=0")</f>
        <v>39</v>
      </c>
      <c r="P21" s="9">
        <f>SUMIFS(P2:P16,$D$2:$D$16,"=0")</f>
        <v>0</v>
      </c>
      <c r="Q21" s="10">
        <f t="shared" ref="Q21:Q22" si="2">SUM(M21:P21)</f>
        <v>89</v>
      </c>
      <c r="S21" s="35"/>
      <c r="T21" s="35"/>
      <c r="U21" s="35"/>
    </row>
    <row r="22" spans="1:21" x14ac:dyDescent="0.25">
      <c r="A22" s="5" t="s">
        <v>44</v>
      </c>
      <c r="B22" s="13">
        <f>COUNTIF(D2:D16,"&gt;0")</f>
        <v>2</v>
      </c>
      <c r="C22" s="13">
        <f>SUMIFS(C2:C16,D2:D16,"&gt;0")</f>
        <v>16</v>
      </c>
      <c r="D22" s="42">
        <f>SUMIFS(C2:C16,D2:D16,"=0") - COUNTIFS(D2:D16,"&gt;0")*6</f>
        <v>77</v>
      </c>
      <c r="E22" s="15">
        <f t="shared" ref="E22:J22" si="3">SUMIFS(E2:E16,$D$2:$D$16,"&gt;0")</f>
        <v>16</v>
      </c>
      <c r="F22" s="13">
        <f t="shared" si="3"/>
        <v>16</v>
      </c>
      <c r="G22" s="13">
        <f t="shared" si="3"/>
        <v>15</v>
      </c>
      <c r="H22" s="13">
        <f t="shared" si="3"/>
        <v>14</v>
      </c>
      <c r="I22" s="13">
        <f t="shared" si="3"/>
        <v>8</v>
      </c>
      <c r="J22" s="14">
        <f t="shared" si="3"/>
        <v>5</v>
      </c>
      <c r="K22" s="15">
        <f>SUMIFS($K$2:$K$16,$D$2:$D$16,"&gt;0")</f>
        <v>11</v>
      </c>
      <c r="L22" s="14">
        <f>SUMIFS($L$2:$L$16,$D$2:$D$16,"&gt;0")</f>
        <v>5</v>
      </c>
      <c r="M22" s="15">
        <f>SUMIFS(M2:M16,$D$2:$D$16,"&gt;0")</f>
        <v>3</v>
      </c>
      <c r="N22" s="13">
        <f>SUMIFS(N2:N16,$D$2:$D$16,"&gt;0")</f>
        <v>6</v>
      </c>
      <c r="O22" s="13">
        <f>SUMIFS(O2:O16,$D$2:$D$16,"&gt;0")</f>
        <v>5</v>
      </c>
      <c r="P22" s="14">
        <f>SUMIFS(P2:P16,$D$2:$D$16,"&gt;0")</f>
        <v>0</v>
      </c>
      <c r="Q22" s="16">
        <f t="shared" si="2"/>
        <v>14</v>
      </c>
      <c r="S22" s="35"/>
      <c r="T22" s="35"/>
      <c r="U22" s="35"/>
    </row>
    <row r="23" spans="1:21" x14ac:dyDescent="0.25">
      <c r="A23" s="12" t="s">
        <v>42</v>
      </c>
      <c r="B23" s="17" t="s">
        <v>45</v>
      </c>
      <c r="C23" s="19" t="s">
        <v>45</v>
      </c>
      <c r="D23" s="1" t="s">
        <v>45</v>
      </c>
      <c r="E23" s="19" t="s">
        <v>45</v>
      </c>
      <c r="F23" s="19">
        <f>IF(OR($B21 = 0,$B22=0), "-",F20/$C$20)</f>
        <v>1</v>
      </c>
      <c r="G23" s="19">
        <f>IF(OR($B21 = 0,$B22=0), "-",G20/$C$20)</f>
        <v>0.91428571428571426</v>
      </c>
      <c r="H23" s="19">
        <f>IF(OR($B21 = 0,$B22=0), "-",H20/$C$20)</f>
        <v>0.90476190476190477</v>
      </c>
      <c r="I23" s="19">
        <f>IF(OR($B21 = 0,$B22=0), "-",I20/$C$20)</f>
        <v>0.48571428571428571</v>
      </c>
      <c r="J23" s="19">
        <f>IF(OR($B21 = 0,$B22=0), "-",J20/$C$20)</f>
        <v>0.41904761904761906</v>
      </c>
      <c r="K23" s="20">
        <f>IF(OR($B21=0,$B22=0),"-",K20/$C20)</f>
        <v>0.47619047619047616</v>
      </c>
      <c r="L23" s="18">
        <f>IF(OR($B21=0,$B22=0),"-",L20/$C20)</f>
        <v>0.52380952380952384</v>
      </c>
      <c r="M23" s="20">
        <f>IF(OR($B21=0,$B22=0),"-",M20 / $Q$20)</f>
        <v>0.24271844660194175</v>
      </c>
      <c r="N23" s="19">
        <f>IF(OR($B21=0,$B22=0),"-",N20 / $Q$20)</f>
        <v>0.3300970873786408</v>
      </c>
      <c r="O23" s="19">
        <f>IF(OR($B21=0,$B22=0),"-",O20 / $Q$20)</f>
        <v>0.42718446601941745</v>
      </c>
      <c r="P23" s="18">
        <f>IF(OR($B21=0,$B22=0),"-",P20 / $Q$20)</f>
        <v>0</v>
      </c>
      <c r="Q23" s="21">
        <f>IF(OR(B21=0,B22=0),"-",Q20/C20)</f>
        <v>0.98095238095238091</v>
      </c>
      <c r="S23" s="35"/>
      <c r="T23" s="35"/>
      <c r="U23" s="35"/>
    </row>
    <row r="24" spans="1:21" x14ac:dyDescent="0.25">
      <c r="A24" s="12" t="s">
        <v>43</v>
      </c>
      <c r="B24" s="17">
        <f>B21/B20</f>
        <v>0.8666666666666667</v>
      </c>
      <c r="C24" s="17" t="s">
        <v>45</v>
      </c>
      <c r="D24" s="9" t="s">
        <v>45</v>
      </c>
      <c r="E24" s="17" t="s">
        <v>45</v>
      </c>
      <c r="F24" s="17">
        <f>IF($B21 = 0, "-",F21/$C21)</f>
        <v>1</v>
      </c>
      <c r="G24" s="17">
        <f>IF($B21 = 0, "-",G21/$C21)</f>
        <v>0.9101123595505618</v>
      </c>
      <c r="H24" s="17">
        <f>IF($B21 = 0, "-",H21/$C21)</f>
        <v>0.9101123595505618</v>
      </c>
      <c r="I24" s="17">
        <f>IF($B21 = 0, "-",I21/$C21)</f>
        <v>0.48314606741573035</v>
      </c>
      <c r="J24" s="17">
        <f>IF($B21 = 0, "-",J21/$C21)</f>
        <v>0.43820224719101125</v>
      </c>
      <c r="K24" s="23">
        <f>IF($B21 = 0, "-", K21/$C21)</f>
        <v>0.43820224719101125</v>
      </c>
      <c r="L24" s="22">
        <f>IF($B21 = 0, "-", L21/$C21)</f>
        <v>0.5617977528089888</v>
      </c>
      <c r="M24" s="23">
        <f>IF($B21=0, "-",M21 / $Q21)</f>
        <v>0.24719101123595505</v>
      </c>
      <c r="N24" s="17">
        <f>IF($B21=0, "-",N21 / $Q21)</f>
        <v>0.3146067415730337</v>
      </c>
      <c r="O24" s="17">
        <f>IF($B21=0, "-",O21 / $Q21)</f>
        <v>0.43820224719101125</v>
      </c>
      <c r="P24" s="22">
        <f>IF($B21=0, "-",P21 / $Q21)</f>
        <v>0</v>
      </c>
      <c r="Q24" s="21">
        <f>IF(B21=0,"-",Q21/C21)</f>
        <v>1</v>
      </c>
      <c r="S24" s="35"/>
      <c r="T24" s="35"/>
      <c r="U24" s="35"/>
    </row>
    <row r="25" spans="1:21" x14ac:dyDescent="0.25">
      <c r="A25" s="5" t="s">
        <v>44</v>
      </c>
      <c r="B25" s="24">
        <f>IF(B22 = 0, "-",B22/B20)</f>
        <v>0.13333333333333333</v>
      </c>
      <c r="C25" s="24" t="s">
        <v>45</v>
      </c>
      <c r="D25" s="14" t="s">
        <v>45</v>
      </c>
      <c r="E25" s="24" t="s">
        <v>45</v>
      </c>
      <c r="F25" s="24">
        <f>IF($B22 = 0, "-",F22/$C22)</f>
        <v>1</v>
      </c>
      <c r="G25" s="24">
        <f>IF($B22 = 0, "-",G22/$C22)</f>
        <v>0.9375</v>
      </c>
      <c r="H25" s="24">
        <f>IF($B22 = 0, "-",H22/$C22)</f>
        <v>0.875</v>
      </c>
      <c r="I25" s="24">
        <f>IF($B22 = 0, "-",I22/$C22)</f>
        <v>0.5</v>
      </c>
      <c r="J25" s="24">
        <f>IF($B22 = 0, "-",J22/$C22)</f>
        <v>0.3125</v>
      </c>
      <c r="K25" s="26">
        <f>IF($B22 = 0, "-", K22/$C22)</f>
        <v>0.6875</v>
      </c>
      <c r="L25" s="25">
        <f>IF($B22 = 0, "-", L22/$C22)</f>
        <v>0.3125</v>
      </c>
      <c r="M25" s="26">
        <f>IF($B22 = 0, "-", M22 / $Q22)</f>
        <v>0.21428571428571427</v>
      </c>
      <c r="N25" s="24">
        <f>IF($B22 = 0, "-", N22 / $Q22)</f>
        <v>0.42857142857142855</v>
      </c>
      <c r="O25" s="24">
        <f>IF($B22 = 0, "-", O22 / $Q22)</f>
        <v>0.35714285714285715</v>
      </c>
      <c r="P25" s="25">
        <f>IF($B22 = 0, "-", P22 / $Q22)</f>
        <v>0</v>
      </c>
      <c r="Q25" s="27">
        <f>IF($B22 = 0, "-", Q22 / $C22)</f>
        <v>0.875</v>
      </c>
      <c r="S25" s="35"/>
      <c r="T25" s="35"/>
      <c r="U25" s="35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25"/>
  <sheetViews>
    <sheetView zoomScale="115" zoomScaleNormal="115" workbookViewId="0">
      <selection activeCell="A18" sqref="A18:Q2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8.7109375" bestFit="1" customWidth="1"/>
    <col min="4" max="4" width="5.28515625" bestFit="1" customWidth="1"/>
    <col min="5" max="5" width="9.140625" customWidth="1"/>
    <col min="6" max="6" width="11.5703125" customWidth="1"/>
    <col min="7" max="7" width="14.140625" customWidth="1"/>
    <col min="8" max="8" width="11.7109375" customWidth="1"/>
    <col min="9" max="9" width="14.7109375" customWidth="1"/>
    <col min="10" max="10" width="10.5703125" customWidth="1"/>
    <col min="11" max="11" width="11.7109375" customWidth="1"/>
    <col min="12" max="12" width="10.7109375" customWidth="1"/>
    <col min="13" max="13" width="11" bestFit="1" customWidth="1"/>
    <col min="14" max="14" width="12.5703125" bestFit="1" customWidth="1"/>
    <col min="15" max="15" width="9.42578125" bestFit="1" customWidth="1"/>
    <col min="16" max="16" width="12.5703125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378.02480000000003</v>
      </c>
      <c r="B2" t="s">
        <v>21</v>
      </c>
      <c r="C2">
        <v>6</v>
      </c>
      <c r="D2">
        <v>0</v>
      </c>
      <c r="E2">
        <v>6</v>
      </c>
      <c r="F2">
        <v>4</v>
      </c>
      <c r="G2">
        <v>4</v>
      </c>
      <c r="H2">
        <v>4</v>
      </c>
      <c r="I2">
        <v>4</v>
      </c>
      <c r="J2">
        <v>4</v>
      </c>
      <c r="K2">
        <v>1</v>
      </c>
      <c r="L2">
        <v>5</v>
      </c>
      <c r="M2">
        <v>0</v>
      </c>
      <c r="N2">
        <v>0</v>
      </c>
      <c r="O2">
        <v>4</v>
      </c>
      <c r="P2">
        <v>2</v>
      </c>
    </row>
    <row r="3" spans="1:16" x14ac:dyDescent="0.25">
      <c r="A3">
        <v>377.02460000000002</v>
      </c>
      <c r="B3" t="s">
        <v>21</v>
      </c>
      <c r="C3">
        <v>6</v>
      </c>
      <c r="D3">
        <v>0</v>
      </c>
      <c r="E3">
        <v>6</v>
      </c>
      <c r="F3">
        <v>6</v>
      </c>
      <c r="G3">
        <v>6</v>
      </c>
      <c r="H3">
        <v>5</v>
      </c>
      <c r="I3">
        <v>2</v>
      </c>
      <c r="J3">
        <v>1</v>
      </c>
      <c r="K3">
        <v>0</v>
      </c>
      <c r="L3">
        <v>6</v>
      </c>
      <c r="M3">
        <v>3</v>
      </c>
      <c r="N3">
        <v>0</v>
      </c>
      <c r="O3">
        <v>1</v>
      </c>
      <c r="P3">
        <v>2</v>
      </c>
    </row>
    <row r="4" spans="1:16" x14ac:dyDescent="0.25">
      <c r="A4">
        <v>380.0231</v>
      </c>
      <c r="B4" t="s">
        <v>21</v>
      </c>
      <c r="C4">
        <v>6</v>
      </c>
      <c r="D4">
        <v>0</v>
      </c>
      <c r="E4">
        <v>6</v>
      </c>
      <c r="F4">
        <v>5</v>
      </c>
      <c r="G4">
        <v>5</v>
      </c>
      <c r="H4">
        <v>5</v>
      </c>
      <c r="I4">
        <v>3</v>
      </c>
      <c r="J4">
        <v>3</v>
      </c>
      <c r="K4">
        <v>1</v>
      </c>
      <c r="L4">
        <v>5</v>
      </c>
      <c r="M4">
        <v>1</v>
      </c>
      <c r="N4">
        <v>0</v>
      </c>
      <c r="O4">
        <v>3</v>
      </c>
      <c r="P4">
        <v>2</v>
      </c>
    </row>
    <row r="5" spans="1:16" x14ac:dyDescent="0.25">
      <c r="A5">
        <v>276.4101</v>
      </c>
      <c r="B5" t="s">
        <v>21</v>
      </c>
      <c r="C5">
        <v>6</v>
      </c>
      <c r="D5">
        <v>0</v>
      </c>
      <c r="E5">
        <v>6</v>
      </c>
      <c r="F5">
        <v>4</v>
      </c>
      <c r="G5">
        <v>4</v>
      </c>
      <c r="H5">
        <v>2</v>
      </c>
      <c r="I5">
        <v>1</v>
      </c>
      <c r="J5">
        <v>0</v>
      </c>
      <c r="K5">
        <v>2</v>
      </c>
      <c r="L5">
        <v>4</v>
      </c>
      <c r="M5">
        <v>1</v>
      </c>
      <c r="N5">
        <v>0</v>
      </c>
      <c r="O5">
        <v>0</v>
      </c>
      <c r="P5">
        <v>5</v>
      </c>
    </row>
    <row r="6" spans="1:16" x14ac:dyDescent="0.25">
      <c r="A6">
        <v>345.1164</v>
      </c>
      <c r="B6" t="s">
        <v>21</v>
      </c>
      <c r="C6">
        <v>6</v>
      </c>
      <c r="D6">
        <v>0</v>
      </c>
      <c r="E6">
        <v>6</v>
      </c>
      <c r="F6">
        <v>5</v>
      </c>
      <c r="G6">
        <v>5</v>
      </c>
      <c r="H6">
        <v>4</v>
      </c>
      <c r="I6">
        <v>2</v>
      </c>
      <c r="J6">
        <v>0</v>
      </c>
      <c r="K6">
        <v>3</v>
      </c>
      <c r="L6">
        <v>3</v>
      </c>
      <c r="M6">
        <v>2</v>
      </c>
      <c r="N6">
        <v>0</v>
      </c>
      <c r="O6">
        <v>0</v>
      </c>
      <c r="P6">
        <v>4</v>
      </c>
    </row>
    <row r="7" spans="1:16" x14ac:dyDescent="0.25">
      <c r="A7">
        <v>371.34109999999998</v>
      </c>
      <c r="B7" t="s">
        <v>21</v>
      </c>
      <c r="C7">
        <v>6</v>
      </c>
      <c r="D7">
        <v>0</v>
      </c>
      <c r="E7">
        <v>6</v>
      </c>
      <c r="F7">
        <v>5</v>
      </c>
      <c r="G7">
        <v>4</v>
      </c>
      <c r="H7">
        <v>3</v>
      </c>
      <c r="I7">
        <v>2</v>
      </c>
      <c r="J7">
        <v>0</v>
      </c>
      <c r="K7">
        <v>2</v>
      </c>
      <c r="L7">
        <v>4</v>
      </c>
      <c r="M7">
        <v>1</v>
      </c>
      <c r="N7">
        <v>0</v>
      </c>
      <c r="O7">
        <v>0</v>
      </c>
      <c r="P7">
        <v>5</v>
      </c>
    </row>
    <row r="8" spans="1:16" x14ac:dyDescent="0.25">
      <c r="A8">
        <v>368.31540000000001</v>
      </c>
      <c r="B8" t="s">
        <v>21</v>
      </c>
      <c r="C8">
        <v>6</v>
      </c>
      <c r="D8">
        <v>0</v>
      </c>
      <c r="E8">
        <v>6</v>
      </c>
      <c r="F8">
        <v>4</v>
      </c>
      <c r="G8">
        <v>4</v>
      </c>
      <c r="H8">
        <v>2</v>
      </c>
      <c r="I8">
        <v>1</v>
      </c>
      <c r="J8">
        <v>0</v>
      </c>
      <c r="K8">
        <v>5</v>
      </c>
      <c r="L8">
        <v>1</v>
      </c>
      <c r="M8">
        <v>1</v>
      </c>
      <c r="N8">
        <v>0</v>
      </c>
      <c r="O8">
        <v>0</v>
      </c>
      <c r="P8">
        <v>5</v>
      </c>
    </row>
    <row r="9" spans="1:16" x14ac:dyDescent="0.25">
      <c r="A9">
        <v>377.03030000000001</v>
      </c>
      <c r="B9" t="s">
        <v>21</v>
      </c>
      <c r="C9">
        <v>6</v>
      </c>
      <c r="D9">
        <v>0</v>
      </c>
      <c r="E9">
        <v>6</v>
      </c>
      <c r="F9">
        <v>6</v>
      </c>
      <c r="G9">
        <v>6</v>
      </c>
      <c r="H9">
        <v>4</v>
      </c>
      <c r="I9">
        <v>3</v>
      </c>
      <c r="J9">
        <v>1</v>
      </c>
      <c r="K9">
        <v>2</v>
      </c>
      <c r="L9">
        <v>4</v>
      </c>
      <c r="M9">
        <v>0</v>
      </c>
      <c r="N9">
        <v>0</v>
      </c>
      <c r="O9">
        <v>1</v>
      </c>
      <c r="P9">
        <v>5</v>
      </c>
    </row>
    <row r="10" spans="1:16" x14ac:dyDescent="0.25">
      <c r="A10">
        <v>378.02850000000001</v>
      </c>
      <c r="B10" t="s">
        <v>21</v>
      </c>
      <c r="C10">
        <v>6</v>
      </c>
      <c r="D10">
        <v>0</v>
      </c>
      <c r="E10">
        <v>6</v>
      </c>
      <c r="F10">
        <v>6</v>
      </c>
      <c r="G10">
        <v>6</v>
      </c>
      <c r="H10">
        <v>6</v>
      </c>
      <c r="I10">
        <v>4</v>
      </c>
      <c r="J10">
        <v>2</v>
      </c>
      <c r="K10">
        <v>0</v>
      </c>
      <c r="L10">
        <v>6</v>
      </c>
      <c r="M10">
        <v>1</v>
      </c>
      <c r="N10">
        <v>0</v>
      </c>
      <c r="O10">
        <v>2</v>
      </c>
      <c r="P10">
        <v>3</v>
      </c>
    </row>
    <row r="11" spans="1:16" x14ac:dyDescent="0.25">
      <c r="A11">
        <v>380.06580000000002</v>
      </c>
      <c r="B11" t="s">
        <v>21</v>
      </c>
      <c r="C11">
        <v>6</v>
      </c>
      <c r="D11">
        <v>0</v>
      </c>
      <c r="E11">
        <v>6</v>
      </c>
      <c r="F11">
        <v>4</v>
      </c>
      <c r="G11">
        <v>4</v>
      </c>
      <c r="H11">
        <v>4</v>
      </c>
      <c r="I11">
        <v>2</v>
      </c>
      <c r="J11">
        <v>2</v>
      </c>
      <c r="K11">
        <v>3</v>
      </c>
      <c r="L11">
        <v>3</v>
      </c>
      <c r="M11">
        <v>2</v>
      </c>
      <c r="N11">
        <v>0</v>
      </c>
      <c r="O11">
        <v>2</v>
      </c>
      <c r="P11">
        <v>2</v>
      </c>
    </row>
    <row r="12" spans="1:16" x14ac:dyDescent="0.25">
      <c r="A12">
        <v>993.76350000000002</v>
      </c>
      <c r="B12" t="s">
        <v>21</v>
      </c>
      <c r="C12">
        <v>270</v>
      </c>
      <c r="D12">
        <v>209</v>
      </c>
      <c r="E12">
        <v>266</v>
      </c>
      <c r="F12">
        <v>186</v>
      </c>
      <c r="G12">
        <v>130</v>
      </c>
      <c r="H12">
        <v>85</v>
      </c>
      <c r="I12">
        <v>60</v>
      </c>
      <c r="J12">
        <v>32</v>
      </c>
      <c r="K12">
        <v>141</v>
      </c>
      <c r="L12">
        <v>129</v>
      </c>
      <c r="M12">
        <v>28</v>
      </c>
      <c r="N12">
        <v>1</v>
      </c>
      <c r="O12">
        <v>31</v>
      </c>
      <c r="P12">
        <v>1</v>
      </c>
    </row>
    <row r="13" spans="1:16" x14ac:dyDescent="0.25">
      <c r="A13">
        <v>381.02730000000003</v>
      </c>
      <c r="B13" t="s">
        <v>21</v>
      </c>
      <c r="C13">
        <v>6</v>
      </c>
      <c r="D13">
        <v>0</v>
      </c>
      <c r="E13">
        <v>6</v>
      </c>
      <c r="F13">
        <v>5</v>
      </c>
      <c r="G13">
        <v>2</v>
      </c>
      <c r="H13">
        <v>2</v>
      </c>
      <c r="I13">
        <v>1</v>
      </c>
      <c r="J13">
        <v>1</v>
      </c>
      <c r="K13">
        <v>4</v>
      </c>
      <c r="L13">
        <v>2</v>
      </c>
      <c r="M13">
        <v>1</v>
      </c>
      <c r="N13">
        <v>0</v>
      </c>
      <c r="O13">
        <v>1</v>
      </c>
      <c r="P13">
        <v>4</v>
      </c>
    </row>
    <row r="14" spans="1:16" x14ac:dyDescent="0.25">
      <c r="A14">
        <v>379.05680000000001</v>
      </c>
      <c r="B14" t="s">
        <v>21</v>
      </c>
      <c r="C14">
        <v>6</v>
      </c>
      <c r="D14">
        <v>0</v>
      </c>
      <c r="E14">
        <v>6</v>
      </c>
      <c r="F14">
        <v>4</v>
      </c>
      <c r="G14">
        <v>3</v>
      </c>
      <c r="H14">
        <v>2</v>
      </c>
      <c r="I14">
        <v>2</v>
      </c>
      <c r="J14">
        <v>2</v>
      </c>
      <c r="K14">
        <v>5</v>
      </c>
      <c r="L14">
        <v>1</v>
      </c>
      <c r="M14">
        <v>0</v>
      </c>
      <c r="N14">
        <v>0</v>
      </c>
      <c r="O14">
        <v>2</v>
      </c>
      <c r="P14">
        <v>4</v>
      </c>
    </row>
    <row r="15" spans="1:16" x14ac:dyDescent="0.25">
      <c r="A15">
        <v>546.40729999999996</v>
      </c>
      <c r="B15" t="s">
        <v>21</v>
      </c>
      <c r="C15">
        <v>10</v>
      </c>
      <c r="D15">
        <v>0</v>
      </c>
      <c r="E15">
        <v>10</v>
      </c>
      <c r="F15">
        <v>10</v>
      </c>
      <c r="G15">
        <v>9</v>
      </c>
      <c r="H15">
        <v>6</v>
      </c>
      <c r="I15">
        <v>2</v>
      </c>
      <c r="J15">
        <v>2</v>
      </c>
      <c r="K15">
        <v>6</v>
      </c>
      <c r="L15">
        <v>4</v>
      </c>
      <c r="M15">
        <v>6</v>
      </c>
      <c r="N15">
        <v>1</v>
      </c>
      <c r="O15">
        <v>2</v>
      </c>
      <c r="P15">
        <v>1</v>
      </c>
    </row>
    <row r="16" spans="1:16" x14ac:dyDescent="0.25">
      <c r="A16">
        <v>377.0498</v>
      </c>
      <c r="B16" t="s">
        <v>21</v>
      </c>
      <c r="C16">
        <v>6</v>
      </c>
      <c r="D16">
        <v>0</v>
      </c>
      <c r="E16">
        <v>6</v>
      </c>
      <c r="F16">
        <v>5</v>
      </c>
      <c r="G16">
        <v>5</v>
      </c>
      <c r="H16">
        <v>5</v>
      </c>
      <c r="I16">
        <v>3</v>
      </c>
      <c r="J16">
        <v>2</v>
      </c>
      <c r="K16">
        <v>3</v>
      </c>
      <c r="L16">
        <v>3</v>
      </c>
      <c r="M16">
        <v>1</v>
      </c>
      <c r="N16">
        <v>1</v>
      </c>
      <c r="O16">
        <v>2</v>
      </c>
      <c r="P16">
        <v>2</v>
      </c>
    </row>
    <row r="18" spans="1:21" x14ac:dyDescent="0.25">
      <c r="B18" s="28" t="s">
        <v>22</v>
      </c>
      <c r="C18" s="40"/>
      <c r="D18" s="29"/>
      <c r="E18" s="30" t="s">
        <v>23</v>
      </c>
      <c r="F18" s="31"/>
      <c r="G18" s="31"/>
      <c r="H18" s="31"/>
      <c r="I18" s="31"/>
      <c r="J18" s="32"/>
      <c r="K18" s="30" t="s">
        <v>24</v>
      </c>
      <c r="L18" s="32"/>
      <c r="M18" s="30" t="s">
        <v>25</v>
      </c>
      <c r="N18" s="31"/>
      <c r="O18" s="31"/>
      <c r="P18" s="32"/>
      <c r="Q18" s="33" t="s">
        <v>26</v>
      </c>
      <c r="S18" s="35" t="s">
        <v>27</v>
      </c>
      <c r="T18" s="35"/>
      <c r="U18" s="35"/>
    </row>
    <row r="19" spans="1:21" x14ac:dyDescent="0.25">
      <c r="A19" s="3"/>
      <c r="B19" s="4" t="s">
        <v>28</v>
      </c>
      <c r="C19" s="6" t="s">
        <v>29</v>
      </c>
      <c r="D19" s="5" t="s">
        <v>48</v>
      </c>
      <c r="E19" s="4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5" t="s">
        <v>35</v>
      </c>
      <c r="K19" s="4" t="s">
        <v>36</v>
      </c>
      <c r="L19" s="5" t="s">
        <v>37</v>
      </c>
      <c r="M19" s="4" t="s">
        <v>38</v>
      </c>
      <c r="N19" s="6" t="s">
        <v>39</v>
      </c>
      <c r="O19" s="6" t="s">
        <v>40</v>
      </c>
      <c r="P19" s="5" t="s">
        <v>41</v>
      </c>
      <c r="Q19" s="34"/>
      <c r="S19" s="35"/>
      <c r="T19" s="35"/>
      <c r="U19" s="35"/>
    </row>
    <row r="20" spans="1:21" x14ac:dyDescent="0.25">
      <c r="A20" s="7" t="s">
        <v>42</v>
      </c>
      <c r="B20" s="8">
        <f>COUNT(A2:A16)</f>
        <v>15</v>
      </c>
      <c r="C20" s="8">
        <f>SUM(C2:C16)</f>
        <v>358</v>
      </c>
      <c r="D20" s="2">
        <f>C20-COUNT(A2:A16)*6</f>
        <v>268</v>
      </c>
      <c r="E20" s="11">
        <f t="shared" ref="E20:J20" si="0">SUM(E2:E16)</f>
        <v>354</v>
      </c>
      <c r="F20" s="8">
        <f t="shared" si="0"/>
        <v>259</v>
      </c>
      <c r="G20" s="8">
        <f t="shared" si="0"/>
        <v>197</v>
      </c>
      <c r="H20" s="8">
        <f t="shared" si="0"/>
        <v>139</v>
      </c>
      <c r="I20" s="8">
        <f t="shared" si="0"/>
        <v>92</v>
      </c>
      <c r="J20" s="9">
        <f t="shared" si="0"/>
        <v>52</v>
      </c>
      <c r="K20" s="11">
        <f>SUM($K$2:$K$16)</f>
        <v>178</v>
      </c>
      <c r="L20" s="9">
        <f>SUM($L$2:$L$16)</f>
        <v>180</v>
      </c>
      <c r="M20" s="11">
        <f>SUM(M2:M16)</f>
        <v>48</v>
      </c>
      <c r="N20" s="8">
        <f>SUM(N2:N16)</f>
        <v>3</v>
      </c>
      <c r="O20" s="8">
        <f>SUM(O2:O16)</f>
        <v>51</v>
      </c>
      <c r="P20" s="9">
        <f>SUM(P2:P16)</f>
        <v>47</v>
      </c>
      <c r="Q20" s="10">
        <f>SUM(M20:P20)</f>
        <v>149</v>
      </c>
      <c r="S20" s="35"/>
      <c r="T20" s="35"/>
      <c r="U20" s="35"/>
    </row>
    <row r="21" spans="1:21" x14ac:dyDescent="0.25">
      <c r="A21" s="12" t="s">
        <v>43</v>
      </c>
      <c r="B21" s="8">
        <f>COUNTIF(D2:D16,"=0")</f>
        <v>14</v>
      </c>
      <c r="C21" s="8">
        <f>SUMIFS(C2:C16,D2:D16,"=0")</f>
        <v>88</v>
      </c>
      <c r="D21" s="41">
        <f>SUMIFS(C2:C16,D2:D16,"=0") - COUNTIFS(D2:D16,"=0")*6</f>
        <v>4</v>
      </c>
      <c r="E21" s="11">
        <f t="shared" ref="E21:J21" si="1">SUMIFS(E2:E16,$D$2:$D$16,"=0")</f>
        <v>88</v>
      </c>
      <c r="F21" s="8">
        <f t="shared" si="1"/>
        <v>73</v>
      </c>
      <c r="G21" s="8">
        <f t="shared" si="1"/>
        <v>67</v>
      </c>
      <c r="H21" s="8">
        <f t="shared" si="1"/>
        <v>54</v>
      </c>
      <c r="I21" s="8">
        <f t="shared" si="1"/>
        <v>32</v>
      </c>
      <c r="J21" s="9">
        <f t="shared" si="1"/>
        <v>20</v>
      </c>
      <c r="K21" s="11">
        <f>SUMIFS($K$2:$K$16,$D$2:$D$16,"=0")</f>
        <v>37</v>
      </c>
      <c r="L21" s="9">
        <f>SUMIFS($L$2:$L$16,$D$2:$D$16,"=0")</f>
        <v>51</v>
      </c>
      <c r="M21" s="11">
        <f>SUMIFS(M2:M16,$D$2:$D$16,"=0")</f>
        <v>20</v>
      </c>
      <c r="N21" s="8">
        <f>SUMIFS(N2:N16,$D$2:$D$16,"=0")</f>
        <v>2</v>
      </c>
      <c r="O21" s="8">
        <f>SUMIFS(O2:O16,$D$2:$D$16,"=0")</f>
        <v>20</v>
      </c>
      <c r="P21" s="9">
        <f>SUMIFS(P2:P16,$D$2:$D$16,"=0")</f>
        <v>46</v>
      </c>
      <c r="Q21" s="10">
        <f t="shared" ref="Q21:Q22" si="2">SUM(M21:P21)</f>
        <v>88</v>
      </c>
      <c r="S21" s="35"/>
      <c r="T21" s="35"/>
      <c r="U21" s="35"/>
    </row>
    <row r="22" spans="1:21" x14ac:dyDescent="0.25">
      <c r="A22" s="5" t="s">
        <v>44</v>
      </c>
      <c r="B22" s="13">
        <f>COUNTIF(D2:D16,"&gt;0")</f>
        <v>1</v>
      </c>
      <c r="C22" s="13">
        <f>SUMIFS(C2:C16,D2:D16,"&gt;0")</f>
        <v>270</v>
      </c>
      <c r="D22" s="42">
        <f>SUMIFS(C2:C16,D2:D16,"=0") - COUNTIFS(D2:D16,"&gt;0")*6</f>
        <v>82</v>
      </c>
      <c r="E22" s="15">
        <f t="shared" ref="E22:J22" si="3">SUMIFS(E2:E16,$D$2:$D$16,"&gt;0")</f>
        <v>266</v>
      </c>
      <c r="F22" s="13">
        <f t="shared" si="3"/>
        <v>186</v>
      </c>
      <c r="G22" s="13">
        <f t="shared" si="3"/>
        <v>130</v>
      </c>
      <c r="H22" s="13">
        <f t="shared" si="3"/>
        <v>85</v>
      </c>
      <c r="I22" s="13">
        <f t="shared" si="3"/>
        <v>60</v>
      </c>
      <c r="J22" s="14">
        <f t="shared" si="3"/>
        <v>32</v>
      </c>
      <c r="K22" s="15">
        <f>SUMIFS($K$2:$K$16,$D$2:$D$16,"&gt;0")</f>
        <v>141</v>
      </c>
      <c r="L22" s="14">
        <f>SUMIFS($L$2:$L$16,$D$2:$D$16,"&gt;0")</f>
        <v>129</v>
      </c>
      <c r="M22" s="15">
        <f>SUMIFS(M2:M16,$D$2:$D$16,"&gt;0")</f>
        <v>28</v>
      </c>
      <c r="N22" s="13">
        <f>SUMIFS(N2:N16,$D$2:$D$16,"&gt;0")</f>
        <v>1</v>
      </c>
      <c r="O22" s="13">
        <f>SUMIFS(O2:O16,$D$2:$D$16,"&gt;0")</f>
        <v>31</v>
      </c>
      <c r="P22" s="14">
        <f>SUMIFS(P2:P16,$D$2:$D$16,"&gt;0")</f>
        <v>1</v>
      </c>
      <c r="Q22" s="16">
        <f t="shared" si="2"/>
        <v>61</v>
      </c>
      <c r="S22" s="35"/>
      <c r="T22" s="35"/>
      <c r="U22" s="35"/>
    </row>
    <row r="23" spans="1:21" x14ac:dyDescent="0.25">
      <c r="A23" s="12" t="s">
        <v>42</v>
      </c>
      <c r="B23" s="17" t="s">
        <v>45</v>
      </c>
      <c r="C23" s="19" t="s">
        <v>45</v>
      </c>
      <c r="D23" s="1" t="s">
        <v>45</v>
      </c>
      <c r="E23" s="19" t="s">
        <v>45</v>
      </c>
      <c r="F23" s="19">
        <f>IF(OR($B21 = 0,$B22=0), "-",F20/$C$20)</f>
        <v>0.72346368715083798</v>
      </c>
      <c r="G23" s="19">
        <f>IF(OR($B21 = 0,$B22=0), "-",G20/$C$20)</f>
        <v>0.55027932960893855</v>
      </c>
      <c r="H23" s="19">
        <f>IF(OR($B21 = 0,$B22=0), "-",H20/$C$20)</f>
        <v>0.38826815642458101</v>
      </c>
      <c r="I23" s="19">
        <f>IF(OR($B21 = 0,$B22=0), "-",I20/$C$20)</f>
        <v>0.25698324022346369</v>
      </c>
      <c r="J23" s="19">
        <f>IF(OR($B21 = 0,$B22=0), "-",J20/$C$20)</f>
        <v>0.14525139664804471</v>
      </c>
      <c r="K23" s="20">
        <f>IF(OR($B21=0,$B22=0),"-",K20/$C20)</f>
        <v>0.4972067039106145</v>
      </c>
      <c r="L23" s="18">
        <f>IF(OR($B21=0,$B22=0),"-",L20/$C20)</f>
        <v>0.5027932960893855</v>
      </c>
      <c r="M23" s="20">
        <f>IF(OR($B21=0,$B22=0),"-",M20 / $Q$20)</f>
        <v>0.32214765100671139</v>
      </c>
      <c r="N23" s="19">
        <f>IF(OR($B21=0,$B22=0),"-",N20 / $Q$20)</f>
        <v>2.0134228187919462E-2</v>
      </c>
      <c r="O23" s="19">
        <f>IF(OR($B21=0,$B22=0),"-",O20 / $Q$20)</f>
        <v>0.34228187919463088</v>
      </c>
      <c r="P23" s="18">
        <f>IF(OR($B21=0,$B22=0),"-",P20 / $Q$20)</f>
        <v>0.31543624161073824</v>
      </c>
      <c r="Q23" s="21">
        <f>IF(OR(B21=0,B22=0),"-",Q20/C20)</f>
        <v>0.41620111731843573</v>
      </c>
      <c r="S23" s="35"/>
      <c r="T23" s="35"/>
      <c r="U23" s="35"/>
    </row>
    <row r="24" spans="1:21" x14ac:dyDescent="0.25">
      <c r="A24" s="12" t="s">
        <v>43</v>
      </c>
      <c r="B24" s="17">
        <f>B21/B20</f>
        <v>0.93333333333333335</v>
      </c>
      <c r="C24" s="17" t="s">
        <v>45</v>
      </c>
      <c r="D24" s="9" t="s">
        <v>45</v>
      </c>
      <c r="E24" s="17" t="s">
        <v>45</v>
      </c>
      <c r="F24" s="17">
        <f>IF($B21 = 0, "-",F21/$C21)</f>
        <v>0.82954545454545459</v>
      </c>
      <c r="G24" s="17">
        <f>IF($B21 = 0, "-",G21/$C21)</f>
        <v>0.76136363636363635</v>
      </c>
      <c r="H24" s="17">
        <f>IF($B21 = 0, "-",H21/$C21)</f>
        <v>0.61363636363636365</v>
      </c>
      <c r="I24" s="17">
        <f>IF($B21 = 0, "-",I21/$C21)</f>
        <v>0.36363636363636365</v>
      </c>
      <c r="J24" s="17">
        <f>IF($B21 = 0, "-",J21/$C21)</f>
        <v>0.22727272727272727</v>
      </c>
      <c r="K24" s="23">
        <f>IF($B21 = 0, "-", K21/$C21)</f>
        <v>0.42045454545454547</v>
      </c>
      <c r="L24" s="22">
        <f>IF($B21 = 0, "-", L21/$C21)</f>
        <v>0.57954545454545459</v>
      </c>
      <c r="M24" s="23">
        <f>IF($B21=0, "-",M21 / $Q21)</f>
        <v>0.22727272727272727</v>
      </c>
      <c r="N24" s="17">
        <f>IF($B21=0, "-",N21 / $Q21)</f>
        <v>2.2727272727272728E-2</v>
      </c>
      <c r="O24" s="17">
        <f>IF($B21=0, "-",O21 / $Q21)</f>
        <v>0.22727272727272727</v>
      </c>
      <c r="P24" s="22">
        <f>IF($B21=0, "-",P21 / $Q21)</f>
        <v>0.52272727272727271</v>
      </c>
      <c r="Q24" s="21">
        <f>IF(B21=0,"-",Q21/C21)</f>
        <v>1</v>
      </c>
      <c r="S24" s="35"/>
      <c r="T24" s="35"/>
      <c r="U24" s="35"/>
    </row>
    <row r="25" spans="1:21" x14ac:dyDescent="0.25">
      <c r="A25" s="5" t="s">
        <v>44</v>
      </c>
      <c r="B25" s="24">
        <f>IF(B22 = 0, "-",B22/B20)</f>
        <v>6.6666666666666666E-2</v>
      </c>
      <c r="C25" s="24" t="s">
        <v>45</v>
      </c>
      <c r="D25" s="14" t="s">
        <v>45</v>
      </c>
      <c r="E25" s="24" t="s">
        <v>45</v>
      </c>
      <c r="F25" s="24">
        <f>IF($B22 = 0, "-",F22/$C22)</f>
        <v>0.68888888888888888</v>
      </c>
      <c r="G25" s="24">
        <f>IF($B22 = 0, "-",G22/$C22)</f>
        <v>0.48148148148148145</v>
      </c>
      <c r="H25" s="24">
        <f>IF($B22 = 0, "-",H22/$C22)</f>
        <v>0.31481481481481483</v>
      </c>
      <c r="I25" s="24">
        <f>IF($B22 = 0, "-",I22/$C22)</f>
        <v>0.22222222222222221</v>
      </c>
      <c r="J25" s="24">
        <f>IF($B22 = 0, "-",J22/$C22)</f>
        <v>0.11851851851851852</v>
      </c>
      <c r="K25" s="26">
        <f>IF($B22 = 0, "-", K22/$C22)</f>
        <v>0.52222222222222225</v>
      </c>
      <c r="L25" s="25">
        <f>IF($B22 = 0, "-", L22/$C22)</f>
        <v>0.4777777777777778</v>
      </c>
      <c r="M25" s="26">
        <f>IF($B22 = 0, "-", M22 / $Q22)</f>
        <v>0.45901639344262296</v>
      </c>
      <c r="N25" s="24">
        <f>IF($B22 = 0, "-", N22 / $Q22)</f>
        <v>1.6393442622950821E-2</v>
      </c>
      <c r="O25" s="24">
        <f>IF($B22 = 0, "-", O22 / $Q22)</f>
        <v>0.50819672131147542</v>
      </c>
      <c r="P25" s="25">
        <f>IF($B22 = 0, "-", P22 / $Q22)</f>
        <v>1.6393442622950821E-2</v>
      </c>
      <c r="Q25" s="27">
        <f>IF($B22 = 0, "-", Q22 / $C22)</f>
        <v>0.22592592592592592</v>
      </c>
      <c r="S25" s="35"/>
      <c r="T25" s="35"/>
      <c r="U25" s="35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"/>
  <sheetViews>
    <sheetView tabSelected="1" topLeftCell="D13" zoomScale="115" zoomScaleNormal="115" workbookViewId="0">
      <selection activeCell="W28" sqref="W28"/>
    </sheetView>
  </sheetViews>
  <sheetFormatPr defaultRowHeight="15" x14ac:dyDescent="0.25"/>
  <cols>
    <col min="1" max="1" width="9.5703125" customWidth="1"/>
    <col min="2" max="2" width="9.85546875" bestFit="1" customWidth="1"/>
    <col min="11" max="11" width="9.5703125" customWidth="1"/>
  </cols>
  <sheetData>
    <row r="1" spans="1:20" x14ac:dyDescent="0.25">
      <c r="A1" s="38" t="s">
        <v>46</v>
      </c>
      <c r="B1" s="39" t="s">
        <v>23</v>
      </c>
      <c r="C1" s="39"/>
      <c r="D1" s="39"/>
      <c r="E1" s="39"/>
      <c r="F1" s="39"/>
      <c r="K1" s="38" t="s">
        <v>46</v>
      </c>
      <c r="L1" s="39" t="s">
        <v>25</v>
      </c>
      <c r="M1" s="39"/>
      <c r="N1" s="39"/>
      <c r="O1" s="39"/>
      <c r="S1" s="39" t="s">
        <v>47</v>
      </c>
      <c r="T1" s="39"/>
    </row>
    <row r="2" spans="1:20" x14ac:dyDescent="0.25">
      <c r="A2" s="38"/>
      <c r="B2" t="s">
        <v>31</v>
      </c>
      <c r="C2" t="s">
        <v>32</v>
      </c>
      <c r="D2" t="s">
        <v>33</v>
      </c>
      <c r="E2" t="s">
        <v>34</v>
      </c>
      <c r="F2" t="s">
        <v>35</v>
      </c>
      <c r="H2" t="s">
        <v>29</v>
      </c>
      <c r="I2" t="s">
        <v>48</v>
      </c>
      <c r="K2" s="38"/>
      <c r="L2" s="3" t="s">
        <v>38</v>
      </c>
      <c r="M2" s="3" t="s">
        <v>39</v>
      </c>
      <c r="N2" s="3" t="s">
        <v>40</v>
      </c>
      <c r="O2" s="3" t="s">
        <v>41</v>
      </c>
      <c r="S2" s="3" t="s">
        <v>43</v>
      </c>
      <c r="T2" t="s">
        <v>44</v>
      </c>
    </row>
    <row r="3" spans="1:20" x14ac:dyDescent="0.25">
      <c r="A3" t="s">
        <v>16</v>
      </c>
      <c r="B3" s="36">
        <f>Chicken!F24</f>
        <v>0.81081081081081086</v>
      </c>
      <c r="C3" s="36">
        <f>Chicken!G24</f>
        <v>0.73873873873873874</v>
      </c>
      <c r="D3" s="36">
        <f>Chicken!H24</f>
        <v>0.60360360360360366</v>
      </c>
      <c r="E3" s="36">
        <f>Chicken!I24</f>
        <v>0.23423423423423423</v>
      </c>
      <c r="F3" s="36">
        <f>Chicken!J24</f>
        <v>0.2072072072072072</v>
      </c>
      <c r="H3" s="37">
        <f>Chicken!C21</f>
        <v>111</v>
      </c>
      <c r="I3" s="37">
        <f>Chicken!D21</f>
        <v>21</v>
      </c>
      <c r="K3" t="s">
        <v>16</v>
      </c>
      <c r="L3" s="36">
        <f>Chicken!M24</f>
        <v>0.23423423423423423</v>
      </c>
      <c r="M3" s="36">
        <f>Chicken!N24</f>
        <v>4.5045045045045043E-2</v>
      </c>
      <c r="N3" s="36">
        <f>Chicken!O24</f>
        <v>0.2072072072072072</v>
      </c>
      <c r="O3" s="36">
        <f>Chicken!P24</f>
        <v>0.51351351351351349</v>
      </c>
      <c r="R3" t="s">
        <v>16</v>
      </c>
      <c r="S3" s="37">
        <f>Chicken!B21</f>
        <v>15</v>
      </c>
      <c r="T3" s="37">
        <f>Chicken!B22</f>
        <v>0</v>
      </c>
    </row>
    <row r="4" spans="1:20" x14ac:dyDescent="0.25">
      <c r="A4" t="s">
        <v>17</v>
      </c>
      <c r="B4" s="36">
        <f>Cow!F24</f>
        <v>0.84269662921348309</v>
      </c>
      <c r="C4" s="36">
        <f>Cow!G24</f>
        <v>0.7752808988764045</v>
      </c>
      <c r="D4" s="36">
        <f>Cow!H24</f>
        <v>0.4606741573033708</v>
      </c>
      <c r="E4" s="36">
        <f>Cow!I24</f>
        <v>0.3595505617977528</v>
      </c>
      <c r="F4" s="36">
        <f>Cow!J24</f>
        <v>0.30337078651685395</v>
      </c>
      <c r="H4" s="37">
        <f>Cow!C21</f>
        <v>89</v>
      </c>
      <c r="I4" s="37">
        <f>Cow!D21</f>
        <v>5</v>
      </c>
      <c r="K4" t="s">
        <v>17</v>
      </c>
      <c r="L4" s="36">
        <f>Cow!M24</f>
        <v>0.1797752808988764</v>
      </c>
      <c r="M4" s="36">
        <f>Cow!N24</f>
        <v>5.6179775280898875E-2</v>
      </c>
      <c r="N4" s="36">
        <f>Cow!O24</f>
        <v>0.30337078651685395</v>
      </c>
      <c r="O4" s="36">
        <f>Cow!P24</f>
        <v>0.4606741573033708</v>
      </c>
      <c r="R4" t="s">
        <v>17</v>
      </c>
      <c r="S4" s="37">
        <f>Cow!B21</f>
        <v>14</v>
      </c>
      <c r="T4" s="37">
        <f>Cow!B22</f>
        <v>1</v>
      </c>
    </row>
    <row r="5" spans="1:20" x14ac:dyDescent="0.25">
      <c r="A5" t="s">
        <v>18</v>
      </c>
      <c r="B5" s="36">
        <f>Dog!F24</f>
        <v>0.96969696969696972</v>
      </c>
      <c r="C5" s="36">
        <f>Dog!G24</f>
        <v>0.95959595959595956</v>
      </c>
      <c r="D5" s="36">
        <f>Dog!H24</f>
        <v>0.80808080808080807</v>
      </c>
      <c r="E5" s="36">
        <f>Dog!I24</f>
        <v>0.18181818181818182</v>
      </c>
      <c r="F5" s="36">
        <f>Dog!J24</f>
        <v>5.0505050505050504E-2</v>
      </c>
      <c r="H5" s="37">
        <f>Dog!C21</f>
        <v>99</v>
      </c>
      <c r="I5" s="37">
        <f>Dog!D21</f>
        <v>9</v>
      </c>
      <c r="K5" t="s">
        <v>18</v>
      </c>
      <c r="L5" s="36">
        <f>Dog!M24</f>
        <v>8.0808080808080815E-2</v>
      </c>
      <c r="M5" s="36">
        <f>Dog!N24</f>
        <v>0.69696969696969702</v>
      </c>
      <c r="N5" s="36">
        <f>Dog!O24</f>
        <v>5.0505050505050504E-2</v>
      </c>
      <c r="O5" s="36">
        <f>Dog!P24</f>
        <v>0.17171717171717171</v>
      </c>
      <c r="R5" t="s">
        <v>18</v>
      </c>
      <c r="S5" s="37">
        <f>Dog!B21</f>
        <v>15</v>
      </c>
      <c r="T5" s="37">
        <f>Dog!B22</f>
        <v>0</v>
      </c>
    </row>
    <row r="6" spans="1:20" x14ac:dyDescent="0.25">
      <c r="A6" t="s">
        <v>19</v>
      </c>
      <c r="B6" s="36">
        <f>Fox!F24</f>
        <v>0.9296875</v>
      </c>
      <c r="C6" s="36">
        <f>Fox!G24</f>
        <v>0.90625</v>
      </c>
      <c r="D6" s="36">
        <f>Fox!H24</f>
        <v>0.6640625</v>
      </c>
      <c r="E6" s="36">
        <f>Fox!I24</f>
        <v>0.2421875</v>
      </c>
      <c r="F6" s="36">
        <f>Fox!J24</f>
        <v>0.15625</v>
      </c>
      <c r="H6" s="37">
        <f>Fox!C21</f>
        <v>128</v>
      </c>
      <c r="I6" s="37">
        <f>Fox!D21</f>
        <v>38</v>
      </c>
      <c r="K6" t="s">
        <v>19</v>
      </c>
      <c r="L6" s="36">
        <f>Fox!M24</f>
        <v>7.03125E-2</v>
      </c>
      <c r="M6" s="36">
        <f>Fox!N24</f>
        <v>0.6015625</v>
      </c>
      <c r="N6" s="36">
        <f>Fox!O24</f>
        <v>0.15625</v>
      </c>
      <c r="O6" s="36">
        <f>Fox!P24</f>
        <v>0.171875</v>
      </c>
      <c r="R6" t="s">
        <v>19</v>
      </c>
      <c r="S6" s="37">
        <f>Fox!B21</f>
        <v>15</v>
      </c>
      <c r="T6" s="37">
        <f>Fox!B22</f>
        <v>0</v>
      </c>
    </row>
    <row r="7" spans="1:20" x14ac:dyDescent="0.25">
      <c r="A7" t="s">
        <v>20</v>
      </c>
      <c r="B7" s="36">
        <f>Lion!F24</f>
        <v>1</v>
      </c>
      <c r="C7" s="36">
        <f>Lion!G24</f>
        <v>0.9101123595505618</v>
      </c>
      <c r="D7" s="36">
        <f>Lion!H24</f>
        <v>0.9101123595505618</v>
      </c>
      <c r="E7" s="36">
        <f>Lion!I24</f>
        <v>0.48314606741573035</v>
      </c>
      <c r="F7" s="36">
        <f>Lion!J24</f>
        <v>0.43820224719101125</v>
      </c>
      <c r="H7" s="37">
        <f>Lion!C21</f>
        <v>89</v>
      </c>
      <c r="I7" s="37">
        <f>Lion!D21</f>
        <v>11</v>
      </c>
      <c r="K7" t="s">
        <v>20</v>
      </c>
      <c r="L7" s="36">
        <f>Lion!M24</f>
        <v>0.24719101123595505</v>
      </c>
      <c r="M7" s="36">
        <f>Lion!N24</f>
        <v>0.3146067415730337</v>
      </c>
      <c r="N7" s="36">
        <f>Lion!O24</f>
        <v>0.43820224719101125</v>
      </c>
      <c r="O7" s="36">
        <f>Lion!P24</f>
        <v>0</v>
      </c>
      <c r="R7" t="s">
        <v>20</v>
      </c>
      <c r="S7" s="37">
        <f>Lion!B21</f>
        <v>13</v>
      </c>
      <c r="T7" s="37">
        <f>Lion!B22</f>
        <v>2</v>
      </c>
    </row>
    <row r="8" spans="1:20" x14ac:dyDescent="0.25">
      <c r="A8" t="s">
        <v>21</v>
      </c>
      <c r="B8" s="36">
        <f>Pig!F24</f>
        <v>0.82954545454545459</v>
      </c>
      <c r="C8" s="36">
        <f>Pig!G24</f>
        <v>0.76136363636363635</v>
      </c>
      <c r="D8" s="36">
        <f>Pig!H24</f>
        <v>0.61363636363636365</v>
      </c>
      <c r="E8" s="36">
        <f>Pig!I24</f>
        <v>0.36363636363636365</v>
      </c>
      <c r="F8" s="36">
        <f>Pig!J24</f>
        <v>0.22727272727272727</v>
      </c>
      <c r="H8" s="37">
        <f>Pig!C21</f>
        <v>88</v>
      </c>
      <c r="I8" s="37">
        <f>Pig!D21</f>
        <v>4</v>
      </c>
      <c r="K8" t="s">
        <v>21</v>
      </c>
      <c r="L8" s="36">
        <f>Pig!M24</f>
        <v>0.22727272727272727</v>
      </c>
      <c r="M8" s="36">
        <f>Pig!N24</f>
        <v>2.2727272727272728E-2</v>
      </c>
      <c r="N8" s="36">
        <f>Pig!O24</f>
        <v>0.22727272727272727</v>
      </c>
      <c r="O8" s="36">
        <f>Pig!P24</f>
        <v>0.52272727272727271</v>
      </c>
      <c r="R8" t="s">
        <v>21</v>
      </c>
      <c r="S8" s="37">
        <f>Pig!B21</f>
        <v>14</v>
      </c>
      <c r="T8" s="37">
        <f>Pig!B22</f>
        <v>1</v>
      </c>
    </row>
  </sheetData>
  <mergeCells count="5">
    <mergeCell ref="A1:A2"/>
    <mergeCell ref="K1:K2"/>
    <mergeCell ref="B1:F1"/>
    <mergeCell ref="L1:O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Chicken</vt:lpstr>
      <vt:lpstr>Cow</vt:lpstr>
      <vt:lpstr>Dog</vt:lpstr>
      <vt:lpstr>Fox</vt:lpstr>
      <vt:lpstr>Lion</vt:lpstr>
      <vt:lpstr>Pig</vt:lpstr>
      <vt:lpstr>Sum</vt:lpstr>
      <vt:lpstr>Chicken!Chicken</vt:lpstr>
      <vt:lpstr>Cow!Cow</vt:lpstr>
      <vt:lpstr>Dog!Dog</vt:lpstr>
      <vt:lpstr>Fox!Fox</vt:lpstr>
      <vt:lpstr>Lion!Lion</vt:lpstr>
      <vt:lpstr>Pig!Pig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2020-06-24T18:52:33Z</dcterms:modified>
</cp:coreProperties>
</file>